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9" sheetId="1" r:id="rId4"/>
    <sheet state="visible" name="capital" sheetId="2" r:id="rId5"/>
    <sheet state="visible" name="starting_capital_eod" sheetId="3" r:id="rId6"/>
    <sheet state="visible" name="change" sheetId="4" r:id="rId7"/>
    <sheet state="visible" name="mtm" sheetId="5" r:id="rId8"/>
    <sheet state="visible" name="mtm_forex" sheetId="6" r:id="rId9"/>
    <sheet state="visible" name="cash_flows" sheetId="7" r:id="rId10"/>
    <sheet state="visible" name="Sheet4" sheetId="8" r:id="rId11"/>
    <sheet state="visible" name="Sheet25" sheetId="9" r:id="rId12"/>
  </sheets>
  <definedNames/>
  <calcPr/>
</workbook>
</file>

<file path=xl/sharedStrings.xml><?xml version="1.0" encoding="utf-8"?>
<sst xmlns="http://schemas.openxmlformats.org/spreadsheetml/2006/main" count="27785" uniqueCount="53">
  <si>
    <t>ret_weekly_twr</t>
  </si>
  <si>
    <t>drag formula</t>
  </si>
  <si>
    <t>weekdata_time_intelligence</t>
  </si>
  <si>
    <t>replace with automated</t>
  </si>
  <si>
    <t xml:space="preserve">manual updations form 24/6/2024 </t>
  </si>
  <si>
    <t>Year</t>
  </si>
  <si>
    <t>WeekNum</t>
  </si>
  <si>
    <t>Date</t>
  </si>
  <si>
    <t>Global Intra Cor</t>
  </si>
  <si>
    <t>Global Intra Decor</t>
  </si>
  <si>
    <t>TL4 Intra LS</t>
  </si>
  <si>
    <t>Intra Correlation</t>
  </si>
  <si>
    <t>TL2 Non Corr</t>
  </si>
  <si>
    <t>Intra Decorrelation 500</t>
  </si>
  <si>
    <t>Spread Combined US</t>
  </si>
  <si>
    <t>Spread US 2</t>
  </si>
  <si>
    <t>TL1 Long Short_unmerged</t>
  </si>
  <si>
    <t>TL1 Global Trend_unmerged</t>
  </si>
  <si>
    <t>TL3 Intra</t>
  </si>
  <si>
    <t>TL5 Intra LS</t>
  </si>
  <si>
    <t>TL2 Inverse Corr</t>
  </si>
  <si>
    <t>TL10 Intra Zone</t>
  </si>
  <si>
    <t>HTTS Defensive V3</t>
  </si>
  <si>
    <t>TL9_Intra</t>
  </si>
  <si>
    <t>TL2 Intra</t>
  </si>
  <si>
    <t>Intra Decorrelation</t>
  </si>
  <si>
    <t>TL7 Intra Quaterly</t>
  </si>
  <si>
    <t>TL2 Positive Corr</t>
  </si>
  <si>
    <t>HTTS Short Only</t>
  </si>
  <si>
    <t>HTTS Spread 3</t>
  </si>
  <si>
    <t>HTTS Short Combined</t>
  </si>
  <si>
    <t>TL1 Inverse_unmerged</t>
  </si>
  <si>
    <t>Intra Inverse 500</t>
  </si>
  <si>
    <t>Intra Decorrelation_V1</t>
  </si>
  <si>
    <t>TL1 Global Trend</t>
  </si>
  <si>
    <t>HTTS Top 1000</t>
  </si>
  <si>
    <t>Spread US</t>
  </si>
  <si>
    <t>Spread Index</t>
  </si>
  <si>
    <t>HTTS BigBasket Decorr</t>
  </si>
  <si>
    <t/>
  </si>
  <si>
    <t>TL1 Long Short</t>
  </si>
  <si>
    <t>TL9 Intra</t>
  </si>
  <si>
    <t>TL1 Inverse</t>
  </si>
  <si>
    <t>HTTS Defensive</t>
  </si>
  <si>
    <t>ytd report</t>
  </si>
  <si>
    <t>this data</t>
  </si>
  <si>
    <t>only in 2024</t>
  </si>
  <si>
    <t>verified results</t>
  </si>
  <si>
    <t>26/2/2024 till 1/3/2024 &amp; 5/4/2024 &amp; 8/4/2024</t>
  </si>
  <si>
    <t>8/4/2024 &amp; 5/4/2024 &amp; 24/2/2024 till 28/2/2024 &amp; 26/1/2024 till 20/2/2024 &amp; 22/12/2023 till 01/01/2024</t>
  </si>
  <si>
    <t>reshuffle</t>
  </si>
  <si>
    <t>done</t>
  </si>
  <si>
    <t>TL1 Global Trend (merged 3 baskets)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</si>
</sst>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&quot;Aptos Narrow&quot;"/>
    </font>
    <font>
      <b/>
      <sz val="11.0"/>
      <color theme="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14" xfId="0" applyFont="1" applyNumberFormat="1"/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4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1" xfId="0" applyAlignment="1" applyFont="1" applyNumberFormat="1">
      <alignment horizontal="right" readingOrder="0" shrinkToFit="0" vertical="bottom" wrapText="0"/>
    </xf>
    <xf borderId="0" fillId="0" fontId="5" numFmtId="11" xfId="0" applyAlignment="1" applyFont="1" applyNumberFormat="1">
      <alignment readingOrder="0" shrinkToFit="0" vertical="bottom" wrapText="0"/>
    </xf>
    <xf borderId="1" fillId="0" fontId="3" numFmtId="0" xfId="0" applyBorder="1" applyFont="1"/>
    <xf borderId="2" fillId="3" fontId="6" numFmtId="0" xfId="0" applyBorder="1" applyFill="1" applyFont="1"/>
    <xf borderId="2" fillId="3" fontId="7" numFmtId="0" xfId="0" applyAlignment="1" applyBorder="1" applyFont="1">
      <alignment readingOrder="0"/>
    </xf>
    <xf borderId="3" fillId="3" fontId="6" numFmtId="0" xfId="0" applyBorder="1" applyFont="1"/>
    <xf borderId="4" fillId="0" fontId="3" numFmtId="0" xfId="0" applyBorder="1" applyFont="1"/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</cols>
  <sheetData>
    <row r="1">
      <c r="B1" s="1" t="s">
        <v>0</v>
      </c>
      <c r="C1" s="1" t="s">
        <v>1</v>
      </c>
    </row>
    <row r="2">
      <c r="B2" s="1" t="s">
        <v>2</v>
      </c>
      <c r="C2" s="1" t="s">
        <v>1</v>
      </c>
    </row>
    <row r="3">
      <c r="A3" s="1" t="s">
        <v>3</v>
      </c>
      <c r="B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3" width="13.86"/>
    <col customWidth="1" min="4" max="9" width="18.14"/>
    <col customWidth="1" min="10" max="10" width="20.43"/>
    <col customWidth="1" min="11" max="34" width="18.14"/>
  </cols>
  <sheetData>
    <row r="1">
      <c r="A1" s="1" t="s">
        <v>5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16</v>
      </c>
      <c r="M1" s="3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  <c r="Z1" s="1" t="s">
        <v>30</v>
      </c>
      <c r="AA1" s="3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>
      <c r="A2" s="4">
        <f t="shared" ref="A2:A272" si="1">year(C2)</f>
        <v>2023</v>
      </c>
      <c r="B2" s="4">
        <f t="shared" ref="B2:B272" si="2">WEEKNUM(C2)</f>
        <v>24</v>
      </c>
      <c r="C2" s="5">
        <v>45090.0</v>
      </c>
      <c r="L2" s="6"/>
      <c r="M2" s="6"/>
      <c r="X2" s="2">
        <v>500000.0</v>
      </c>
      <c r="AA2" s="6"/>
    </row>
    <row r="3">
      <c r="A3" s="4">
        <f t="shared" si="1"/>
        <v>2023</v>
      </c>
      <c r="B3" s="4">
        <f t="shared" si="2"/>
        <v>24</v>
      </c>
      <c r="C3" s="5">
        <v>45091.0</v>
      </c>
      <c r="L3" s="6"/>
      <c r="M3" s="6"/>
      <c r="X3" s="2">
        <v>500000.0</v>
      </c>
      <c r="AA3" s="6"/>
    </row>
    <row r="4">
      <c r="A4" s="4">
        <f t="shared" si="1"/>
        <v>2023</v>
      </c>
      <c r="B4" s="4">
        <f t="shared" si="2"/>
        <v>24</v>
      </c>
      <c r="C4" s="5">
        <v>45092.0</v>
      </c>
      <c r="L4" s="6"/>
      <c r="M4" s="6"/>
      <c r="X4" s="2">
        <v>500000.0</v>
      </c>
      <c r="AA4" s="6"/>
    </row>
    <row r="5">
      <c r="A5" s="4">
        <f t="shared" si="1"/>
        <v>2023</v>
      </c>
      <c r="B5" s="4">
        <f t="shared" si="2"/>
        <v>24</v>
      </c>
      <c r="C5" s="5">
        <v>45093.0</v>
      </c>
      <c r="L5" s="6"/>
      <c r="M5" s="6"/>
      <c r="X5" s="2">
        <v>1000000.0</v>
      </c>
      <c r="AA5" s="6"/>
    </row>
    <row r="6">
      <c r="A6" s="4">
        <f t="shared" si="1"/>
        <v>2023</v>
      </c>
      <c r="B6" s="4">
        <f t="shared" si="2"/>
        <v>25</v>
      </c>
      <c r="C6" s="5">
        <v>45096.0</v>
      </c>
      <c r="L6" s="6"/>
      <c r="M6" s="6"/>
      <c r="X6" s="2">
        <v>1000000.0</v>
      </c>
      <c r="AA6" s="6"/>
    </row>
    <row r="7">
      <c r="A7" s="4">
        <f t="shared" si="1"/>
        <v>2023</v>
      </c>
      <c r="B7" s="4">
        <f t="shared" si="2"/>
        <v>25</v>
      </c>
      <c r="C7" s="5">
        <v>45097.0</v>
      </c>
      <c r="L7" s="6"/>
      <c r="M7" s="6"/>
      <c r="X7" s="2">
        <v>1500000.0</v>
      </c>
      <c r="AA7" s="6"/>
    </row>
    <row r="8">
      <c r="A8" s="4">
        <f t="shared" si="1"/>
        <v>2023</v>
      </c>
      <c r="B8" s="4">
        <f t="shared" si="2"/>
        <v>25</v>
      </c>
      <c r="C8" s="5">
        <v>45098.0</v>
      </c>
      <c r="L8" s="6"/>
      <c r="M8" s="6"/>
      <c r="X8" s="2">
        <v>1500000.0</v>
      </c>
      <c r="AA8" s="6"/>
    </row>
    <row r="9">
      <c r="A9" s="4">
        <f t="shared" si="1"/>
        <v>2023</v>
      </c>
      <c r="B9" s="4">
        <f t="shared" si="2"/>
        <v>25</v>
      </c>
      <c r="C9" s="5">
        <v>45099.0</v>
      </c>
      <c r="L9" s="6"/>
      <c r="M9" s="6"/>
      <c r="X9" s="2">
        <v>1500000.0</v>
      </c>
      <c r="AA9" s="6"/>
    </row>
    <row r="10">
      <c r="A10" s="4">
        <f t="shared" si="1"/>
        <v>2023</v>
      </c>
      <c r="B10" s="4">
        <f t="shared" si="2"/>
        <v>25</v>
      </c>
      <c r="C10" s="5">
        <v>45100.0</v>
      </c>
      <c r="L10" s="6"/>
      <c r="M10" s="6"/>
      <c r="X10" s="2">
        <v>1500000.0</v>
      </c>
      <c r="AA10" s="6"/>
    </row>
    <row r="11">
      <c r="A11" s="4">
        <f t="shared" si="1"/>
        <v>2023</v>
      </c>
      <c r="B11" s="4">
        <f t="shared" si="2"/>
        <v>26</v>
      </c>
      <c r="C11" s="5">
        <v>45103.0</v>
      </c>
      <c r="L11" s="6"/>
      <c r="M11" s="6"/>
      <c r="X11" s="2">
        <v>1500000.0</v>
      </c>
      <c r="AA11" s="6"/>
    </row>
    <row r="12">
      <c r="A12" s="4">
        <f t="shared" si="1"/>
        <v>2023</v>
      </c>
      <c r="B12" s="4">
        <f t="shared" si="2"/>
        <v>26</v>
      </c>
      <c r="C12" s="5">
        <v>45104.0</v>
      </c>
      <c r="L12" s="6"/>
      <c r="M12" s="6"/>
      <c r="X12" s="2">
        <v>1500000.0</v>
      </c>
      <c r="AA12" s="6"/>
    </row>
    <row r="13">
      <c r="A13" s="4">
        <f t="shared" si="1"/>
        <v>2023</v>
      </c>
      <c r="B13" s="4">
        <f t="shared" si="2"/>
        <v>26</v>
      </c>
      <c r="C13" s="5">
        <v>45105.0</v>
      </c>
      <c r="L13" s="6"/>
      <c r="M13" s="6"/>
      <c r="X13" s="2">
        <v>1000000.0</v>
      </c>
      <c r="AA13" s="6"/>
    </row>
    <row r="14">
      <c r="A14" s="4">
        <f t="shared" si="1"/>
        <v>2023</v>
      </c>
      <c r="B14" s="4">
        <f t="shared" si="2"/>
        <v>26</v>
      </c>
      <c r="C14" s="5">
        <v>45106.0</v>
      </c>
      <c r="L14" s="6"/>
      <c r="M14" s="6"/>
      <c r="X14" s="2">
        <v>1000000.0</v>
      </c>
      <c r="AA14" s="6"/>
    </row>
    <row r="15">
      <c r="A15" s="4">
        <f t="shared" si="1"/>
        <v>2023</v>
      </c>
      <c r="B15" s="4">
        <f t="shared" si="2"/>
        <v>26</v>
      </c>
      <c r="C15" s="5">
        <v>45107.0</v>
      </c>
      <c r="L15" s="6"/>
      <c r="M15" s="6"/>
      <c r="X15" s="2">
        <v>1000000.0</v>
      </c>
      <c r="AA15" s="6"/>
    </row>
    <row r="16">
      <c r="A16" s="4">
        <f t="shared" si="1"/>
        <v>2023</v>
      </c>
      <c r="B16" s="4">
        <f t="shared" si="2"/>
        <v>27</v>
      </c>
      <c r="C16" s="5">
        <v>45110.0</v>
      </c>
      <c r="L16" s="6"/>
      <c r="M16" s="6"/>
      <c r="X16" s="2">
        <v>1000000.0</v>
      </c>
      <c r="AA16" s="6"/>
    </row>
    <row r="17">
      <c r="A17" s="4">
        <f t="shared" si="1"/>
        <v>2023</v>
      </c>
      <c r="B17" s="4">
        <f t="shared" si="2"/>
        <v>27</v>
      </c>
      <c r="C17" s="5">
        <v>45111.0</v>
      </c>
      <c r="L17" s="6"/>
      <c r="M17" s="6"/>
      <c r="X17" s="2">
        <v>1000000.0</v>
      </c>
      <c r="AA17" s="6"/>
    </row>
    <row r="18">
      <c r="A18" s="4">
        <f t="shared" si="1"/>
        <v>2023</v>
      </c>
      <c r="B18" s="4">
        <f t="shared" si="2"/>
        <v>27</v>
      </c>
      <c r="C18" s="5">
        <v>45112.0</v>
      </c>
      <c r="L18" s="6"/>
      <c r="M18" s="6"/>
      <c r="X18" s="2">
        <v>1000000.0</v>
      </c>
      <c r="AA18" s="6"/>
    </row>
    <row r="19">
      <c r="A19" s="4">
        <f t="shared" si="1"/>
        <v>2023</v>
      </c>
      <c r="B19" s="4">
        <f t="shared" si="2"/>
        <v>27</v>
      </c>
      <c r="C19" s="5">
        <v>45113.0</v>
      </c>
      <c r="L19" s="6"/>
      <c r="M19" s="6"/>
      <c r="X19" s="2">
        <v>1000000.0</v>
      </c>
      <c r="AA19" s="6"/>
    </row>
    <row r="20">
      <c r="A20" s="4">
        <f t="shared" si="1"/>
        <v>2023</v>
      </c>
      <c r="B20" s="4">
        <f t="shared" si="2"/>
        <v>27</v>
      </c>
      <c r="C20" s="5">
        <v>45114.0</v>
      </c>
      <c r="L20" s="6"/>
      <c r="M20" s="6"/>
      <c r="X20" s="2">
        <v>1000000.0</v>
      </c>
      <c r="AA20" s="6"/>
    </row>
    <row r="21" ht="15.75" customHeight="1">
      <c r="A21" s="4">
        <f t="shared" si="1"/>
        <v>2023</v>
      </c>
      <c r="B21" s="4">
        <f t="shared" si="2"/>
        <v>28</v>
      </c>
      <c r="C21" s="5">
        <v>45117.0</v>
      </c>
      <c r="L21" s="6"/>
      <c r="M21" s="6"/>
      <c r="X21" s="2">
        <v>1000000.0</v>
      </c>
      <c r="AA21" s="6"/>
    </row>
    <row r="22" ht="15.75" customHeight="1">
      <c r="A22" s="4">
        <f t="shared" si="1"/>
        <v>2023</v>
      </c>
      <c r="B22" s="4">
        <f t="shared" si="2"/>
        <v>28</v>
      </c>
      <c r="C22" s="5">
        <v>45118.0</v>
      </c>
      <c r="L22" s="6"/>
      <c r="M22" s="6"/>
      <c r="X22" s="2">
        <v>1000000.0</v>
      </c>
      <c r="AA22" s="6"/>
    </row>
    <row r="23" ht="15.75" customHeight="1">
      <c r="A23" s="4">
        <f t="shared" si="1"/>
        <v>2023</v>
      </c>
      <c r="B23" s="4">
        <f t="shared" si="2"/>
        <v>28</v>
      </c>
      <c r="C23" s="5">
        <v>45119.0</v>
      </c>
      <c r="L23" s="6"/>
      <c r="M23" s="6"/>
      <c r="X23" s="2">
        <v>1000000.0</v>
      </c>
      <c r="AA23" s="6"/>
    </row>
    <row r="24" ht="15.75" customHeight="1">
      <c r="A24" s="4">
        <f t="shared" si="1"/>
        <v>2023</v>
      </c>
      <c r="B24" s="4">
        <f t="shared" si="2"/>
        <v>28</v>
      </c>
      <c r="C24" s="5">
        <v>45120.0</v>
      </c>
      <c r="L24" s="6"/>
      <c r="M24" s="6"/>
      <c r="X24" s="2">
        <v>1000000.0</v>
      </c>
      <c r="AA24" s="6"/>
    </row>
    <row r="25" ht="15.75" customHeight="1">
      <c r="A25" s="4">
        <f t="shared" si="1"/>
        <v>2023</v>
      </c>
      <c r="B25" s="4">
        <f t="shared" si="2"/>
        <v>28</v>
      </c>
      <c r="C25" s="5">
        <v>45121.0</v>
      </c>
      <c r="L25" s="6"/>
      <c r="M25" s="6"/>
      <c r="X25" s="2">
        <v>1000000.0</v>
      </c>
      <c r="AA25" s="6"/>
    </row>
    <row r="26" ht="15.75" customHeight="1">
      <c r="A26" s="4">
        <f t="shared" si="1"/>
        <v>2023</v>
      </c>
      <c r="B26" s="4">
        <f t="shared" si="2"/>
        <v>29</v>
      </c>
      <c r="C26" s="5">
        <v>45124.0</v>
      </c>
      <c r="L26" s="6"/>
      <c r="M26" s="6"/>
      <c r="X26" s="2">
        <v>1000000.0</v>
      </c>
      <c r="AA26" s="6"/>
    </row>
    <row r="27" ht="15.75" customHeight="1">
      <c r="A27" s="4">
        <f t="shared" si="1"/>
        <v>2023</v>
      </c>
      <c r="B27" s="4">
        <f t="shared" si="2"/>
        <v>29</v>
      </c>
      <c r="C27" s="5">
        <v>45125.0</v>
      </c>
      <c r="L27" s="6"/>
      <c r="M27" s="6"/>
      <c r="X27" s="2">
        <v>1000000.0</v>
      </c>
      <c r="AA27" s="6"/>
    </row>
    <row r="28" ht="15.75" customHeight="1">
      <c r="A28" s="4">
        <f t="shared" si="1"/>
        <v>2023</v>
      </c>
      <c r="B28" s="4">
        <f t="shared" si="2"/>
        <v>29</v>
      </c>
      <c r="C28" s="5">
        <v>45126.0</v>
      </c>
      <c r="L28" s="6"/>
      <c r="M28" s="6"/>
      <c r="X28" s="2">
        <v>1000000.0</v>
      </c>
      <c r="AA28" s="6"/>
    </row>
    <row r="29" ht="15.75" customHeight="1">
      <c r="A29" s="4">
        <f t="shared" si="1"/>
        <v>2023</v>
      </c>
      <c r="B29" s="4">
        <f t="shared" si="2"/>
        <v>29</v>
      </c>
      <c r="C29" s="5">
        <v>45127.0</v>
      </c>
      <c r="L29" s="6"/>
      <c r="M29" s="6"/>
      <c r="X29" s="2">
        <v>1000000.0</v>
      </c>
      <c r="AA29" s="6"/>
    </row>
    <row r="30" ht="15.75" customHeight="1">
      <c r="A30" s="4">
        <f t="shared" si="1"/>
        <v>2023</v>
      </c>
      <c r="B30" s="4">
        <f t="shared" si="2"/>
        <v>29</v>
      </c>
      <c r="C30" s="5">
        <v>45128.0</v>
      </c>
      <c r="L30" s="6"/>
      <c r="M30" s="6"/>
      <c r="X30" s="2">
        <v>1000000.0</v>
      </c>
      <c r="AA30" s="6"/>
    </row>
    <row r="31" ht="15.75" customHeight="1">
      <c r="A31" s="4">
        <f t="shared" si="1"/>
        <v>2023</v>
      </c>
      <c r="B31" s="4">
        <f t="shared" si="2"/>
        <v>30</v>
      </c>
      <c r="C31" s="5">
        <v>45131.0</v>
      </c>
      <c r="L31" s="6"/>
      <c r="M31" s="6"/>
      <c r="X31" s="2">
        <v>1000000.0</v>
      </c>
      <c r="AA31" s="6"/>
    </row>
    <row r="32" ht="15.75" customHeight="1">
      <c r="A32" s="4">
        <f t="shared" si="1"/>
        <v>2023</v>
      </c>
      <c r="B32" s="4">
        <f t="shared" si="2"/>
        <v>30</v>
      </c>
      <c r="C32" s="5">
        <v>45132.0</v>
      </c>
      <c r="L32" s="6"/>
      <c r="M32" s="6"/>
      <c r="X32" s="2">
        <v>1000000.0</v>
      </c>
      <c r="AA32" s="6"/>
    </row>
    <row r="33" ht="15.75" customHeight="1">
      <c r="A33" s="4">
        <f t="shared" si="1"/>
        <v>2023</v>
      </c>
      <c r="B33" s="4">
        <f t="shared" si="2"/>
        <v>30</v>
      </c>
      <c r="C33" s="5">
        <v>45133.0</v>
      </c>
      <c r="L33" s="6"/>
      <c r="M33" s="6"/>
      <c r="X33" s="2">
        <v>1000000.0</v>
      </c>
      <c r="AA33" s="6"/>
    </row>
    <row r="34" ht="15.75" customHeight="1">
      <c r="A34" s="4">
        <f t="shared" si="1"/>
        <v>2023</v>
      </c>
      <c r="B34" s="4">
        <f t="shared" si="2"/>
        <v>30</v>
      </c>
      <c r="C34" s="5">
        <v>45134.0</v>
      </c>
      <c r="L34" s="6"/>
      <c r="M34" s="6"/>
      <c r="X34" s="2">
        <v>1000000.0</v>
      </c>
      <c r="AA34" s="6"/>
    </row>
    <row r="35" ht="15.75" customHeight="1">
      <c r="A35" s="4">
        <f t="shared" si="1"/>
        <v>2023</v>
      </c>
      <c r="B35" s="4">
        <f t="shared" si="2"/>
        <v>30</v>
      </c>
      <c r="C35" s="5">
        <v>45135.0</v>
      </c>
      <c r="L35" s="6"/>
      <c r="M35" s="6"/>
      <c r="X35" s="2">
        <v>1000000.0</v>
      </c>
      <c r="AA35" s="6"/>
    </row>
    <row r="36" ht="15.75" customHeight="1">
      <c r="A36" s="4">
        <f t="shared" si="1"/>
        <v>2023</v>
      </c>
      <c r="B36" s="4">
        <f t="shared" si="2"/>
        <v>31</v>
      </c>
      <c r="C36" s="5">
        <v>45138.0</v>
      </c>
      <c r="L36" s="6"/>
      <c r="M36" s="6"/>
      <c r="X36" s="2">
        <v>1000000.0</v>
      </c>
      <c r="AA36" s="6"/>
    </row>
    <row r="37" ht="15.75" customHeight="1">
      <c r="A37" s="4">
        <f t="shared" si="1"/>
        <v>2023</v>
      </c>
      <c r="B37" s="4">
        <f t="shared" si="2"/>
        <v>31</v>
      </c>
      <c r="C37" s="5">
        <v>45139.0</v>
      </c>
      <c r="L37" s="6"/>
      <c r="M37" s="6"/>
      <c r="X37" s="2">
        <v>1000000.0</v>
      </c>
      <c r="AA37" s="6"/>
    </row>
    <row r="38" ht="15.75" customHeight="1">
      <c r="A38" s="4">
        <f t="shared" si="1"/>
        <v>2023</v>
      </c>
      <c r="B38" s="4">
        <f t="shared" si="2"/>
        <v>31</v>
      </c>
      <c r="C38" s="5">
        <v>45140.0</v>
      </c>
      <c r="L38" s="6"/>
      <c r="M38" s="6"/>
      <c r="X38" s="2">
        <v>1000000.0</v>
      </c>
      <c r="AA38" s="6"/>
    </row>
    <row r="39" ht="15.75" customHeight="1">
      <c r="A39" s="4">
        <f t="shared" si="1"/>
        <v>2023</v>
      </c>
      <c r="B39" s="4">
        <f t="shared" si="2"/>
        <v>31</v>
      </c>
      <c r="C39" s="5">
        <v>45141.0</v>
      </c>
      <c r="L39" s="6"/>
      <c r="M39" s="6"/>
      <c r="X39" s="2">
        <v>1000000.0</v>
      </c>
      <c r="AA39" s="6"/>
    </row>
    <row r="40" ht="15.75" customHeight="1">
      <c r="A40" s="4">
        <f t="shared" si="1"/>
        <v>2023</v>
      </c>
      <c r="B40" s="4">
        <f t="shared" si="2"/>
        <v>31</v>
      </c>
      <c r="C40" s="5">
        <v>45142.0</v>
      </c>
      <c r="L40" s="6"/>
      <c r="M40" s="6"/>
      <c r="X40" s="2">
        <v>1000000.0</v>
      </c>
      <c r="AA40" s="6"/>
    </row>
    <row r="41" ht="15.75" customHeight="1">
      <c r="A41" s="4">
        <f t="shared" si="1"/>
        <v>2023</v>
      </c>
      <c r="B41" s="4">
        <f t="shared" si="2"/>
        <v>32</v>
      </c>
      <c r="C41" s="5">
        <v>45145.0</v>
      </c>
      <c r="L41" s="6"/>
      <c r="M41" s="6"/>
      <c r="X41" s="2">
        <v>1000000.0</v>
      </c>
      <c r="AA41" s="6"/>
    </row>
    <row r="42" ht="15.75" customHeight="1">
      <c r="A42" s="4">
        <f t="shared" si="1"/>
        <v>2023</v>
      </c>
      <c r="B42" s="4">
        <f t="shared" si="2"/>
        <v>32</v>
      </c>
      <c r="C42" s="5">
        <v>45146.0</v>
      </c>
      <c r="L42" s="6"/>
      <c r="M42" s="6"/>
      <c r="X42" s="2">
        <v>1000000.0</v>
      </c>
      <c r="AA42" s="6"/>
    </row>
    <row r="43" ht="15.75" customHeight="1">
      <c r="A43" s="4">
        <f t="shared" si="1"/>
        <v>2023</v>
      </c>
      <c r="B43" s="4">
        <f t="shared" si="2"/>
        <v>32</v>
      </c>
      <c r="C43" s="5">
        <v>45147.0</v>
      </c>
      <c r="L43" s="6"/>
      <c r="M43" s="6"/>
      <c r="X43" s="2">
        <v>1000000.0</v>
      </c>
      <c r="AA43" s="6"/>
    </row>
    <row r="44" ht="15.75" customHeight="1">
      <c r="A44" s="4">
        <f t="shared" si="1"/>
        <v>2023</v>
      </c>
      <c r="B44" s="4">
        <f t="shared" si="2"/>
        <v>32</v>
      </c>
      <c r="C44" s="5">
        <v>45148.0</v>
      </c>
      <c r="L44" s="6"/>
      <c r="M44" s="6"/>
      <c r="X44" s="2">
        <v>1000000.0</v>
      </c>
      <c r="AA44" s="6"/>
    </row>
    <row r="45" ht="15.75" customHeight="1">
      <c r="A45" s="4">
        <f t="shared" si="1"/>
        <v>2023</v>
      </c>
      <c r="B45" s="4">
        <f t="shared" si="2"/>
        <v>32</v>
      </c>
      <c r="C45" s="5">
        <v>45149.0</v>
      </c>
      <c r="L45" s="6"/>
      <c r="M45" s="6"/>
      <c r="X45" s="2">
        <v>1000000.0</v>
      </c>
      <c r="AA45" s="6"/>
    </row>
    <row r="46" ht="15.75" customHeight="1">
      <c r="A46" s="4">
        <f t="shared" si="1"/>
        <v>2023</v>
      </c>
      <c r="B46" s="4">
        <f t="shared" si="2"/>
        <v>33</v>
      </c>
      <c r="C46" s="5">
        <v>45152.0</v>
      </c>
      <c r="L46" s="6"/>
      <c r="M46" s="6"/>
      <c r="X46" s="2">
        <v>1000000.0</v>
      </c>
      <c r="AA46" s="6"/>
    </row>
    <row r="47" ht="15.75" customHeight="1">
      <c r="A47" s="4">
        <f t="shared" si="1"/>
        <v>2023</v>
      </c>
      <c r="B47" s="4">
        <f t="shared" si="2"/>
        <v>33</v>
      </c>
      <c r="C47" s="5">
        <v>45153.0</v>
      </c>
      <c r="L47" s="6"/>
      <c r="M47" s="6"/>
      <c r="X47" s="2">
        <v>1000000.0</v>
      </c>
      <c r="AA47" s="6"/>
    </row>
    <row r="48" ht="15.75" customHeight="1">
      <c r="A48" s="4">
        <f t="shared" si="1"/>
        <v>2023</v>
      </c>
      <c r="B48" s="4">
        <f t="shared" si="2"/>
        <v>33</v>
      </c>
      <c r="C48" s="5">
        <v>45154.0</v>
      </c>
      <c r="L48" s="6"/>
      <c r="M48" s="6"/>
      <c r="X48" s="2">
        <v>1000000.0</v>
      </c>
      <c r="AA48" s="6"/>
    </row>
    <row r="49" ht="15.75" customHeight="1">
      <c r="A49" s="4">
        <f t="shared" si="1"/>
        <v>2023</v>
      </c>
      <c r="B49" s="4">
        <f t="shared" si="2"/>
        <v>33</v>
      </c>
      <c r="C49" s="5">
        <v>45155.0</v>
      </c>
      <c r="L49" s="6"/>
      <c r="M49" s="6"/>
      <c r="X49" s="2">
        <v>1000000.0</v>
      </c>
      <c r="AA49" s="6"/>
    </row>
    <row r="50" ht="15.75" customHeight="1">
      <c r="A50" s="4">
        <f t="shared" si="1"/>
        <v>2023</v>
      </c>
      <c r="B50" s="4">
        <f t="shared" si="2"/>
        <v>33</v>
      </c>
      <c r="C50" s="5">
        <v>45156.0</v>
      </c>
      <c r="L50" s="6"/>
      <c r="M50" s="6"/>
      <c r="X50" s="2">
        <v>1000000.0</v>
      </c>
      <c r="AA50" s="6"/>
    </row>
    <row r="51" ht="15.75" customHeight="1">
      <c r="A51" s="4">
        <f t="shared" si="1"/>
        <v>2023</v>
      </c>
      <c r="B51" s="4">
        <f t="shared" si="2"/>
        <v>34</v>
      </c>
      <c r="C51" s="5">
        <v>45159.0</v>
      </c>
      <c r="L51" s="6"/>
      <c r="M51" s="6"/>
      <c r="X51" s="2">
        <v>1000000.0</v>
      </c>
      <c r="AA51" s="6"/>
    </row>
    <row r="52" ht="15.75" customHeight="1">
      <c r="A52" s="4">
        <f t="shared" si="1"/>
        <v>2023</v>
      </c>
      <c r="B52" s="4">
        <f t="shared" si="2"/>
        <v>34</v>
      </c>
      <c r="C52" s="5">
        <v>45160.0</v>
      </c>
      <c r="L52" s="6"/>
      <c r="M52" s="6"/>
      <c r="X52" s="2">
        <v>1000000.0</v>
      </c>
      <c r="AA52" s="6"/>
    </row>
    <row r="53" ht="15.75" customHeight="1">
      <c r="A53" s="4">
        <f t="shared" si="1"/>
        <v>2023</v>
      </c>
      <c r="B53" s="4">
        <f t="shared" si="2"/>
        <v>34</v>
      </c>
      <c r="C53" s="5">
        <v>45161.0</v>
      </c>
      <c r="L53" s="6"/>
      <c r="M53" s="6"/>
      <c r="X53" s="2">
        <v>1000000.0</v>
      </c>
      <c r="AA53" s="6"/>
    </row>
    <row r="54" ht="15.75" customHeight="1">
      <c r="A54" s="4">
        <f t="shared" si="1"/>
        <v>2023</v>
      </c>
      <c r="B54" s="4">
        <f t="shared" si="2"/>
        <v>34</v>
      </c>
      <c r="C54" s="5">
        <v>45162.0</v>
      </c>
      <c r="L54" s="6"/>
      <c r="M54" s="6"/>
      <c r="X54" s="2">
        <v>1000000.0</v>
      </c>
      <c r="AA54" s="6"/>
    </row>
    <row r="55" ht="15.75" customHeight="1">
      <c r="A55" s="4">
        <f t="shared" si="1"/>
        <v>2023</v>
      </c>
      <c r="B55" s="4">
        <f t="shared" si="2"/>
        <v>34</v>
      </c>
      <c r="C55" s="5">
        <v>45163.0</v>
      </c>
      <c r="L55" s="6"/>
      <c r="M55" s="6"/>
      <c r="X55" s="2">
        <v>1000000.0</v>
      </c>
      <c r="AA55" s="6"/>
    </row>
    <row r="56" ht="15.75" customHeight="1">
      <c r="A56" s="4">
        <f t="shared" si="1"/>
        <v>2023</v>
      </c>
      <c r="B56" s="4">
        <f t="shared" si="2"/>
        <v>35</v>
      </c>
      <c r="C56" s="5">
        <v>45166.0</v>
      </c>
      <c r="L56" s="6"/>
      <c r="M56" s="6"/>
      <c r="X56" s="2">
        <v>1000000.0</v>
      </c>
      <c r="AA56" s="6"/>
    </row>
    <row r="57" ht="15.75" customHeight="1">
      <c r="A57" s="4">
        <f t="shared" si="1"/>
        <v>2023</v>
      </c>
      <c r="B57" s="4">
        <f t="shared" si="2"/>
        <v>35</v>
      </c>
      <c r="C57" s="5">
        <v>45167.0</v>
      </c>
      <c r="L57" s="6"/>
      <c r="M57" s="6"/>
      <c r="X57" s="2">
        <v>1000000.0</v>
      </c>
      <c r="AA57" s="6"/>
    </row>
    <row r="58" ht="15.75" customHeight="1">
      <c r="A58" s="4">
        <f t="shared" si="1"/>
        <v>2023</v>
      </c>
      <c r="B58" s="4">
        <f t="shared" si="2"/>
        <v>35</v>
      </c>
      <c r="C58" s="5">
        <v>45168.0</v>
      </c>
      <c r="L58" s="6"/>
      <c r="M58" s="6"/>
      <c r="X58" s="2">
        <v>1000000.0</v>
      </c>
      <c r="AA58" s="6"/>
    </row>
    <row r="59" ht="15.75" customHeight="1">
      <c r="A59" s="4">
        <f t="shared" si="1"/>
        <v>2023</v>
      </c>
      <c r="B59" s="4">
        <f t="shared" si="2"/>
        <v>35</v>
      </c>
      <c r="C59" s="5">
        <v>45169.0</v>
      </c>
      <c r="L59" s="6"/>
      <c r="M59" s="6"/>
      <c r="X59" s="2">
        <v>1000000.0</v>
      </c>
      <c r="AA59" s="6"/>
    </row>
    <row r="60" ht="15.75" customHeight="1">
      <c r="A60" s="4">
        <f t="shared" si="1"/>
        <v>2023</v>
      </c>
      <c r="B60" s="4">
        <f t="shared" si="2"/>
        <v>35</v>
      </c>
      <c r="C60" s="5">
        <v>45170.0</v>
      </c>
      <c r="L60" s="6"/>
      <c r="M60" s="6"/>
      <c r="X60" s="2">
        <v>1000000.0</v>
      </c>
      <c r="AA60" s="6"/>
    </row>
    <row r="61" ht="15.75" customHeight="1">
      <c r="A61" s="4">
        <f t="shared" si="1"/>
        <v>2023</v>
      </c>
      <c r="B61" s="4">
        <f t="shared" si="2"/>
        <v>36</v>
      </c>
      <c r="C61" s="5">
        <v>45173.0</v>
      </c>
      <c r="L61" s="6"/>
      <c r="M61" s="6"/>
      <c r="R61" s="2">
        <v>500000.0</v>
      </c>
      <c r="X61" s="2">
        <v>1000000.0</v>
      </c>
      <c r="AA61" s="6"/>
    </row>
    <row r="62" ht="15.75" customHeight="1">
      <c r="A62" s="4">
        <f t="shared" si="1"/>
        <v>2023</v>
      </c>
      <c r="B62" s="4">
        <f t="shared" si="2"/>
        <v>36</v>
      </c>
      <c r="C62" s="5">
        <v>45174.0</v>
      </c>
      <c r="L62" s="6"/>
      <c r="M62" s="6"/>
      <c r="R62" s="2">
        <v>500000.0</v>
      </c>
      <c r="X62" s="2">
        <v>1000000.0</v>
      </c>
      <c r="AA62" s="6"/>
    </row>
    <row r="63" ht="15.75" customHeight="1">
      <c r="A63" s="4">
        <f t="shared" si="1"/>
        <v>2023</v>
      </c>
      <c r="B63" s="4">
        <f t="shared" si="2"/>
        <v>36</v>
      </c>
      <c r="C63" s="5">
        <v>45175.0</v>
      </c>
      <c r="L63" s="6"/>
      <c r="M63" s="6"/>
      <c r="R63" s="2">
        <v>500000.0</v>
      </c>
      <c r="X63" s="2">
        <v>1000000.0</v>
      </c>
      <c r="AA63" s="6"/>
    </row>
    <row r="64" ht="15.75" customHeight="1">
      <c r="A64" s="4">
        <f t="shared" si="1"/>
        <v>2023</v>
      </c>
      <c r="B64" s="4">
        <f t="shared" si="2"/>
        <v>36</v>
      </c>
      <c r="C64" s="5">
        <v>45176.0</v>
      </c>
      <c r="L64" s="6"/>
      <c r="M64" s="6"/>
      <c r="R64" s="2">
        <v>1000000.0</v>
      </c>
      <c r="X64" s="2">
        <v>1500000.0</v>
      </c>
      <c r="AA64" s="6"/>
    </row>
    <row r="65" ht="15.75" customHeight="1">
      <c r="A65" s="4">
        <f t="shared" si="1"/>
        <v>2023</v>
      </c>
      <c r="B65" s="4">
        <f t="shared" si="2"/>
        <v>36</v>
      </c>
      <c r="C65" s="5">
        <v>45177.0</v>
      </c>
      <c r="L65" s="6"/>
      <c r="M65" s="6"/>
      <c r="R65" s="2">
        <v>1000000.0</v>
      </c>
      <c r="X65" s="2">
        <v>1500000.0</v>
      </c>
      <c r="AA65" s="6"/>
    </row>
    <row r="66" ht="15.75" customHeight="1">
      <c r="A66" s="4">
        <f t="shared" si="1"/>
        <v>2023</v>
      </c>
      <c r="B66" s="4">
        <f t="shared" si="2"/>
        <v>37</v>
      </c>
      <c r="C66" s="5">
        <v>45180.0</v>
      </c>
      <c r="L66" s="6">
        <v>1000000.0</v>
      </c>
      <c r="M66" s="6"/>
      <c r="R66" s="2">
        <v>1000000.0</v>
      </c>
      <c r="X66" s="2">
        <v>1500000.0</v>
      </c>
      <c r="AA66" s="6"/>
      <c r="AD66" s="1">
        <v>750000.0</v>
      </c>
      <c r="AE66" s="1"/>
      <c r="AF66" s="1"/>
      <c r="AG66" s="1"/>
      <c r="AH66" s="1"/>
    </row>
    <row r="67" ht="15.75" customHeight="1">
      <c r="A67" s="4">
        <f t="shared" si="1"/>
        <v>2023</v>
      </c>
      <c r="B67" s="4">
        <f t="shared" si="2"/>
        <v>37</v>
      </c>
      <c r="C67" s="5">
        <v>45181.0</v>
      </c>
      <c r="L67" s="6">
        <v>1000000.0</v>
      </c>
      <c r="M67" s="6"/>
      <c r="R67" s="2">
        <v>1000000.0</v>
      </c>
      <c r="X67" s="2">
        <v>1500000.0</v>
      </c>
      <c r="AA67" s="6"/>
      <c r="AD67" s="1">
        <v>750000.0</v>
      </c>
      <c r="AE67" s="1"/>
      <c r="AF67" s="1"/>
      <c r="AG67" s="1"/>
      <c r="AH67" s="1"/>
    </row>
    <row r="68" ht="15.75" customHeight="1">
      <c r="A68" s="4">
        <f t="shared" si="1"/>
        <v>2023</v>
      </c>
      <c r="B68" s="4">
        <f t="shared" si="2"/>
        <v>37</v>
      </c>
      <c r="C68" s="5">
        <v>45182.0</v>
      </c>
      <c r="L68" s="6">
        <v>1000000.0</v>
      </c>
      <c r="M68" s="6"/>
      <c r="R68" s="2">
        <v>1000000.0</v>
      </c>
      <c r="X68" s="2">
        <v>1500000.0</v>
      </c>
      <c r="AA68" s="6"/>
      <c r="AD68" s="1">
        <v>750000.0</v>
      </c>
      <c r="AE68" s="1"/>
      <c r="AF68" s="1"/>
      <c r="AG68" s="1"/>
      <c r="AH68" s="1"/>
    </row>
    <row r="69" ht="15.75" customHeight="1">
      <c r="A69" s="4">
        <f t="shared" si="1"/>
        <v>2023</v>
      </c>
      <c r="B69" s="4">
        <f t="shared" si="2"/>
        <v>37</v>
      </c>
      <c r="C69" s="5">
        <v>45183.0</v>
      </c>
      <c r="L69" s="6">
        <v>500000.0</v>
      </c>
      <c r="M69" s="6"/>
      <c r="R69" s="2">
        <v>1000000.0</v>
      </c>
      <c r="X69" s="2">
        <v>1500000.0</v>
      </c>
      <c r="AA69" s="6"/>
      <c r="AD69" s="1">
        <v>750000.0</v>
      </c>
      <c r="AE69" s="1"/>
      <c r="AF69" s="1"/>
      <c r="AG69" s="1"/>
      <c r="AH69" s="1"/>
    </row>
    <row r="70" ht="15.75" customHeight="1">
      <c r="A70" s="4">
        <f t="shared" si="1"/>
        <v>2023</v>
      </c>
      <c r="B70" s="4">
        <f t="shared" si="2"/>
        <v>37</v>
      </c>
      <c r="C70" s="5">
        <v>45184.0</v>
      </c>
      <c r="L70" s="6">
        <v>500000.0</v>
      </c>
      <c r="M70" s="6"/>
      <c r="R70" s="2">
        <v>1000000.0</v>
      </c>
      <c r="X70" s="2">
        <v>1500000.0</v>
      </c>
      <c r="AA70" s="6"/>
      <c r="AD70" s="1">
        <v>750000.0</v>
      </c>
      <c r="AE70" s="1"/>
      <c r="AF70" s="1"/>
      <c r="AG70" s="1"/>
      <c r="AH70" s="1"/>
    </row>
    <row r="71" ht="15.75" customHeight="1">
      <c r="A71" s="4">
        <f t="shared" si="1"/>
        <v>2023</v>
      </c>
      <c r="B71" s="4">
        <f t="shared" si="2"/>
        <v>38</v>
      </c>
      <c r="C71" s="5">
        <v>45187.0</v>
      </c>
      <c r="L71" s="6">
        <v>500000.0</v>
      </c>
      <c r="M71" s="6"/>
      <c r="R71" s="2">
        <v>1000000.0</v>
      </c>
      <c r="X71" s="2">
        <v>1500000.0</v>
      </c>
      <c r="AA71" s="6"/>
      <c r="AD71" s="1">
        <v>750000.0</v>
      </c>
      <c r="AE71" s="1"/>
      <c r="AF71" s="1"/>
      <c r="AG71" s="1"/>
      <c r="AH71" s="1"/>
    </row>
    <row r="72" ht="15.75" customHeight="1">
      <c r="A72" s="4">
        <f t="shared" si="1"/>
        <v>2023</v>
      </c>
      <c r="B72" s="4">
        <f t="shared" si="2"/>
        <v>38</v>
      </c>
      <c r="C72" s="5">
        <v>45188.0</v>
      </c>
      <c r="L72" s="6">
        <v>500000.0</v>
      </c>
      <c r="M72" s="6"/>
      <c r="R72" s="2">
        <v>1000000.0</v>
      </c>
      <c r="X72" s="2">
        <v>1500000.0</v>
      </c>
      <c r="AA72" s="6"/>
      <c r="AD72" s="1">
        <v>750000.0</v>
      </c>
      <c r="AE72" s="1"/>
      <c r="AF72" s="1"/>
      <c r="AG72" s="1"/>
      <c r="AH72" s="1"/>
    </row>
    <row r="73" ht="15.75" customHeight="1">
      <c r="A73" s="4">
        <f t="shared" si="1"/>
        <v>2023</v>
      </c>
      <c r="B73" s="4">
        <f t="shared" si="2"/>
        <v>38</v>
      </c>
      <c r="C73" s="5">
        <v>45189.0</v>
      </c>
      <c r="L73" s="6">
        <v>500000.0</v>
      </c>
      <c r="M73" s="6"/>
      <c r="R73" s="2">
        <v>1000000.0</v>
      </c>
      <c r="X73" s="2">
        <v>1500000.0</v>
      </c>
      <c r="AA73" s="6"/>
      <c r="AD73" s="1">
        <v>750000.0</v>
      </c>
      <c r="AE73" s="1"/>
      <c r="AF73" s="1"/>
      <c r="AG73" s="1"/>
      <c r="AH73" s="1"/>
    </row>
    <row r="74" ht="15.75" customHeight="1">
      <c r="A74" s="4">
        <f t="shared" si="1"/>
        <v>2023</v>
      </c>
      <c r="B74" s="4">
        <f t="shared" si="2"/>
        <v>38</v>
      </c>
      <c r="C74" s="5">
        <v>45190.0</v>
      </c>
      <c r="L74" s="6">
        <v>500000.0</v>
      </c>
      <c r="M74" s="6"/>
      <c r="R74" s="2">
        <v>1000000.0</v>
      </c>
      <c r="X74" s="2">
        <v>1500000.0</v>
      </c>
      <c r="AA74" s="6"/>
      <c r="AD74" s="1">
        <v>750000.0</v>
      </c>
      <c r="AE74" s="1"/>
      <c r="AF74" s="1"/>
      <c r="AG74" s="1"/>
      <c r="AH74" s="1"/>
    </row>
    <row r="75" ht="15.75" customHeight="1">
      <c r="A75" s="4">
        <f t="shared" si="1"/>
        <v>2023</v>
      </c>
      <c r="B75" s="4">
        <f t="shared" si="2"/>
        <v>38</v>
      </c>
      <c r="C75" s="5">
        <v>45191.0</v>
      </c>
      <c r="L75" s="6">
        <v>500000.0</v>
      </c>
      <c r="M75" s="6"/>
      <c r="R75" s="2">
        <v>1000000.0</v>
      </c>
      <c r="X75" s="2">
        <v>1500000.0</v>
      </c>
      <c r="AA75" s="6"/>
      <c r="AD75" s="1">
        <v>750000.0</v>
      </c>
      <c r="AE75" s="1"/>
      <c r="AF75" s="1"/>
      <c r="AG75" s="1"/>
      <c r="AH75" s="1"/>
    </row>
    <row r="76" ht="15.75" customHeight="1">
      <c r="A76" s="4">
        <f t="shared" si="1"/>
        <v>2023</v>
      </c>
      <c r="B76" s="4">
        <f t="shared" si="2"/>
        <v>39</v>
      </c>
      <c r="C76" s="5">
        <v>45194.0</v>
      </c>
      <c r="L76" s="6">
        <v>500000.0</v>
      </c>
      <c r="M76" s="6"/>
      <c r="R76" s="2">
        <v>1000000.0</v>
      </c>
      <c r="X76" s="2">
        <v>1500000.0</v>
      </c>
      <c r="AA76" s="6"/>
      <c r="AD76" s="1">
        <v>750000.0</v>
      </c>
      <c r="AE76" s="1"/>
      <c r="AF76" s="1"/>
      <c r="AG76" s="1"/>
      <c r="AH76" s="1"/>
    </row>
    <row r="77" ht="15.75" customHeight="1">
      <c r="A77" s="4">
        <f t="shared" si="1"/>
        <v>2023</v>
      </c>
      <c r="B77" s="4">
        <f t="shared" si="2"/>
        <v>39</v>
      </c>
      <c r="C77" s="5">
        <v>45195.0</v>
      </c>
      <c r="L77" s="6">
        <v>500000.0</v>
      </c>
      <c r="M77" s="6"/>
      <c r="R77" s="2">
        <v>1000000.0</v>
      </c>
      <c r="X77" s="2">
        <v>1500000.0</v>
      </c>
      <c r="AA77" s="6"/>
      <c r="AD77" s="1">
        <v>750000.0</v>
      </c>
      <c r="AE77" s="1"/>
      <c r="AF77" s="1"/>
      <c r="AG77" s="1"/>
      <c r="AH77" s="1"/>
    </row>
    <row r="78" ht="15.75" customHeight="1">
      <c r="A78" s="4">
        <f t="shared" si="1"/>
        <v>2023</v>
      </c>
      <c r="B78" s="4">
        <f t="shared" si="2"/>
        <v>39</v>
      </c>
      <c r="C78" s="5">
        <v>45196.0</v>
      </c>
      <c r="L78" s="6">
        <v>500000.0</v>
      </c>
      <c r="M78" s="6"/>
      <c r="R78" s="2">
        <v>1000000.0</v>
      </c>
      <c r="X78" s="2">
        <v>1500000.0</v>
      </c>
      <c r="AA78" s="6"/>
      <c r="AD78" s="1">
        <v>750000.0</v>
      </c>
      <c r="AE78" s="1"/>
      <c r="AF78" s="1"/>
      <c r="AG78" s="1"/>
      <c r="AH78" s="1"/>
    </row>
    <row r="79" ht="15.75" customHeight="1">
      <c r="A79" s="4">
        <f t="shared" si="1"/>
        <v>2023</v>
      </c>
      <c r="B79" s="4">
        <f t="shared" si="2"/>
        <v>39</v>
      </c>
      <c r="C79" s="5">
        <v>45197.0</v>
      </c>
      <c r="L79" s="6">
        <v>500000.0</v>
      </c>
      <c r="M79" s="6"/>
      <c r="R79" s="2">
        <v>1000000.0</v>
      </c>
      <c r="X79" s="2">
        <v>1500000.0</v>
      </c>
      <c r="AA79" s="6"/>
      <c r="AD79" s="1">
        <v>750000.0</v>
      </c>
      <c r="AE79" s="1"/>
      <c r="AF79" s="1"/>
      <c r="AG79" s="1"/>
      <c r="AH79" s="1"/>
    </row>
    <row r="80" ht="15.75" customHeight="1">
      <c r="A80" s="4">
        <f t="shared" si="1"/>
        <v>2023</v>
      </c>
      <c r="B80" s="4">
        <f t="shared" si="2"/>
        <v>39</v>
      </c>
      <c r="C80" s="5">
        <v>45198.0</v>
      </c>
      <c r="L80" s="6">
        <v>500000.0</v>
      </c>
      <c r="M80" s="6"/>
      <c r="R80" s="2">
        <v>1000000.0</v>
      </c>
      <c r="X80" s="2">
        <v>1500000.0</v>
      </c>
      <c r="AA80" s="6"/>
      <c r="AD80" s="1">
        <v>750000.0</v>
      </c>
      <c r="AE80" s="1"/>
      <c r="AF80" s="1"/>
      <c r="AG80" s="1"/>
      <c r="AH80" s="1"/>
    </row>
    <row r="81" ht="15.75" customHeight="1">
      <c r="A81" s="4">
        <f t="shared" si="1"/>
        <v>2023</v>
      </c>
      <c r="B81" s="4">
        <f t="shared" si="2"/>
        <v>40</v>
      </c>
      <c r="C81" s="5">
        <v>45201.0</v>
      </c>
      <c r="L81" s="6">
        <v>500000.0</v>
      </c>
      <c r="M81" s="6"/>
      <c r="R81" s="2">
        <v>1000000.0</v>
      </c>
      <c r="X81" s="2">
        <v>1500000.0</v>
      </c>
      <c r="AA81" s="6"/>
      <c r="AD81" s="1">
        <v>750000.0</v>
      </c>
      <c r="AE81" s="1"/>
      <c r="AF81" s="1"/>
      <c r="AG81" s="1"/>
      <c r="AH81" s="1"/>
    </row>
    <row r="82" ht="15.75" customHeight="1">
      <c r="A82" s="4">
        <f t="shared" si="1"/>
        <v>2023</v>
      </c>
      <c r="B82" s="4">
        <f t="shared" si="2"/>
        <v>40</v>
      </c>
      <c r="C82" s="5">
        <v>45202.0</v>
      </c>
      <c r="L82" s="6">
        <v>700000.0</v>
      </c>
      <c r="M82" s="6"/>
      <c r="R82" s="2">
        <v>1000000.0</v>
      </c>
      <c r="X82" s="2">
        <v>1500000.0</v>
      </c>
      <c r="AA82" s="6"/>
      <c r="AD82" s="1">
        <v>750000.0</v>
      </c>
      <c r="AE82" s="1"/>
      <c r="AF82" s="1"/>
      <c r="AG82" s="1"/>
      <c r="AH82" s="1"/>
    </row>
    <row r="83" ht="15.75" customHeight="1">
      <c r="A83" s="4">
        <f t="shared" si="1"/>
        <v>2023</v>
      </c>
      <c r="B83" s="4">
        <f t="shared" si="2"/>
        <v>40</v>
      </c>
      <c r="C83" s="5">
        <v>45203.0</v>
      </c>
      <c r="L83" s="6">
        <v>700000.0</v>
      </c>
      <c r="M83" s="6"/>
      <c r="R83" s="2">
        <v>1000000.0</v>
      </c>
      <c r="X83" s="2">
        <v>1500000.0</v>
      </c>
      <c r="AA83" s="6"/>
      <c r="AD83" s="1">
        <v>750000.0</v>
      </c>
      <c r="AE83" s="1"/>
      <c r="AF83" s="1"/>
      <c r="AG83" s="1"/>
      <c r="AH83" s="1"/>
    </row>
    <row r="84" ht="15.75" customHeight="1">
      <c r="A84" s="4">
        <f t="shared" si="1"/>
        <v>2023</v>
      </c>
      <c r="B84" s="4">
        <f t="shared" si="2"/>
        <v>40</v>
      </c>
      <c r="C84" s="5">
        <v>45204.0</v>
      </c>
      <c r="L84" s="6">
        <v>700000.0</v>
      </c>
      <c r="M84" s="6"/>
      <c r="R84" s="2">
        <v>1000000.0</v>
      </c>
      <c r="X84" s="2">
        <v>1500000.0</v>
      </c>
      <c r="AA84" s="6"/>
      <c r="AD84" s="1">
        <v>750000.0</v>
      </c>
      <c r="AE84" s="1"/>
      <c r="AF84" s="1"/>
      <c r="AG84" s="1"/>
      <c r="AH84" s="1"/>
    </row>
    <row r="85" ht="15.75" customHeight="1">
      <c r="A85" s="4">
        <f t="shared" si="1"/>
        <v>2023</v>
      </c>
      <c r="B85" s="4">
        <f t="shared" si="2"/>
        <v>40</v>
      </c>
      <c r="C85" s="5">
        <v>45205.0</v>
      </c>
      <c r="L85" s="6">
        <v>700000.0</v>
      </c>
      <c r="M85" s="6"/>
      <c r="R85" s="2">
        <v>1000000.0</v>
      </c>
      <c r="X85" s="2">
        <v>1500000.0</v>
      </c>
      <c r="AA85" s="6"/>
      <c r="AD85" s="1">
        <v>750000.0</v>
      </c>
      <c r="AE85" s="1"/>
      <c r="AF85" s="1"/>
      <c r="AG85" s="1"/>
      <c r="AH85" s="1"/>
    </row>
    <row r="86" ht="15.75" customHeight="1">
      <c r="A86" s="4">
        <f t="shared" si="1"/>
        <v>2023</v>
      </c>
      <c r="B86" s="4">
        <f t="shared" si="2"/>
        <v>41</v>
      </c>
      <c r="C86" s="5">
        <v>45208.0</v>
      </c>
      <c r="L86" s="6">
        <v>700000.0</v>
      </c>
      <c r="M86" s="6"/>
      <c r="R86" s="2">
        <v>1000000.0</v>
      </c>
      <c r="S86" s="2">
        <v>250000.0</v>
      </c>
      <c r="X86" s="2">
        <v>1500000.0</v>
      </c>
      <c r="AA86" s="6"/>
      <c r="AD86" s="1">
        <v>750000.0</v>
      </c>
      <c r="AE86" s="1"/>
      <c r="AF86" s="1"/>
      <c r="AG86" s="1"/>
      <c r="AH86" s="1"/>
    </row>
    <row r="87" ht="15.75" customHeight="1">
      <c r="A87" s="4">
        <f t="shared" si="1"/>
        <v>2023</v>
      </c>
      <c r="B87" s="4">
        <f t="shared" si="2"/>
        <v>41</v>
      </c>
      <c r="C87" s="5">
        <v>45209.0</v>
      </c>
      <c r="L87" s="6">
        <v>700000.0</v>
      </c>
      <c r="M87" s="6"/>
      <c r="R87" s="2">
        <v>1000000.0</v>
      </c>
      <c r="S87" s="2">
        <v>250000.0</v>
      </c>
      <c r="X87" s="2">
        <v>1500000.0</v>
      </c>
      <c r="AA87" s="6"/>
      <c r="AD87" s="1">
        <v>750000.0</v>
      </c>
      <c r="AE87" s="1"/>
      <c r="AF87" s="1"/>
      <c r="AG87" s="1"/>
      <c r="AH87" s="1"/>
    </row>
    <row r="88" ht="15.75" customHeight="1">
      <c r="A88" s="4">
        <f t="shared" si="1"/>
        <v>2023</v>
      </c>
      <c r="B88" s="4">
        <f t="shared" si="2"/>
        <v>41</v>
      </c>
      <c r="C88" s="5">
        <v>45210.0</v>
      </c>
      <c r="L88" s="6">
        <v>700000.0</v>
      </c>
      <c r="M88" s="6"/>
      <c r="R88" s="2">
        <v>1000000.0</v>
      </c>
      <c r="S88" s="2">
        <v>250000.0</v>
      </c>
      <c r="X88" s="2">
        <v>1500000.0</v>
      </c>
      <c r="AA88" s="6"/>
      <c r="AD88" s="1">
        <v>750000.0</v>
      </c>
      <c r="AE88" s="1"/>
      <c r="AF88" s="1"/>
      <c r="AG88" s="1"/>
      <c r="AH88" s="1"/>
    </row>
    <row r="89" ht="15.75" customHeight="1">
      <c r="A89" s="4">
        <f t="shared" si="1"/>
        <v>2023</v>
      </c>
      <c r="B89" s="4">
        <f t="shared" si="2"/>
        <v>41</v>
      </c>
      <c r="C89" s="5">
        <v>45211.0</v>
      </c>
      <c r="L89" s="6">
        <v>700000.0</v>
      </c>
      <c r="M89" s="6"/>
      <c r="R89" s="2">
        <v>1000000.0</v>
      </c>
      <c r="S89" s="2">
        <v>250000.0</v>
      </c>
      <c r="X89" s="2">
        <v>1500000.0</v>
      </c>
      <c r="AA89" s="6"/>
      <c r="AD89" s="1">
        <v>750000.0</v>
      </c>
      <c r="AE89" s="1"/>
      <c r="AF89" s="1"/>
      <c r="AG89" s="1"/>
      <c r="AH89" s="1"/>
    </row>
    <row r="90" ht="15.75" customHeight="1">
      <c r="A90" s="4">
        <f t="shared" si="1"/>
        <v>2023</v>
      </c>
      <c r="B90" s="4">
        <f t="shared" si="2"/>
        <v>41</v>
      </c>
      <c r="C90" s="5">
        <v>45212.0</v>
      </c>
      <c r="L90" s="6">
        <v>700000.0</v>
      </c>
      <c r="M90" s="6"/>
      <c r="R90" s="2">
        <v>1000000.0</v>
      </c>
      <c r="S90" s="2">
        <v>250000.0</v>
      </c>
      <c r="X90" s="2">
        <v>1500000.0</v>
      </c>
      <c r="AA90" s="6"/>
      <c r="AD90" s="1">
        <v>750000.0</v>
      </c>
      <c r="AE90" s="1"/>
      <c r="AF90" s="1"/>
      <c r="AG90" s="1"/>
      <c r="AH90" s="1"/>
    </row>
    <row r="91" ht="15.75" customHeight="1">
      <c r="A91" s="4">
        <f t="shared" si="1"/>
        <v>2023</v>
      </c>
      <c r="B91" s="4">
        <f t="shared" si="2"/>
        <v>42</v>
      </c>
      <c r="C91" s="5">
        <v>45215.0</v>
      </c>
      <c r="L91" s="6">
        <v>700000.0</v>
      </c>
      <c r="M91" s="6"/>
      <c r="R91" s="2">
        <v>1000000.0</v>
      </c>
      <c r="S91" s="2">
        <v>250000.0</v>
      </c>
      <c r="X91" s="2">
        <v>1500000.0</v>
      </c>
      <c r="AA91" s="6"/>
      <c r="AD91" s="1">
        <v>750000.0</v>
      </c>
      <c r="AE91" s="1"/>
      <c r="AF91" s="1"/>
      <c r="AG91" s="1"/>
      <c r="AH91" s="1"/>
    </row>
    <row r="92" ht="15.75" customHeight="1">
      <c r="A92" s="4">
        <f t="shared" si="1"/>
        <v>2023</v>
      </c>
      <c r="B92" s="4">
        <f t="shared" si="2"/>
        <v>42</v>
      </c>
      <c r="C92" s="5">
        <v>45216.0</v>
      </c>
      <c r="J92" s="2">
        <v>500000.0</v>
      </c>
      <c r="L92" s="6">
        <v>700000.0</v>
      </c>
      <c r="M92" s="6"/>
      <c r="R92" s="2">
        <v>1000000.0</v>
      </c>
      <c r="S92" s="2">
        <v>250000.0</v>
      </c>
      <c r="X92" s="2">
        <v>1500000.0</v>
      </c>
      <c r="AA92" s="6"/>
      <c r="AD92" s="1">
        <v>750000.0</v>
      </c>
      <c r="AE92" s="1"/>
      <c r="AF92" s="1"/>
      <c r="AG92" s="1"/>
      <c r="AH92" s="1"/>
    </row>
    <row r="93" ht="15.75" customHeight="1">
      <c r="A93" s="4">
        <f t="shared" si="1"/>
        <v>2023</v>
      </c>
      <c r="B93" s="4">
        <f t="shared" si="2"/>
        <v>42</v>
      </c>
      <c r="C93" s="5">
        <v>45217.0</v>
      </c>
      <c r="J93" s="2">
        <v>500000.0</v>
      </c>
      <c r="L93" s="6">
        <v>700000.0</v>
      </c>
      <c r="M93" s="6"/>
      <c r="R93" s="2">
        <v>1000000.0</v>
      </c>
      <c r="S93" s="2">
        <v>250000.0</v>
      </c>
      <c r="X93" s="2">
        <v>1500000.0</v>
      </c>
      <c r="AA93" s="6"/>
      <c r="AD93" s="1">
        <v>750000.0</v>
      </c>
      <c r="AE93" s="1"/>
      <c r="AF93" s="1"/>
      <c r="AG93" s="1"/>
      <c r="AH93" s="1"/>
    </row>
    <row r="94" ht="15.75" customHeight="1">
      <c r="A94" s="4">
        <f t="shared" si="1"/>
        <v>2023</v>
      </c>
      <c r="B94" s="4">
        <f t="shared" si="2"/>
        <v>42</v>
      </c>
      <c r="C94" s="5">
        <v>45218.0</v>
      </c>
      <c r="J94" s="2">
        <v>500000.0</v>
      </c>
      <c r="L94" s="6">
        <v>700000.0</v>
      </c>
      <c r="M94" s="6"/>
      <c r="R94" s="2">
        <v>1000000.0</v>
      </c>
      <c r="S94" s="2">
        <v>250000.0</v>
      </c>
      <c r="X94" s="2">
        <v>1500000.0</v>
      </c>
      <c r="AA94" s="6"/>
      <c r="AD94" s="1">
        <v>750000.0</v>
      </c>
      <c r="AE94" s="1"/>
      <c r="AF94" s="1"/>
      <c r="AG94" s="1"/>
      <c r="AH94" s="1"/>
    </row>
    <row r="95" ht="15.75" customHeight="1">
      <c r="A95" s="4">
        <f t="shared" si="1"/>
        <v>2023</v>
      </c>
      <c r="B95" s="4">
        <f t="shared" si="2"/>
        <v>42</v>
      </c>
      <c r="C95" s="5">
        <v>45219.0</v>
      </c>
      <c r="J95" s="2">
        <v>500000.0</v>
      </c>
      <c r="L95" s="6">
        <v>700000.0</v>
      </c>
      <c r="M95" s="6"/>
      <c r="R95" s="2">
        <v>1000000.0</v>
      </c>
      <c r="S95" s="2">
        <v>250000.0</v>
      </c>
      <c r="X95" s="2">
        <v>1500000.0</v>
      </c>
      <c r="AA95" s="6"/>
      <c r="AD95" s="1">
        <v>750000.0</v>
      </c>
      <c r="AE95" s="1"/>
      <c r="AF95" s="1"/>
      <c r="AG95" s="1"/>
      <c r="AH95" s="1"/>
    </row>
    <row r="96" ht="15.75" customHeight="1">
      <c r="A96" s="4">
        <f t="shared" si="1"/>
        <v>2023</v>
      </c>
      <c r="B96" s="4">
        <f t="shared" si="2"/>
        <v>43</v>
      </c>
      <c r="C96" s="5">
        <v>45222.0</v>
      </c>
      <c r="J96" s="2">
        <v>500000.0</v>
      </c>
      <c r="L96" s="6">
        <v>700000.0</v>
      </c>
      <c r="M96" s="6"/>
      <c r="R96" s="2">
        <v>1000000.0</v>
      </c>
      <c r="S96" s="2">
        <v>250000.0</v>
      </c>
      <c r="X96" s="2">
        <v>1500000.0</v>
      </c>
      <c r="AA96" s="6"/>
      <c r="AD96" s="1">
        <v>750000.0</v>
      </c>
      <c r="AE96" s="1"/>
      <c r="AF96" s="1"/>
      <c r="AG96" s="1"/>
      <c r="AH96" s="1"/>
    </row>
    <row r="97" ht="15.75" customHeight="1">
      <c r="A97" s="4">
        <f t="shared" si="1"/>
        <v>2023</v>
      </c>
      <c r="B97" s="4">
        <f t="shared" si="2"/>
        <v>43</v>
      </c>
      <c r="C97" s="5">
        <v>45223.0</v>
      </c>
      <c r="J97" s="2">
        <v>500000.0</v>
      </c>
      <c r="L97" s="6">
        <v>700000.0</v>
      </c>
      <c r="M97" s="6"/>
      <c r="R97" s="2">
        <v>1000000.0</v>
      </c>
      <c r="S97" s="2">
        <v>250000.0</v>
      </c>
      <c r="X97" s="2">
        <v>1500000.0</v>
      </c>
      <c r="AA97" s="6"/>
      <c r="AD97" s="1">
        <v>750000.0</v>
      </c>
      <c r="AE97" s="1"/>
      <c r="AF97" s="1"/>
      <c r="AG97" s="1"/>
      <c r="AH97" s="1"/>
    </row>
    <row r="98" ht="15.75" customHeight="1">
      <c r="A98" s="4">
        <f t="shared" si="1"/>
        <v>2023</v>
      </c>
      <c r="B98" s="4">
        <f t="shared" si="2"/>
        <v>43</v>
      </c>
      <c r="C98" s="5">
        <v>45224.0</v>
      </c>
      <c r="J98" s="2">
        <v>500000.0</v>
      </c>
      <c r="L98" s="6">
        <v>700000.0</v>
      </c>
      <c r="M98" s="6"/>
      <c r="R98" s="2">
        <v>1000000.0</v>
      </c>
      <c r="S98" s="2">
        <v>250000.0</v>
      </c>
      <c r="X98" s="2">
        <v>1500000.0</v>
      </c>
      <c r="AA98" s="6"/>
      <c r="AD98" s="1">
        <v>750000.0</v>
      </c>
      <c r="AE98" s="1"/>
      <c r="AF98" s="1"/>
      <c r="AG98" s="1"/>
      <c r="AH98" s="1"/>
    </row>
    <row r="99" ht="15.75" customHeight="1">
      <c r="A99" s="4">
        <f t="shared" si="1"/>
        <v>2023</v>
      </c>
      <c r="B99" s="4">
        <f t="shared" si="2"/>
        <v>43</v>
      </c>
      <c r="C99" s="5">
        <v>45225.0</v>
      </c>
      <c r="J99" s="2">
        <v>500000.0</v>
      </c>
      <c r="L99" s="6">
        <v>700000.0</v>
      </c>
      <c r="M99" s="6"/>
      <c r="R99" s="2">
        <v>1000000.0</v>
      </c>
      <c r="S99" s="2">
        <v>250000.0</v>
      </c>
      <c r="X99" s="2">
        <v>1500000.0</v>
      </c>
      <c r="AA99" s="6"/>
      <c r="AD99" s="1">
        <v>750000.0</v>
      </c>
      <c r="AE99" s="1"/>
      <c r="AF99" s="1"/>
      <c r="AG99" s="1"/>
      <c r="AH99" s="1"/>
    </row>
    <row r="100" ht="15.75" customHeight="1">
      <c r="A100" s="4">
        <f t="shared" si="1"/>
        <v>2023</v>
      </c>
      <c r="B100" s="4">
        <f t="shared" si="2"/>
        <v>43</v>
      </c>
      <c r="C100" s="5">
        <v>45226.0</v>
      </c>
      <c r="J100" s="2">
        <v>500000.0</v>
      </c>
      <c r="L100" s="6">
        <v>700000.0</v>
      </c>
      <c r="M100" s="6"/>
      <c r="R100" s="2">
        <v>1000000.0</v>
      </c>
      <c r="S100" s="2">
        <v>250000.0</v>
      </c>
      <c r="X100" s="2">
        <v>1500000.0</v>
      </c>
      <c r="AA100" s="6"/>
      <c r="AD100" s="1">
        <v>750000.0</v>
      </c>
      <c r="AE100" s="1"/>
      <c r="AF100" s="1"/>
      <c r="AG100" s="1"/>
      <c r="AH100" s="1"/>
    </row>
    <row r="101" ht="15.75" customHeight="1">
      <c r="A101" s="4">
        <f t="shared" si="1"/>
        <v>2023</v>
      </c>
      <c r="B101" s="4">
        <f t="shared" si="2"/>
        <v>44</v>
      </c>
      <c r="C101" s="5">
        <v>45229.0</v>
      </c>
      <c r="J101" s="2">
        <v>500000.0</v>
      </c>
      <c r="L101" s="6">
        <v>700000.0</v>
      </c>
      <c r="M101" s="6"/>
      <c r="R101" s="2">
        <v>1000000.0</v>
      </c>
      <c r="S101" s="2">
        <v>250000.0</v>
      </c>
      <c r="X101" s="2">
        <v>1500000.0</v>
      </c>
      <c r="AA101" s="6"/>
      <c r="AD101" s="1">
        <v>750000.0</v>
      </c>
      <c r="AE101" s="1"/>
      <c r="AF101" s="1"/>
      <c r="AG101" s="1"/>
      <c r="AH101" s="1"/>
    </row>
    <row r="102" ht="15.75" customHeight="1">
      <c r="A102" s="4">
        <f t="shared" si="1"/>
        <v>2023</v>
      </c>
      <c r="B102" s="4">
        <f t="shared" si="2"/>
        <v>44</v>
      </c>
      <c r="C102" s="5">
        <v>45230.0</v>
      </c>
      <c r="J102" s="2">
        <v>500000.0</v>
      </c>
      <c r="L102" s="6">
        <v>700000.0</v>
      </c>
      <c r="M102" s="6"/>
      <c r="R102" s="2">
        <v>1000000.0</v>
      </c>
      <c r="S102" s="2">
        <v>250000.0</v>
      </c>
      <c r="X102" s="2">
        <v>1500000.0</v>
      </c>
      <c r="AA102" s="6"/>
      <c r="AD102" s="1">
        <v>750000.0</v>
      </c>
      <c r="AE102" s="1"/>
      <c r="AF102" s="1"/>
      <c r="AG102" s="1"/>
      <c r="AH102" s="1"/>
    </row>
    <row r="103" ht="15.75" customHeight="1">
      <c r="A103" s="4">
        <f t="shared" si="1"/>
        <v>2023</v>
      </c>
      <c r="B103" s="4">
        <f t="shared" si="2"/>
        <v>44</v>
      </c>
      <c r="C103" s="5">
        <v>45231.0</v>
      </c>
      <c r="J103" s="2">
        <v>500000.0</v>
      </c>
      <c r="L103" s="6">
        <v>700000.0</v>
      </c>
      <c r="M103" s="6"/>
      <c r="R103" s="2">
        <v>1000000.0</v>
      </c>
      <c r="S103" s="2">
        <v>250000.0</v>
      </c>
      <c r="X103" s="2">
        <v>1500000.0</v>
      </c>
      <c r="AA103" s="6"/>
      <c r="AD103" s="1">
        <v>750000.0</v>
      </c>
      <c r="AE103" s="1"/>
      <c r="AF103" s="1"/>
      <c r="AG103" s="1"/>
      <c r="AH103" s="1"/>
    </row>
    <row r="104" ht="15.75" customHeight="1">
      <c r="A104" s="4">
        <f t="shared" si="1"/>
        <v>2023</v>
      </c>
      <c r="B104" s="4">
        <f t="shared" si="2"/>
        <v>44</v>
      </c>
      <c r="C104" s="5">
        <v>45232.0</v>
      </c>
      <c r="J104" s="2">
        <v>500000.0</v>
      </c>
      <c r="L104" s="6">
        <v>700000.0</v>
      </c>
      <c r="M104" s="6"/>
      <c r="R104" s="2">
        <v>1000000.0</v>
      </c>
      <c r="S104" s="2">
        <v>250000.0</v>
      </c>
      <c r="X104" s="2">
        <v>1500000.0</v>
      </c>
      <c r="AA104" s="6"/>
      <c r="AD104" s="1">
        <v>750000.0</v>
      </c>
      <c r="AE104" s="1"/>
      <c r="AF104" s="1"/>
      <c r="AG104" s="1"/>
      <c r="AH104" s="1"/>
    </row>
    <row r="105" ht="15.75" customHeight="1">
      <c r="A105" s="4">
        <f t="shared" si="1"/>
        <v>2023</v>
      </c>
      <c r="B105" s="4">
        <f t="shared" si="2"/>
        <v>44</v>
      </c>
      <c r="C105" s="5">
        <v>45233.0</v>
      </c>
      <c r="J105" s="2">
        <v>500000.0</v>
      </c>
      <c r="L105" s="6">
        <v>700000.0</v>
      </c>
      <c r="M105" s="6"/>
      <c r="R105" s="2">
        <v>1000000.0</v>
      </c>
      <c r="S105" s="2">
        <v>250000.0</v>
      </c>
      <c r="X105" s="2">
        <v>1500000.0</v>
      </c>
      <c r="AA105" s="6"/>
      <c r="AD105" s="1">
        <v>750000.0</v>
      </c>
      <c r="AE105" s="1"/>
      <c r="AF105" s="1"/>
      <c r="AG105" s="1"/>
      <c r="AH105" s="1"/>
    </row>
    <row r="106" ht="15.75" customHeight="1">
      <c r="A106" s="4">
        <f t="shared" si="1"/>
        <v>2023</v>
      </c>
      <c r="B106" s="4">
        <f t="shared" si="2"/>
        <v>45</v>
      </c>
      <c r="C106" s="5">
        <v>45236.0</v>
      </c>
      <c r="D106" s="2">
        <v>750000.0</v>
      </c>
      <c r="E106" s="2">
        <v>750000.0</v>
      </c>
      <c r="J106" s="2">
        <v>500000.0</v>
      </c>
      <c r="L106" s="6">
        <v>1000000.0</v>
      </c>
      <c r="M106" s="6"/>
      <c r="R106" s="2">
        <v>1000000.0</v>
      </c>
      <c r="S106" s="2">
        <v>250000.0</v>
      </c>
      <c r="X106" s="2">
        <v>1000000.0</v>
      </c>
      <c r="AA106" s="6"/>
      <c r="AD106" s="1">
        <v>750000.0</v>
      </c>
      <c r="AE106" s="1"/>
      <c r="AF106" s="1"/>
      <c r="AG106" s="1"/>
      <c r="AH106" s="1"/>
    </row>
    <row r="107" ht="15.75" customHeight="1">
      <c r="A107" s="4">
        <f t="shared" si="1"/>
        <v>2023</v>
      </c>
      <c r="B107" s="4">
        <f t="shared" si="2"/>
        <v>45</v>
      </c>
      <c r="C107" s="5">
        <v>45237.0</v>
      </c>
      <c r="D107" s="2">
        <v>750000.0</v>
      </c>
      <c r="E107" s="2">
        <v>750000.0</v>
      </c>
      <c r="J107" s="2">
        <v>500000.0</v>
      </c>
      <c r="L107" s="6">
        <v>1000000.0</v>
      </c>
      <c r="M107" s="6"/>
      <c r="R107" s="2">
        <v>1000000.0</v>
      </c>
      <c r="S107" s="2">
        <v>250000.0</v>
      </c>
      <c r="X107" s="2">
        <v>1000000.0</v>
      </c>
      <c r="AA107" s="6"/>
      <c r="AD107" s="1">
        <v>750000.0</v>
      </c>
      <c r="AE107" s="1"/>
      <c r="AF107" s="1"/>
      <c r="AG107" s="1"/>
      <c r="AH107" s="1"/>
    </row>
    <row r="108" ht="15.75" customHeight="1">
      <c r="A108" s="4">
        <f t="shared" si="1"/>
        <v>2023</v>
      </c>
      <c r="B108" s="4">
        <f t="shared" si="2"/>
        <v>45</v>
      </c>
      <c r="C108" s="5">
        <v>45238.0</v>
      </c>
      <c r="D108" s="2">
        <v>750000.0</v>
      </c>
      <c r="E108" s="2">
        <v>750000.0</v>
      </c>
      <c r="J108" s="2">
        <v>500000.0</v>
      </c>
      <c r="L108" s="6">
        <v>1000000.0</v>
      </c>
      <c r="M108" s="6"/>
      <c r="R108" s="2">
        <v>1000000.0</v>
      </c>
      <c r="S108" s="2">
        <v>250000.0</v>
      </c>
      <c r="X108" s="2">
        <v>1000000.0</v>
      </c>
      <c r="AA108" s="6"/>
      <c r="AD108" s="1">
        <v>750000.0</v>
      </c>
      <c r="AE108" s="1"/>
      <c r="AF108" s="1"/>
      <c r="AG108" s="1"/>
      <c r="AH108" s="1"/>
    </row>
    <row r="109" ht="15.75" customHeight="1">
      <c r="A109" s="4">
        <f t="shared" si="1"/>
        <v>2023</v>
      </c>
      <c r="B109" s="4">
        <f t="shared" si="2"/>
        <v>45</v>
      </c>
      <c r="C109" s="5">
        <v>45239.0</v>
      </c>
      <c r="D109" s="2">
        <v>750000.0</v>
      </c>
      <c r="E109" s="2">
        <v>750000.0</v>
      </c>
      <c r="J109" s="2">
        <v>750000.0</v>
      </c>
      <c r="L109" s="6">
        <v>1000000.0</v>
      </c>
      <c r="M109" s="6"/>
      <c r="R109" s="2">
        <v>1000000.0</v>
      </c>
      <c r="S109" s="2">
        <v>500000.0</v>
      </c>
      <c r="X109" s="2">
        <v>1000000.0</v>
      </c>
      <c r="AA109" s="6"/>
      <c r="AD109" s="1">
        <v>750000.0</v>
      </c>
      <c r="AE109" s="1"/>
      <c r="AF109" s="1"/>
      <c r="AG109" s="1"/>
      <c r="AH109" s="1"/>
    </row>
    <row r="110" ht="15.75" customHeight="1">
      <c r="A110" s="4">
        <f t="shared" si="1"/>
        <v>2023</v>
      </c>
      <c r="B110" s="4">
        <f t="shared" si="2"/>
        <v>45</v>
      </c>
      <c r="C110" s="5">
        <v>45240.0</v>
      </c>
      <c r="D110" s="2">
        <v>750000.0</v>
      </c>
      <c r="E110" s="2">
        <v>750000.0</v>
      </c>
      <c r="J110" s="2">
        <v>750000.0</v>
      </c>
      <c r="L110" s="6">
        <v>1000000.0</v>
      </c>
      <c r="M110" s="6"/>
      <c r="R110" s="2">
        <v>1000000.0</v>
      </c>
      <c r="S110" s="2">
        <v>500000.0</v>
      </c>
      <c r="X110" s="2">
        <v>1000000.0</v>
      </c>
      <c r="AA110" s="6"/>
      <c r="AD110" s="1">
        <v>750000.0</v>
      </c>
      <c r="AE110" s="1"/>
      <c r="AF110" s="1"/>
      <c r="AG110" s="1"/>
      <c r="AH110" s="1"/>
    </row>
    <row r="111" ht="15.75" customHeight="1">
      <c r="A111" s="4">
        <f t="shared" si="1"/>
        <v>2023</v>
      </c>
      <c r="B111" s="4">
        <f t="shared" si="2"/>
        <v>46</v>
      </c>
      <c r="C111" s="5">
        <v>45243.0</v>
      </c>
      <c r="D111" s="2">
        <v>750000.0</v>
      </c>
      <c r="E111" s="2">
        <v>750000.0</v>
      </c>
      <c r="J111" s="2">
        <v>750000.0</v>
      </c>
      <c r="L111" s="6">
        <v>1000000.0</v>
      </c>
      <c r="M111" s="6"/>
      <c r="R111" s="2">
        <v>1000000.0</v>
      </c>
      <c r="S111" s="2">
        <v>500000.0</v>
      </c>
      <c r="X111" s="2">
        <v>1000000.0</v>
      </c>
      <c r="AA111" s="6"/>
      <c r="AD111" s="1">
        <v>750000.0</v>
      </c>
      <c r="AE111" s="1"/>
      <c r="AF111" s="1"/>
      <c r="AG111" s="1"/>
      <c r="AH111" s="1"/>
    </row>
    <row r="112" ht="15.75" customHeight="1">
      <c r="A112" s="4">
        <f t="shared" si="1"/>
        <v>2023</v>
      </c>
      <c r="B112" s="4">
        <f t="shared" si="2"/>
        <v>46</v>
      </c>
      <c r="C112" s="5">
        <v>45244.0</v>
      </c>
      <c r="D112" s="2">
        <v>750000.0</v>
      </c>
      <c r="E112" s="2">
        <v>750000.0</v>
      </c>
      <c r="J112" s="2">
        <v>750000.0</v>
      </c>
      <c r="L112" s="6">
        <v>1000000.0</v>
      </c>
      <c r="M112" s="6"/>
      <c r="R112" s="2">
        <v>1000000.0</v>
      </c>
      <c r="S112" s="2">
        <v>500000.0</v>
      </c>
      <c r="X112" s="2">
        <v>1000000.0</v>
      </c>
      <c r="AA112" s="6"/>
      <c r="AD112" s="1">
        <v>750000.0</v>
      </c>
      <c r="AE112" s="1"/>
      <c r="AF112" s="1"/>
      <c r="AG112" s="1"/>
      <c r="AH112" s="1"/>
    </row>
    <row r="113" ht="15.75" customHeight="1">
      <c r="A113" s="4">
        <f t="shared" si="1"/>
        <v>2023</v>
      </c>
      <c r="B113" s="4">
        <f t="shared" si="2"/>
        <v>46</v>
      </c>
      <c r="C113" s="5">
        <v>45245.0</v>
      </c>
      <c r="D113" s="2">
        <v>750000.0</v>
      </c>
      <c r="E113" s="2">
        <v>750000.0</v>
      </c>
      <c r="J113" s="2">
        <v>750000.0</v>
      </c>
      <c r="L113" s="6">
        <v>1000000.0</v>
      </c>
      <c r="M113" s="6"/>
      <c r="R113" s="2">
        <v>1000000.0</v>
      </c>
      <c r="S113" s="2">
        <v>500000.0</v>
      </c>
      <c r="X113" s="2">
        <v>1000000.0</v>
      </c>
      <c r="AA113" s="6"/>
      <c r="AD113" s="1">
        <v>750000.0</v>
      </c>
      <c r="AE113" s="1"/>
      <c r="AF113" s="1"/>
      <c r="AG113" s="1"/>
      <c r="AH113" s="1"/>
    </row>
    <row r="114" ht="15.75" customHeight="1">
      <c r="A114" s="4">
        <f t="shared" si="1"/>
        <v>2023</v>
      </c>
      <c r="B114" s="4">
        <f t="shared" si="2"/>
        <v>46</v>
      </c>
      <c r="C114" s="5">
        <v>45246.0</v>
      </c>
      <c r="D114" s="2">
        <v>750000.0</v>
      </c>
      <c r="E114" s="2">
        <v>750000.0</v>
      </c>
      <c r="J114" s="2">
        <v>750000.0</v>
      </c>
      <c r="L114" s="6">
        <v>1000000.0</v>
      </c>
      <c r="M114" s="6"/>
      <c r="R114" s="2">
        <v>1000000.0</v>
      </c>
      <c r="S114" s="2">
        <v>500000.0</v>
      </c>
      <c r="X114" s="2">
        <v>1000000.0</v>
      </c>
      <c r="AA114" s="6"/>
      <c r="AD114" s="1">
        <v>750000.0</v>
      </c>
      <c r="AE114" s="1"/>
      <c r="AF114" s="1"/>
      <c r="AG114" s="1"/>
      <c r="AH114" s="1"/>
    </row>
    <row r="115" ht="15.75" customHeight="1">
      <c r="A115" s="4">
        <f t="shared" si="1"/>
        <v>2023</v>
      </c>
      <c r="B115" s="4">
        <f t="shared" si="2"/>
        <v>46</v>
      </c>
      <c r="C115" s="5">
        <v>45247.0</v>
      </c>
      <c r="D115" s="2">
        <v>750000.0</v>
      </c>
      <c r="E115" s="2">
        <v>750000.0</v>
      </c>
      <c r="J115" s="2">
        <v>750000.0</v>
      </c>
      <c r="L115" s="6">
        <v>500000.0</v>
      </c>
      <c r="M115" s="6"/>
      <c r="R115" s="2">
        <v>1000000.0</v>
      </c>
      <c r="S115" s="2">
        <v>500000.0</v>
      </c>
      <c r="X115" s="2">
        <v>750000.0</v>
      </c>
      <c r="AA115" s="6"/>
      <c r="AD115" s="1">
        <v>750000.0</v>
      </c>
      <c r="AE115" s="1"/>
      <c r="AF115" s="1"/>
      <c r="AG115" s="1"/>
      <c r="AH115" s="1"/>
    </row>
    <row r="116" ht="15.75" customHeight="1">
      <c r="A116" s="4">
        <f t="shared" si="1"/>
        <v>2023</v>
      </c>
      <c r="B116" s="4">
        <f t="shared" si="2"/>
        <v>47</v>
      </c>
      <c r="C116" s="5">
        <v>45250.0</v>
      </c>
      <c r="D116" s="2">
        <v>750000.0</v>
      </c>
      <c r="E116" s="2">
        <v>750000.0</v>
      </c>
      <c r="J116" s="2">
        <v>750000.0</v>
      </c>
      <c r="L116" s="6">
        <v>500000.0</v>
      </c>
      <c r="M116" s="6"/>
      <c r="R116" s="2">
        <v>1000000.0</v>
      </c>
      <c r="S116" s="2">
        <v>500000.0</v>
      </c>
      <c r="X116" s="2">
        <v>750000.0</v>
      </c>
      <c r="AA116" s="6"/>
      <c r="AD116" s="1">
        <v>750000.0</v>
      </c>
      <c r="AE116" s="1"/>
      <c r="AF116" s="1"/>
      <c r="AG116" s="1"/>
      <c r="AH116" s="1"/>
    </row>
    <row r="117" ht="15.75" customHeight="1">
      <c r="A117" s="4">
        <f t="shared" si="1"/>
        <v>2023</v>
      </c>
      <c r="B117" s="4">
        <f t="shared" si="2"/>
        <v>47</v>
      </c>
      <c r="C117" s="5">
        <v>45251.0</v>
      </c>
      <c r="D117" s="2">
        <v>750000.0</v>
      </c>
      <c r="E117" s="2">
        <v>750000.0</v>
      </c>
      <c r="J117" s="2">
        <v>750000.0</v>
      </c>
      <c r="L117" s="6">
        <v>500000.0</v>
      </c>
      <c r="M117" s="6"/>
      <c r="R117" s="2">
        <v>1000000.0</v>
      </c>
      <c r="S117" s="2">
        <v>500000.0</v>
      </c>
      <c r="X117" s="2">
        <v>750000.0</v>
      </c>
      <c r="AA117" s="6"/>
      <c r="AD117" s="1">
        <v>750000.0</v>
      </c>
      <c r="AE117" s="1"/>
      <c r="AF117" s="1"/>
      <c r="AG117" s="1"/>
      <c r="AH117" s="1"/>
    </row>
    <row r="118" ht="15.75" customHeight="1">
      <c r="A118" s="4">
        <f t="shared" si="1"/>
        <v>2023</v>
      </c>
      <c r="B118" s="4">
        <f t="shared" si="2"/>
        <v>47</v>
      </c>
      <c r="C118" s="5">
        <v>45252.0</v>
      </c>
      <c r="D118" s="2">
        <v>750000.0</v>
      </c>
      <c r="E118" s="2">
        <v>750000.0</v>
      </c>
      <c r="J118" s="2">
        <v>1000000.0</v>
      </c>
      <c r="L118" s="6">
        <v>500000.0</v>
      </c>
      <c r="M118" s="6"/>
      <c r="R118" s="2">
        <v>1250000.0</v>
      </c>
      <c r="S118" s="2">
        <v>500000.0</v>
      </c>
      <c r="X118" s="2">
        <v>750000.0</v>
      </c>
      <c r="AA118" s="6"/>
      <c r="AD118" s="1">
        <v>750000.0</v>
      </c>
      <c r="AE118" s="1"/>
      <c r="AF118" s="1"/>
      <c r="AG118" s="1"/>
      <c r="AH118" s="1"/>
    </row>
    <row r="119" ht="15.75" customHeight="1">
      <c r="A119" s="4">
        <f t="shared" si="1"/>
        <v>2023</v>
      </c>
      <c r="B119" s="4">
        <f t="shared" si="2"/>
        <v>47</v>
      </c>
      <c r="C119" s="5">
        <v>45253.0</v>
      </c>
      <c r="D119" s="2">
        <v>750000.0</v>
      </c>
      <c r="E119" s="2">
        <v>750000.0</v>
      </c>
      <c r="J119" s="2">
        <v>1000000.0</v>
      </c>
      <c r="L119" s="6">
        <v>500000.0</v>
      </c>
      <c r="M119" s="6"/>
      <c r="R119" s="2">
        <v>1250000.0</v>
      </c>
      <c r="S119" s="2">
        <v>500000.0</v>
      </c>
      <c r="X119" s="2">
        <v>750000.0</v>
      </c>
      <c r="AA119" s="6"/>
      <c r="AD119" s="1">
        <v>750000.0</v>
      </c>
      <c r="AE119" s="1"/>
      <c r="AF119" s="1"/>
      <c r="AG119" s="1"/>
      <c r="AH119" s="1"/>
    </row>
    <row r="120" ht="15.75" customHeight="1">
      <c r="A120" s="4">
        <f t="shared" si="1"/>
        <v>2023</v>
      </c>
      <c r="B120" s="4">
        <f t="shared" si="2"/>
        <v>47</v>
      </c>
      <c r="C120" s="5">
        <v>45254.0</v>
      </c>
      <c r="D120" s="2">
        <v>750000.0</v>
      </c>
      <c r="E120" s="2">
        <v>750000.0</v>
      </c>
      <c r="J120" s="2">
        <v>1000000.0</v>
      </c>
      <c r="L120" s="6">
        <v>500000.0</v>
      </c>
      <c r="M120" s="6"/>
      <c r="R120" s="2">
        <v>1250000.0</v>
      </c>
      <c r="S120" s="2">
        <v>500000.0</v>
      </c>
      <c r="X120" s="2">
        <v>750000.0</v>
      </c>
      <c r="AA120" s="6"/>
      <c r="AD120" s="1">
        <v>750000.0</v>
      </c>
      <c r="AE120" s="1"/>
      <c r="AF120" s="1"/>
      <c r="AG120" s="1"/>
      <c r="AH120" s="1"/>
    </row>
    <row r="121" ht="15.75" customHeight="1">
      <c r="A121" s="4">
        <f t="shared" si="1"/>
        <v>2023</v>
      </c>
      <c r="B121" s="4">
        <f t="shared" si="2"/>
        <v>48</v>
      </c>
      <c r="C121" s="5">
        <v>45257.0</v>
      </c>
      <c r="D121" s="2">
        <v>750000.0</v>
      </c>
      <c r="E121" s="2">
        <v>750000.0</v>
      </c>
      <c r="J121" s="2">
        <v>1000000.0</v>
      </c>
      <c r="L121" s="6">
        <v>500000.0</v>
      </c>
      <c r="M121" s="6"/>
      <c r="R121" s="2">
        <v>1250000.0</v>
      </c>
      <c r="S121" s="2">
        <v>500000.0</v>
      </c>
      <c r="X121" s="2">
        <v>750000.0</v>
      </c>
      <c r="AA121" s="6"/>
      <c r="AD121" s="1">
        <v>750000.0</v>
      </c>
      <c r="AE121" s="1"/>
      <c r="AF121" s="1"/>
      <c r="AG121" s="1"/>
      <c r="AH121" s="1"/>
    </row>
    <row r="122" ht="15.75" customHeight="1">
      <c r="A122" s="4">
        <f t="shared" si="1"/>
        <v>2023</v>
      </c>
      <c r="B122" s="4">
        <f t="shared" si="2"/>
        <v>48</v>
      </c>
      <c r="C122" s="5">
        <v>45258.0</v>
      </c>
      <c r="D122" s="2">
        <v>750000.0</v>
      </c>
      <c r="E122" s="2">
        <v>750000.0</v>
      </c>
      <c r="J122" s="2">
        <v>1000000.0</v>
      </c>
      <c r="L122" s="6">
        <v>500000.0</v>
      </c>
      <c r="M122" s="6"/>
      <c r="R122" s="2">
        <v>1250000.0</v>
      </c>
      <c r="S122" s="2">
        <v>500000.0</v>
      </c>
      <c r="X122" s="2">
        <v>750000.0</v>
      </c>
      <c r="AA122" s="6"/>
      <c r="AD122" s="1">
        <v>750000.0</v>
      </c>
      <c r="AE122" s="1"/>
      <c r="AF122" s="1"/>
      <c r="AG122" s="1"/>
      <c r="AH122" s="1"/>
    </row>
    <row r="123" ht="15.75" customHeight="1">
      <c r="A123" s="4">
        <f t="shared" si="1"/>
        <v>2023</v>
      </c>
      <c r="B123" s="4">
        <f t="shared" si="2"/>
        <v>48</v>
      </c>
      <c r="C123" s="5">
        <v>45259.0</v>
      </c>
      <c r="D123" s="2">
        <v>750000.0</v>
      </c>
      <c r="E123" s="2">
        <v>750000.0</v>
      </c>
      <c r="J123" s="2">
        <v>1000000.0</v>
      </c>
      <c r="L123" s="6">
        <v>500000.0</v>
      </c>
      <c r="M123" s="6"/>
      <c r="R123" s="2">
        <v>1250000.0</v>
      </c>
      <c r="S123" s="2">
        <v>500000.0</v>
      </c>
      <c r="X123" s="2">
        <v>750000.0</v>
      </c>
      <c r="AA123" s="6"/>
      <c r="AD123" s="1">
        <v>750000.0</v>
      </c>
      <c r="AE123" s="1"/>
      <c r="AF123" s="1"/>
      <c r="AG123" s="1"/>
      <c r="AH123" s="1"/>
    </row>
    <row r="124" ht="15.75" customHeight="1">
      <c r="A124" s="4">
        <f t="shared" si="1"/>
        <v>2023</v>
      </c>
      <c r="B124" s="4">
        <f t="shared" si="2"/>
        <v>48</v>
      </c>
      <c r="C124" s="5">
        <v>45260.0</v>
      </c>
      <c r="D124" s="2">
        <v>750000.0</v>
      </c>
      <c r="E124" s="2">
        <v>750000.0</v>
      </c>
      <c r="J124" s="2">
        <v>1000000.0</v>
      </c>
      <c r="L124" s="6">
        <v>500000.0</v>
      </c>
      <c r="M124" s="6"/>
      <c r="R124" s="2">
        <v>1250000.0</v>
      </c>
      <c r="S124" s="2">
        <v>500000.0</v>
      </c>
      <c r="X124" s="2">
        <v>750000.0</v>
      </c>
      <c r="AA124" s="6"/>
      <c r="AD124" s="1">
        <v>750000.0</v>
      </c>
      <c r="AE124" s="1"/>
      <c r="AF124" s="1"/>
      <c r="AG124" s="1"/>
      <c r="AH124" s="1"/>
    </row>
    <row r="125" ht="15.75" customHeight="1">
      <c r="A125" s="4">
        <f t="shared" si="1"/>
        <v>2023</v>
      </c>
      <c r="B125" s="4">
        <f t="shared" si="2"/>
        <v>48</v>
      </c>
      <c r="C125" s="5">
        <v>45261.0</v>
      </c>
      <c r="D125" s="2">
        <v>750000.0</v>
      </c>
      <c r="E125" s="2">
        <v>750000.0</v>
      </c>
      <c r="J125" s="2">
        <v>1000000.0</v>
      </c>
      <c r="L125" s="6">
        <v>500000.0</v>
      </c>
      <c r="M125" s="6"/>
      <c r="R125" s="2">
        <v>1250000.0</v>
      </c>
      <c r="S125" s="2">
        <v>500000.0</v>
      </c>
      <c r="X125" s="2">
        <v>750000.0</v>
      </c>
      <c r="AA125" s="6"/>
      <c r="AD125" s="1">
        <v>750000.0</v>
      </c>
      <c r="AE125" s="1"/>
      <c r="AF125" s="1"/>
      <c r="AG125" s="1"/>
      <c r="AH125" s="1"/>
    </row>
    <row r="126" ht="15.75" customHeight="1">
      <c r="A126" s="4">
        <f t="shared" si="1"/>
        <v>2023</v>
      </c>
      <c r="B126" s="4">
        <f t="shared" si="2"/>
        <v>49</v>
      </c>
      <c r="C126" s="5">
        <v>45264.0</v>
      </c>
      <c r="D126" s="2">
        <v>750000.0</v>
      </c>
      <c r="E126" s="2">
        <v>750000.0</v>
      </c>
      <c r="J126" s="2">
        <v>1000000.0</v>
      </c>
      <c r="L126" s="6">
        <v>500000.0</v>
      </c>
      <c r="M126" s="6"/>
      <c r="R126" s="2">
        <v>1250000.0</v>
      </c>
      <c r="S126" s="2">
        <v>500000.0</v>
      </c>
      <c r="X126" s="2">
        <v>750000.0</v>
      </c>
      <c r="AA126" s="6"/>
      <c r="AD126" s="1">
        <v>750000.0</v>
      </c>
      <c r="AE126" s="1"/>
      <c r="AF126" s="1"/>
      <c r="AG126" s="1"/>
      <c r="AH126" s="1"/>
    </row>
    <row r="127" ht="15.75" customHeight="1">
      <c r="A127" s="4">
        <f t="shared" si="1"/>
        <v>2023</v>
      </c>
      <c r="B127" s="4">
        <f t="shared" si="2"/>
        <v>49</v>
      </c>
      <c r="C127" s="5">
        <v>45265.0</v>
      </c>
      <c r="D127" s="2">
        <v>750000.0</v>
      </c>
      <c r="E127" s="2">
        <v>750000.0</v>
      </c>
      <c r="J127" s="2">
        <v>1000000.0</v>
      </c>
      <c r="L127" s="6">
        <v>500000.0</v>
      </c>
      <c r="M127" s="6">
        <v>650000.0</v>
      </c>
      <c r="R127" s="2">
        <v>1250000.0</v>
      </c>
      <c r="S127" s="2">
        <v>500000.0</v>
      </c>
      <c r="X127" s="2">
        <v>750000.0</v>
      </c>
      <c r="AA127" s="6"/>
      <c r="AD127" s="1">
        <v>750000.0</v>
      </c>
      <c r="AE127" s="1"/>
      <c r="AF127" s="1"/>
      <c r="AG127" s="1"/>
      <c r="AH127" s="1"/>
    </row>
    <row r="128" ht="15.75" customHeight="1">
      <c r="A128" s="4">
        <f t="shared" si="1"/>
        <v>2023</v>
      </c>
      <c r="B128" s="4">
        <f t="shared" si="2"/>
        <v>49</v>
      </c>
      <c r="C128" s="5">
        <v>45266.0</v>
      </c>
      <c r="D128" s="2">
        <v>750000.0</v>
      </c>
      <c r="E128" s="2">
        <v>750000.0</v>
      </c>
      <c r="J128" s="2">
        <v>1000000.0</v>
      </c>
      <c r="L128" s="6">
        <v>500000.0</v>
      </c>
      <c r="M128" s="6">
        <v>650000.0</v>
      </c>
      <c r="R128" s="2">
        <v>1250000.0</v>
      </c>
      <c r="S128" s="2">
        <v>500000.0</v>
      </c>
      <c r="X128" s="2">
        <v>750000.0</v>
      </c>
      <c r="AA128" s="6"/>
      <c r="AD128" s="1">
        <v>750000.0</v>
      </c>
      <c r="AE128" s="1"/>
      <c r="AF128" s="1"/>
      <c r="AG128" s="1"/>
      <c r="AH128" s="1"/>
    </row>
    <row r="129" ht="15.75" customHeight="1">
      <c r="A129" s="4">
        <f t="shared" si="1"/>
        <v>2023</v>
      </c>
      <c r="B129" s="4">
        <f t="shared" si="2"/>
        <v>49</v>
      </c>
      <c r="C129" s="5">
        <v>45267.0</v>
      </c>
      <c r="D129" s="2">
        <v>750000.0</v>
      </c>
      <c r="E129" s="2">
        <v>750000.0</v>
      </c>
      <c r="J129" s="2">
        <v>1000000.0</v>
      </c>
      <c r="L129" s="6">
        <v>500000.0</v>
      </c>
      <c r="M129" s="6">
        <v>650000.0</v>
      </c>
      <c r="R129" s="2">
        <v>1250000.0</v>
      </c>
      <c r="S129" s="2">
        <v>500000.0</v>
      </c>
      <c r="X129" s="2">
        <v>750000.0</v>
      </c>
      <c r="AA129" s="6"/>
      <c r="AD129" s="1">
        <v>750000.0</v>
      </c>
      <c r="AE129" s="1"/>
      <c r="AF129" s="1"/>
      <c r="AG129" s="1"/>
      <c r="AH129" s="1"/>
    </row>
    <row r="130" ht="15.75" customHeight="1">
      <c r="A130" s="4">
        <f t="shared" si="1"/>
        <v>2023</v>
      </c>
      <c r="B130" s="4">
        <f t="shared" si="2"/>
        <v>49</v>
      </c>
      <c r="C130" s="5">
        <v>45268.0</v>
      </c>
      <c r="D130" s="2">
        <v>750000.0</v>
      </c>
      <c r="E130" s="2">
        <v>750000.0</v>
      </c>
      <c r="J130" s="2">
        <v>1000000.0</v>
      </c>
      <c r="L130" s="6">
        <v>500000.0</v>
      </c>
      <c r="M130" s="6">
        <v>650000.0</v>
      </c>
      <c r="R130" s="2">
        <v>1250000.0</v>
      </c>
      <c r="S130" s="2">
        <v>500000.0</v>
      </c>
      <c r="X130" s="2">
        <v>750000.0</v>
      </c>
      <c r="AA130" s="6"/>
      <c r="AD130" s="1">
        <v>750000.0</v>
      </c>
      <c r="AE130" s="1"/>
      <c r="AF130" s="1"/>
      <c r="AG130" s="1"/>
      <c r="AH130" s="1"/>
    </row>
    <row r="131" ht="15.75" customHeight="1">
      <c r="A131" s="4">
        <f t="shared" si="1"/>
        <v>2023</v>
      </c>
      <c r="B131" s="4">
        <f t="shared" si="2"/>
        <v>50</v>
      </c>
      <c r="C131" s="5">
        <v>45271.0</v>
      </c>
      <c r="D131" s="2">
        <v>750000.0</v>
      </c>
      <c r="E131" s="2">
        <v>750000.0</v>
      </c>
      <c r="J131" s="2">
        <v>1000000.0</v>
      </c>
      <c r="L131" s="6">
        <v>500000.0</v>
      </c>
      <c r="M131" s="6">
        <v>650000.0</v>
      </c>
      <c r="R131" s="2">
        <v>1250000.0</v>
      </c>
      <c r="S131" s="2">
        <v>500000.0</v>
      </c>
      <c r="X131" s="2">
        <v>750000.0</v>
      </c>
      <c r="AA131" s="6"/>
      <c r="AD131" s="1">
        <v>750000.0</v>
      </c>
      <c r="AE131" s="1"/>
      <c r="AF131" s="1"/>
      <c r="AG131" s="1"/>
      <c r="AH131" s="1"/>
    </row>
    <row r="132" ht="15.75" customHeight="1">
      <c r="A132" s="4">
        <f t="shared" si="1"/>
        <v>2023</v>
      </c>
      <c r="B132" s="4">
        <f t="shared" si="2"/>
        <v>50</v>
      </c>
      <c r="C132" s="5">
        <v>45272.0</v>
      </c>
      <c r="D132" s="2">
        <v>578000.0</v>
      </c>
      <c r="E132" s="2">
        <v>594000.0</v>
      </c>
      <c r="J132" s="2">
        <v>793000.0</v>
      </c>
      <c r="L132" s="6">
        <v>393000.0</v>
      </c>
      <c r="M132" s="6">
        <v>514000.0</v>
      </c>
      <c r="R132" s="2">
        <v>990000.0</v>
      </c>
      <c r="S132" s="2">
        <v>397000.0</v>
      </c>
      <c r="X132" s="2">
        <v>591000.0</v>
      </c>
      <c r="AA132" s="6"/>
      <c r="AD132" s="1">
        <v>750000.0</v>
      </c>
      <c r="AE132" s="1"/>
      <c r="AF132" s="1"/>
      <c r="AG132" s="1"/>
      <c r="AH132" s="1"/>
    </row>
    <row r="133" ht="15.75" customHeight="1">
      <c r="A133" s="4">
        <f t="shared" si="1"/>
        <v>2023</v>
      </c>
      <c r="B133" s="4">
        <f t="shared" si="2"/>
        <v>50</v>
      </c>
      <c r="C133" s="5">
        <v>45273.0</v>
      </c>
      <c r="D133" s="2">
        <v>578000.0</v>
      </c>
      <c r="E133" s="2">
        <v>594000.0</v>
      </c>
      <c r="F133" s="2">
        <v>200000.0</v>
      </c>
      <c r="J133" s="2">
        <v>793000.0</v>
      </c>
      <c r="L133" s="6">
        <v>393000.0</v>
      </c>
      <c r="M133" s="6">
        <v>514000.0</v>
      </c>
      <c r="R133" s="2">
        <v>990000.0</v>
      </c>
      <c r="S133" s="2">
        <v>397000.0</v>
      </c>
      <c r="X133" s="2">
        <v>591000.0</v>
      </c>
      <c r="AA133" s="6"/>
      <c r="AD133" s="1">
        <v>750000.0</v>
      </c>
      <c r="AE133" s="1"/>
      <c r="AF133" s="1"/>
      <c r="AG133" s="1"/>
      <c r="AH133" s="1"/>
    </row>
    <row r="134" ht="15.75" customHeight="1">
      <c r="A134" s="4">
        <f t="shared" si="1"/>
        <v>2023</v>
      </c>
      <c r="B134" s="4">
        <f t="shared" si="2"/>
        <v>50</v>
      </c>
      <c r="C134" s="5">
        <v>45274.0</v>
      </c>
      <c r="D134" s="2">
        <v>578000.0</v>
      </c>
      <c r="E134" s="2">
        <v>594000.0</v>
      </c>
      <c r="F134" s="2">
        <v>200000.0</v>
      </c>
      <c r="J134" s="2">
        <v>793000.0</v>
      </c>
      <c r="L134" s="6">
        <v>393000.0</v>
      </c>
      <c r="M134" s="6">
        <v>514000.0</v>
      </c>
      <c r="R134" s="2">
        <v>990000.0</v>
      </c>
      <c r="S134" s="2">
        <v>397000.0</v>
      </c>
      <c r="X134" s="2">
        <v>591000.0</v>
      </c>
      <c r="AA134" s="6"/>
      <c r="AD134" s="1">
        <v>750000.0</v>
      </c>
      <c r="AE134" s="1"/>
      <c r="AF134" s="1"/>
      <c r="AG134" s="1"/>
      <c r="AH134" s="1"/>
    </row>
    <row r="135" ht="15.75" customHeight="1">
      <c r="A135" s="4">
        <f t="shared" si="1"/>
        <v>2023</v>
      </c>
      <c r="B135" s="4">
        <f t="shared" si="2"/>
        <v>50</v>
      </c>
      <c r="C135" s="5">
        <v>45275.0</v>
      </c>
      <c r="D135" s="2">
        <v>578000.0</v>
      </c>
      <c r="E135" s="2">
        <v>594000.0</v>
      </c>
      <c r="F135" s="2">
        <v>200000.0</v>
      </c>
      <c r="J135" s="2">
        <v>793000.0</v>
      </c>
      <c r="L135" s="6">
        <v>393000.0</v>
      </c>
      <c r="M135" s="6">
        <v>514000.0</v>
      </c>
      <c r="R135" s="2">
        <v>990000.0</v>
      </c>
      <c r="S135" s="2">
        <v>397000.0</v>
      </c>
      <c r="X135" s="2">
        <v>591000.0</v>
      </c>
      <c r="AA135" s="6"/>
      <c r="AD135" s="1">
        <v>750000.0</v>
      </c>
      <c r="AE135" s="1"/>
      <c r="AF135" s="1"/>
      <c r="AG135" s="1"/>
      <c r="AH135" s="1"/>
    </row>
    <row r="136" ht="15.75" customHeight="1">
      <c r="A136" s="4">
        <f t="shared" si="1"/>
        <v>2023</v>
      </c>
      <c r="B136" s="4">
        <f t="shared" si="2"/>
        <v>51</v>
      </c>
      <c r="C136" s="5">
        <v>45278.0</v>
      </c>
      <c r="D136" s="2">
        <v>578000.0</v>
      </c>
      <c r="E136" s="2">
        <v>594000.0</v>
      </c>
      <c r="F136" s="2">
        <v>200000.0</v>
      </c>
      <c r="J136" s="2">
        <v>793000.0</v>
      </c>
      <c r="L136" s="6">
        <v>393000.0</v>
      </c>
      <c r="M136" s="6">
        <v>514000.0</v>
      </c>
      <c r="R136" s="2">
        <v>990000.0</v>
      </c>
      <c r="S136" s="2">
        <v>397000.0</v>
      </c>
      <c r="X136" s="2">
        <v>591000.0</v>
      </c>
      <c r="AA136" s="6"/>
      <c r="AD136" s="1">
        <v>750000.0</v>
      </c>
      <c r="AE136" s="1"/>
      <c r="AF136" s="1"/>
      <c r="AG136" s="1"/>
      <c r="AH136" s="1"/>
    </row>
    <row r="137" ht="15.75" customHeight="1">
      <c r="A137" s="4">
        <f t="shared" si="1"/>
        <v>2023</v>
      </c>
      <c r="B137" s="4">
        <f t="shared" si="2"/>
        <v>51</v>
      </c>
      <c r="C137" s="5">
        <v>45279.0</v>
      </c>
      <c r="D137" s="2">
        <v>578000.0</v>
      </c>
      <c r="E137" s="2">
        <v>594000.0</v>
      </c>
      <c r="F137" s="2">
        <v>200000.0</v>
      </c>
      <c r="J137" s="2">
        <v>793000.0</v>
      </c>
      <c r="L137" s="6">
        <v>195000.0</v>
      </c>
      <c r="M137" s="6">
        <v>514000.0</v>
      </c>
      <c r="R137" s="2">
        <v>990000.0</v>
      </c>
      <c r="S137" s="2">
        <v>397000.0</v>
      </c>
      <c r="X137" s="2">
        <v>591000.0</v>
      </c>
      <c r="AA137" s="6"/>
      <c r="AD137" s="1">
        <v>750000.0</v>
      </c>
      <c r="AE137" s="1"/>
      <c r="AF137" s="1"/>
      <c r="AG137" s="1"/>
      <c r="AH137" s="1"/>
    </row>
    <row r="138" ht="15.75" customHeight="1">
      <c r="A138" s="4">
        <f t="shared" si="1"/>
        <v>2023</v>
      </c>
      <c r="B138" s="4">
        <f t="shared" si="2"/>
        <v>51</v>
      </c>
      <c r="C138" s="5">
        <v>45280.0</v>
      </c>
      <c r="D138" s="2">
        <v>578000.0</v>
      </c>
      <c r="E138" s="2">
        <v>594000.0</v>
      </c>
      <c r="F138" s="2">
        <v>200000.0</v>
      </c>
      <c r="J138" s="2">
        <v>793000.0</v>
      </c>
      <c r="L138" s="6">
        <v>195000.0</v>
      </c>
      <c r="M138" s="6">
        <v>514000.0</v>
      </c>
      <c r="R138" s="2">
        <v>990000.0</v>
      </c>
      <c r="S138" s="2">
        <v>397000.0</v>
      </c>
      <c r="X138" s="2">
        <v>591000.0</v>
      </c>
      <c r="AA138" s="6"/>
      <c r="AD138" s="1">
        <v>750000.0</v>
      </c>
      <c r="AE138" s="1"/>
      <c r="AF138" s="1"/>
      <c r="AG138" s="1"/>
      <c r="AH138" s="1"/>
    </row>
    <row r="139" ht="15.75" customHeight="1">
      <c r="A139" s="4">
        <f t="shared" si="1"/>
        <v>2023</v>
      </c>
      <c r="B139" s="4">
        <f t="shared" si="2"/>
        <v>51</v>
      </c>
      <c r="C139" s="5">
        <v>45281.0</v>
      </c>
      <c r="D139" s="2">
        <v>578000.0</v>
      </c>
      <c r="E139" s="2">
        <v>594000.0</v>
      </c>
      <c r="F139" s="2">
        <v>200000.0</v>
      </c>
      <c r="J139" s="2">
        <v>793000.0</v>
      </c>
      <c r="L139" s="6">
        <v>195000.0</v>
      </c>
      <c r="M139" s="6">
        <v>514000.0</v>
      </c>
      <c r="R139" s="2">
        <v>990000.0</v>
      </c>
      <c r="S139" s="2">
        <v>397000.0</v>
      </c>
      <c r="X139" s="2">
        <v>591000.0</v>
      </c>
      <c r="AA139" s="6"/>
      <c r="AD139" s="1">
        <v>750000.0</v>
      </c>
      <c r="AE139" s="1"/>
      <c r="AF139" s="1"/>
      <c r="AG139" s="1"/>
      <c r="AH139" s="1"/>
    </row>
    <row r="140" ht="15.75" customHeight="1">
      <c r="A140" s="4">
        <f t="shared" si="1"/>
        <v>2023</v>
      </c>
      <c r="B140" s="4">
        <f t="shared" si="2"/>
        <v>51</v>
      </c>
      <c r="C140" s="5">
        <v>45282.0</v>
      </c>
      <c r="D140" s="2">
        <v>578000.0</v>
      </c>
      <c r="E140" s="2">
        <v>594000.0</v>
      </c>
      <c r="F140" s="2">
        <v>200000.0</v>
      </c>
      <c r="J140" s="2">
        <v>793000.0</v>
      </c>
      <c r="L140" s="6">
        <v>195000.0</v>
      </c>
      <c r="M140" s="6">
        <v>514000.0</v>
      </c>
      <c r="R140" s="2">
        <v>990000.0</v>
      </c>
      <c r="S140" s="2">
        <v>397000.0</v>
      </c>
      <c r="X140" s="2">
        <v>591000.0</v>
      </c>
      <c r="AA140" s="6"/>
      <c r="AD140" s="1">
        <v>750000.0</v>
      </c>
      <c r="AE140" s="1"/>
      <c r="AF140" s="1"/>
      <c r="AG140" s="1"/>
      <c r="AH140" s="1"/>
    </row>
    <row r="141" ht="15.75" customHeight="1">
      <c r="A141" s="4">
        <f t="shared" si="1"/>
        <v>2023</v>
      </c>
      <c r="B141" s="4">
        <f t="shared" si="2"/>
        <v>52</v>
      </c>
      <c r="C141" s="5">
        <v>45285.0</v>
      </c>
      <c r="D141" s="2">
        <v>578000.0</v>
      </c>
      <c r="E141" s="2">
        <v>594000.0</v>
      </c>
      <c r="F141" s="2">
        <v>200000.0</v>
      </c>
      <c r="J141" s="2">
        <v>793000.0</v>
      </c>
      <c r="L141" s="6">
        <v>195000.0</v>
      </c>
      <c r="M141" s="6">
        <v>514000.0</v>
      </c>
      <c r="R141" s="2">
        <v>990000.0</v>
      </c>
      <c r="S141" s="2">
        <v>397000.0</v>
      </c>
      <c r="X141" s="2">
        <v>591000.0</v>
      </c>
      <c r="AA141" s="6"/>
      <c r="AD141" s="1">
        <v>750000.0</v>
      </c>
      <c r="AE141" s="1"/>
      <c r="AF141" s="1"/>
      <c r="AG141" s="1"/>
      <c r="AH141" s="1"/>
    </row>
    <row r="142" ht="15.75" customHeight="1">
      <c r="A142" s="4">
        <f t="shared" si="1"/>
        <v>2023</v>
      </c>
      <c r="B142" s="4">
        <f t="shared" si="2"/>
        <v>52</v>
      </c>
      <c r="C142" s="5">
        <v>45286.0</v>
      </c>
      <c r="D142" s="2">
        <v>578000.0</v>
      </c>
      <c r="E142" s="2">
        <v>594000.0</v>
      </c>
      <c r="F142" s="2">
        <v>200000.0</v>
      </c>
      <c r="J142" s="2">
        <v>793000.0</v>
      </c>
      <c r="L142" s="6">
        <v>195000.0</v>
      </c>
      <c r="M142" s="6">
        <v>514000.0</v>
      </c>
      <c r="R142" s="2">
        <v>990000.0</v>
      </c>
      <c r="S142" s="2">
        <v>397000.0</v>
      </c>
      <c r="X142" s="2">
        <v>591000.0</v>
      </c>
      <c r="AA142" s="6"/>
      <c r="AD142" s="1">
        <v>750000.0</v>
      </c>
      <c r="AE142" s="1"/>
      <c r="AF142" s="1"/>
      <c r="AG142" s="1"/>
      <c r="AH142" s="1"/>
    </row>
    <row r="143" ht="15.75" customHeight="1">
      <c r="A143" s="4">
        <f t="shared" si="1"/>
        <v>2023</v>
      </c>
      <c r="B143" s="4">
        <f t="shared" si="2"/>
        <v>52</v>
      </c>
      <c r="C143" s="5">
        <v>45287.0</v>
      </c>
      <c r="D143" s="2">
        <v>578000.0</v>
      </c>
      <c r="E143" s="2">
        <v>594000.0</v>
      </c>
      <c r="F143" s="2">
        <v>200000.0</v>
      </c>
      <c r="J143" s="2">
        <v>793000.0</v>
      </c>
      <c r="L143" s="6">
        <v>195000.0</v>
      </c>
      <c r="M143" s="6">
        <v>514000.0</v>
      </c>
      <c r="R143" s="2">
        <v>990000.0</v>
      </c>
      <c r="S143" s="2">
        <v>397000.0</v>
      </c>
      <c r="X143" s="2">
        <v>591000.0</v>
      </c>
      <c r="AA143" s="6"/>
      <c r="AD143" s="1">
        <v>750000.0</v>
      </c>
      <c r="AE143" s="1"/>
      <c r="AF143" s="1"/>
      <c r="AG143" s="1"/>
      <c r="AH143" s="1"/>
    </row>
    <row r="144" ht="15.75" customHeight="1">
      <c r="A144" s="4">
        <f t="shared" si="1"/>
        <v>2023</v>
      </c>
      <c r="B144" s="4">
        <f t="shared" si="2"/>
        <v>52</v>
      </c>
      <c r="C144" s="5">
        <v>45288.0</v>
      </c>
      <c r="D144" s="2">
        <v>578000.0</v>
      </c>
      <c r="E144" s="2">
        <v>594000.0</v>
      </c>
      <c r="F144" s="2">
        <v>200000.0</v>
      </c>
      <c r="J144" s="2">
        <v>793000.0</v>
      </c>
      <c r="L144" s="6">
        <v>195000.0</v>
      </c>
      <c r="M144" s="6">
        <v>514000.0</v>
      </c>
      <c r="R144" s="2">
        <v>990000.0</v>
      </c>
      <c r="S144" s="2">
        <v>397000.0</v>
      </c>
      <c r="X144" s="2">
        <v>591000.0</v>
      </c>
      <c r="AA144" s="6"/>
      <c r="AD144" s="1">
        <v>750000.0</v>
      </c>
      <c r="AE144" s="1"/>
      <c r="AF144" s="1"/>
      <c r="AG144" s="1"/>
      <c r="AH144" s="1"/>
    </row>
    <row r="145" ht="15.75" customHeight="1">
      <c r="A145" s="4">
        <f t="shared" si="1"/>
        <v>2023</v>
      </c>
      <c r="B145" s="4">
        <f t="shared" si="2"/>
        <v>52</v>
      </c>
      <c r="C145" s="5">
        <v>45289.0</v>
      </c>
      <c r="D145" s="2">
        <v>578000.0</v>
      </c>
      <c r="E145" s="2">
        <v>594000.0</v>
      </c>
      <c r="F145" s="2">
        <v>200000.0</v>
      </c>
      <c r="J145" s="2">
        <v>793000.0</v>
      </c>
      <c r="L145" s="6">
        <v>195000.0</v>
      </c>
      <c r="M145" s="6">
        <v>514000.0</v>
      </c>
      <c r="R145" s="2">
        <v>990000.0</v>
      </c>
      <c r="S145" s="2">
        <v>397000.0</v>
      </c>
      <c r="X145" s="2">
        <v>591000.0</v>
      </c>
      <c r="AA145" s="6"/>
      <c r="AD145" s="1">
        <v>750000.0</v>
      </c>
      <c r="AE145" s="1"/>
      <c r="AF145" s="1"/>
      <c r="AG145" s="1"/>
      <c r="AH145" s="1"/>
    </row>
    <row r="146" ht="15.75" customHeight="1">
      <c r="A146" s="4">
        <f t="shared" si="1"/>
        <v>2024</v>
      </c>
      <c r="B146" s="4">
        <f t="shared" si="2"/>
        <v>1</v>
      </c>
      <c r="C146" s="5">
        <v>45292.0</v>
      </c>
      <c r="D146" s="2">
        <v>578000.0</v>
      </c>
      <c r="E146" s="2">
        <v>594000.0</v>
      </c>
      <c r="F146" s="2">
        <v>200000.0</v>
      </c>
      <c r="J146" s="2">
        <v>793000.0</v>
      </c>
      <c r="L146" s="6">
        <v>195000.0</v>
      </c>
      <c r="M146" s="6">
        <v>514000.0</v>
      </c>
      <c r="R146" s="2">
        <v>990000.0</v>
      </c>
      <c r="S146" s="2">
        <v>397000.0</v>
      </c>
      <c r="X146" s="2">
        <v>591000.0</v>
      </c>
      <c r="AA146" s="6"/>
      <c r="AD146" s="1">
        <v>750000.0</v>
      </c>
      <c r="AE146" s="1"/>
      <c r="AF146" s="1"/>
      <c r="AG146" s="1"/>
      <c r="AH146" s="1"/>
    </row>
    <row r="147" ht="15.75" customHeight="1">
      <c r="A147" s="4">
        <f t="shared" si="1"/>
        <v>2024</v>
      </c>
      <c r="B147" s="4">
        <f t="shared" si="2"/>
        <v>1</v>
      </c>
      <c r="C147" s="5">
        <v>45293.0</v>
      </c>
      <c r="D147" s="2">
        <v>578000.0</v>
      </c>
      <c r="E147" s="2">
        <v>594000.0</v>
      </c>
      <c r="F147" s="2">
        <v>200000.0</v>
      </c>
      <c r="J147" s="2">
        <v>793000.0</v>
      </c>
      <c r="L147" s="6">
        <v>195000.0</v>
      </c>
      <c r="M147" s="6">
        <v>514000.0</v>
      </c>
      <c r="R147" s="2">
        <v>990000.0</v>
      </c>
      <c r="S147" s="2">
        <v>397000.0</v>
      </c>
      <c r="X147" s="2">
        <v>591000.0</v>
      </c>
      <c r="AA147" s="6"/>
      <c r="AD147" s="1">
        <v>750000.0</v>
      </c>
      <c r="AE147" s="1"/>
      <c r="AF147" s="1"/>
      <c r="AG147" s="1"/>
      <c r="AH147" s="1"/>
    </row>
    <row r="148" ht="15.75" customHeight="1">
      <c r="A148" s="4">
        <f t="shared" si="1"/>
        <v>2024</v>
      </c>
      <c r="B148" s="4">
        <f t="shared" si="2"/>
        <v>1</v>
      </c>
      <c r="C148" s="5">
        <v>45294.0</v>
      </c>
      <c r="D148" s="2">
        <v>578000.0</v>
      </c>
      <c r="E148" s="2">
        <v>594000.0</v>
      </c>
      <c r="F148" s="2">
        <v>200000.0</v>
      </c>
      <c r="J148" s="2">
        <v>793000.0</v>
      </c>
      <c r="L148" s="6">
        <v>195000.0</v>
      </c>
      <c r="M148" s="6">
        <v>514000.0</v>
      </c>
      <c r="R148" s="2">
        <v>990000.0</v>
      </c>
      <c r="S148" s="2">
        <v>397000.0</v>
      </c>
      <c r="X148" s="2">
        <v>591000.0</v>
      </c>
      <c r="AA148" s="6"/>
      <c r="AD148" s="1">
        <v>750000.0</v>
      </c>
      <c r="AE148" s="1"/>
      <c r="AF148" s="1"/>
      <c r="AG148" s="1"/>
      <c r="AH148" s="1"/>
    </row>
    <row r="149" ht="15.75" customHeight="1">
      <c r="A149" s="4">
        <f t="shared" si="1"/>
        <v>2024</v>
      </c>
      <c r="B149" s="4">
        <f t="shared" si="2"/>
        <v>1</v>
      </c>
      <c r="C149" s="5">
        <v>45295.0</v>
      </c>
      <c r="D149" s="2">
        <v>578000.0</v>
      </c>
      <c r="E149" s="2">
        <v>594000.0</v>
      </c>
      <c r="F149" s="2">
        <v>200000.0</v>
      </c>
      <c r="J149" s="2">
        <v>793000.0</v>
      </c>
      <c r="L149" s="6">
        <v>195000.0</v>
      </c>
      <c r="M149" s="6">
        <v>514000.0</v>
      </c>
      <c r="R149" s="2">
        <v>990000.0</v>
      </c>
      <c r="S149" s="2">
        <v>397000.0</v>
      </c>
      <c r="T149" s="2">
        <v>200000.0</v>
      </c>
      <c r="X149" s="2">
        <v>591000.0</v>
      </c>
      <c r="AA149" s="6"/>
      <c r="AD149" s="1">
        <v>750000.0</v>
      </c>
      <c r="AE149" s="1"/>
      <c r="AF149" s="1"/>
      <c r="AG149" s="1"/>
      <c r="AH149" s="1"/>
    </row>
    <row r="150" ht="15.75" customHeight="1">
      <c r="A150" s="4">
        <f t="shared" si="1"/>
        <v>2024</v>
      </c>
      <c r="B150" s="4">
        <f t="shared" si="2"/>
        <v>1</v>
      </c>
      <c r="C150" s="5">
        <v>45296.0</v>
      </c>
      <c r="D150" s="2">
        <v>578000.0</v>
      </c>
      <c r="E150" s="2">
        <v>594000.0</v>
      </c>
      <c r="F150" s="2">
        <v>200000.0</v>
      </c>
      <c r="J150" s="2">
        <v>793000.0</v>
      </c>
      <c r="L150" s="6">
        <v>195000.0</v>
      </c>
      <c r="M150" s="6">
        <v>514000.0</v>
      </c>
      <c r="N150" s="2">
        <v>500000.0</v>
      </c>
      <c r="R150" s="2">
        <v>990000.0</v>
      </c>
      <c r="S150" s="2">
        <v>397000.0</v>
      </c>
      <c r="T150" s="2">
        <v>200000.0</v>
      </c>
      <c r="X150" s="2">
        <v>591000.0</v>
      </c>
      <c r="AA150" s="6"/>
      <c r="AD150" s="1">
        <v>750000.0</v>
      </c>
      <c r="AE150" s="1"/>
      <c r="AF150" s="1"/>
      <c r="AG150" s="1"/>
      <c r="AH150" s="1"/>
    </row>
    <row r="151" ht="15.75" customHeight="1">
      <c r="A151" s="4">
        <f t="shared" si="1"/>
        <v>2024</v>
      </c>
      <c r="B151" s="4">
        <f t="shared" si="2"/>
        <v>2</v>
      </c>
      <c r="C151" s="5">
        <v>45299.0</v>
      </c>
      <c r="D151" s="2">
        <v>578000.0</v>
      </c>
      <c r="E151" s="2">
        <v>594000.0</v>
      </c>
      <c r="F151" s="2">
        <v>200000.0</v>
      </c>
      <c r="J151" s="2">
        <v>793000.0</v>
      </c>
      <c r="L151" s="6">
        <v>195000.0</v>
      </c>
      <c r="M151" s="6">
        <v>514000.0</v>
      </c>
      <c r="N151" s="2">
        <v>500000.0</v>
      </c>
      <c r="R151" s="2">
        <v>990000.0</v>
      </c>
      <c r="S151" s="2">
        <v>397000.0</v>
      </c>
      <c r="T151" s="2">
        <v>200000.0</v>
      </c>
      <c r="X151" s="2">
        <v>591000.0</v>
      </c>
      <c r="AA151" s="6"/>
      <c r="AD151" s="1">
        <v>750000.0</v>
      </c>
      <c r="AE151" s="1"/>
      <c r="AF151" s="1"/>
      <c r="AG151" s="1"/>
      <c r="AH151" s="1"/>
    </row>
    <row r="152" ht="15.75" customHeight="1">
      <c r="A152" s="4">
        <f t="shared" si="1"/>
        <v>2024</v>
      </c>
      <c r="B152" s="4">
        <f t="shared" si="2"/>
        <v>2</v>
      </c>
      <c r="C152" s="5">
        <v>45300.0</v>
      </c>
      <c r="D152" s="2">
        <v>578000.0</v>
      </c>
      <c r="E152" s="2">
        <v>594000.0</v>
      </c>
      <c r="F152" s="2">
        <v>200000.0</v>
      </c>
      <c r="J152" s="2">
        <v>793000.0</v>
      </c>
      <c r="L152" s="6">
        <v>195000.0</v>
      </c>
      <c r="M152" s="6">
        <v>514000.0</v>
      </c>
      <c r="N152" s="2">
        <v>500000.0</v>
      </c>
      <c r="R152" s="2">
        <v>990000.0</v>
      </c>
      <c r="S152" s="2">
        <v>397000.0</v>
      </c>
      <c r="T152" s="2">
        <v>200000.0</v>
      </c>
      <c r="U152" s="2">
        <v>1000000.0</v>
      </c>
      <c r="X152" s="2">
        <v>591000.0</v>
      </c>
      <c r="AA152" s="6"/>
      <c r="AD152" s="1">
        <v>750000.0</v>
      </c>
      <c r="AE152" s="1"/>
      <c r="AF152" s="1"/>
      <c r="AG152" s="1"/>
      <c r="AH152" s="1"/>
    </row>
    <row r="153" ht="15.75" customHeight="1">
      <c r="A153" s="4">
        <f t="shared" si="1"/>
        <v>2024</v>
      </c>
      <c r="B153" s="4">
        <f t="shared" si="2"/>
        <v>2</v>
      </c>
      <c r="C153" s="5">
        <v>45301.0</v>
      </c>
      <c r="D153" s="2">
        <v>578000.0</v>
      </c>
      <c r="E153" s="2">
        <v>594000.0</v>
      </c>
      <c r="F153" s="2">
        <v>200000.0</v>
      </c>
      <c r="J153" s="2">
        <v>793000.0</v>
      </c>
      <c r="L153" s="6">
        <v>195000.0</v>
      </c>
      <c r="M153" s="6">
        <v>514000.0</v>
      </c>
      <c r="N153" s="2">
        <v>500000.0</v>
      </c>
      <c r="R153" s="2">
        <v>990000.0</v>
      </c>
      <c r="S153" s="2">
        <v>397000.0</v>
      </c>
      <c r="T153" s="2">
        <v>200000.0</v>
      </c>
      <c r="U153" s="2">
        <v>1000000.0</v>
      </c>
      <c r="X153" s="2">
        <v>591000.0</v>
      </c>
      <c r="AA153" s="6"/>
      <c r="AD153" s="1">
        <v>750000.0</v>
      </c>
      <c r="AE153" s="1"/>
      <c r="AF153" s="1"/>
      <c r="AG153" s="1"/>
      <c r="AH153" s="1"/>
    </row>
    <row r="154" ht="15.75" customHeight="1">
      <c r="A154" s="4">
        <f t="shared" si="1"/>
        <v>2024</v>
      </c>
      <c r="B154" s="4">
        <f t="shared" si="2"/>
        <v>2</v>
      </c>
      <c r="C154" s="5">
        <v>45302.0</v>
      </c>
      <c r="D154" s="2">
        <v>578000.0</v>
      </c>
      <c r="E154" s="2">
        <v>594000.0</v>
      </c>
      <c r="F154" s="2">
        <v>200000.0</v>
      </c>
      <c r="J154" s="2">
        <v>793000.0</v>
      </c>
      <c r="L154" s="6">
        <v>195000.0</v>
      </c>
      <c r="M154" s="6">
        <v>514000.0</v>
      </c>
      <c r="N154" s="2">
        <v>500000.0</v>
      </c>
      <c r="R154" s="2">
        <v>990000.0</v>
      </c>
      <c r="S154" s="2">
        <v>397000.0</v>
      </c>
      <c r="T154" s="2">
        <v>200000.0</v>
      </c>
      <c r="U154" s="2">
        <v>1000000.0</v>
      </c>
      <c r="X154" s="2">
        <v>591000.0</v>
      </c>
      <c r="AA154" s="6"/>
      <c r="AD154" s="1">
        <v>750000.0</v>
      </c>
      <c r="AE154" s="1"/>
      <c r="AF154" s="1"/>
      <c r="AG154" s="1"/>
      <c r="AH154" s="1"/>
    </row>
    <row r="155" ht="15.75" customHeight="1">
      <c r="A155" s="4">
        <f t="shared" si="1"/>
        <v>2024</v>
      </c>
      <c r="B155" s="4">
        <f t="shared" si="2"/>
        <v>2</v>
      </c>
      <c r="C155" s="5">
        <v>45303.0</v>
      </c>
      <c r="D155" s="2">
        <v>578000.0</v>
      </c>
      <c r="E155" s="2">
        <v>594000.0</v>
      </c>
      <c r="F155" s="2">
        <v>200000.0</v>
      </c>
      <c r="J155" s="2">
        <v>793000.0</v>
      </c>
      <c r="L155" s="6">
        <v>195000.0</v>
      </c>
      <c r="M155" s="6">
        <v>514000.0</v>
      </c>
      <c r="N155" s="2">
        <v>500000.0</v>
      </c>
      <c r="R155" s="2">
        <v>990000.0</v>
      </c>
      <c r="S155" s="2">
        <v>397000.0</v>
      </c>
      <c r="T155" s="2">
        <v>200000.0</v>
      </c>
      <c r="U155" s="2">
        <v>1000000.0</v>
      </c>
      <c r="X155" s="2">
        <v>591000.0</v>
      </c>
      <c r="AA155" s="6"/>
      <c r="AD155" s="1">
        <v>750000.0</v>
      </c>
      <c r="AE155" s="1"/>
      <c r="AF155" s="1"/>
      <c r="AG155" s="1"/>
      <c r="AH155" s="1"/>
    </row>
    <row r="156" ht="15.75" customHeight="1">
      <c r="A156" s="4">
        <f t="shared" si="1"/>
        <v>2024</v>
      </c>
      <c r="B156" s="4">
        <f t="shared" si="2"/>
        <v>3</v>
      </c>
      <c r="C156" s="5">
        <v>45306.0</v>
      </c>
      <c r="D156" s="2">
        <v>578000.0</v>
      </c>
      <c r="E156" s="2">
        <v>594000.0</v>
      </c>
      <c r="F156" s="2">
        <v>200000.0</v>
      </c>
      <c r="J156" s="2">
        <v>793000.0</v>
      </c>
      <c r="L156" s="6">
        <v>195000.0</v>
      </c>
      <c r="M156" s="6">
        <v>514000.0</v>
      </c>
      <c r="N156" s="2">
        <v>500000.0</v>
      </c>
      <c r="R156" s="2">
        <v>990000.0</v>
      </c>
      <c r="S156" s="2">
        <v>397000.0</v>
      </c>
      <c r="T156" s="2">
        <v>200000.0</v>
      </c>
      <c r="U156" s="2">
        <v>1000000.0</v>
      </c>
      <c r="X156" s="2">
        <v>591000.0</v>
      </c>
      <c r="AA156" s="6"/>
      <c r="AD156" s="1">
        <v>750000.0</v>
      </c>
      <c r="AE156" s="1"/>
      <c r="AF156" s="1"/>
      <c r="AG156" s="1"/>
      <c r="AH156" s="1"/>
    </row>
    <row r="157" ht="15.75" customHeight="1">
      <c r="A157" s="4">
        <f t="shared" si="1"/>
        <v>2024</v>
      </c>
      <c r="B157" s="4">
        <f t="shared" si="2"/>
        <v>3</v>
      </c>
      <c r="C157" s="5">
        <v>45307.0</v>
      </c>
      <c r="D157" s="2">
        <v>578000.0</v>
      </c>
      <c r="E157" s="2">
        <v>594000.0</v>
      </c>
      <c r="F157" s="2">
        <v>200000.0</v>
      </c>
      <c r="J157" s="2">
        <v>793000.0</v>
      </c>
      <c r="L157" s="6">
        <v>195000.0</v>
      </c>
      <c r="M157" s="6">
        <v>514000.0</v>
      </c>
      <c r="N157" s="2">
        <v>500000.0</v>
      </c>
      <c r="R157" s="2">
        <v>990000.0</v>
      </c>
      <c r="S157" s="2">
        <v>397000.0</v>
      </c>
      <c r="T157" s="2">
        <v>200000.0</v>
      </c>
      <c r="U157" s="2">
        <v>1000000.0</v>
      </c>
      <c r="X157" s="2">
        <v>591000.0</v>
      </c>
      <c r="AA157" s="6"/>
      <c r="AD157" s="1">
        <v>750000.0</v>
      </c>
      <c r="AE157" s="1"/>
      <c r="AF157" s="1"/>
      <c r="AG157" s="1"/>
      <c r="AH157" s="1"/>
    </row>
    <row r="158" ht="15.75" customHeight="1">
      <c r="A158" s="4">
        <f t="shared" si="1"/>
        <v>2024</v>
      </c>
      <c r="B158" s="4">
        <f t="shared" si="2"/>
        <v>3</v>
      </c>
      <c r="C158" s="5">
        <v>45308.0</v>
      </c>
      <c r="D158" s="2">
        <v>578000.0</v>
      </c>
      <c r="E158" s="2">
        <v>594000.0</v>
      </c>
      <c r="F158" s="2">
        <v>200000.0</v>
      </c>
      <c r="J158" s="2">
        <v>793000.0</v>
      </c>
      <c r="L158" s="6">
        <v>195000.0</v>
      </c>
      <c r="M158" s="6">
        <v>514000.0</v>
      </c>
      <c r="N158" s="2">
        <v>500000.0</v>
      </c>
      <c r="R158" s="2">
        <v>990000.0</v>
      </c>
      <c r="S158" s="2">
        <v>397000.0</v>
      </c>
      <c r="T158" s="2">
        <v>200000.0</v>
      </c>
      <c r="U158" s="2">
        <v>1000000.0</v>
      </c>
      <c r="X158" s="2">
        <v>591000.0</v>
      </c>
      <c r="AA158" s="6"/>
      <c r="AD158" s="1">
        <v>750000.0</v>
      </c>
      <c r="AE158" s="1"/>
      <c r="AF158" s="1"/>
      <c r="AG158" s="1"/>
      <c r="AH158" s="1"/>
    </row>
    <row r="159" ht="15.75" customHeight="1">
      <c r="A159" s="4">
        <f t="shared" si="1"/>
        <v>2024</v>
      </c>
      <c r="B159" s="4">
        <f t="shared" si="2"/>
        <v>3</v>
      </c>
      <c r="C159" s="5">
        <v>45309.0</v>
      </c>
      <c r="D159" s="2">
        <v>578000.0</v>
      </c>
      <c r="E159" s="2">
        <v>594000.0</v>
      </c>
      <c r="F159" s="2">
        <v>200000.0</v>
      </c>
      <c r="J159" s="2">
        <v>793000.0</v>
      </c>
      <c r="L159" s="6">
        <v>195000.0</v>
      </c>
      <c r="M159" s="6">
        <v>514000.0</v>
      </c>
      <c r="N159" s="2">
        <v>500000.0</v>
      </c>
      <c r="R159" s="2">
        <v>990000.0</v>
      </c>
      <c r="S159" s="2">
        <v>397000.0</v>
      </c>
      <c r="T159" s="2">
        <v>200000.0</v>
      </c>
      <c r="U159" s="2">
        <v>1000000.0</v>
      </c>
      <c r="X159" s="2">
        <v>591000.0</v>
      </c>
      <c r="AA159" s="6"/>
      <c r="AD159" s="1">
        <v>750000.0</v>
      </c>
      <c r="AE159" s="1"/>
      <c r="AF159" s="1"/>
      <c r="AG159" s="1"/>
      <c r="AH159" s="1"/>
    </row>
    <row r="160" ht="15.75" customHeight="1">
      <c r="A160" s="4">
        <f t="shared" si="1"/>
        <v>2024</v>
      </c>
      <c r="B160" s="4">
        <f t="shared" si="2"/>
        <v>3</v>
      </c>
      <c r="C160" s="5">
        <v>45310.0</v>
      </c>
      <c r="D160" s="2">
        <v>578000.0</v>
      </c>
      <c r="E160" s="2">
        <v>594000.0</v>
      </c>
      <c r="F160" s="2">
        <v>200000.0</v>
      </c>
      <c r="J160" s="2">
        <v>793000.0</v>
      </c>
      <c r="L160" s="6">
        <v>195000.0</v>
      </c>
      <c r="M160" s="6">
        <v>514000.0</v>
      </c>
      <c r="N160" s="2">
        <v>500000.0</v>
      </c>
      <c r="R160" s="2">
        <v>990000.0</v>
      </c>
      <c r="S160" s="2">
        <v>397000.0</v>
      </c>
      <c r="T160" s="2">
        <v>200000.0</v>
      </c>
      <c r="U160" s="2">
        <v>1000000.0</v>
      </c>
      <c r="X160" s="2">
        <v>591000.0</v>
      </c>
      <c r="AA160" s="6"/>
      <c r="AD160" s="1">
        <v>750000.0</v>
      </c>
      <c r="AE160" s="1"/>
      <c r="AF160" s="1"/>
      <c r="AG160" s="1"/>
      <c r="AH160" s="1"/>
    </row>
    <row r="161" ht="15.75" customHeight="1">
      <c r="A161" s="4">
        <f t="shared" si="1"/>
        <v>2024</v>
      </c>
      <c r="B161" s="4">
        <f t="shared" si="2"/>
        <v>4</v>
      </c>
      <c r="C161" s="5">
        <v>45313.0</v>
      </c>
      <c r="D161" s="2">
        <v>578000.0</v>
      </c>
      <c r="E161" s="2">
        <v>594000.0</v>
      </c>
      <c r="F161" s="2">
        <v>200000.0</v>
      </c>
      <c r="J161" s="2">
        <v>793000.0</v>
      </c>
      <c r="L161" s="6">
        <v>195000.0</v>
      </c>
      <c r="M161" s="6">
        <v>514000.0</v>
      </c>
      <c r="N161" s="2">
        <v>500000.0</v>
      </c>
      <c r="R161" s="2">
        <v>990000.0</v>
      </c>
      <c r="S161" s="2">
        <v>397000.0</v>
      </c>
      <c r="T161" s="2">
        <v>200000.0</v>
      </c>
      <c r="U161" s="2">
        <v>1000000.0</v>
      </c>
      <c r="X161" s="2">
        <v>591000.0</v>
      </c>
      <c r="AA161" s="6"/>
      <c r="AD161" s="1">
        <v>750000.0</v>
      </c>
      <c r="AE161" s="1"/>
      <c r="AF161" s="1"/>
      <c r="AG161" s="1"/>
      <c r="AH161" s="1"/>
    </row>
    <row r="162" ht="15.75" customHeight="1">
      <c r="A162" s="4">
        <f t="shared" si="1"/>
        <v>2024</v>
      </c>
      <c r="B162" s="4">
        <f t="shared" si="2"/>
        <v>4</v>
      </c>
      <c r="C162" s="5">
        <v>45314.0</v>
      </c>
      <c r="D162" s="2">
        <v>578000.0</v>
      </c>
      <c r="E162" s="2">
        <v>594000.0</v>
      </c>
      <c r="F162" s="2">
        <v>200000.0</v>
      </c>
      <c r="G162" s="2">
        <v>500000.0</v>
      </c>
      <c r="J162" s="2">
        <v>793000.0</v>
      </c>
      <c r="L162" s="6">
        <v>195000.0</v>
      </c>
      <c r="M162" s="6">
        <v>514000.0</v>
      </c>
      <c r="N162" s="2">
        <v>500000.0</v>
      </c>
      <c r="R162" s="2">
        <v>990000.0</v>
      </c>
      <c r="S162" s="2">
        <v>397000.0</v>
      </c>
      <c r="T162" s="2">
        <v>200000.0</v>
      </c>
      <c r="U162" s="2">
        <v>1000000.0</v>
      </c>
      <c r="X162" s="2">
        <v>591000.0</v>
      </c>
      <c r="AA162" s="6"/>
      <c r="AD162" s="1">
        <v>750000.0</v>
      </c>
      <c r="AE162" s="1"/>
      <c r="AF162" s="1"/>
      <c r="AG162" s="1"/>
      <c r="AH162" s="1"/>
    </row>
    <row r="163" ht="15.75" customHeight="1">
      <c r="A163" s="4">
        <f t="shared" si="1"/>
        <v>2024</v>
      </c>
      <c r="B163" s="4">
        <f t="shared" si="2"/>
        <v>4</v>
      </c>
      <c r="C163" s="5">
        <v>45315.0</v>
      </c>
      <c r="D163" s="2">
        <v>578000.0</v>
      </c>
      <c r="E163" s="2">
        <v>594000.0</v>
      </c>
      <c r="F163" s="2">
        <v>200000.0</v>
      </c>
      <c r="G163" s="2">
        <v>500000.0</v>
      </c>
      <c r="J163" s="2">
        <v>793000.0</v>
      </c>
      <c r="L163" s="6">
        <v>195000.0</v>
      </c>
      <c r="M163" s="6">
        <v>514000.0</v>
      </c>
      <c r="N163" s="2">
        <v>500000.0</v>
      </c>
      <c r="R163" s="2">
        <v>990000.0</v>
      </c>
      <c r="S163" s="2">
        <v>397000.0</v>
      </c>
      <c r="T163" s="2">
        <v>200000.0</v>
      </c>
      <c r="U163" s="2">
        <v>1000000.0</v>
      </c>
      <c r="X163" s="2">
        <v>591000.0</v>
      </c>
      <c r="AA163" s="6"/>
      <c r="AD163" s="1">
        <v>750000.0</v>
      </c>
      <c r="AE163" s="1"/>
      <c r="AF163" s="1"/>
      <c r="AG163" s="1"/>
      <c r="AH163" s="1"/>
    </row>
    <row r="164" ht="15.75" customHeight="1">
      <c r="A164" s="4">
        <f t="shared" si="1"/>
        <v>2024</v>
      </c>
      <c r="B164" s="4">
        <f t="shared" si="2"/>
        <v>4</v>
      </c>
      <c r="C164" s="5">
        <v>45316.0</v>
      </c>
      <c r="D164" s="2">
        <v>578000.0</v>
      </c>
      <c r="E164" s="2">
        <v>594000.0</v>
      </c>
      <c r="F164" s="2">
        <v>200000.0</v>
      </c>
      <c r="G164" s="2">
        <v>500000.0</v>
      </c>
      <c r="J164" s="2">
        <v>793000.0</v>
      </c>
      <c r="L164" s="6">
        <v>195000.0</v>
      </c>
      <c r="M164" s="6">
        <v>514000.0</v>
      </c>
      <c r="N164" s="2">
        <v>500000.0</v>
      </c>
      <c r="O164" s="2">
        <v>200000.0</v>
      </c>
      <c r="R164" s="2">
        <v>990000.0</v>
      </c>
      <c r="S164" s="2">
        <v>397000.0</v>
      </c>
      <c r="T164" s="2">
        <v>200000.0</v>
      </c>
      <c r="U164" s="2">
        <v>1000000.0</v>
      </c>
      <c r="V164" s="2">
        <v>200000.0</v>
      </c>
      <c r="X164" s="2">
        <v>591000.0</v>
      </c>
      <c r="AA164" s="6"/>
      <c r="AD164" s="1">
        <v>750000.0</v>
      </c>
      <c r="AE164" s="1"/>
      <c r="AF164" s="1"/>
      <c r="AG164" s="1"/>
      <c r="AH164" s="1"/>
    </row>
    <row r="165" ht="15.75" customHeight="1">
      <c r="A165" s="4">
        <f t="shared" si="1"/>
        <v>2024</v>
      </c>
      <c r="B165" s="4">
        <f t="shared" si="2"/>
        <v>4</v>
      </c>
      <c r="C165" s="5">
        <v>45317.0</v>
      </c>
      <c r="D165" s="2">
        <v>578000.0</v>
      </c>
      <c r="E165" s="2">
        <v>594000.0</v>
      </c>
      <c r="F165" s="2">
        <v>200000.0</v>
      </c>
      <c r="G165" s="2">
        <v>500000.0</v>
      </c>
      <c r="J165" s="2">
        <v>793000.0</v>
      </c>
      <c r="L165" s="6">
        <v>195000.0</v>
      </c>
      <c r="M165" s="6">
        <v>514000.0</v>
      </c>
      <c r="N165" s="2">
        <v>500000.0</v>
      </c>
      <c r="O165" s="2">
        <v>200000.0</v>
      </c>
      <c r="R165" s="2">
        <v>990000.0</v>
      </c>
      <c r="S165" s="2">
        <v>397000.0</v>
      </c>
      <c r="T165" s="2">
        <v>200000.0</v>
      </c>
      <c r="U165" s="2">
        <v>1000000.0</v>
      </c>
      <c r="V165" s="2">
        <v>200000.0</v>
      </c>
      <c r="X165" s="2">
        <v>591000.0</v>
      </c>
      <c r="AA165" s="6"/>
      <c r="AD165" s="1">
        <v>750000.0</v>
      </c>
      <c r="AE165" s="1"/>
      <c r="AF165" s="1"/>
      <c r="AG165" s="1"/>
      <c r="AH165" s="1"/>
    </row>
    <row r="166" ht="15.75" customHeight="1">
      <c r="A166" s="4">
        <f t="shared" si="1"/>
        <v>2024</v>
      </c>
      <c r="B166" s="4">
        <f t="shared" si="2"/>
        <v>5</v>
      </c>
      <c r="C166" s="5">
        <v>45320.0</v>
      </c>
      <c r="D166" s="2">
        <v>578000.0</v>
      </c>
      <c r="E166" s="2">
        <v>594000.0</v>
      </c>
      <c r="F166" s="2">
        <v>200000.0</v>
      </c>
      <c r="G166" s="2">
        <v>500000.0</v>
      </c>
      <c r="J166" s="2">
        <v>793000.0</v>
      </c>
      <c r="L166" s="6">
        <v>195000.0</v>
      </c>
      <c r="M166" s="6">
        <v>514000.0</v>
      </c>
      <c r="N166" s="2">
        <v>500000.0</v>
      </c>
      <c r="O166" s="2">
        <v>200000.0</v>
      </c>
      <c r="R166" s="2">
        <v>990000.0</v>
      </c>
      <c r="S166" s="2">
        <v>397000.0</v>
      </c>
      <c r="T166" s="2">
        <v>200000.0</v>
      </c>
      <c r="U166" s="2">
        <v>1000000.0</v>
      </c>
      <c r="V166" s="2">
        <v>200000.0</v>
      </c>
      <c r="X166" s="2">
        <v>591000.0</v>
      </c>
      <c r="AA166" s="6"/>
      <c r="AD166" s="1">
        <v>750000.0</v>
      </c>
      <c r="AE166" s="1"/>
      <c r="AF166" s="1"/>
      <c r="AG166" s="1"/>
      <c r="AH166" s="1"/>
    </row>
    <row r="167" ht="15.75" customHeight="1">
      <c r="A167" s="4">
        <f t="shared" si="1"/>
        <v>2024</v>
      </c>
      <c r="B167" s="4">
        <f t="shared" si="2"/>
        <v>5</v>
      </c>
      <c r="C167" s="5">
        <v>45321.0</v>
      </c>
      <c r="D167" s="2">
        <v>578000.0</v>
      </c>
      <c r="E167" s="2">
        <v>594000.0</v>
      </c>
      <c r="F167" s="2">
        <v>200000.0</v>
      </c>
      <c r="G167" s="2">
        <v>500000.0</v>
      </c>
      <c r="J167" s="2">
        <v>793000.0</v>
      </c>
      <c r="L167" s="6">
        <v>195000.0</v>
      </c>
      <c r="M167" s="6">
        <v>514000.0</v>
      </c>
      <c r="N167" s="2">
        <v>500000.0</v>
      </c>
      <c r="O167" s="2">
        <v>200000.0</v>
      </c>
      <c r="R167" s="2">
        <v>990000.0</v>
      </c>
      <c r="S167" s="2">
        <v>397000.0</v>
      </c>
      <c r="T167" s="2">
        <v>200000.0</v>
      </c>
      <c r="U167" s="2">
        <v>1000000.0</v>
      </c>
      <c r="V167" s="2">
        <v>200000.0</v>
      </c>
      <c r="X167" s="2">
        <v>591000.0</v>
      </c>
      <c r="AA167" s="6"/>
      <c r="AD167" s="1">
        <v>750000.0</v>
      </c>
      <c r="AE167" s="1"/>
      <c r="AF167" s="1"/>
      <c r="AG167" s="1"/>
      <c r="AH167" s="1"/>
    </row>
    <row r="168" ht="15.75" customHeight="1">
      <c r="A168" s="4">
        <f t="shared" si="1"/>
        <v>2024</v>
      </c>
      <c r="B168" s="4">
        <f t="shared" si="2"/>
        <v>5</v>
      </c>
      <c r="C168" s="5">
        <v>45322.0</v>
      </c>
      <c r="D168" s="2">
        <v>578000.0</v>
      </c>
      <c r="E168" s="2">
        <v>594000.0</v>
      </c>
      <c r="F168" s="2">
        <v>200000.0</v>
      </c>
      <c r="G168" s="2">
        <v>500000.0</v>
      </c>
      <c r="J168" s="2">
        <v>793000.0</v>
      </c>
      <c r="L168" s="6">
        <v>195000.0</v>
      </c>
      <c r="M168" s="6">
        <v>514000.0</v>
      </c>
      <c r="N168" s="2">
        <v>500000.0</v>
      </c>
      <c r="O168" s="2">
        <v>200000.0</v>
      </c>
      <c r="R168" s="2">
        <v>990000.0</v>
      </c>
      <c r="S168" s="2">
        <v>397000.0</v>
      </c>
      <c r="T168" s="2">
        <v>200000.0</v>
      </c>
      <c r="U168" s="2">
        <v>1000000.0</v>
      </c>
      <c r="V168" s="2">
        <v>200000.0</v>
      </c>
      <c r="X168" s="2">
        <v>591000.0</v>
      </c>
      <c r="AA168" s="6"/>
      <c r="AD168" s="1">
        <v>750000.0</v>
      </c>
      <c r="AE168" s="1"/>
      <c r="AF168" s="1"/>
      <c r="AG168" s="1"/>
      <c r="AH168" s="1"/>
    </row>
    <row r="169" ht="15.75" customHeight="1">
      <c r="A169" s="4">
        <f t="shared" si="1"/>
        <v>2024</v>
      </c>
      <c r="B169" s="4">
        <f t="shared" si="2"/>
        <v>5</v>
      </c>
      <c r="C169" s="5">
        <v>45323.0</v>
      </c>
      <c r="D169" s="2">
        <v>578000.0</v>
      </c>
      <c r="E169" s="2">
        <v>594000.0</v>
      </c>
      <c r="F169" s="2">
        <v>200000.0</v>
      </c>
      <c r="G169" s="2">
        <v>500000.0</v>
      </c>
      <c r="J169" s="2">
        <v>793000.0</v>
      </c>
      <c r="L169" s="6">
        <v>195000.0</v>
      </c>
      <c r="M169" s="6">
        <v>514000.0</v>
      </c>
      <c r="N169" s="2">
        <v>500000.0</v>
      </c>
      <c r="O169" s="2">
        <v>200000.0</v>
      </c>
      <c r="R169" s="2">
        <v>990000.0</v>
      </c>
      <c r="S169" s="2">
        <v>397000.0</v>
      </c>
      <c r="T169" s="2">
        <v>200000.0</v>
      </c>
      <c r="U169" s="2">
        <v>1000000.0</v>
      </c>
      <c r="V169" s="2">
        <v>200000.0</v>
      </c>
      <c r="X169" s="2">
        <v>591000.0</v>
      </c>
      <c r="AA169" s="6"/>
      <c r="AD169" s="1">
        <v>750000.0</v>
      </c>
      <c r="AE169" s="1"/>
      <c r="AF169" s="1"/>
      <c r="AG169" s="1"/>
      <c r="AH169" s="1"/>
    </row>
    <row r="170" ht="15.75" customHeight="1">
      <c r="A170" s="4">
        <f t="shared" si="1"/>
        <v>2024</v>
      </c>
      <c r="B170" s="4">
        <f t="shared" si="2"/>
        <v>5</v>
      </c>
      <c r="C170" s="5">
        <v>45324.0</v>
      </c>
      <c r="D170" s="2">
        <v>578000.0</v>
      </c>
      <c r="E170" s="2">
        <v>594000.0</v>
      </c>
      <c r="F170" s="2">
        <v>200000.0</v>
      </c>
      <c r="G170" s="2">
        <v>500000.0</v>
      </c>
      <c r="J170" s="2">
        <v>793000.0</v>
      </c>
      <c r="L170" s="6">
        <v>195000.0</v>
      </c>
      <c r="M170" s="6">
        <v>514000.0</v>
      </c>
      <c r="N170" s="2">
        <v>500000.0</v>
      </c>
      <c r="O170" s="2">
        <v>200000.0</v>
      </c>
      <c r="R170" s="2">
        <v>990000.0</v>
      </c>
      <c r="S170" s="2">
        <v>397000.0</v>
      </c>
      <c r="T170" s="2">
        <v>200000.0</v>
      </c>
      <c r="U170" s="2">
        <v>1000000.0</v>
      </c>
      <c r="V170" s="2">
        <v>200000.0</v>
      </c>
      <c r="X170" s="2">
        <v>591000.0</v>
      </c>
      <c r="AA170" s="6"/>
      <c r="AD170" s="1">
        <v>750000.0</v>
      </c>
      <c r="AE170" s="1"/>
      <c r="AF170" s="1"/>
      <c r="AG170" s="1"/>
      <c r="AH170" s="1"/>
    </row>
    <row r="171" ht="15.75" customHeight="1">
      <c r="A171" s="4">
        <f t="shared" si="1"/>
        <v>2024</v>
      </c>
      <c r="B171" s="4">
        <f t="shared" si="2"/>
        <v>6</v>
      </c>
      <c r="C171" s="5">
        <v>45327.0</v>
      </c>
      <c r="D171" s="2">
        <v>578000.0</v>
      </c>
      <c r="E171" s="2">
        <v>594000.0</v>
      </c>
      <c r="F171" s="2">
        <v>200000.0</v>
      </c>
      <c r="G171" s="2">
        <v>500000.0</v>
      </c>
      <c r="J171" s="2">
        <v>793000.0</v>
      </c>
      <c r="L171" s="6">
        <v>195000.0</v>
      </c>
      <c r="M171" s="6">
        <v>514000.0</v>
      </c>
      <c r="N171" s="2">
        <v>500000.0</v>
      </c>
      <c r="O171" s="2">
        <v>200000.0</v>
      </c>
      <c r="R171" s="2">
        <v>990000.0</v>
      </c>
      <c r="S171" s="2">
        <v>397000.0</v>
      </c>
      <c r="T171" s="2">
        <v>200000.0</v>
      </c>
      <c r="U171" s="2">
        <v>1000000.0</v>
      </c>
      <c r="V171" s="2">
        <v>200000.0</v>
      </c>
      <c r="X171" s="2">
        <v>591000.0</v>
      </c>
      <c r="AA171" s="6"/>
      <c r="AD171" s="1">
        <v>750000.0</v>
      </c>
      <c r="AE171" s="1"/>
      <c r="AF171" s="1"/>
      <c r="AG171" s="1"/>
      <c r="AH171" s="1"/>
    </row>
    <row r="172" ht="15.75" customHeight="1">
      <c r="A172" s="4">
        <f t="shared" si="1"/>
        <v>2024</v>
      </c>
      <c r="B172" s="4">
        <f t="shared" si="2"/>
        <v>6</v>
      </c>
      <c r="C172" s="5">
        <v>45328.0</v>
      </c>
      <c r="D172" s="2">
        <v>578000.0</v>
      </c>
      <c r="E172" s="2">
        <v>594000.0</v>
      </c>
      <c r="F172" s="2">
        <v>200000.0</v>
      </c>
      <c r="G172" s="2">
        <v>500000.0</v>
      </c>
      <c r="J172" s="2">
        <v>793000.0</v>
      </c>
      <c r="L172" s="6">
        <v>195000.0</v>
      </c>
      <c r="M172" s="6">
        <v>514000.0</v>
      </c>
      <c r="N172" s="2">
        <v>500000.0</v>
      </c>
      <c r="O172" s="2">
        <v>200000.0</v>
      </c>
      <c r="R172" s="2">
        <v>990000.0</v>
      </c>
      <c r="S172" s="2">
        <v>397000.0</v>
      </c>
      <c r="T172" s="2">
        <v>200000.0</v>
      </c>
      <c r="U172" s="2">
        <v>1000000.0</v>
      </c>
      <c r="V172" s="2">
        <v>200000.0</v>
      </c>
      <c r="X172" s="2">
        <v>591000.0</v>
      </c>
      <c r="AA172" s="6"/>
      <c r="AD172" s="1">
        <v>750000.0</v>
      </c>
      <c r="AE172" s="1"/>
      <c r="AF172" s="1"/>
      <c r="AG172" s="1"/>
      <c r="AH172" s="1"/>
    </row>
    <row r="173" ht="15.75" customHeight="1">
      <c r="A173" s="4">
        <f t="shared" si="1"/>
        <v>2024</v>
      </c>
      <c r="B173" s="4">
        <f t="shared" si="2"/>
        <v>6</v>
      </c>
      <c r="C173" s="5">
        <v>45329.0</v>
      </c>
      <c r="D173" s="2">
        <v>578000.0</v>
      </c>
      <c r="E173" s="2">
        <v>594000.0</v>
      </c>
      <c r="F173" s="2">
        <v>200000.0</v>
      </c>
      <c r="G173" s="2">
        <v>500000.0</v>
      </c>
      <c r="J173" s="2">
        <v>793000.0</v>
      </c>
      <c r="K173" s="2">
        <v>500000.0</v>
      </c>
      <c r="L173" s="6">
        <v>195000.0</v>
      </c>
      <c r="M173" s="6">
        <v>514000.0</v>
      </c>
      <c r="N173" s="2">
        <v>500000.0</v>
      </c>
      <c r="O173" s="2">
        <v>200000.0</v>
      </c>
      <c r="R173" s="2">
        <v>990000.0</v>
      </c>
      <c r="S173" s="2">
        <v>397000.0</v>
      </c>
      <c r="T173" s="2">
        <v>200000.0</v>
      </c>
      <c r="U173" s="2">
        <v>1000000.0</v>
      </c>
      <c r="V173" s="2">
        <v>200000.0</v>
      </c>
      <c r="X173" s="2">
        <v>591000.0</v>
      </c>
      <c r="AA173" s="6"/>
      <c r="AD173" s="1">
        <v>750000.0</v>
      </c>
      <c r="AE173" s="1"/>
      <c r="AF173" s="1"/>
      <c r="AG173" s="1"/>
      <c r="AH173" s="1"/>
    </row>
    <row r="174" ht="15.75" customHeight="1">
      <c r="A174" s="4">
        <f t="shared" si="1"/>
        <v>2024</v>
      </c>
      <c r="B174" s="4">
        <f t="shared" si="2"/>
        <v>6</v>
      </c>
      <c r="C174" s="5">
        <v>45330.0</v>
      </c>
      <c r="D174" s="2">
        <v>578000.0</v>
      </c>
      <c r="E174" s="2">
        <v>594000.0</v>
      </c>
      <c r="F174" s="2">
        <v>200000.0</v>
      </c>
      <c r="G174" s="2">
        <v>500000.0</v>
      </c>
      <c r="H174" s="2">
        <v>500000.0</v>
      </c>
      <c r="J174" s="2">
        <v>793000.0</v>
      </c>
      <c r="K174" s="2">
        <v>500000.0</v>
      </c>
      <c r="L174" s="6">
        <v>195000.0</v>
      </c>
      <c r="M174" s="6">
        <v>514000.0</v>
      </c>
      <c r="N174" s="2">
        <v>500000.0</v>
      </c>
      <c r="O174" s="2">
        <v>200000.0</v>
      </c>
      <c r="R174" s="2">
        <v>990000.0</v>
      </c>
      <c r="S174" s="2">
        <v>397000.0</v>
      </c>
      <c r="T174" s="2">
        <v>200000.0</v>
      </c>
      <c r="U174" s="2">
        <v>1000000.0</v>
      </c>
      <c r="V174" s="2">
        <v>200000.0</v>
      </c>
      <c r="X174" s="2">
        <v>591000.0</v>
      </c>
      <c r="AA174" s="6"/>
      <c r="AD174" s="1">
        <v>750000.0</v>
      </c>
      <c r="AE174" s="1"/>
      <c r="AF174" s="1"/>
      <c r="AG174" s="1"/>
      <c r="AH174" s="1"/>
    </row>
    <row r="175" ht="15.75" customHeight="1">
      <c r="A175" s="4">
        <f t="shared" si="1"/>
        <v>2024</v>
      </c>
      <c r="B175" s="4">
        <f t="shared" si="2"/>
        <v>6</v>
      </c>
      <c r="C175" s="5">
        <v>45331.0</v>
      </c>
      <c r="D175" s="2">
        <v>578000.0</v>
      </c>
      <c r="E175" s="2">
        <v>594000.0</v>
      </c>
      <c r="F175" s="2">
        <v>200000.0</v>
      </c>
      <c r="G175" s="2">
        <v>500000.0</v>
      </c>
      <c r="H175" s="2">
        <v>500000.0</v>
      </c>
      <c r="J175" s="2">
        <v>793000.0</v>
      </c>
      <c r="K175" s="2">
        <v>500000.0</v>
      </c>
      <c r="L175" s="6">
        <v>195000.0</v>
      </c>
      <c r="M175" s="6">
        <v>514000.0</v>
      </c>
      <c r="N175" s="2">
        <v>500000.0</v>
      </c>
      <c r="O175" s="2">
        <v>200000.0</v>
      </c>
      <c r="R175" s="2">
        <v>990000.0</v>
      </c>
      <c r="S175" s="2">
        <v>397000.0</v>
      </c>
      <c r="T175" s="2">
        <v>200000.0</v>
      </c>
      <c r="U175" s="2">
        <v>1000000.0</v>
      </c>
      <c r="V175" s="2">
        <v>200000.0</v>
      </c>
      <c r="X175" s="2">
        <v>591000.0</v>
      </c>
      <c r="AA175" s="6"/>
      <c r="AD175" s="1">
        <v>750000.0</v>
      </c>
      <c r="AE175" s="1"/>
      <c r="AF175" s="1"/>
      <c r="AG175" s="1"/>
      <c r="AH175" s="1"/>
    </row>
    <row r="176" ht="15.75" customHeight="1">
      <c r="A176" s="4">
        <f t="shared" si="1"/>
        <v>2024</v>
      </c>
      <c r="B176" s="4">
        <f t="shared" si="2"/>
        <v>7</v>
      </c>
      <c r="C176" s="5">
        <v>45334.0</v>
      </c>
      <c r="D176" s="2">
        <v>578000.0</v>
      </c>
      <c r="E176" s="2">
        <v>594000.0</v>
      </c>
      <c r="F176" s="2">
        <v>200000.0</v>
      </c>
      <c r="G176" s="2">
        <v>500000.0</v>
      </c>
      <c r="H176" s="2">
        <v>500000.0</v>
      </c>
      <c r="J176" s="2">
        <v>793000.0</v>
      </c>
      <c r="K176" s="2">
        <v>500000.0</v>
      </c>
      <c r="L176" s="6">
        <v>195000.0</v>
      </c>
      <c r="M176" s="6">
        <v>514000.0</v>
      </c>
      <c r="N176" s="2">
        <v>500000.0</v>
      </c>
      <c r="O176" s="2">
        <v>200000.0</v>
      </c>
      <c r="P176" s="2">
        <v>255000.0</v>
      </c>
      <c r="R176" s="2">
        <v>990000.0</v>
      </c>
      <c r="S176" s="2">
        <v>397000.0</v>
      </c>
      <c r="T176" s="2">
        <v>200000.0</v>
      </c>
      <c r="U176" s="2">
        <v>1000000.0</v>
      </c>
      <c r="V176" s="2">
        <v>200000.0</v>
      </c>
      <c r="W176" s="2">
        <v>150000.0</v>
      </c>
      <c r="X176" s="2">
        <v>591000.0</v>
      </c>
      <c r="AA176" s="6"/>
      <c r="AD176" s="1">
        <v>750000.0</v>
      </c>
      <c r="AE176" s="1"/>
      <c r="AF176" s="1"/>
      <c r="AG176" s="1"/>
      <c r="AH176" s="1"/>
    </row>
    <row r="177" ht="15.75" customHeight="1">
      <c r="A177" s="4">
        <f t="shared" si="1"/>
        <v>2024</v>
      </c>
      <c r="B177" s="4">
        <f t="shared" si="2"/>
        <v>7</v>
      </c>
      <c r="C177" s="5">
        <v>45335.0</v>
      </c>
      <c r="D177" s="2">
        <v>578000.0</v>
      </c>
      <c r="E177" s="2">
        <v>594000.0</v>
      </c>
      <c r="F177" s="2">
        <v>200000.0</v>
      </c>
      <c r="G177" s="2">
        <v>500000.0</v>
      </c>
      <c r="H177" s="2">
        <v>500000.0</v>
      </c>
      <c r="J177" s="2">
        <v>793000.0</v>
      </c>
      <c r="K177" s="2">
        <v>500000.0</v>
      </c>
      <c r="L177" s="6">
        <v>195000.0</v>
      </c>
      <c r="M177" s="6">
        <v>514000.0</v>
      </c>
      <c r="N177" s="2">
        <v>500000.0</v>
      </c>
      <c r="O177" s="2">
        <v>200000.0</v>
      </c>
      <c r="P177" s="2">
        <v>255000.0</v>
      </c>
      <c r="R177" s="2">
        <v>990000.0</v>
      </c>
      <c r="S177" s="2">
        <v>397000.0</v>
      </c>
      <c r="T177" s="2">
        <v>200000.0</v>
      </c>
      <c r="U177" s="2">
        <v>1000000.0</v>
      </c>
      <c r="V177" s="2">
        <v>200000.0</v>
      </c>
      <c r="W177" s="2">
        <v>150000.0</v>
      </c>
      <c r="X177" s="2">
        <v>591000.0</v>
      </c>
      <c r="AA177" s="6"/>
      <c r="AD177" s="1">
        <v>750000.0</v>
      </c>
      <c r="AE177" s="1"/>
      <c r="AF177" s="1"/>
      <c r="AG177" s="1"/>
      <c r="AH177" s="1"/>
    </row>
    <row r="178" ht="15.75" customHeight="1">
      <c r="A178" s="4">
        <f t="shared" si="1"/>
        <v>2024</v>
      </c>
      <c r="B178" s="4">
        <f t="shared" si="2"/>
        <v>7</v>
      </c>
      <c r="C178" s="5">
        <v>45336.0</v>
      </c>
      <c r="D178" s="2">
        <v>578000.0</v>
      </c>
      <c r="E178" s="2">
        <v>594000.0</v>
      </c>
      <c r="F178" s="2">
        <v>200000.0</v>
      </c>
      <c r="J178" s="2">
        <v>793000.0</v>
      </c>
      <c r="K178" s="2">
        <v>500000.0</v>
      </c>
      <c r="L178" s="6">
        <v>195000.0</v>
      </c>
      <c r="M178" s="6">
        <v>514000.0</v>
      </c>
      <c r="N178" s="2">
        <v>500000.0</v>
      </c>
      <c r="O178" s="2">
        <v>200000.0</v>
      </c>
      <c r="R178" s="2">
        <v>990000.0</v>
      </c>
      <c r="S178" s="2">
        <v>397000.0</v>
      </c>
      <c r="T178" s="2">
        <v>200000.0</v>
      </c>
      <c r="V178" s="2">
        <v>200000.0</v>
      </c>
      <c r="W178" s="2">
        <v>150000.0</v>
      </c>
      <c r="X178" s="2">
        <v>591000.0</v>
      </c>
      <c r="AA178" s="6"/>
      <c r="AD178" s="1">
        <v>750000.0</v>
      </c>
      <c r="AE178" s="1"/>
      <c r="AF178" s="1"/>
      <c r="AG178" s="1"/>
      <c r="AH178" s="1"/>
    </row>
    <row r="179" ht="15.75" customHeight="1">
      <c r="A179" s="4">
        <f t="shared" si="1"/>
        <v>2024</v>
      </c>
      <c r="B179" s="4">
        <f t="shared" si="2"/>
        <v>7</v>
      </c>
      <c r="C179" s="5">
        <v>45337.0</v>
      </c>
      <c r="D179" s="2">
        <v>578000.0</v>
      </c>
      <c r="E179" s="2">
        <v>594000.0</v>
      </c>
      <c r="F179" s="2">
        <v>200000.0</v>
      </c>
      <c r="J179" s="2">
        <v>793000.0</v>
      </c>
      <c r="K179" s="2">
        <v>500000.0</v>
      </c>
      <c r="L179" s="6">
        <v>195000.0</v>
      </c>
      <c r="M179" s="6">
        <v>514000.0</v>
      </c>
      <c r="N179" s="2">
        <v>500000.0</v>
      </c>
      <c r="O179" s="2">
        <v>200000.0</v>
      </c>
      <c r="R179" s="2">
        <v>990000.0</v>
      </c>
      <c r="S179" s="2">
        <v>397000.0</v>
      </c>
      <c r="T179" s="2">
        <v>200000.0</v>
      </c>
      <c r="V179" s="2">
        <v>200000.0</v>
      </c>
      <c r="W179" s="2">
        <v>150000.0</v>
      </c>
      <c r="X179" s="2">
        <v>591000.0</v>
      </c>
      <c r="AA179" s="6"/>
      <c r="AD179" s="1">
        <v>750000.0</v>
      </c>
      <c r="AE179" s="1"/>
      <c r="AF179" s="1"/>
      <c r="AG179" s="1"/>
      <c r="AH179" s="1"/>
    </row>
    <row r="180" ht="15.75" customHeight="1">
      <c r="A180" s="4">
        <f t="shared" si="1"/>
        <v>2024</v>
      </c>
      <c r="B180" s="4">
        <f t="shared" si="2"/>
        <v>7</v>
      </c>
      <c r="C180" s="5">
        <v>45338.0</v>
      </c>
      <c r="D180" s="2">
        <v>578000.0</v>
      </c>
      <c r="E180" s="2">
        <v>594000.0</v>
      </c>
      <c r="F180" s="2">
        <v>200000.0</v>
      </c>
      <c r="J180" s="2">
        <v>793000.0</v>
      </c>
      <c r="K180" s="2">
        <v>500000.0</v>
      </c>
      <c r="L180" s="6">
        <v>195000.0</v>
      </c>
      <c r="M180" s="6">
        <v>514000.0</v>
      </c>
      <c r="N180" s="2">
        <v>500000.0</v>
      </c>
      <c r="O180" s="2">
        <v>200000.0</v>
      </c>
      <c r="R180" s="2">
        <v>990000.0</v>
      </c>
      <c r="S180" s="2">
        <v>397000.0</v>
      </c>
      <c r="T180" s="2">
        <v>200000.0</v>
      </c>
      <c r="V180" s="2">
        <v>200000.0</v>
      </c>
      <c r="W180" s="2">
        <v>150000.0</v>
      </c>
      <c r="X180" s="2">
        <v>591000.0</v>
      </c>
      <c r="AA180" s="6"/>
      <c r="AD180" s="1">
        <v>750000.0</v>
      </c>
      <c r="AE180" s="1"/>
      <c r="AF180" s="1"/>
      <c r="AG180" s="1"/>
      <c r="AH180" s="1"/>
    </row>
    <row r="181" ht="15.75" customHeight="1">
      <c r="A181" s="4">
        <f t="shared" si="1"/>
        <v>2024</v>
      </c>
      <c r="B181" s="4">
        <f t="shared" si="2"/>
        <v>8</v>
      </c>
      <c r="C181" s="5">
        <v>45341.0</v>
      </c>
      <c r="D181" s="2">
        <v>578000.0</v>
      </c>
      <c r="E181" s="2">
        <v>594000.0</v>
      </c>
      <c r="F181" s="2">
        <v>200000.0</v>
      </c>
      <c r="J181" s="2">
        <v>793000.0</v>
      </c>
      <c r="K181" s="2">
        <v>500000.0</v>
      </c>
      <c r="L181" s="6">
        <v>195000.0</v>
      </c>
      <c r="M181" s="6">
        <v>514000.0</v>
      </c>
      <c r="N181" s="2">
        <v>500000.0</v>
      </c>
      <c r="O181" s="2">
        <v>200000.0</v>
      </c>
      <c r="R181" s="2">
        <v>990000.0</v>
      </c>
      <c r="S181" s="2">
        <v>397000.0</v>
      </c>
      <c r="T181" s="2">
        <v>200000.0</v>
      </c>
      <c r="V181" s="2">
        <v>200000.0</v>
      </c>
      <c r="W181" s="2">
        <v>150000.0</v>
      </c>
      <c r="X181" s="2">
        <v>591000.0</v>
      </c>
      <c r="AA181" s="6"/>
      <c r="AD181" s="1">
        <v>750000.0</v>
      </c>
      <c r="AE181" s="1"/>
      <c r="AF181" s="1"/>
      <c r="AG181" s="1"/>
      <c r="AH181" s="1"/>
    </row>
    <row r="182" ht="15.75" customHeight="1">
      <c r="A182" s="4">
        <f t="shared" si="1"/>
        <v>2024</v>
      </c>
      <c r="B182" s="4">
        <f t="shared" si="2"/>
        <v>8</v>
      </c>
      <c r="C182" s="5">
        <v>45342.0</v>
      </c>
      <c r="D182" s="2">
        <v>578000.0</v>
      </c>
      <c r="E182" s="2">
        <v>594000.0</v>
      </c>
      <c r="F182" s="2">
        <v>200000.0</v>
      </c>
      <c r="J182" s="2">
        <v>793000.0</v>
      </c>
      <c r="K182" s="2">
        <v>500000.0</v>
      </c>
      <c r="L182" s="6">
        <v>195000.0</v>
      </c>
      <c r="M182" s="6">
        <v>514000.0</v>
      </c>
      <c r="N182" s="2">
        <v>500000.0</v>
      </c>
      <c r="O182" s="2">
        <v>200000.0</v>
      </c>
      <c r="R182" s="2">
        <v>990000.0</v>
      </c>
      <c r="S182" s="2">
        <v>397000.0</v>
      </c>
      <c r="T182" s="2">
        <v>200000.0</v>
      </c>
      <c r="V182" s="2">
        <v>200000.0</v>
      </c>
      <c r="W182" s="2">
        <v>150000.0</v>
      </c>
      <c r="X182" s="2">
        <v>591000.0</v>
      </c>
      <c r="AA182" s="6"/>
      <c r="AD182" s="1">
        <v>750000.0</v>
      </c>
      <c r="AE182" s="1"/>
      <c r="AF182" s="1"/>
      <c r="AG182" s="1"/>
      <c r="AH182" s="1"/>
    </row>
    <row r="183" ht="15.75" customHeight="1">
      <c r="A183" s="4">
        <f t="shared" si="1"/>
        <v>2024</v>
      </c>
      <c r="B183" s="4">
        <f t="shared" si="2"/>
        <v>8</v>
      </c>
      <c r="C183" s="5">
        <v>45343.0</v>
      </c>
      <c r="D183" s="2">
        <v>578000.0</v>
      </c>
      <c r="E183" s="2">
        <v>594000.0</v>
      </c>
      <c r="F183" s="2">
        <v>200000.0</v>
      </c>
      <c r="J183" s="2">
        <v>793000.0</v>
      </c>
      <c r="K183" s="2">
        <v>500000.0</v>
      </c>
      <c r="L183" s="6">
        <v>500000.0</v>
      </c>
      <c r="M183" s="6">
        <v>514000.0</v>
      </c>
      <c r="N183" s="2">
        <v>500000.0</v>
      </c>
      <c r="O183" s="2">
        <v>200000.0</v>
      </c>
      <c r="S183" s="2">
        <v>397000.0</v>
      </c>
      <c r="T183" s="2">
        <v>200000.0</v>
      </c>
      <c r="V183" s="2">
        <v>200000.0</v>
      </c>
      <c r="W183" s="2">
        <v>150000.0</v>
      </c>
      <c r="X183" s="2">
        <v>591000.0</v>
      </c>
      <c r="AA183" s="6"/>
      <c r="AD183" s="1">
        <v>750000.0</v>
      </c>
      <c r="AE183" s="1"/>
      <c r="AF183" s="1"/>
      <c r="AG183" s="1"/>
      <c r="AH183" s="1"/>
    </row>
    <row r="184" ht="15.75" customHeight="1">
      <c r="A184" s="4">
        <f t="shared" si="1"/>
        <v>2024</v>
      </c>
      <c r="B184" s="4">
        <f t="shared" si="2"/>
        <v>8</v>
      </c>
      <c r="C184" s="5">
        <v>45344.0</v>
      </c>
      <c r="D184" s="2">
        <v>578000.0</v>
      </c>
      <c r="E184" s="2">
        <v>594000.0</v>
      </c>
      <c r="F184" s="2">
        <v>200000.0</v>
      </c>
      <c r="J184" s="2">
        <v>793000.0</v>
      </c>
      <c r="K184" s="2">
        <v>500000.0</v>
      </c>
      <c r="L184" s="6">
        <v>500000.0</v>
      </c>
      <c r="M184" s="6">
        <v>514000.0</v>
      </c>
      <c r="N184" s="2">
        <v>500000.0</v>
      </c>
      <c r="O184" s="2">
        <v>200000.0</v>
      </c>
      <c r="S184" s="2">
        <v>397000.0</v>
      </c>
      <c r="T184" s="2">
        <v>200000.0</v>
      </c>
      <c r="V184" s="2">
        <v>200000.0</v>
      </c>
      <c r="W184" s="2">
        <v>150000.0</v>
      </c>
      <c r="X184" s="2">
        <v>591000.0</v>
      </c>
      <c r="AA184" s="6"/>
      <c r="AD184" s="1">
        <v>750000.0</v>
      </c>
      <c r="AE184" s="1"/>
      <c r="AF184" s="1"/>
      <c r="AG184" s="1"/>
      <c r="AH184" s="1"/>
    </row>
    <row r="185" ht="15.75" customHeight="1">
      <c r="A185" s="4">
        <f t="shared" si="1"/>
        <v>2024</v>
      </c>
      <c r="B185" s="4">
        <f t="shared" si="2"/>
        <v>8</v>
      </c>
      <c r="C185" s="5">
        <v>45345.0</v>
      </c>
      <c r="D185" s="2">
        <v>578000.0</v>
      </c>
      <c r="E185" s="2">
        <v>594000.0</v>
      </c>
      <c r="F185" s="2">
        <v>200000.0</v>
      </c>
      <c r="J185" s="2">
        <v>793000.0</v>
      </c>
      <c r="K185" s="2">
        <v>500000.0</v>
      </c>
      <c r="L185" s="6">
        <v>500000.0</v>
      </c>
      <c r="M185" s="6">
        <v>514000.0</v>
      </c>
      <c r="N185" s="2">
        <v>500000.0</v>
      </c>
      <c r="O185" s="2">
        <v>200000.0</v>
      </c>
      <c r="S185" s="2">
        <v>397000.0</v>
      </c>
      <c r="T185" s="2">
        <v>200000.0</v>
      </c>
      <c r="V185" s="2">
        <v>200000.0</v>
      </c>
      <c r="W185" s="2">
        <v>150000.0</v>
      </c>
      <c r="X185" s="2">
        <v>591000.0</v>
      </c>
      <c r="AA185" s="6"/>
      <c r="AD185" s="1">
        <v>750000.0</v>
      </c>
      <c r="AE185" s="1"/>
      <c r="AF185" s="1"/>
      <c r="AG185" s="1"/>
      <c r="AH185" s="1"/>
    </row>
    <row r="186" ht="15.75" customHeight="1">
      <c r="A186" s="4">
        <f t="shared" si="1"/>
        <v>2024</v>
      </c>
      <c r="B186" s="4">
        <f t="shared" si="2"/>
        <v>9</v>
      </c>
      <c r="C186" s="5">
        <v>45348.0</v>
      </c>
      <c r="D186" s="2">
        <v>578000.0</v>
      </c>
      <c r="E186" s="2">
        <v>594000.0</v>
      </c>
      <c r="F186" s="2">
        <v>200000.0</v>
      </c>
      <c r="J186" s="2">
        <v>793000.0</v>
      </c>
      <c r="K186" s="2">
        <v>500000.0</v>
      </c>
      <c r="L186" s="6">
        <v>500000.0</v>
      </c>
      <c r="M186" s="6">
        <v>514000.0</v>
      </c>
      <c r="N186" s="2">
        <v>500000.0</v>
      </c>
      <c r="O186" s="2">
        <v>200000.0</v>
      </c>
      <c r="S186" s="2">
        <v>397000.0</v>
      </c>
      <c r="T186" s="2">
        <v>200000.0</v>
      </c>
      <c r="V186" s="2">
        <v>200000.0</v>
      </c>
      <c r="X186" s="2">
        <v>591000.0</v>
      </c>
      <c r="AA186" s="6"/>
      <c r="AD186" s="1">
        <v>750000.0</v>
      </c>
      <c r="AE186" s="1"/>
      <c r="AF186" s="1"/>
      <c r="AG186" s="1"/>
      <c r="AH186" s="1"/>
    </row>
    <row r="187" ht="15.75" customHeight="1">
      <c r="A187" s="4">
        <f t="shared" si="1"/>
        <v>2024</v>
      </c>
      <c r="B187" s="4">
        <f t="shared" si="2"/>
        <v>9</v>
      </c>
      <c r="C187" s="5">
        <v>45349.0</v>
      </c>
      <c r="D187" s="2">
        <v>578000.0</v>
      </c>
      <c r="E187" s="2">
        <v>594000.0</v>
      </c>
      <c r="F187" s="2">
        <v>200000.0</v>
      </c>
      <c r="J187" s="2">
        <v>793000.0</v>
      </c>
      <c r="K187" s="2">
        <v>500000.0</v>
      </c>
      <c r="L187" s="6">
        <v>500000.0</v>
      </c>
      <c r="M187" s="6">
        <v>514000.0</v>
      </c>
      <c r="N187" s="2">
        <v>500000.0</v>
      </c>
      <c r="O187" s="2">
        <v>200000.0</v>
      </c>
      <c r="S187" s="2">
        <v>397000.0</v>
      </c>
      <c r="T187" s="2">
        <v>200000.0</v>
      </c>
      <c r="V187" s="2">
        <v>200000.0</v>
      </c>
      <c r="X187" s="2">
        <v>591000.0</v>
      </c>
      <c r="AA187" s="6"/>
      <c r="AD187" s="1">
        <v>750000.0</v>
      </c>
      <c r="AE187" s="1"/>
      <c r="AF187" s="1"/>
      <c r="AG187" s="1"/>
      <c r="AH187" s="1"/>
    </row>
    <row r="188" ht="15.75" customHeight="1">
      <c r="A188" s="4">
        <f t="shared" si="1"/>
        <v>2024</v>
      </c>
      <c r="B188" s="4">
        <f t="shared" si="2"/>
        <v>9</v>
      </c>
      <c r="C188" s="5">
        <v>45350.0</v>
      </c>
      <c r="D188" s="2">
        <v>578000.0</v>
      </c>
      <c r="E188" s="2">
        <v>594000.0</v>
      </c>
      <c r="F188" s="2">
        <v>200000.0</v>
      </c>
      <c r="J188" s="2">
        <v>793000.0</v>
      </c>
      <c r="K188" s="2">
        <v>500000.0</v>
      </c>
      <c r="L188" s="6">
        <v>500000.0</v>
      </c>
      <c r="M188" s="6">
        <v>514000.0</v>
      </c>
      <c r="N188" s="2">
        <v>500000.0</v>
      </c>
      <c r="O188" s="2">
        <v>200000.0</v>
      </c>
      <c r="S188" s="2">
        <v>397000.0</v>
      </c>
      <c r="T188" s="2">
        <v>200000.0</v>
      </c>
      <c r="V188" s="2">
        <v>200000.0</v>
      </c>
      <c r="X188" s="2">
        <v>591000.0</v>
      </c>
      <c r="AA188" s="6"/>
      <c r="AD188" s="1">
        <v>750000.0</v>
      </c>
      <c r="AE188" s="1"/>
      <c r="AF188" s="1"/>
      <c r="AG188" s="1"/>
      <c r="AH188" s="1"/>
    </row>
    <row r="189" ht="15.75" customHeight="1">
      <c r="A189" s="4">
        <f t="shared" si="1"/>
        <v>2024</v>
      </c>
      <c r="B189" s="4">
        <f t="shared" si="2"/>
        <v>9</v>
      </c>
      <c r="C189" s="5">
        <v>45351.0</v>
      </c>
      <c r="D189" s="2">
        <v>578000.0</v>
      </c>
      <c r="E189" s="2">
        <v>594000.0</v>
      </c>
      <c r="F189" s="2">
        <v>200000.0</v>
      </c>
      <c r="J189" s="2">
        <v>793000.0</v>
      </c>
      <c r="K189" s="2">
        <v>500000.0</v>
      </c>
      <c r="L189" s="6">
        <v>500000.0</v>
      </c>
      <c r="M189" s="6">
        <v>514000.0</v>
      </c>
      <c r="N189" s="2">
        <v>500000.0</v>
      </c>
      <c r="O189" s="2">
        <v>200000.0</v>
      </c>
      <c r="S189" s="2">
        <v>397000.0</v>
      </c>
      <c r="T189" s="2">
        <v>200000.0</v>
      </c>
      <c r="V189" s="2">
        <v>200000.0</v>
      </c>
      <c r="X189" s="2">
        <v>591000.0</v>
      </c>
      <c r="AA189" s="6"/>
      <c r="AD189" s="1">
        <v>750000.0</v>
      </c>
      <c r="AE189" s="1"/>
      <c r="AF189" s="1"/>
      <c r="AG189" s="1"/>
      <c r="AH189" s="1"/>
    </row>
    <row r="190" ht="15.75" customHeight="1">
      <c r="A190" s="4">
        <f t="shared" si="1"/>
        <v>2024</v>
      </c>
      <c r="B190" s="4">
        <f t="shared" si="2"/>
        <v>9</v>
      </c>
      <c r="C190" s="5">
        <v>45352.0</v>
      </c>
      <c r="D190" s="2">
        <v>578000.0</v>
      </c>
      <c r="E190" s="2">
        <v>594000.0</v>
      </c>
      <c r="F190" s="2">
        <v>200000.0</v>
      </c>
      <c r="J190" s="2">
        <v>793000.0</v>
      </c>
      <c r="K190" s="2">
        <v>500000.0</v>
      </c>
      <c r="L190" s="6">
        <v>500000.0</v>
      </c>
      <c r="M190" s="6">
        <v>514000.0</v>
      </c>
      <c r="N190" s="2">
        <v>500000.0</v>
      </c>
      <c r="O190" s="2">
        <v>200000.0</v>
      </c>
      <c r="S190" s="2">
        <v>397000.0</v>
      </c>
      <c r="T190" s="2">
        <v>200000.0</v>
      </c>
      <c r="V190" s="2">
        <v>200000.0</v>
      </c>
      <c r="X190" s="2">
        <v>591000.0</v>
      </c>
      <c r="AA190" s="6"/>
      <c r="AD190" s="1">
        <v>750000.0</v>
      </c>
      <c r="AE190" s="1"/>
      <c r="AF190" s="1"/>
      <c r="AG190" s="1"/>
      <c r="AH190" s="1"/>
    </row>
    <row r="191" ht="15.75" customHeight="1">
      <c r="A191" s="4">
        <f t="shared" si="1"/>
        <v>2024</v>
      </c>
      <c r="B191" s="4">
        <f t="shared" si="2"/>
        <v>10</v>
      </c>
      <c r="C191" s="5">
        <v>45355.0</v>
      </c>
      <c r="D191" s="2">
        <v>578000.0</v>
      </c>
      <c r="E191" s="2">
        <v>594000.0</v>
      </c>
      <c r="F191" s="2">
        <v>200000.0</v>
      </c>
      <c r="I191" s="2">
        <v>1000000.0</v>
      </c>
      <c r="J191" s="2">
        <v>565000.0</v>
      </c>
      <c r="K191" s="2">
        <v>500000.0</v>
      </c>
      <c r="L191" s="6">
        <v>500000.0</v>
      </c>
      <c r="M191" s="6">
        <v>514000.0</v>
      </c>
      <c r="N191" s="2">
        <v>250000.0</v>
      </c>
      <c r="O191" s="2">
        <v>200000.0</v>
      </c>
      <c r="S191" s="2">
        <v>400000.0</v>
      </c>
      <c r="T191" s="2">
        <v>200000.0</v>
      </c>
      <c r="V191" s="2">
        <v>200000.0</v>
      </c>
      <c r="X191" s="2">
        <v>591000.0</v>
      </c>
      <c r="AA191" s="6"/>
      <c r="AD191" s="1">
        <v>750000.0</v>
      </c>
      <c r="AE191" s="1"/>
      <c r="AF191" s="1"/>
      <c r="AG191" s="1"/>
      <c r="AH191" s="1"/>
    </row>
    <row r="192" ht="15.75" customHeight="1">
      <c r="A192" s="4">
        <f t="shared" si="1"/>
        <v>2024</v>
      </c>
      <c r="B192" s="4">
        <f t="shared" si="2"/>
        <v>10</v>
      </c>
      <c r="C192" s="5">
        <v>45356.0</v>
      </c>
      <c r="D192" s="2">
        <v>578000.0</v>
      </c>
      <c r="E192" s="2">
        <v>594000.0</v>
      </c>
      <c r="F192" s="2">
        <v>200000.0</v>
      </c>
      <c r="I192" s="2">
        <v>1000000.0</v>
      </c>
      <c r="J192" s="2">
        <v>565000.0</v>
      </c>
      <c r="K192" s="2">
        <v>500000.0</v>
      </c>
      <c r="L192" s="6">
        <v>500000.0</v>
      </c>
      <c r="M192" s="6">
        <v>514000.0</v>
      </c>
      <c r="N192" s="2">
        <v>250000.0</v>
      </c>
      <c r="O192" s="2">
        <v>200000.0</v>
      </c>
      <c r="S192" s="2">
        <v>400000.0</v>
      </c>
      <c r="T192" s="2">
        <v>200000.0</v>
      </c>
      <c r="V192" s="2">
        <v>200000.0</v>
      </c>
      <c r="X192" s="2">
        <v>591000.0</v>
      </c>
      <c r="AA192" s="6"/>
      <c r="AD192" s="1">
        <v>750000.0</v>
      </c>
      <c r="AE192" s="1"/>
      <c r="AF192" s="1"/>
      <c r="AG192" s="1"/>
      <c r="AH192" s="1"/>
    </row>
    <row r="193" ht="15.75" customHeight="1">
      <c r="A193" s="4">
        <f t="shared" si="1"/>
        <v>2024</v>
      </c>
      <c r="B193" s="4">
        <f t="shared" si="2"/>
        <v>10</v>
      </c>
      <c r="C193" s="5">
        <v>45357.0</v>
      </c>
      <c r="D193" s="2">
        <v>578000.0</v>
      </c>
      <c r="E193" s="2">
        <v>594000.0</v>
      </c>
      <c r="F193" s="2">
        <v>200000.0</v>
      </c>
      <c r="I193" s="2">
        <v>1000000.0</v>
      </c>
      <c r="J193" s="2">
        <v>565000.0</v>
      </c>
      <c r="K193" s="2">
        <v>500000.0</v>
      </c>
      <c r="L193" s="6">
        <v>500000.0</v>
      </c>
      <c r="M193" s="6">
        <v>514000.0</v>
      </c>
      <c r="N193" s="2">
        <v>250000.0</v>
      </c>
      <c r="O193" s="2">
        <v>200000.0</v>
      </c>
      <c r="S193" s="2">
        <v>400000.0</v>
      </c>
      <c r="T193" s="2">
        <v>200000.0</v>
      </c>
      <c r="V193" s="2">
        <v>200000.0</v>
      </c>
      <c r="X193" s="2">
        <v>591000.0</v>
      </c>
      <c r="AA193" s="6"/>
      <c r="AD193" s="1">
        <v>750000.0</v>
      </c>
      <c r="AE193" s="1"/>
      <c r="AF193" s="1"/>
      <c r="AG193" s="1"/>
      <c r="AH193" s="1"/>
    </row>
    <row r="194" ht="15.75" customHeight="1">
      <c r="A194" s="4">
        <f t="shared" si="1"/>
        <v>2024</v>
      </c>
      <c r="B194" s="4">
        <f t="shared" si="2"/>
        <v>10</v>
      </c>
      <c r="C194" s="5">
        <v>45358.0</v>
      </c>
      <c r="D194" s="2">
        <v>578000.0</v>
      </c>
      <c r="E194" s="2">
        <v>594000.0</v>
      </c>
      <c r="F194" s="2">
        <v>200000.0</v>
      </c>
      <c r="I194" s="2">
        <v>1000000.0</v>
      </c>
      <c r="J194" s="2">
        <v>565000.0</v>
      </c>
      <c r="K194" s="2">
        <v>500000.0</v>
      </c>
      <c r="L194" s="6">
        <v>500000.0</v>
      </c>
      <c r="M194" s="6">
        <v>514000.0</v>
      </c>
      <c r="N194" s="2">
        <v>250000.0</v>
      </c>
      <c r="O194" s="2">
        <v>200000.0</v>
      </c>
      <c r="Q194" s="2">
        <v>200000.0</v>
      </c>
      <c r="S194" s="2">
        <v>400000.0</v>
      </c>
      <c r="T194" s="2">
        <v>200000.0</v>
      </c>
      <c r="V194" s="2">
        <v>200000.0</v>
      </c>
      <c r="X194" s="2">
        <v>591000.0</v>
      </c>
      <c r="AA194" s="6"/>
      <c r="AD194" s="1">
        <v>750000.0</v>
      </c>
      <c r="AE194" s="1"/>
      <c r="AF194" s="1"/>
      <c r="AG194" s="1"/>
      <c r="AH194" s="1"/>
    </row>
    <row r="195" ht="15.75" customHeight="1">
      <c r="A195" s="4">
        <f t="shared" si="1"/>
        <v>2024</v>
      </c>
      <c r="B195" s="4">
        <f t="shared" si="2"/>
        <v>10</v>
      </c>
      <c r="C195" s="5">
        <v>45359.0</v>
      </c>
      <c r="D195" s="2">
        <v>578000.0</v>
      </c>
      <c r="E195" s="2">
        <v>594000.0</v>
      </c>
      <c r="F195" s="2">
        <v>200000.0</v>
      </c>
      <c r="I195" s="2">
        <v>1000000.0</v>
      </c>
      <c r="J195" s="2">
        <v>565000.0</v>
      </c>
      <c r="K195" s="2">
        <v>500000.0</v>
      </c>
      <c r="L195" s="6">
        <v>500000.0</v>
      </c>
      <c r="M195" s="6">
        <v>514000.0</v>
      </c>
      <c r="N195" s="2">
        <v>250000.0</v>
      </c>
      <c r="O195" s="2">
        <v>200000.0</v>
      </c>
      <c r="Q195" s="2">
        <v>200000.0</v>
      </c>
      <c r="S195" s="2">
        <v>400000.0</v>
      </c>
      <c r="T195" s="2">
        <v>200000.0</v>
      </c>
      <c r="V195" s="2">
        <v>200000.0</v>
      </c>
      <c r="X195" s="2">
        <v>591000.0</v>
      </c>
      <c r="AA195" s="6"/>
      <c r="AD195" s="1">
        <v>750000.0</v>
      </c>
      <c r="AE195" s="1"/>
      <c r="AF195" s="1"/>
      <c r="AG195" s="1"/>
      <c r="AH195" s="1"/>
    </row>
    <row r="196" ht="15.75" customHeight="1">
      <c r="A196" s="4">
        <f t="shared" si="1"/>
        <v>2024</v>
      </c>
      <c r="B196" s="4">
        <f t="shared" si="2"/>
        <v>11</v>
      </c>
      <c r="C196" s="5">
        <v>45362.0</v>
      </c>
      <c r="D196" s="2">
        <v>578000.0</v>
      </c>
      <c r="E196" s="2">
        <v>594000.0</v>
      </c>
      <c r="F196" s="2">
        <v>200000.0</v>
      </c>
      <c r="I196" s="2">
        <v>1000000.0</v>
      </c>
      <c r="J196" s="2">
        <v>565000.0</v>
      </c>
      <c r="K196" s="2">
        <v>500000.0</v>
      </c>
      <c r="L196" s="6">
        <v>500000.0</v>
      </c>
      <c r="M196" s="6">
        <v>514000.0</v>
      </c>
      <c r="N196" s="2">
        <v>250000.0</v>
      </c>
      <c r="O196" s="2">
        <v>200000.0</v>
      </c>
      <c r="Q196" s="2">
        <v>200000.0</v>
      </c>
      <c r="S196" s="2">
        <v>400000.0</v>
      </c>
      <c r="T196" s="2">
        <v>200000.0</v>
      </c>
      <c r="V196" s="2">
        <v>200000.0</v>
      </c>
      <c r="X196" s="2">
        <v>591000.0</v>
      </c>
      <c r="AA196" s="6"/>
      <c r="AD196" s="1">
        <v>750000.0</v>
      </c>
      <c r="AE196" s="1"/>
      <c r="AF196" s="1"/>
      <c r="AG196" s="1"/>
      <c r="AH196" s="1"/>
    </row>
    <row r="197" ht="15.75" customHeight="1">
      <c r="A197" s="4">
        <f t="shared" si="1"/>
        <v>2024</v>
      </c>
      <c r="B197" s="4">
        <f t="shared" si="2"/>
        <v>11</v>
      </c>
      <c r="C197" s="5">
        <v>45363.0</v>
      </c>
      <c r="D197" s="2">
        <v>578000.0</v>
      </c>
      <c r="E197" s="2">
        <v>594000.0</v>
      </c>
      <c r="F197" s="2">
        <v>200000.0</v>
      </c>
      <c r="I197" s="2">
        <v>1000000.0</v>
      </c>
      <c r="J197" s="2">
        <v>565000.0</v>
      </c>
      <c r="K197" s="2">
        <v>500000.0</v>
      </c>
      <c r="L197" s="6">
        <v>500000.0</v>
      </c>
      <c r="M197" s="6">
        <v>514000.0</v>
      </c>
      <c r="N197" s="2">
        <v>250000.0</v>
      </c>
      <c r="O197" s="2">
        <v>200000.0</v>
      </c>
      <c r="Q197" s="2">
        <v>200000.0</v>
      </c>
      <c r="S197" s="2">
        <v>400000.0</v>
      </c>
      <c r="T197" s="2">
        <v>200000.0</v>
      </c>
      <c r="V197" s="2">
        <v>200000.0</v>
      </c>
      <c r="X197" s="2">
        <v>591000.0</v>
      </c>
      <c r="AA197" s="6"/>
      <c r="AD197" s="1">
        <v>750000.0</v>
      </c>
      <c r="AE197" s="1"/>
      <c r="AF197" s="1"/>
      <c r="AG197" s="1"/>
      <c r="AH197" s="1"/>
    </row>
    <row r="198" ht="15.75" customHeight="1">
      <c r="A198" s="4">
        <f t="shared" si="1"/>
        <v>2024</v>
      </c>
      <c r="B198" s="4">
        <f t="shared" si="2"/>
        <v>11</v>
      </c>
      <c r="C198" s="5">
        <v>45364.0</v>
      </c>
      <c r="D198" s="2">
        <v>578000.0</v>
      </c>
      <c r="E198" s="2">
        <v>594000.0</v>
      </c>
      <c r="F198" s="2">
        <v>200000.0</v>
      </c>
      <c r="I198" s="2">
        <v>1000000.0</v>
      </c>
      <c r="J198" s="2">
        <v>565000.0</v>
      </c>
      <c r="K198" s="2">
        <v>500000.0</v>
      </c>
      <c r="L198" s="6">
        <v>500000.0</v>
      </c>
      <c r="M198" s="6">
        <v>514000.0</v>
      </c>
      <c r="N198" s="2">
        <v>250000.0</v>
      </c>
      <c r="O198" s="2">
        <v>200000.0</v>
      </c>
      <c r="Q198" s="2">
        <v>200000.0</v>
      </c>
      <c r="S198" s="2">
        <v>400000.0</v>
      </c>
      <c r="T198" s="2">
        <v>200000.0</v>
      </c>
      <c r="V198" s="2">
        <v>200000.0</v>
      </c>
      <c r="X198" s="2">
        <v>591000.0</v>
      </c>
      <c r="AA198" s="6"/>
      <c r="AD198" s="1">
        <v>750000.0</v>
      </c>
      <c r="AE198" s="1"/>
      <c r="AF198" s="1"/>
      <c r="AG198" s="1"/>
      <c r="AH198" s="1"/>
    </row>
    <row r="199" ht="15.75" customHeight="1">
      <c r="A199" s="4">
        <f t="shared" si="1"/>
        <v>2024</v>
      </c>
      <c r="B199" s="4">
        <f t="shared" si="2"/>
        <v>11</v>
      </c>
      <c r="C199" s="5">
        <v>45365.0</v>
      </c>
      <c r="D199" s="2">
        <v>578000.0</v>
      </c>
      <c r="E199" s="2">
        <v>594000.0</v>
      </c>
      <c r="F199" s="2">
        <v>200000.0</v>
      </c>
      <c r="I199" s="2">
        <v>1000000.0</v>
      </c>
      <c r="J199" s="2">
        <v>565000.0</v>
      </c>
      <c r="K199" s="2">
        <v>500000.0</v>
      </c>
      <c r="L199" s="6">
        <v>500000.0</v>
      </c>
      <c r="M199" s="6">
        <v>514000.0</v>
      </c>
      <c r="N199" s="2">
        <v>250000.0</v>
      </c>
      <c r="O199" s="2">
        <v>200000.0</v>
      </c>
      <c r="Q199" s="2">
        <v>200000.0</v>
      </c>
      <c r="S199" s="2">
        <v>400000.0</v>
      </c>
      <c r="T199" s="2">
        <v>200000.0</v>
      </c>
      <c r="V199" s="2">
        <v>200000.0</v>
      </c>
      <c r="X199" s="2">
        <v>591000.0</v>
      </c>
      <c r="AA199" s="6"/>
      <c r="AD199" s="1">
        <v>750000.0</v>
      </c>
      <c r="AE199" s="1"/>
      <c r="AF199" s="1"/>
      <c r="AG199" s="1"/>
      <c r="AH199" s="1"/>
    </row>
    <row r="200" ht="15.75" customHeight="1">
      <c r="A200" s="4">
        <f t="shared" si="1"/>
        <v>2024</v>
      </c>
      <c r="B200" s="4">
        <f t="shared" si="2"/>
        <v>11</v>
      </c>
      <c r="C200" s="5">
        <v>45366.0</v>
      </c>
      <c r="D200" s="2">
        <v>578000.0</v>
      </c>
      <c r="E200" s="2">
        <v>594000.0</v>
      </c>
      <c r="F200" s="2">
        <v>200000.0</v>
      </c>
      <c r="I200" s="2">
        <v>1000000.0</v>
      </c>
      <c r="J200" s="2">
        <v>565000.0</v>
      </c>
      <c r="K200" s="2">
        <v>500000.0</v>
      </c>
      <c r="L200" s="6">
        <v>500000.0</v>
      </c>
      <c r="M200" s="6">
        <v>514000.0</v>
      </c>
      <c r="N200" s="2">
        <v>250000.0</v>
      </c>
      <c r="O200" s="2">
        <v>200000.0</v>
      </c>
      <c r="Q200" s="2">
        <v>200000.0</v>
      </c>
      <c r="S200" s="2">
        <v>400000.0</v>
      </c>
      <c r="T200" s="2">
        <v>200000.0</v>
      </c>
      <c r="V200" s="2">
        <v>200000.0</v>
      </c>
      <c r="X200" s="2">
        <v>591000.0</v>
      </c>
      <c r="AA200" s="6"/>
      <c r="AD200" s="1">
        <v>750000.0</v>
      </c>
      <c r="AE200" s="1"/>
      <c r="AF200" s="1"/>
      <c r="AG200" s="1"/>
      <c r="AH200" s="1"/>
    </row>
    <row r="201" ht="15.75" customHeight="1">
      <c r="A201" s="4">
        <f t="shared" si="1"/>
        <v>2024</v>
      </c>
      <c r="B201" s="4">
        <f t="shared" si="2"/>
        <v>12</v>
      </c>
      <c r="C201" s="5">
        <v>45369.0</v>
      </c>
      <c r="D201" s="2">
        <v>578000.0</v>
      </c>
      <c r="E201" s="2">
        <v>594000.0</v>
      </c>
      <c r="F201" s="2">
        <v>200000.0</v>
      </c>
      <c r="I201" s="2">
        <v>1000000.0</v>
      </c>
      <c r="J201" s="2">
        <v>565000.0</v>
      </c>
      <c r="K201" s="2">
        <v>500000.0</v>
      </c>
      <c r="L201" s="6">
        <v>500000.0</v>
      </c>
      <c r="M201" s="6">
        <v>514000.0</v>
      </c>
      <c r="N201" s="2">
        <v>250000.0</v>
      </c>
      <c r="O201" s="2">
        <v>200000.0</v>
      </c>
      <c r="Q201" s="2">
        <v>200000.0</v>
      </c>
      <c r="S201" s="2">
        <v>400000.0</v>
      </c>
      <c r="T201" s="2">
        <v>200000.0</v>
      </c>
      <c r="V201" s="2">
        <v>200000.0</v>
      </c>
      <c r="X201" s="2">
        <v>591000.0</v>
      </c>
      <c r="AA201" s="6"/>
      <c r="AD201" s="1">
        <v>750000.0</v>
      </c>
      <c r="AE201" s="1"/>
      <c r="AF201" s="1"/>
      <c r="AG201" s="1"/>
      <c r="AH201" s="1"/>
    </row>
    <row r="202" ht="15.75" customHeight="1">
      <c r="A202" s="4">
        <f t="shared" si="1"/>
        <v>2024</v>
      </c>
      <c r="B202" s="4">
        <f t="shared" si="2"/>
        <v>12</v>
      </c>
      <c r="C202" s="5">
        <v>45370.0</v>
      </c>
      <c r="D202" s="2">
        <v>578000.0</v>
      </c>
      <c r="E202" s="2">
        <v>594000.0</v>
      </c>
      <c r="F202" s="2">
        <v>200000.0</v>
      </c>
      <c r="I202" s="2">
        <v>1000000.0</v>
      </c>
      <c r="J202" s="2">
        <v>565000.0</v>
      </c>
      <c r="K202" s="2">
        <v>500000.0</v>
      </c>
      <c r="L202" s="6">
        <v>500000.0</v>
      </c>
      <c r="M202" s="6">
        <v>514000.0</v>
      </c>
      <c r="N202" s="2">
        <v>250000.0</v>
      </c>
      <c r="O202" s="2">
        <v>200000.0</v>
      </c>
      <c r="Q202" s="2">
        <v>200000.0</v>
      </c>
      <c r="S202" s="2">
        <v>400000.0</v>
      </c>
      <c r="T202" s="2">
        <v>200000.0</v>
      </c>
      <c r="V202" s="2">
        <v>200000.0</v>
      </c>
      <c r="X202" s="2">
        <v>591000.0</v>
      </c>
      <c r="AA202" s="6"/>
      <c r="AD202" s="1">
        <v>750000.0</v>
      </c>
      <c r="AE202" s="1"/>
      <c r="AF202" s="1"/>
      <c r="AG202" s="1"/>
      <c r="AH202" s="1"/>
    </row>
    <row r="203" ht="15.75" customHeight="1">
      <c r="A203" s="4">
        <f t="shared" si="1"/>
        <v>2024</v>
      </c>
      <c r="B203" s="4">
        <f t="shared" si="2"/>
        <v>12</v>
      </c>
      <c r="C203" s="5">
        <v>45371.0</v>
      </c>
      <c r="D203" s="2">
        <v>578000.0</v>
      </c>
      <c r="E203" s="2">
        <v>594000.0</v>
      </c>
      <c r="F203" s="2">
        <v>200000.0</v>
      </c>
      <c r="I203" s="2">
        <v>1000000.0</v>
      </c>
      <c r="J203" s="2">
        <v>565000.0</v>
      </c>
      <c r="K203" s="2">
        <v>500000.0</v>
      </c>
      <c r="L203" s="6">
        <v>500000.0</v>
      </c>
      <c r="M203" s="6">
        <v>514000.0</v>
      </c>
      <c r="N203" s="2">
        <v>250000.0</v>
      </c>
      <c r="O203" s="2">
        <v>200000.0</v>
      </c>
      <c r="Q203" s="2">
        <v>200000.0</v>
      </c>
      <c r="S203" s="2">
        <v>400000.0</v>
      </c>
      <c r="T203" s="2">
        <v>200000.0</v>
      </c>
      <c r="V203" s="2">
        <v>200000.0</v>
      </c>
      <c r="X203" s="2">
        <v>591000.0</v>
      </c>
      <c r="AA203" s="6"/>
      <c r="AD203" s="1">
        <v>750000.0</v>
      </c>
      <c r="AE203" s="1"/>
      <c r="AF203" s="1"/>
      <c r="AG203" s="1"/>
      <c r="AH203" s="1"/>
    </row>
    <row r="204" ht="15.75" customHeight="1">
      <c r="A204" s="4">
        <f t="shared" si="1"/>
        <v>2024</v>
      </c>
      <c r="B204" s="4">
        <f t="shared" si="2"/>
        <v>12</v>
      </c>
      <c r="C204" s="5">
        <v>45372.0</v>
      </c>
      <c r="D204" s="2">
        <v>578000.0</v>
      </c>
      <c r="E204" s="2">
        <v>594000.0</v>
      </c>
      <c r="F204" s="2">
        <v>200000.0</v>
      </c>
      <c r="I204" s="2">
        <v>1000000.0</v>
      </c>
      <c r="J204" s="2">
        <v>565000.0</v>
      </c>
      <c r="K204" s="2">
        <v>500000.0</v>
      </c>
      <c r="L204" s="6">
        <v>500000.0</v>
      </c>
      <c r="M204" s="6">
        <v>514000.0</v>
      </c>
      <c r="N204" s="2">
        <v>250000.0</v>
      </c>
      <c r="O204" s="2">
        <v>200000.0</v>
      </c>
      <c r="Q204" s="2">
        <v>200000.0</v>
      </c>
      <c r="S204" s="2">
        <v>400000.0</v>
      </c>
      <c r="T204" s="2">
        <v>200000.0</v>
      </c>
      <c r="V204" s="2">
        <v>200000.0</v>
      </c>
      <c r="X204" s="2">
        <v>591000.0</v>
      </c>
      <c r="AA204" s="6"/>
      <c r="AD204" s="1">
        <v>750000.0</v>
      </c>
      <c r="AE204" s="1"/>
      <c r="AF204" s="1"/>
      <c r="AG204" s="1"/>
      <c r="AH204" s="1"/>
    </row>
    <row r="205" ht="15.75" customHeight="1">
      <c r="A205" s="4">
        <f t="shared" si="1"/>
        <v>2024</v>
      </c>
      <c r="B205" s="4">
        <f t="shared" si="2"/>
        <v>12</v>
      </c>
      <c r="C205" s="5">
        <v>45373.0</v>
      </c>
      <c r="D205" s="2">
        <v>578000.0</v>
      </c>
      <c r="E205" s="2">
        <v>594000.0</v>
      </c>
      <c r="F205" s="2">
        <v>200000.0</v>
      </c>
      <c r="I205" s="2">
        <v>1000000.0</v>
      </c>
      <c r="J205" s="2">
        <v>565000.0</v>
      </c>
      <c r="K205" s="2">
        <v>500000.0</v>
      </c>
      <c r="L205" s="6">
        <v>500000.0</v>
      </c>
      <c r="M205" s="6">
        <v>514000.0</v>
      </c>
      <c r="N205" s="2">
        <v>250000.0</v>
      </c>
      <c r="O205" s="2">
        <v>200000.0</v>
      </c>
      <c r="Q205" s="2">
        <v>200000.0</v>
      </c>
      <c r="S205" s="2">
        <v>400000.0</v>
      </c>
      <c r="T205" s="2">
        <v>200000.0</v>
      </c>
      <c r="V205" s="2">
        <v>200000.0</v>
      </c>
      <c r="X205" s="2">
        <v>591000.0</v>
      </c>
      <c r="AA205" s="6"/>
      <c r="AD205" s="1">
        <v>750000.0</v>
      </c>
      <c r="AE205" s="1"/>
      <c r="AF205" s="1"/>
      <c r="AG205" s="1"/>
      <c r="AH205" s="1"/>
    </row>
    <row r="206" ht="15.75" customHeight="1">
      <c r="A206" s="4">
        <f t="shared" si="1"/>
        <v>2024</v>
      </c>
      <c r="B206" s="4">
        <f t="shared" si="2"/>
        <v>13</v>
      </c>
      <c r="C206" s="5">
        <v>45376.0</v>
      </c>
      <c r="D206" s="2">
        <v>578000.0</v>
      </c>
      <c r="E206" s="2">
        <v>594000.0</v>
      </c>
      <c r="F206" s="2">
        <v>200000.0</v>
      </c>
      <c r="I206" s="2">
        <v>1000000.0</v>
      </c>
      <c r="J206" s="2">
        <v>565000.0</v>
      </c>
      <c r="K206" s="2">
        <v>500000.0</v>
      </c>
      <c r="L206" s="6">
        <v>500000.0</v>
      </c>
      <c r="M206" s="6">
        <v>514000.0</v>
      </c>
      <c r="N206" s="2">
        <v>250000.0</v>
      </c>
      <c r="O206" s="2">
        <v>200000.0</v>
      </c>
      <c r="Q206" s="2">
        <v>200000.0</v>
      </c>
      <c r="S206" s="2">
        <v>400000.0</v>
      </c>
      <c r="T206" s="2">
        <v>200000.0</v>
      </c>
      <c r="V206" s="2">
        <v>200000.0</v>
      </c>
      <c r="X206" s="2">
        <v>591000.0</v>
      </c>
      <c r="AA206" s="6"/>
      <c r="AD206" s="1">
        <v>750000.0</v>
      </c>
      <c r="AE206" s="1"/>
      <c r="AF206" s="1"/>
      <c r="AG206" s="1"/>
      <c r="AH206" s="1"/>
    </row>
    <row r="207" ht="15.75" customHeight="1">
      <c r="A207" s="4">
        <f t="shared" si="1"/>
        <v>2024</v>
      </c>
      <c r="B207" s="4">
        <f t="shared" si="2"/>
        <v>13</v>
      </c>
      <c r="C207" s="5">
        <v>45377.0</v>
      </c>
      <c r="D207" s="2">
        <v>578000.0</v>
      </c>
      <c r="E207" s="2">
        <v>594000.0</v>
      </c>
      <c r="F207" s="2">
        <v>200000.0</v>
      </c>
      <c r="I207" s="2">
        <v>1000000.0</v>
      </c>
      <c r="J207" s="2">
        <v>565000.0</v>
      </c>
      <c r="K207" s="2">
        <v>500000.0</v>
      </c>
      <c r="L207" s="6">
        <v>500000.0</v>
      </c>
      <c r="M207" s="6">
        <v>514000.0</v>
      </c>
      <c r="N207" s="2">
        <v>250000.0</v>
      </c>
      <c r="O207" s="2">
        <v>200000.0</v>
      </c>
      <c r="Q207" s="2">
        <v>200000.0</v>
      </c>
      <c r="S207" s="2">
        <v>400000.0</v>
      </c>
      <c r="T207" s="2">
        <v>200000.0</v>
      </c>
      <c r="V207" s="2">
        <v>200000.0</v>
      </c>
      <c r="X207" s="2">
        <v>591000.0</v>
      </c>
      <c r="AA207" s="6"/>
      <c r="AD207" s="1">
        <v>750000.0</v>
      </c>
      <c r="AE207" s="1"/>
      <c r="AF207" s="1"/>
      <c r="AG207" s="1"/>
      <c r="AH207" s="1"/>
    </row>
    <row r="208" ht="15.75" customHeight="1">
      <c r="A208" s="4">
        <f t="shared" si="1"/>
        <v>2024</v>
      </c>
      <c r="B208" s="4">
        <f t="shared" si="2"/>
        <v>13</v>
      </c>
      <c r="C208" s="5">
        <v>45378.0</v>
      </c>
      <c r="D208" s="2">
        <v>578000.0</v>
      </c>
      <c r="E208" s="2">
        <v>594000.0</v>
      </c>
      <c r="F208" s="2">
        <v>200000.0</v>
      </c>
      <c r="I208" s="2">
        <v>1000000.0</v>
      </c>
      <c r="J208" s="2">
        <v>565000.0</v>
      </c>
      <c r="K208" s="2">
        <v>500000.0</v>
      </c>
      <c r="L208" s="6">
        <v>500000.0</v>
      </c>
      <c r="M208" s="6">
        <v>514000.0</v>
      </c>
      <c r="N208" s="2">
        <v>250000.0</v>
      </c>
      <c r="O208" s="2">
        <v>200000.0</v>
      </c>
      <c r="Q208" s="2">
        <v>200000.0</v>
      </c>
      <c r="S208" s="2">
        <v>400000.0</v>
      </c>
      <c r="T208" s="2">
        <v>200000.0</v>
      </c>
      <c r="V208" s="2">
        <v>200000.0</v>
      </c>
      <c r="X208" s="2">
        <v>591000.0</v>
      </c>
      <c r="AA208" s="6"/>
      <c r="AD208" s="1">
        <v>750000.0</v>
      </c>
      <c r="AE208" s="1"/>
      <c r="AF208" s="1"/>
      <c r="AG208" s="1"/>
      <c r="AH208" s="1"/>
    </row>
    <row r="209" ht="15.75" customHeight="1">
      <c r="A209" s="4">
        <f t="shared" si="1"/>
        <v>2024</v>
      </c>
      <c r="B209" s="4">
        <f t="shared" si="2"/>
        <v>13</v>
      </c>
      <c r="C209" s="5">
        <v>45379.0</v>
      </c>
      <c r="D209" s="2">
        <v>578000.0</v>
      </c>
      <c r="E209" s="2">
        <v>594000.0</v>
      </c>
      <c r="F209" s="2">
        <v>200000.0</v>
      </c>
      <c r="I209" s="2">
        <v>1000000.0</v>
      </c>
      <c r="J209" s="2">
        <v>565000.0</v>
      </c>
      <c r="K209" s="2">
        <v>500000.0</v>
      </c>
      <c r="L209" s="6">
        <v>500000.0</v>
      </c>
      <c r="M209" s="6">
        <v>514000.0</v>
      </c>
      <c r="N209" s="2">
        <v>250000.0</v>
      </c>
      <c r="O209" s="2">
        <v>200000.0</v>
      </c>
      <c r="Q209" s="2">
        <v>200000.0</v>
      </c>
      <c r="S209" s="2">
        <v>400000.0</v>
      </c>
      <c r="T209" s="2">
        <v>200000.0</v>
      </c>
      <c r="V209" s="2">
        <v>200000.0</v>
      </c>
      <c r="X209" s="2">
        <v>591000.0</v>
      </c>
      <c r="AA209" s="6"/>
      <c r="AD209" s="1">
        <v>750000.0</v>
      </c>
      <c r="AE209" s="1"/>
      <c r="AF209" s="1"/>
      <c r="AG209" s="1"/>
      <c r="AH209" s="1"/>
    </row>
    <row r="210" ht="15.75" customHeight="1">
      <c r="A210" s="4">
        <f t="shared" si="1"/>
        <v>2024</v>
      </c>
      <c r="B210" s="4">
        <f t="shared" si="2"/>
        <v>13</v>
      </c>
      <c r="C210" s="5">
        <v>45380.0</v>
      </c>
      <c r="D210" s="2">
        <v>578000.0</v>
      </c>
      <c r="E210" s="2">
        <v>594000.0</v>
      </c>
      <c r="F210" s="2">
        <v>200000.0</v>
      </c>
      <c r="I210" s="2">
        <v>1000000.0</v>
      </c>
      <c r="J210" s="2">
        <v>565000.0</v>
      </c>
      <c r="K210" s="2">
        <v>500000.0</v>
      </c>
      <c r="L210" s="6">
        <v>500000.0</v>
      </c>
      <c r="M210" s="6">
        <v>514000.0</v>
      </c>
      <c r="N210" s="2">
        <v>250000.0</v>
      </c>
      <c r="O210" s="2">
        <v>200000.0</v>
      </c>
      <c r="Q210" s="2">
        <v>200000.0</v>
      </c>
      <c r="S210" s="2">
        <v>400000.0</v>
      </c>
      <c r="T210" s="2">
        <v>200000.0</v>
      </c>
      <c r="V210" s="2">
        <v>200000.0</v>
      </c>
      <c r="X210" s="2">
        <v>591000.0</v>
      </c>
      <c r="AA210" s="6"/>
      <c r="AD210" s="1">
        <v>750000.0</v>
      </c>
      <c r="AE210" s="1"/>
      <c r="AF210" s="1"/>
      <c r="AG210" s="1"/>
      <c r="AH210" s="1"/>
    </row>
    <row r="211" ht="15.75" customHeight="1">
      <c r="A211" s="4">
        <f t="shared" si="1"/>
        <v>2024</v>
      </c>
      <c r="B211" s="4">
        <f t="shared" si="2"/>
        <v>14</v>
      </c>
      <c r="C211" s="5">
        <v>45383.0</v>
      </c>
      <c r="D211" s="2">
        <v>578000.0</v>
      </c>
      <c r="E211" s="2">
        <v>594000.0</v>
      </c>
      <c r="F211" s="2">
        <v>200000.0</v>
      </c>
      <c r="I211" s="2">
        <v>1000000.0</v>
      </c>
      <c r="J211" s="2">
        <v>565000.0</v>
      </c>
      <c r="K211" s="2">
        <v>500000.0</v>
      </c>
      <c r="L211" s="6">
        <v>500000.0</v>
      </c>
      <c r="M211" s="6">
        <v>514000.0</v>
      </c>
      <c r="N211" s="2">
        <v>250000.0</v>
      </c>
      <c r="O211" s="2">
        <v>200000.0</v>
      </c>
      <c r="Q211" s="2">
        <v>200000.0</v>
      </c>
      <c r="S211" s="2">
        <v>400000.0</v>
      </c>
      <c r="T211" s="2">
        <v>200000.0</v>
      </c>
      <c r="V211" s="2">
        <v>200000.0</v>
      </c>
      <c r="X211" s="2">
        <v>591000.0</v>
      </c>
      <c r="AA211" s="6"/>
      <c r="AD211" s="1">
        <v>750000.0</v>
      </c>
      <c r="AE211" s="1"/>
      <c r="AF211" s="1"/>
      <c r="AG211" s="1"/>
      <c r="AH211" s="1"/>
    </row>
    <row r="212" ht="15.75" customHeight="1">
      <c r="A212" s="4">
        <f t="shared" si="1"/>
        <v>2024</v>
      </c>
      <c r="B212" s="4">
        <f t="shared" si="2"/>
        <v>14</v>
      </c>
      <c r="C212" s="5">
        <v>45384.0</v>
      </c>
      <c r="D212" s="2">
        <v>578000.0</v>
      </c>
      <c r="E212" s="2">
        <v>594000.0</v>
      </c>
      <c r="F212" s="2">
        <v>200000.0</v>
      </c>
      <c r="I212" s="2">
        <v>1000000.0</v>
      </c>
      <c r="J212" s="2">
        <v>565000.0</v>
      </c>
      <c r="K212" s="2">
        <v>500000.0</v>
      </c>
      <c r="L212" s="6">
        <v>500000.0</v>
      </c>
      <c r="M212" s="6">
        <v>514000.0</v>
      </c>
      <c r="N212" s="2">
        <v>250000.0</v>
      </c>
      <c r="O212" s="2">
        <v>200000.0</v>
      </c>
      <c r="Q212" s="2">
        <v>200000.0</v>
      </c>
      <c r="S212" s="2">
        <v>400000.0</v>
      </c>
      <c r="T212" s="2">
        <v>200000.0</v>
      </c>
      <c r="V212" s="2">
        <v>200000.0</v>
      </c>
      <c r="X212" s="2">
        <v>591000.0</v>
      </c>
      <c r="AA212" s="6"/>
      <c r="AD212" s="1">
        <v>750000.0</v>
      </c>
      <c r="AE212" s="1"/>
      <c r="AF212" s="1"/>
      <c r="AG212" s="1"/>
      <c r="AH212" s="1"/>
    </row>
    <row r="213" ht="15.75" customHeight="1">
      <c r="A213" s="4">
        <f t="shared" si="1"/>
        <v>2024</v>
      </c>
      <c r="B213" s="4">
        <f t="shared" si="2"/>
        <v>14</v>
      </c>
      <c r="C213" s="5">
        <v>45385.0</v>
      </c>
      <c r="D213" s="2">
        <v>578000.0</v>
      </c>
      <c r="E213" s="2">
        <v>594000.0</v>
      </c>
      <c r="F213" s="2">
        <v>200000.0</v>
      </c>
      <c r="I213" s="2">
        <v>1000000.0</v>
      </c>
      <c r="J213" s="2">
        <v>565000.0</v>
      </c>
      <c r="K213" s="2">
        <v>500000.0</v>
      </c>
      <c r="L213" s="6">
        <v>500000.0</v>
      </c>
      <c r="M213" s="6">
        <v>514000.0</v>
      </c>
      <c r="N213" s="2">
        <v>250000.0</v>
      </c>
      <c r="O213" s="2">
        <v>200000.0</v>
      </c>
      <c r="Q213" s="2">
        <v>200000.0</v>
      </c>
      <c r="S213" s="2">
        <v>400000.0</v>
      </c>
      <c r="T213" s="2">
        <v>200000.0</v>
      </c>
      <c r="V213" s="2">
        <v>200000.0</v>
      </c>
      <c r="X213" s="2">
        <v>591000.0</v>
      </c>
      <c r="AA213" s="6"/>
      <c r="AD213" s="1">
        <v>750000.0</v>
      </c>
      <c r="AE213" s="1"/>
      <c r="AF213" s="1"/>
      <c r="AG213" s="1"/>
      <c r="AH213" s="1"/>
    </row>
    <row r="214" ht="15.75" customHeight="1">
      <c r="A214" s="4">
        <f t="shared" si="1"/>
        <v>2024</v>
      </c>
      <c r="B214" s="4">
        <f t="shared" si="2"/>
        <v>14</v>
      </c>
      <c r="C214" s="5">
        <v>45386.0</v>
      </c>
      <c r="D214" s="2">
        <v>578000.0</v>
      </c>
      <c r="E214" s="2">
        <v>594000.0</v>
      </c>
      <c r="F214" s="2">
        <v>200000.0</v>
      </c>
      <c r="I214" s="2">
        <v>1000000.0</v>
      </c>
      <c r="J214" s="2">
        <v>565000.0</v>
      </c>
      <c r="K214" s="2">
        <v>500000.0</v>
      </c>
      <c r="L214" s="6">
        <v>500000.0</v>
      </c>
      <c r="M214" s="6">
        <v>514000.0</v>
      </c>
      <c r="N214" s="2">
        <v>250000.0</v>
      </c>
      <c r="O214" s="2">
        <v>200000.0</v>
      </c>
      <c r="Q214" s="2">
        <v>200000.0</v>
      </c>
      <c r="S214" s="2">
        <v>400000.0</v>
      </c>
      <c r="T214" s="2">
        <v>200000.0</v>
      </c>
      <c r="V214" s="2">
        <v>200000.0</v>
      </c>
      <c r="X214" s="2">
        <v>591000.0</v>
      </c>
      <c r="AA214" s="6"/>
      <c r="AD214" s="1">
        <v>750000.0</v>
      </c>
      <c r="AE214" s="1"/>
      <c r="AF214" s="1"/>
      <c r="AG214" s="1"/>
      <c r="AH214" s="1"/>
    </row>
    <row r="215" ht="15.75" customHeight="1">
      <c r="A215" s="4">
        <f t="shared" si="1"/>
        <v>2024</v>
      </c>
      <c r="B215" s="4">
        <f t="shared" si="2"/>
        <v>14</v>
      </c>
      <c r="C215" s="5">
        <v>45387.0</v>
      </c>
      <c r="D215" s="2">
        <v>578000.0</v>
      </c>
      <c r="E215" s="2">
        <v>594000.0</v>
      </c>
      <c r="F215" s="2">
        <v>200000.0</v>
      </c>
      <c r="I215" s="2">
        <v>1000000.0</v>
      </c>
      <c r="J215" s="2">
        <v>565000.0</v>
      </c>
      <c r="K215" s="2">
        <v>500000.0</v>
      </c>
      <c r="L215" s="6">
        <v>500000.0</v>
      </c>
      <c r="M215" s="6">
        <v>514000.0</v>
      </c>
      <c r="N215" s="2">
        <v>250000.0</v>
      </c>
      <c r="O215" s="2">
        <v>200000.0</v>
      </c>
      <c r="Q215" s="2">
        <v>200000.0</v>
      </c>
      <c r="S215" s="2">
        <v>400000.0</v>
      </c>
      <c r="T215" s="2">
        <v>200000.0</v>
      </c>
      <c r="V215" s="2">
        <v>200000.0</v>
      </c>
      <c r="X215" s="2">
        <v>591000.0</v>
      </c>
      <c r="AA215" s="6"/>
      <c r="AD215" s="1">
        <v>750000.0</v>
      </c>
      <c r="AE215" s="1"/>
      <c r="AF215" s="1"/>
      <c r="AG215" s="1"/>
      <c r="AH215" s="1"/>
    </row>
    <row r="216" ht="15.75" customHeight="1">
      <c r="A216" s="4">
        <f t="shared" si="1"/>
        <v>2024</v>
      </c>
      <c r="B216" s="4">
        <f t="shared" si="2"/>
        <v>15</v>
      </c>
      <c r="C216" s="5">
        <v>45390.0</v>
      </c>
      <c r="D216" s="2">
        <v>578000.0</v>
      </c>
      <c r="E216" s="2">
        <v>594000.0</v>
      </c>
      <c r="F216" s="2">
        <v>200000.0</v>
      </c>
      <c r="I216" s="2">
        <v>1000000.0</v>
      </c>
      <c r="J216" s="2">
        <v>565000.0</v>
      </c>
      <c r="K216" s="2">
        <v>500000.0</v>
      </c>
      <c r="L216" s="6">
        <v>500000.0</v>
      </c>
      <c r="M216" s="6">
        <v>514000.0</v>
      </c>
      <c r="N216" s="2">
        <v>250000.0</v>
      </c>
      <c r="O216" s="2">
        <v>200000.0</v>
      </c>
      <c r="Q216" s="2">
        <v>200000.0</v>
      </c>
      <c r="S216" s="2">
        <v>400000.0</v>
      </c>
      <c r="T216" s="2">
        <v>200000.0</v>
      </c>
      <c r="V216" s="2">
        <v>200000.0</v>
      </c>
      <c r="X216" s="2">
        <v>591000.0</v>
      </c>
      <c r="AA216" s="6"/>
      <c r="AD216" s="1">
        <v>750000.0</v>
      </c>
      <c r="AE216" s="1"/>
      <c r="AF216" s="1"/>
      <c r="AG216" s="1"/>
      <c r="AH216" s="1"/>
    </row>
    <row r="217" ht="15.75" customHeight="1">
      <c r="A217" s="4">
        <f t="shared" si="1"/>
        <v>2024</v>
      </c>
      <c r="B217" s="4">
        <f t="shared" si="2"/>
        <v>15</v>
      </c>
      <c r="C217" s="5">
        <v>45391.0</v>
      </c>
      <c r="D217" s="2">
        <v>578000.0</v>
      </c>
      <c r="E217" s="2">
        <v>594000.0</v>
      </c>
      <c r="F217" s="2">
        <v>200000.0</v>
      </c>
      <c r="I217" s="2">
        <v>1000000.0</v>
      </c>
      <c r="J217" s="2">
        <v>565000.0</v>
      </c>
      <c r="K217" s="2">
        <v>500000.0</v>
      </c>
      <c r="L217" s="6">
        <v>500000.0</v>
      </c>
      <c r="M217" s="6">
        <v>514000.0</v>
      </c>
      <c r="N217" s="2">
        <v>250000.0</v>
      </c>
      <c r="O217" s="2">
        <v>200000.0</v>
      </c>
      <c r="Q217" s="2">
        <v>200000.0</v>
      </c>
      <c r="S217" s="2">
        <v>400000.0</v>
      </c>
      <c r="T217" s="2">
        <v>200000.0</v>
      </c>
      <c r="V217" s="2">
        <v>200000.0</v>
      </c>
      <c r="X217" s="2">
        <v>591000.0</v>
      </c>
      <c r="AA217" s="6"/>
      <c r="AD217" s="1">
        <v>750000.0</v>
      </c>
      <c r="AE217" s="1"/>
      <c r="AF217" s="1"/>
      <c r="AG217" s="1"/>
      <c r="AH217" s="1"/>
    </row>
    <row r="218" ht="15.75" customHeight="1">
      <c r="A218" s="4">
        <f t="shared" si="1"/>
        <v>2024</v>
      </c>
      <c r="B218" s="4">
        <f t="shared" si="2"/>
        <v>15</v>
      </c>
      <c r="C218" s="5">
        <v>45392.0</v>
      </c>
      <c r="D218" s="2">
        <v>578000.0</v>
      </c>
      <c r="E218" s="2">
        <v>594000.0</v>
      </c>
      <c r="F218" s="2">
        <v>200000.0</v>
      </c>
      <c r="I218" s="2">
        <v>1000000.0</v>
      </c>
      <c r="J218" s="2">
        <v>565000.0</v>
      </c>
      <c r="K218" s="2">
        <v>500000.0</v>
      </c>
      <c r="L218" s="6">
        <v>500000.0</v>
      </c>
      <c r="M218" s="6">
        <v>514000.0</v>
      </c>
      <c r="N218" s="2">
        <v>250000.0</v>
      </c>
      <c r="O218" s="2">
        <v>200000.0</v>
      </c>
      <c r="Q218" s="2">
        <v>200000.0</v>
      </c>
      <c r="S218" s="2">
        <v>400000.0</v>
      </c>
      <c r="T218" s="2">
        <v>200000.0</v>
      </c>
      <c r="V218" s="2">
        <v>200000.0</v>
      </c>
      <c r="X218" s="2">
        <v>591000.0</v>
      </c>
      <c r="AA218" s="6"/>
      <c r="AD218" s="1">
        <v>750000.0</v>
      </c>
      <c r="AE218" s="1"/>
      <c r="AF218" s="1"/>
      <c r="AG218" s="1"/>
      <c r="AH218" s="1"/>
    </row>
    <row r="219" ht="15.75" customHeight="1">
      <c r="A219" s="4">
        <f t="shared" si="1"/>
        <v>2024</v>
      </c>
      <c r="B219" s="4">
        <f t="shared" si="2"/>
        <v>15</v>
      </c>
      <c r="C219" s="5">
        <v>45393.0</v>
      </c>
      <c r="D219" s="2">
        <v>578000.0</v>
      </c>
      <c r="E219" s="2">
        <v>594000.0</v>
      </c>
      <c r="F219" s="2">
        <v>200000.0</v>
      </c>
      <c r="I219" s="2">
        <v>1000000.0</v>
      </c>
      <c r="J219" s="2">
        <v>565000.0</v>
      </c>
      <c r="K219" s="2">
        <v>500000.0</v>
      </c>
      <c r="L219" s="6">
        <v>500000.0</v>
      </c>
      <c r="M219" s="6">
        <v>514000.0</v>
      </c>
      <c r="N219" s="2">
        <v>250000.0</v>
      </c>
      <c r="O219" s="2">
        <v>200000.0</v>
      </c>
      <c r="Q219" s="2">
        <v>200000.0</v>
      </c>
      <c r="S219" s="2">
        <v>400000.0</v>
      </c>
      <c r="T219" s="2">
        <v>200000.0</v>
      </c>
      <c r="V219" s="2">
        <v>200000.0</v>
      </c>
      <c r="X219" s="2">
        <v>591000.0</v>
      </c>
      <c r="AA219" s="6"/>
      <c r="AD219" s="1">
        <v>750000.0</v>
      </c>
      <c r="AE219" s="1"/>
      <c r="AF219" s="1"/>
      <c r="AG219" s="1"/>
      <c r="AH219" s="1"/>
    </row>
    <row r="220" ht="15.75" customHeight="1">
      <c r="A220" s="4">
        <f t="shared" si="1"/>
        <v>2024</v>
      </c>
      <c r="B220" s="4">
        <f t="shared" si="2"/>
        <v>15</v>
      </c>
      <c r="C220" s="5">
        <v>45394.0</v>
      </c>
      <c r="D220" s="2">
        <v>578000.0</v>
      </c>
      <c r="E220" s="2">
        <v>594000.0</v>
      </c>
      <c r="F220" s="2">
        <v>200000.0</v>
      </c>
      <c r="I220" s="2">
        <v>1000000.0</v>
      </c>
      <c r="J220" s="2">
        <v>565000.0</v>
      </c>
      <c r="K220" s="2">
        <v>500000.0</v>
      </c>
      <c r="L220" s="6">
        <v>500000.0</v>
      </c>
      <c r="M220" s="6">
        <v>514000.0</v>
      </c>
      <c r="N220" s="2">
        <v>250000.0</v>
      </c>
      <c r="O220" s="2">
        <v>200000.0</v>
      </c>
      <c r="Q220" s="2">
        <v>200000.0</v>
      </c>
      <c r="S220" s="2">
        <v>400000.0</v>
      </c>
      <c r="T220" s="2">
        <v>200000.0</v>
      </c>
      <c r="V220" s="2">
        <v>200000.0</v>
      </c>
      <c r="X220" s="2">
        <v>591000.0</v>
      </c>
      <c r="AA220" s="6"/>
      <c r="AD220" s="1">
        <v>750000.0</v>
      </c>
      <c r="AE220" s="1"/>
      <c r="AF220" s="1"/>
      <c r="AG220" s="1"/>
      <c r="AH220" s="1"/>
    </row>
    <row r="221" ht="15.75" customHeight="1">
      <c r="A221" s="4">
        <f t="shared" si="1"/>
        <v>2024</v>
      </c>
      <c r="B221" s="4">
        <f t="shared" si="2"/>
        <v>16</v>
      </c>
      <c r="C221" s="5">
        <v>45397.0</v>
      </c>
      <c r="D221" s="2">
        <v>578000.0</v>
      </c>
      <c r="E221" s="2">
        <v>594000.0</v>
      </c>
      <c r="F221" s="2">
        <v>200000.0</v>
      </c>
      <c r="I221" s="2">
        <v>1000000.0</v>
      </c>
      <c r="J221" s="2">
        <v>565000.0</v>
      </c>
      <c r="K221" s="2">
        <v>500000.0</v>
      </c>
      <c r="L221" s="6">
        <v>500000.0</v>
      </c>
      <c r="M221" s="6">
        <v>514000.0</v>
      </c>
      <c r="N221" s="2">
        <v>250000.0</v>
      </c>
      <c r="O221" s="2">
        <v>200000.0</v>
      </c>
      <c r="Q221" s="2">
        <v>200000.0</v>
      </c>
      <c r="S221" s="2">
        <v>400000.0</v>
      </c>
      <c r="T221" s="2">
        <v>200000.0</v>
      </c>
      <c r="V221" s="2">
        <v>200000.0</v>
      </c>
      <c r="X221" s="2">
        <v>591000.0</v>
      </c>
      <c r="AA221" s="6"/>
      <c r="AD221" s="1">
        <v>750000.0</v>
      </c>
      <c r="AE221" s="1"/>
      <c r="AF221" s="1"/>
      <c r="AG221" s="1"/>
      <c r="AH221" s="1"/>
    </row>
    <row r="222" ht="15.75" customHeight="1">
      <c r="A222" s="4">
        <f t="shared" si="1"/>
        <v>2024</v>
      </c>
      <c r="B222" s="4">
        <f t="shared" si="2"/>
        <v>16</v>
      </c>
      <c r="C222" s="5">
        <v>45398.0</v>
      </c>
      <c r="D222" s="2">
        <v>578000.0</v>
      </c>
      <c r="E222" s="2">
        <v>594000.0</v>
      </c>
      <c r="F222" s="2">
        <v>200000.0</v>
      </c>
      <c r="I222" s="2">
        <v>1000000.0</v>
      </c>
      <c r="J222" s="2">
        <v>565000.0</v>
      </c>
      <c r="K222" s="2">
        <v>500000.0</v>
      </c>
      <c r="L222" s="6">
        <v>500000.0</v>
      </c>
      <c r="M222" s="6">
        <v>514000.0</v>
      </c>
      <c r="N222" s="2">
        <v>250000.0</v>
      </c>
      <c r="O222" s="2">
        <v>200000.0</v>
      </c>
      <c r="Q222" s="2">
        <v>200000.0</v>
      </c>
      <c r="S222" s="2">
        <v>400000.0</v>
      </c>
      <c r="T222" s="2">
        <v>200000.0</v>
      </c>
      <c r="V222" s="2">
        <v>200000.0</v>
      </c>
      <c r="X222" s="2">
        <v>591000.0</v>
      </c>
      <c r="AA222" s="6"/>
      <c r="AD222" s="1">
        <v>750000.0</v>
      </c>
      <c r="AE222" s="1"/>
      <c r="AF222" s="1"/>
      <c r="AG222" s="1"/>
      <c r="AH222" s="1"/>
    </row>
    <row r="223" ht="15.75" customHeight="1">
      <c r="A223" s="4">
        <f t="shared" si="1"/>
        <v>2024</v>
      </c>
      <c r="B223" s="4">
        <f t="shared" si="2"/>
        <v>16</v>
      </c>
      <c r="C223" s="5">
        <v>45399.0</v>
      </c>
      <c r="D223" s="2">
        <v>578000.0</v>
      </c>
      <c r="E223" s="2">
        <v>594000.0</v>
      </c>
      <c r="F223" s="2">
        <v>200000.0</v>
      </c>
      <c r="I223" s="2">
        <v>1000000.0</v>
      </c>
      <c r="J223" s="2">
        <v>565000.0</v>
      </c>
      <c r="K223" s="2">
        <v>500000.0</v>
      </c>
      <c r="L223" s="6">
        <v>500000.0</v>
      </c>
      <c r="M223" s="6">
        <v>514000.0</v>
      </c>
      <c r="N223" s="2">
        <v>250000.0</v>
      </c>
      <c r="O223" s="2">
        <v>200000.0</v>
      </c>
      <c r="Q223" s="2">
        <v>200000.0</v>
      </c>
      <c r="S223" s="2">
        <v>400000.0</v>
      </c>
      <c r="T223" s="2">
        <v>200000.0</v>
      </c>
      <c r="V223" s="2">
        <v>200000.0</v>
      </c>
      <c r="X223" s="2">
        <v>591000.0</v>
      </c>
      <c r="Y223" s="1">
        <v>500000.0</v>
      </c>
      <c r="AA223" s="6"/>
      <c r="AD223" s="1">
        <v>750000.0</v>
      </c>
      <c r="AE223" s="1"/>
      <c r="AF223" s="1"/>
      <c r="AG223" s="1"/>
      <c r="AH223" s="1"/>
    </row>
    <row r="224" ht="15.75" customHeight="1">
      <c r="A224" s="4">
        <f t="shared" si="1"/>
        <v>2024</v>
      </c>
      <c r="B224" s="4">
        <f t="shared" si="2"/>
        <v>16</v>
      </c>
      <c r="C224" s="5">
        <v>45400.0</v>
      </c>
      <c r="D224" s="2">
        <v>578000.0</v>
      </c>
      <c r="E224" s="2">
        <v>594000.0</v>
      </c>
      <c r="F224" s="2">
        <v>200000.0</v>
      </c>
      <c r="I224" s="2">
        <v>1000000.0</v>
      </c>
      <c r="J224" s="2">
        <v>565000.0</v>
      </c>
      <c r="K224" s="2">
        <v>500000.0</v>
      </c>
      <c r="L224" s="6">
        <v>500000.0</v>
      </c>
      <c r="M224" s="6">
        <v>514000.0</v>
      </c>
      <c r="N224" s="2">
        <v>250000.0</v>
      </c>
      <c r="O224" s="2">
        <v>200000.0</v>
      </c>
      <c r="Q224" s="2">
        <v>200000.0</v>
      </c>
      <c r="S224" s="2">
        <v>400000.0</v>
      </c>
      <c r="T224" s="2">
        <v>200000.0</v>
      </c>
      <c r="V224" s="2">
        <v>200000.0</v>
      </c>
      <c r="X224" s="2">
        <v>591000.0</v>
      </c>
      <c r="Y224" s="1">
        <v>500000.0</v>
      </c>
      <c r="AA224" s="6"/>
      <c r="AD224" s="1">
        <v>750000.0</v>
      </c>
      <c r="AE224" s="1"/>
      <c r="AF224" s="1"/>
      <c r="AG224" s="1"/>
      <c r="AH224" s="1"/>
    </row>
    <row r="225" ht="15.75" customHeight="1">
      <c r="A225" s="4">
        <f t="shared" si="1"/>
        <v>2024</v>
      </c>
      <c r="B225" s="4">
        <f t="shared" si="2"/>
        <v>16</v>
      </c>
      <c r="C225" s="5">
        <v>45401.0</v>
      </c>
      <c r="D225" s="2">
        <v>578000.0</v>
      </c>
      <c r="E225" s="2">
        <v>594000.0</v>
      </c>
      <c r="F225" s="2">
        <v>200000.0</v>
      </c>
      <c r="I225" s="2">
        <v>1000000.0</v>
      </c>
      <c r="J225" s="2">
        <v>565000.0</v>
      </c>
      <c r="K225" s="2">
        <v>500000.0</v>
      </c>
      <c r="L225" s="6">
        <v>500000.0</v>
      </c>
      <c r="M225" s="6">
        <v>514000.0</v>
      </c>
      <c r="N225" s="2">
        <v>250000.0</v>
      </c>
      <c r="O225" s="2">
        <v>200000.0</v>
      </c>
      <c r="Q225" s="2">
        <v>200000.0</v>
      </c>
      <c r="S225" s="2">
        <v>400000.0</v>
      </c>
      <c r="T225" s="2">
        <v>200000.0</v>
      </c>
      <c r="V225" s="2">
        <v>200000.0</v>
      </c>
      <c r="X225" s="2">
        <v>591000.0</v>
      </c>
      <c r="Y225" s="1">
        <v>500000.0</v>
      </c>
      <c r="AA225" s="6"/>
      <c r="AD225" s="1">
        <v>750000.0</v>
      </c>
      <c r="AE225" s="1"/>
      <c r="AF225" s="1"/>
      <c r="AG225" s="1"/>
      <c r="AH225" s="1"/>
    </row>
    <row r="226" ht="15.75" customHeight="1">
      <c r="A226" s="4">
        <f t="shared" si="1"/>
        <v>2024</v>
      </c>
      <c r="B226" s="4">
        <f t="shared" si="2"/>
        <v>17</v>
      </c>
      <c r="C226" s="5">
        <v>45404.0</v>
      </c>
      <c r="D226" s="2">
        <v>578000.0</v>
      </c>
      <c r="E226" s="2">
        <v>594000.0</v>
      </c>
      <c r="F226" s="2">
        <v>200000.0</v>
      </c>
      <c r="I226" s="2">
        <v>1000000.0</v>
      </c>
      <c r="J226" s="2">
        <v>565000.0</v>
      </c>
      <c r="K226" s="2">
        <v>500000.0</v>
      </c>
      <c r="L226" s="6">
        <v>500000.0</v>
      </c>
      <c r="M226" s="6">
        <v>514000.0</v>
      </c>
      <c r="N226" s="2">
        <v>250000.0</v>
      </c>
      <c r="O226" s="2">
        <v>200000.0</v>
      </c>
      <c r="Q226" s="2">
        <v>200000.0</v>
      </c>
      <c r="S226" s="2">
        <v>400000.0</v>
      </c>
      <c r="T226" s="2">
        <v>200000.0</v>
      </c>
      <c r="V226" s="2">
        <v>200000.0</v>
      </c>
      <c r="X226" s="2">
        <v>341000.0</v>
      </c>
      <c r="Y226" s="1">
        <v>500000.0</v>
      </c>
      <c r="Z226" s="1">
        <v>250000.0</v>
      </c>
      <c r="AA226" s="6"/>
      <c r="AD226" s="1">
        <v>750000.0</v>
      </c>
      <c r="AE226" s="1"/>
      <c r="AF226" s="1"/>
      <c r="AG226" s="1"/>
      <c r="AH226" s="1"/>
    </row>
    <row r="227" ht="15.75" customHeight="1">
      <c r="A227" s="4">
        <f t="shared" si="1"/>
        <v>2024</v>
      </c>
      <c r="B227" s="4">
        <f t="shared" si="2"/>
        <v>17</v>
      </c>
      <c r="C227" s="5">
        <v>45405.0</v>
      </c>
      <c r="D227" s="2">
        <v>578000.0</v>
      </c>
      <c r="E227" s="2">
        <v>594000.0</v>
      </c>
      <c r="F227" s="2">
        <v>200000.0</v>
      </c>
      <c r="J227" s="2">
        <v>565000.0</v>
      </c>
      <c r="K227" s="2">
        <v>500000.0</v>
      </c>
      <c r="L227" s="6">
        <v>500000.0</v>
      </c>
      <c r="M227" s="6">
        <v>514000.0</v>
      </c>
      <c r="N227" s="2">
        <v>250000.0</v>
      </c>
      <c r="O227" s="2">
        <v>200000.0</v>
      </c>
      <c r="S227" s="2">
        <v>400000.0</v>
      </c>
      <c r="T227" s="2">
        <v>200000.0</v>
      </c>
      <c r="V227" s="2">
        <v>200000.0</v>
      </c>
      <c r="X227" s="2">
        <v>341000.0</v>
      </c>
      <c r="Y227" s="1">
        <v>500000.0</v>
      </c>
      <c r="Z227" s="1">
        <v>250000.0</v>
      </c>
      <c r="AA227" s="6">
        <v>250000.0</v>
      </c>
      <c r="AB227" s="1">
        <v>250000.0</v>
      </c>
      <c r="AC227" s="1"/>
      <c r="AD227" s="1">
        <v>750000.0</v>
      </c>
      <c r="AE227" s="1"/>
      <c r="AF227" s="1"/>
      <c r="AG227" s="1"/>
      <c r="AH227" s="1"/>
    </row>
    <row r="228" ht="15.75" customHeight="1">
      <c r="A228" s="4">
        <f t="shared" si="1"/>
        <v>2024</v>
      </c>
      <c r="B228" s="4">
        <f t="shared" si="2"/>
        <v>17</v>
      </c>
      <c r="C228" s="5">
        <v>45406.0</v>
      </c>
      <c r="D228" s="2">
        <v>578000.0</v>
      </c>
      <c r="E228" s="2">
        <v>594000.0</v>
      </c>
      <c r="F228" s="2">
        <v>200000.0</v>
      </c>
      <c r="J228" s="2">
        <v>565000.0</v>
      </c>
      <c r="K228" s="2">
        <v>500000.0</v>
      </c>
      <c r="L228" s="6">
        <v>500000.0</v>
      </c>
      <c r="M228" s="6">
        <v>514000.0</v>
      </c>
      <c r="N228" s="2">
        <v>250000.0</v>
      </c>
      <c r="O228" s="2">
        <v>200000.0</v>
      </c>
      <c r="S228" s="2">
        <v>400000.0</v>
      </c>
      <c r="T228" s="2">
        <v>200000.0</v>
      </c>
      <c r="V228" s="2">
        <v>200000.0</v>
      </c>
      <c r="X228" s="2">
        <v>341000.0</v>
      </c>
      <c r="Y228" s="1">
        <v>500000.0</v>
      </c>
      <c r="Z228" s="1">
        <v>250000.0</v>
      </c>
      <c r="AA228" s="6">
        <v>250000.0</v>
      </c>
      <c r="AB228" s="1">
        <v>250000.0</v>
      </c>
      <c r="AC228" s="1"/>
      <c r="AD228" s="1">
        <v>750000.0</v>
      </c>
      <c r="AE228" s="1"/>
      <c r="AF228" s="1"/>
      <c r="AG228" s="1"/>
      <c r="AH228" s="1"/>
    </row>
    <row r="229" ht="15.75" customHeight="1">
      <c r="A229" s="4">
        <f t="shared" si="1"/>
        <v>2024</v>
      </c>
      <c r="B229" s="4">
        <f t="shared" si="2"/>
        <v>17</v>
      </c>
      <c r="C229" s="5">
        <v>45407.0</v>
      </c>
      <c r="D229" s="2">
        <v>578000.0</v>
      </c>
      <c r="E229" s="2">
        <v>594000.0</v>
      </c>
      <c r="F229" s="2">
        <v>200000.0</v>
      </c>
      <c r="J229" s="2">
        <v>565000.0</v>
      </c>
      <c r="K229" s="2">
        <v>500000.0</v>
      </c>
      <c r="L229" s="6">
        <v>500000.0</v>
      </c>
      <c r="M229" s="6">
        <v>514000.0</v>
      </c>
      <c r="N229" s="2">
        <v>250000.0</v>
      </c>
      <c r="O229" s="2">
        <v>200000.0</v>
      </c>
      <c r="S229" s="2">
        <v>400000.0</v>
      </c>
      <c r="T229" s="2">
        <v>200000.0</v>
      </c>
      <c r="V229" s="2">
        <v>200000.0</v>
      </c>
      <c r="X229" s="2">
        <v>341000.0</v>
      </c>
      <c r="Y229" s="1">
        <v>500000.0</v>
      </c>
      <c r="Z229" s="1">
        <v>250000.0</v>
      </c>
      <c r="AA229" s="6">
        <v>250000.0</v>
      </c>
      <c r="AB229" s="1">
        <v>250000.0</v>
      </c>
      <c r="AC229" s="1"/>
      <c r="AD229" s="1">
        <v>750000.0</v>
      </c>
      <c r="AE229" s="1"/>
      <c r="AF229" s="1"/>
      <c r="AG229" s="1"/>
      <c r="AH229" s="1"/>
    </row>
    <row r="230" ht="15.75" customHeight="1">
      <c r="A230" s="4">
        <f t="shared" si="1"/>
        <v>2024</v>
      </c>
      <c r="B230" s="4">
        <f t="shared" si="2"/>
        <v>17</v>
      </c>
      <c r="C230" s="5">
        <v>45408.0</v>
      </c>
      <c r="D230" s="2">
        <v>578000.0</v>
      </c>
      <c r="E230" s="2">
        <v>594000.0</v>
      </c>
      <c r="F230" s="2">
        <v>200000.0</v>
      </c>
      <c r="J230" s="2">
        <v>565000.0</v>
      </c>
      <c r="K230" s="2">
        <v>500000.0</v>
      </c>
      <c r="L230" s="6">
        <v>500000.0</v>
      </c>
      <c r="M230" s="6">
        <v>514000.0</v>
      </c>
      <c r="N230" s="2">
        <v>250000.0</v>
      </c>
      <c r="O230" s="2">
        <v>200000.0</v>
      </c>
      <c r="S230" s="2">
        <v>400000.0</v>
      </c>
      <c r="T230" s="2">
        <v>200000.0</v>
      </c>
      <c r="V230" s="2">
        <v>200000.0</v>
      </c>
      <c r="X230" s="2">
        <v>341000.0</v>
      </c>
      <c r="Y230" s="1">
        <v>500000.0</v>
      </c>
      <c r="Z230" s="1">
        <v>250000.0</v>
      </c>
      <c r="AA230" s="6">
        <v>250000.0</v>
      </c>
      <c r="AB230" s="1">
        <v>250000.0</v>
      </c>
      <c r="AC230" s="1"/>
      <c r="AD230" s="1">
        <v>750000.0</v>
      </c>
      <c r="AE230" s="1"/>
      <c r="AF230" s="1"/>
      <c r="AG230" s="1"/>
      <c r="AH230" s="1"/>
    </row>
    <row r="231" ht="15.75" customHeight="1">
      <c r="A231" s="4">
        <f t="shared" si="1"/>
        <v>2024</v>
      </c>
      <c r="B231" s="4">
        <f t="shared" si="2"/>
        <v>18</v>
      </c>
      <c r="C231" s="7">
        <f t="shared" ref="C231:C272" si="3">workday(C230,1)</f>
        <v>45411</v>
      </c>
      <c r="D231" s="2">
        <v>578000.0</v>
      </c>
      <c r="E231" s="2">
        <v>594000.0</v>
      </c>
      <c r="F231" s="2">
        <v>200000.0</v>
      </c>
      <c r="J231" s="2">
        <v>565000.0</v>
      </c>
      <c r="K231" s="2">
        <v>500000.0</v>
      </c>
      <c r="L231" s="6">
        <v>500000.0</v>
      </c>
      <c r="M231" s="6">
        <v>514000.0</v>
      </c>
      <c r="N231" s="2">
        <v>250000.0</v>
      </c>
      <c r="O231" s="2">
        <v>200000.0</v>
      </c>
      <c r="S231" s="2">
        <v>400000.0</v>
      </c>
      <c r="T231" s="2">
        <v>200000.0</v>
      </c>
      <c r="V231" s="2">
        <v>200000.0</v>
      </c>
      <c r="X231" s="2">
        <v>341000.0</v>
      </c>
      <c r="Y231" s="1">
        <v>500000.0</v>
      </c>
      <c r="Z231" s="1">
        <v>250000.0</v>
      </c>
      <c r="AA231" s="6">
        <v>250000.0</v>
      </c>
      <c r="AB231" s="1">
        <v>250000.0</v>
      </c>
      <c r="AC231" s="1"/>
      <c r="AD231" s="1">
        <v>750000.0</v>
      </c>
      <c r="AE231" s="1"/>
      <c r="AF231" s="1"/>
      <c r="AG231" s="1"/>
      <c r="AH231" s="1"/>
    </row>
    <row r="232" ht="15.75" customHeight="1">
      <c r="A232" s="4">
        <f t="shared" si="1"/>
        <v>2024</v>
      </c>
      <c r="B232" s="4">
        <f t="shared" si="2"/>
        <v>18</v>
      </c>
      <c r="C232" s="7">
        <f t="shared" si="3"/>
        <v>45412</v>
      </c>
      <c r="D232" s="2">
        <v>578000.0</v>
      </c>
      <c r="E232" s="2">
        <v>594000.0</v>
      </c>
      <c r="F232" s="2">
        <v>200000.0</v>
      </c>
      <c r="J232" s="2">
        <v>565000.0</v>
      </c>
      <c r="K232" s="2">
        <v>500000.0</v>
      </c>
      <c r="L232" s="6">
        <v>500000.0</v>
      </c>
      <c r="M232" s="6">
        <v>514000.0</v>
      </c>
      <c r="N232" s="2">
        <v>250000.0</v>
      </c>
      <c r="O232" s="2">
        <v>200000.0</v>
      </c>
      <c r="S232" s="2">
        <v>400000.0</v>
      </c>
      <c r="T232" s="2">
        <v>200000.0</v>
      </c>
      <c r="V232" s="2">
        <v>200000.0</v>
      </c>
      <c r="X232" s="2">
        <v>341000.0</v>
      </c>
      <c r="Y232" s="1">
        <v>500000.0</v>
      </c>
      <c r="Z232" s="1">
        <v>250000.0</v>
      </c>
      <c r="AA232" s="6">
        <v>250000.0</v>
      </c>
      <c r="AB232" s="1">
        <v>250000.0</v>
      </c>
      <c r="AC232" s="1"/>
      <c r="AD232" s="1">
        <v>750000.0</v>
      </c>
      <c r="AE232" s="1"/>
      <c r="AF232" s="1"/>
      <c r="AG232" s="1"/>
      <c r="AH232" s="1"/>
    </row>
    <row r="233" ht="15.75" customHeight="1">
      <c r="A233" s="4">
        <f t="shared" si="1"/>
        <v>2024</v>
      </c>
      <c r="B233" s="4">
        <f t="shared" si="2"/>
        <v>18</v>
      </c>
      <c r="C233" s="7">
        <f t="shared" si="3"/>
        <v>45413</v>
      </c>
      <c r="D233" s="2">
        <v>578000.0</v>
      </c>
      <c r="E233" s="2">
        <v>594000.0</v>
      </c>
      <c r="F233" s="2">
        <v>200000.0</v>
      </c>
      <c r="J233" s="2">
        <v>565000.0</v>
      </c>
      <c r="K233" s="2">
        <v>500000.0</v>
      </c>
      <c r="L233" s="6">
        <v>500000.0</v>
      </c>
      <c r="M233" s="6">
        <v>514000.0</v>
      </c>
      <c r="N233" s="2">
        <v>250000.0</v>
      </c>
      <c r="O233" s="2">
        <v>200000.0</v>
      </c>
      <c r="S233" s="2">
        <v>400000.0</v>
      </c>
      <c r="T233" s="2">
        <v>200000.0</v>
      </c>
      <c r="V233" s="2">
        <v>200000.0</v>
      </c>
      <c r="X233" s="2">
        <v>341000.0</v>
      </c>
      <c r="Y233" s="1">
        <v>500000.0</v>
      </c>
      <c r="Z233" s="1">
        <v>250000.0</v>
      </c>
      <c r="AA233" s="6">
        <v>250000.0</v>
      </c>
      <c r="AB233" s="1">
        <v>250000.0</v>
      </c>
      <c r="AC233" s="1"/>
      <c r="AD233" s="1">
        <v>750000.0</v>
      </c>
      <c r="AE233" s="1"/>
      <c r="AF233" s="1"/>
      <c r="AG233" s="1"/>
      <c r="AH233" s="1"/>
    </row>
    <row r="234" ht="15.75" customHeight="1">
      <c r="A234" s="4">
        <f t="shared" si="1"/>
        <v>2024</v>
      </c>
      <c r="B234" s="4">
        <f t="shared" si="2"/>
        <v>18</v>
      </c>
      <c r="C234" s="7">
        <f t="shared" si="3"/>
        <v>45414</v>
      </c>
      <c r="D234" s="2">
        <v>578000.0</v>
      </c>
      <c r="E234" s="2">
        <v>594000.0</v>
      </c>
      <c r="F234" s="2">
        <v>200000.0</v>
      </c>
      <c r="J234" s="2">
        <v>565000.0</v>
      </c>
      <c r="K234" s="2">
        <v>500000.0</v>
      </c>
      <c r="L234" s="6">
        <v>500000.0</v>
      </c>
      <c r="M234" s="6">
        <v>514000.0</v>
      </c>
      <c r="N234" s="2">
        <v>250000.0</v>
      </c>
      <c r="O234" s="2">
        <v>200000.0</v>
      </c>
      <c r="S234" s="2">
        <v>400000.0</v>
      </c>
      <c r="T234" s="2">
        <v>200000.0</v>
      </c>
      <c r="V234" s="2">
        <v>200000.0</v>
      </c>
      <c r="X234" s="2">
        <v>341000.0</v>
      </c>
      <c r="Y234" s="1">
        <v>500000.0</v>
      </c>
      <c r="Z234" s="1">
        <v>250000.0</v>
      </c>
      <c r="AA234" s="6">
        <v>250000.0</v>
      </c>
      <c r="AB234" s="1">
        <v>250000.0</v>
      </c>
      <c r="AC234" s="1"/>
      <c r="AD234" s="1">
        <v>750000.0</v>
      </c>
      <c r="AE234" s="1"/>
      <c r="AF234" s="1"/>
      <c r="AG234" s="1"/>
      <c r="AH234" s="1"/>
    </row>
    <row r="235" ht="15.75" customHeight="1">
      <c r="A235" s="4">
        <f t="shared" si="1"/>
        <v>2024</v>
      </c>
      <c r="B235" s="4">
        <f t="shared" si="2"/>
        <v>18</v>
      </c>
      <c r="C235" s="7">
        <f t="shared" si="3"/>
        <v>45415</v>
      </c>
      <c r="D235" s="2">
        <v>578000.0</v>
      </c>
      <c r="E235" s="2">
        <v>594000.0</v>
      </c>
      <c r="F235" s="2">
        <v>200000.0</v>
      </c>
      <c r="J235" s="2">
        <v>565000.0</v>
      </c>
      <c r="K235" s="2">
        <v>500000.0</v>
      </c>
      <c r="L235" s="6">
        <v>500000.0</v>
      </c>
      <c r="M235" s="6">
        <v>514000.0</v>
      </c>
      <c r="N235" s="2">
        <v>250000.0</v>
      </c>
      <c r="O235" s="2">
        <v>200000.0</v>
      </c>
      <c r="S235" s="2">
        <v>400000.0</v>
      </c>
      <c r="T235" s="2">
        <v>200000.0</v>
      </c>
      <c r="V235" s="2">
        <v>200000.0</v>
      </c>
      <c r="X235" s="2">
        <v>341000.0</v>
      </c>
      <c r="Y235" s="1">
        <v>500000.0</v>
      </c>
      <c r="Z235" s="1">
        <v>250000.0</v>
      </c>
      <c r="AA235" s="6">
        <v>250000.0</v>
      </c>
      <c r="AB235" s="1">
        <v>250000.0</v>
      </c>
      <c r="AC235" s="1"/>
      <c r="AD235" s="1">
        <v>750000.0</v>
      </c>
      <c r="AE235" s="1"/>
      <c r="AF235" s="1"/>
      <c r="AG235" s="1"/>
      <c r="AH235" s="1"/>
    </row>
    <row r="236" ht="15.75" customHeight="1">
      <c r="A236" s="4">
        <f t="shared" si="1"/>
        <v>2024</v>
      </c>
      <c r="B236" s="4">
        <f t="shared" si="2"/>
        <v>19</v>
      </c>
      <c r="C236" s="7">
        <f t="shared" si="3"/>
        <v>45418</v>
      </c>
      <c r="D236" s="2">
        <v>578000.0</v>
      </c>
      <c r="E236" s="2">
        <v>594000.0</v>
      </c>
      <c r="F236" s="2">
        <v>200000.0</v>
      </c>
      <c r="J236" s="2">
        <v>565000.0</v>
      </c>
      <c r="K236" s="2">
        <v>500000.0</v>
      </c>
      <c r="L236" s="6">
        <v>500000.0</v>
      </c>
      <c r="M236" s="6">
        <v>514000.0</v>
      </c>
      <c r="N236" s="2">
        <v>250000.0</v>
      </c>
      <c r="O236" s="2">
        <v>200000.0</v>
      </c>
      <c r="S236" s="2">
        <v>400000.0</v>
      </c>
      <c r="T236" s="2">
        <v>200000.0</v>
      </c>
      <c r="V236" s="2">
        <v>200000.0</v>
      </c>
      <c r="X236" s="2">
        <v>341000.0</v>
      </c>
      <c r="Y236" s="1">
        <v>500000.0</v>
      </c>
      <c r="Z236" s="1">
        <v>250000.0</v>
      </c>
      <c r="AA236" s="6">
        <v>250000.0</v>
      </c>
      <c r="AB236" s="1">
        <v>250000.0</v>
      </c>
      <c r="AC236" s="1"/>
      <c r="AD236" s="1">
        <v>750000.0</v>
      </c>
      <c r="AE236" s="1"/>
      <c r="AF236" s="1"/>
      <c r="AG236" s="1"/>
      <c r="AH236" s="1"/>
    </row>
    <row r="237" ht="15.75" customHeight="1">
      <c r="A237" s="4">
        <f t="shared" si="1"/>
        <v>2024</v>
      </c>
      <c r="B237" s="4">
        <f t="shared" si="2"/>
        <v>19</v>
      </c>
      <c r="C237" s="7">
        <f t="shared" si="3"/>
        <v>45419</v>
      </c>
      <c r="D237" s="2">
        <v>578000.0</v>
      </c>
      <c r="E237" s="2">
        <v>594000.0</v>
      </c>
      <c r="F237" s="2">
        <v>200000.0</v>
      </c>
      <c r="J237" s="2">
        <v>565000.0</v>
      </c>
      <c r="K237" s="2">
        <v>500000.0</v>
      </c>
      <c r="L237" s="6">
        <v>500000.0</v>
      </c>
      <c r="M237" s="6">
        <v>514000.0</v>
      </c>
      <c r="N237" s="2">
        <v>250000.0</v>
      </c>
      <c r="O237" s="2">
        <v>200000.0</v>
      </c>
      <c r="S237" s="2">
        <v>400000.0</v>
      </c>
      <c r="T237" s="2">
        <v>200000.0</v>
      </c>
      <c r="V237" s="2">
        <v>200000.0</v>
      </c>
      <c r="X237" s="2">
        <v>341000.0</v>
      </c>
      <c r="Y237" s="1">
        <v>500000.0</v>
      </c>
      <c r="Z237" s="1">
        <v>250000.0</v>
      </c>
      <c r="AA237" s="6">
        <v>250000.0</v>
      </c>
      <c r="AB237" s="1">
        <v>250000.0</v>
      </c>
      <c r="AC237" s="1"/>
      <c r="AD237" s="1">
        <v>750000.0</v>
      </c>
      <c r="AE237" s="1"/>
      <c r="AF237" s="1"/>
      <c r="AG237" s="1"/>
      <c r="AH237" s="1"/>
    </row>
    <row r="238" ht="15.75" customHeight="1">
      <c r="A238" s="4">
        <f t="shared" si="1"/>
        <v>2024</v>
      </c>
      <c r="B238" s="4">
        <f t="shared" si="2"/>
        <v>19</v>
      </c>
      <c r="C238" s="7">
        <f t="shared" si="3"/>
        <v>45420</v>
      </c>
      <c r="D238" s="2">
        <v>578000.0</v>
      </c>
      <c r="E238" s="2">
        <v>594000.0</v>
      </c>
      <c r="F238" s="2">
        <v>200000.0</v>
      </c>
      <c r="J238" s="2">
        <v>565000.0</v>
      </c>
      <c r="K238" s="2">
        <v>500000.0</v>
      </c>
      <c r="L238" s="6">
        <v>500000.0</v>
      </c>
      <c r="M238" s="6">
        <v>514000.0</v>
      </c>
      <c r="N238" s="2">
        <v>250000.0</v>
      </c>
      <c r="S238" s="2">
        <v>400000.0</v>
      </c>
      <c r="T238" s="2">
        <v>200000.0</v>
      </c>
      <c r="X238" s="2">
        <v>341000.0</v>
      </c>
      <c r="Y238" s="1">
        <v>500000.0</v>
      </c>
      <c r="Z238" s="1">
        <v>250000.0</v>
      </c>
      <c r="AA238" s="6">
        <v>250000.0</v>
      </c>
      <c r="AB238" s="1">
        <v>250000.0</v>
      </c>
      <c r="AC238" s="1"/>
      <c r="AD238" s="1">
        <v>750000.0</v>
      </c>
      <c r="AE238" s="1"/>
      <c r="AF238" s="1"/>
      <c r="AG238" s="1"/>
      <c r="AH238" s="1"/>
    </row>
    <row r="239" ht="15.75" customHeight="1">
      <c r="A239" s="4">
        <f t="shared" si="1"/>
        <v>2024</v>
      </c>
      <c r="B239" s="4">
        <f t="shared" si="2"/>
        <v>19</v>
      </c>
      <c r="C239" s="7">
        <f t="shared" si="3"/>
        <v>45421</v>
      </c>
      <c r="D239" s="2">
        <v>578000.0</v>
      </c>
      <c r="E239" s="2">
        <v>594000.0</v>
      </c>
      <c r="F239" s="2">
        <v>200000.0</v>
      </c>
      <c r="J239" s="2">
        <v>565000.0</v>
      </c>
      <c r="K239" s="2">
        <v>500000.0</v>
      </c>
      <c r="L239" s="6">
        <v>500000.0</v>
      </c>
      <c r="M239" s="6">
        <v>514000.0</v>
      </c>
      <c r="N239" s="2">
        <v>250000.0</v>
      </c>
      <c r="S239" s="2">
        <v>400000.0</v>
      </c>
      <c r="T239" s="2">
        <v>200000.0</v>
      </c>
      <c r="X239" s="2">
        <v>341000.0</v>
      </c>
      <c r="Y239" s="1">
        <v>500000.0</v>
      </c>
      <c r="Z239" s="1">
        <v>250000.0</v>
      </c>
      <c r="AA239" s="6">
        <v>250000.0</v>
      </c>
      <c r="AB239" s="1">
        <v>250000.0</v>
      </c>
      <c r="AC239" s="1"/>
      <c r="AD239" s="1">
        <v>750000.0</v>
      </c>
      <c r="AE239" s="1"/>
      <c r="AF239" s="1"/>
      <c r="AG239" s="1"/>
      <c r="AH239" s="1"/>
    </row>
    <row r="240" ht="15.75" customHeight="1">
      <c r="A240" s="4">
        <f t="shared" si="1"/>
        <v>2024</v>
      </c>
      <c r="B240" s="4">
        <f t="shared" si="2"/>
        <v>19</v>
      </c>
      <c r="C240" s="7">
        <f t="shared" si="3"/>
        <v>45422</v>
      </c>
      <c r="D240" s="2">
        <v>578000.0</v>
      </c>
      <c r="E240" s="2">
        <v>594000.0</v>
      </c>
      <c r="F240" s="2">
        <v>200000.0</v>
      </c>
      <c r="J240" s="2">
        <v>565000.0</v>
      </c>
      <c r="K240" s="2">
        <v>500000.0</v>
      </c>
      <c r="L240" s="6">
        <v>500000.0</v>
      </c>
      <c r="M240" s="6">
        <v>514000.0</v>
      </c>
      <c r="N240" s="2">
        <v>250000.0</v>
      </c>
      <c r="S240" s="2">
        <v>400000.0</v>
      </c>
      <c r="T240" s="2">
        <v>200000.0</v>
      </c>
      <c r="X240" s="2">
        <v>341000.0</v>
      </c>
      <c r="Y240" s="1">
        <v>500000.0</v>
      </c>
      <c r="Z240" s="1">
        <v>250000.0</v>
      </c>
      <c r="AA240" s="6">
        <v>250000.0</v>
      </c>
      <c r="AB240" s="1">
        <v>250000.0</v>
      </c>
      <c r="AC240" s="1"/>
      <c r="AD240" s="1">
        <v>750000.0</v>
      </c>
      <c r="AE240" s="1"/>
      <c r="AF240" s="1"/>
      <c r="AG240" s="1"/>
      <c r="AH240" s="1"/>
    </row>
    <row r="241" ht="15.75" customHeight="1">
      <c r="A241" s="4">
        <f t="shared" si="1"/>
        <v>2024</v>
      </c>
      <c r="B241" s="4">
        <f t="shared" si="2"/>
        <v>20</v>
      </c>
      <c r="C241" s="7">
        <f t="shared" si="3"/>
        <v>45425</v>
      </c>
      <c r="D241" s="2">
        <v>578000.0</v>
      </c>
      <c r="E241" s="2">
        <v>594000.0</v>
      </c>
      <c r="F241" s="2">
        <v>200000.0</v>
      </c>
      <c r="L241" s="6">
        <v>500000.0</v>
      </c>
      <c r="M241" s="6">
        <v>514000.0</v>
      </c>
      <c r="N241" s="2">
        <v>250000.0</v>
      </c>
      <c r="S241" s="2">
        <v>400000.0</v>
      </c>
      <c r="T241" s="2">
        <v>200000.0</v>
      </c>
      <c r="AA241" s="6">
        <v>250000.0</v>
      </c>
      <c r="AB241" s="1">
        <v>250000.0</v>
      </c>
      <c r="AC241" s="1"/>
      <c r="AD241" s="1">
        <v>750000.0</v>
      </c>
      <c r="AE241" s="1"/>
      <c r="AF241" s="1"/>
      <c r="AG241" s="1"/>
      <c r="AH241" s="1"/>
    </row>
    <row r="242" ht="15.75" customHeight="1">
      <c r="A242" s="4">
        <f t="shared" si="1"/>
        <v>2024</v>
      </c>
      <c r="B242" s="4">
        <f t="shared" si="2"/>
        <v>20</v>
      </c>
      <c r="C242" s="7">
        <f t="shared" si="3"/>
        <v>45426</v>
      </c>
      <c r="D242" s="2">
        <v>578000.0</v>
      </c>
      <c r="E242" s="2">
        <v>594000.0</v>
      </c>
      <c r="F242" s="2">
        <v>200000.0</v>
      </c>
      <c r="L242" s="6">
        <v>500000.0</v>
      </c>
      <c r="M242" s="6">
        <v>514000.0</v>
      </c>
      <c r="N242" s="2">
        <v>250000.0</v>
      </c>
      <c r="S242" s="2">
        <v>400000.0</v>
      </c>
      <c r="T242" s="2">
        <v>200000.0</v>
      </c>
      <c r="AA242" s="6">
        <v>250000.0</v>
      </c>
      <c r="AB242" s="1">
        <v>250000.0</v>
      </c>
      <c r="AC242" s="1"/>
      <c r="AD242" s="1">
        <v>750000.0</v>
      </c>
      <c r="AE242" s="1"/>
      <c r="AF242" s="1"/>
      <c r="AG242" s="1"/>
      <c r="AH242" s="1"/>
    </row>
    <row r="243" ht="15.75" customHeight="1">
      <c r="A243" s="4">
        <f t="shared" si="1"/>
        <v>2024</v>
      </c>
      <c r="B243" s="4">
        <f t="shared" si="2"/>
        <v>20</v>
      </c>
      <c r="C243" s="7">
        <f t="shared" si="3"/>
        <v>45427</v>
      </c>
      <c r="D243" s="2">
        <v>578000.0</v>
      </c>
      <c r="E243" s="2">
        <v>594000.0</v>
      </c>
      <c r="F243" s="2">
        <v>200000.0</v>
      </c>
      <c r="L243" s="6"/>
      <c r="M243" s="6"/>
      <c r="N243" s="2">
        <v>250000.0</v>
      </c>
      <c r="S243" s="2">
        <v>400000.0</v>
      </c>
      <c r="T243" s="2">
        <v>200000.0</v>
      </c>
      <c r="AA243" s="6"/>
      <c r="AB243" s="1">
        <v>250000.0</v>
      </c>
      <c r="AC243" s="1">
        <v>500000.0</v>
      </c>
      <c r="AD243" s="1">
        <v>750000.0</v>
      </c>
      <c r="AE243" s="1"/>
      <c r="AF243" s="1"/>
      <c r="AG243" s="1"/>
      <c r="AH243" s="1"/>
    </row>
    <row r="244" ht="15.75" customHeight="1">
      <c r="A244" s="4">
        <f t="shared" si="1"/>
        <v>2024</v>
      </c>
      <c r="B244" s="4">
        <f t="shared" si="2"/>
        <v>20</v>
      </c>
      <c r="C244" s="7">
        <f t="shared" si="3"/>
        <v>45428</v>
      </c>
      <c r="D244" s="2">
        <v>578000.0</v>
      </c>
      <c r="E244" s="2">
        <v>594000.0</v>
      </c>
      <c r="F244" s="2">
        <v>200000.0</v>
      </c>
      <c r="L244" s="6"/>
      <c r="M244" s="6"/>
      <c r="N244" s="2">
        <v>250000.0</v>
      </c>
      <c r="S244" s="2">
        <v>400000.0</v>
      </c>
      <c r="T244" s="2">
        <v>200000.0</v>
      </c>
      <c r="AA244" s="6"/>
      <c r="AB244" s="1">
        <v>250000.0</v>
      </c>
      <c r="AC244" s="1">
        <v>500000.0</v>
      </c>
      <c r="AD244" s="1">
        <v>750000.0</v>
      </c>
      <c r="AE244" s="1"/>
      <c r="AF244" s="1"/>
      <c r="AG244" s="1"/>
      <c r="AH244" s="1"/>
    </row>
    <row r="245" ht="15.75" customHeight="1">
      <c r="A245" s="4">
        <f t="shared" si="1"/>
        <v>2024</v>
      </c>
      <c r="B245" s="4">
        <f t="shared" si="2"/>
        <v>20</v>
      </c>
      <c r="C245" s="7">
        <f t="shared" si="3"/>
        <v>45429</v>
      </c>
      <c r="D245" s="2">
        <v>578000.0</v>
      </c>
      <c r="E245" s="2">
        <v>594000.0</v>
      </c>
      <c r="F245" s="2">
        <v>200000.0</v>
      </c>
      <c r="L245" s="6"/>
      <c r="M245" s="6"/>
      <c r="N245" s="2">
        <v>250000.0</v>
      </c>
      <c r="S245" s="2">
        <v>400000.0</v>
      </c>
      <c r="T245" s="2">
        <v>200000.0</v>
      </c>
      <c r="AA245" s="6"/>
      <c r="AB245" s="1">
        <v>250000.0</v>
      </c>
      <c r="AC245" s="1">
        <v>500000.0</v>
      </c>
      <c r="AD245" s="1">
        <v>750000.0</v>
      </c>
      <c r="AE245" s="1"/>
      <c r="AF245" s="1"/>
      <c r="AG245" s="1"/>
      <c r="AH245" s="1"/>
    </row>
    <row r="246" ht="15.75" customHeight="1">
      <c r="A246" s="4">
        <f t="shared" si="1"/>
        <v>2024</v>
      </c>
      <c r="B246" s="4">
        <f t="shared" si="2"/>
        <v>21</v>
      </c>
      <c r="C246" s="7">
        <f t="shared" si="3"/>
        <v>45432</v>
      </c>
      <c r="D246" s="2">
        <v>578000.0</v>
      </c>
      <c r="E246" s="2">
        <v>594000.0</v>
      </c>
      <c r="F246" s="2">
        <v>200000.0</v>
      </c>
      <c r="L246" s="6"/>
      <c r="M246" s="6"/>
      <c r="N246" s="2">
        <v>250000.0</v>
      </c>
      <c r="S246" s="2">
        <v>400000.0</v>
      </c>
      <c r="T246" s="2">
        <v>200000.0</v>
      </c>
      <c r="AA246" s="6"/>
      <c r="AB246" s="1">
        <v>250000.0</v>
      </c>
      <c r="AC246" s="1">
        <v>500000.0</v>
      </c>
      <c r="AD246" s="1">
        <v>750000.0</v>
      </c>
    </row>
    <row r="247" ht="15.75" customHeight="1">
      <c r="A247" s="4">
        <f t="shared" si="1"/>
        <v>2024</v>
      </c>
      <c r="B247" s="4">
        <f t="shared" si="2"/>
        <v>21</v>
      </c>
      <c r="C247" s="7">
        <f t="shared" si="3"/>
        <v>45433</v>
      </c>
      <c r="D247" s="2">
        <v>578000.0</v>
      </c>
      <c r="E247" s="2">
        <v>594000.0</v>
      </c>
      <c r="F247" s="2">
        <v>200000.0</v>
      </c>
      <c r="L247" s="6"/>
      <c r="M247" s="6"/>
      <c r="N247" s="2">
        <v>250000.0</v>
      </c>
      <c r="S247" s="2">
        <v>400000.0</v>
      </c>
      <c r="T247" s="2">
        <v>200000.0</v>
      </c>
      <c r="AA247" s="6"/>
      <c r="AB247" s="1">
        <v>250000.0</v>
      </c>
      <c r="AC247" s="1">
        <v>500000.0</v>
      </c>
      <c r="AD247" s="1">
        <v>750000.0</v>
      </c>
      <c r="AE247" s="1">
        <v>500000.0</v>
      </c>
      <c r="AF247" s="1"/>
      <c r="AG247" s="1"/>
      <c r="AH247" s="1"/>
    </row>
    <row r="248" ht="15.75" customHeight="1">
      <c r="A248" s="4">
        <f t="shared" si="1"/>
        <v>2024</v>
      </c>
      <c r="B248" s="4">
        <f t="shared" si="2"/>
        <v>21</v>
      </c>
      <c r="C248" s="7">
        <f t="shared" si="3"/>
        <v>45434</v>
      </c>
      <c r="D248" s="2">
        <v>578000.0</v>
      </c>
      <c r="E248" s="2">
        <v>594000.0</v>
      </c>
      <c r="F248" s="2">
        <v>200000.0</v>
      </c>
      <c r="L248" s="6"/>
      <c r="M248" s="6"/>
      <c r="N248" s="2">
        <v>250000.0</v>
      </c>
      <c r="S248" s="2">
        <v>400000.0</v>
      </c>
      <c r="T248" s="2">
        <v>200000.0</v>
      </c>
      <c r="AA248" s="6"/>
      <c r="AB248" s="1">
        <v>250000.0</v>
      </c>
      <c r="AC248" s="1">
        <v>500000.0</v>
      </c>
      <c r="AD248" s="1">
        <v>750000.0</v>
      </c>
      <c r="AE248" s="1">
        <v>500000.0</v>
      </c>
      <c r="AF248" s="1"/>
      <c r="AG248" s="1"/>
      <c r="AH248" s="1"/>
    </row>
    <row r="249" ht="15.75" customHeight="1">
      <c r="A249" s="4">
        <f t="shared" si="1"/>
        <v>2024</v>
      </c>
      <c r="B249" s="4">
        <f t="shared" si="2"/>
        <v>21</v>
      </c>
      <c r="C249" s="7">
        <f t="shared" si="3"/>
        <v>45435</v>
      </c>
      <c r="D249" s="2">
        <v>578000.0</v>
      </c>
      <c r="E249" s="2">
        <v>594000.0</v>
      </c>
      <c r="F249" s="2">
        <v>200000.0</v>
      </c>
      <c r="L249" s="6"/>
      <c r="M249" s="6"/>
      <c r="N249" s="2">
        <v>250000.0</v>
      </c>
      <c r="S249" s="2">
        <v>400000.0</v>
      </c>
      <c r="T249" s="2">
        <v>200000.0</v>
      </c>
      <c r="AA249" s="6"/>
      <c r="AB249" s="1">
        <v>250000.0</v>
      </c>
      <c r="AC249" s="1">
        <v>500000.0</v>
      </c>
      <c r="AD249" s="1">
        <v>750000.0</v>
      </c>
      <c r="AE249" s="1">
        <v>500000.0</v>
      </c>
      <c r="AF249" s="1"/>
      <c r="AG249" s="1"/>
      <c r="AH249" s="1"/>
    </row>
    <row r="250" ht="15.75" customHeight="1">
      <c r="A250" s="4">
        <f t="shared" si="1"/>
        <v>2024</v>
      </c>
      <c r="B250" s="4">
        <f t="shared" si="2"/>
        <v>21</v>
      </c>
      <c r="C250" s="7">
        <f t="shared" si="3"/>
        <v>45436</v>
      </c>
      <c r="D250" s="2">
        <v>578000.0</v>
      </c>
      <c r="E250" s="2">
        <v>594000.0</v>
      </c>
      <c r="F250" s="2">
        <v>200000.0</v>
      </c>
      <c r="L250" s="6"/>
      <c r="M250" s="6"/>
      <c r="N250" s="2">
        <v>250000.0</v>
      </c>
      <c r="S250" s="2">
        <v>400000.0</v>
      </c>
      <c r="T250" s="2">
        <v>200000.0</v>
      </c>
      <c r="AA250" s="6"/>
      <c r="AB250" s="1">
        <v>250000.0</v>
      </c>
      <c r="AC250" s="1">
        <v>500000.0</v>
      </c>
      <c r="AD250" s="1">
        <v>750000.0</v>
      </c>
      <c r="AE250" s="1">
        <v>500000.0</v>
      </c>
      <c r="AF250" s="1"/>
      <c r="AG250" s="1"/>
      <c r="AH250" s="1"/>
    </row>
    <row r="251" ht="15.75" customHeight="1">
      <c r="A251" s="4">
        <f t="shared" si="1"/>
        <v>2024</v>
      </c>
      <c r="B251" s="4">
        <f t="shared" si="2"/>
        <v>22</v>
      </c>
      <c r="C251" s="7">
        <f t="shared" si="3"/>
        <v>45439</v>
      </c>
      <c r="D251" s="2">
        <v>578000.0</v>
      </c>
      <c r="E251" s="2">
        <v>594000.0</v>
      </c>
      <c r="F251" s="2">
        <v>200000.0</v>
      </c>
      <c r="L251" s="6"/>
      <c r="M251" s="6"/>
      <c r="N251" s="2">
        <v>250000.0</v>
      </c>
      <c r="S251" s="2">
        <v>400000.0</v>
      </c>
      <c r="T251" s="2">
        <v>200000.0</v>
      </c>
      <c r="AA251" s="6"/>
      <c r="AB251" s="1">
        <v>250000.0</v>
      </c>
      <c r="AC251" s="1">
        <v>500000.0</v>
      </c>
      <c r="AD251" s="1">
        <v>750000.0</v>
      </c>
      <c r="AE251" s="1">
        <v>500000.0</v>
      </c>
      <c r="AF251" s="1"/>
      <c r="AG251" s="1"/>
      <c r="AH251" s="1"/>
    </row>
    <row r="252" ht="15.75" customHeight="1">
      <c r="A252" s="4">
        <f t="shared" si="1"/>
        <v>2024</v>
      </c>
      <c r="B252" s="4">
        <f t="shared" si="2"/>
        <v>22</v>
      </c>
      <c r="C252" s="7">
        <f t="shared" si="3"/>
        <v>45440</v>
      </c>
      <c r="D252" s="2">
        <v>578000.0</v>
      </c>
      <c r="E252" s="2">
        <v>594000.0</v>
      </c>
      <c r="F252" s="2">
        <v>200000.0</v>
      </c>
      <c r="L252" s="6"/>
      <c r="M252" s="6"/>
      <c r="N252" s="2">
        <v>250000.0</v>
      </c>
      <c r="S252" s="2">
        <v>400000.0</v>
      </c>
      <c r="T252" s="2">
        <v>200000.0</v>
      </c>
      <c r="AA252" s="6"/>
      <c r="AB252" s="1">
        <v>250000.0</v>
      </c>
      <c r="AC252" s="1">
        <v>500000.0</v>
      </c>
      <c r="AD252" s="1">
        <v>750000.0</v>
      </c>
      <c r="AE252" s="1">
        <v>500000.0</v>
      </c>
      <c r="AF252" s="1"/>
      <c r="AG252" s="1"/>
      <c r="AH252" s="1"/>
    </row>
    <row r="253" ht="15.75" customHeight="1">
      <c r="A253" s="4">
        <f t="shared" si="1"/>
        <v>2024</v>
      </c>
      <c r="B253" s="4">
        <f t="shared" si="2"/>
        <v>22</v>
      </c>
      <c r="C253" s="7">
        <f t="shared" si="3"/>
        <v>45441</v>
      </c>
      <c r="D253" s="2">
        <v>578000.0</v>
      </c>
      <c r="E253" s="2">
        <v>594000.0</v>
      </c>
      <c r="F253" s="2">
        <v>200000.0</v>
      </c>
      <c r="L253" s="6"/>
      <c r="M253" s="6"/>
      <c r="N253" s="2">
        <v>250000.0</v>
      </c>
      <c r="S253" s="2">
        <v>400000.0</v>
      </c>
      <c r="T253" s="2">
        <v>200000.0</v>
      </c>
      <c r="AA253" s="6"/>
      <c r="AB253" s="1">
        <v>250000.0</v>
      </c>
      <c r="AC253" s="1">
        <v>500000.0</v>
      </c>
      <c r="AD253" s="1">
        <v>750000.0</v>
      </c>
      <c r="AE253" s="1">
        <v>500000.0</v>
      </c>
      <c r="AF253" s="1"/>
      <c r="AG253" s="1"/>
      <c r="AH253" s="1"/>
    </row>
    <row r="254" ht="15.75" customHeight="1">
      <c r="A254" s="4">
        <f t="shared" si="1"/>
        <v>2024</v>
      </c>
      <c r="B254" s="4">
        <f t="shared" si="2"/>
        <v>22</v>
      </c>
      <c r="C254" s="7">
        <f t="shared" si="3"/>
        <v>45442</v>
      </c>
      <c r="D254" s="2">
        <v>578000.0</v>
      </c>
      <c r="E254" s="2">
        <v>594000.0</v>
      </c>
      <c r="F254" s="2">
        <v>200000.0</v>
      </c>
      <c r="L254" s="6"/>
      <c r="M254" s="6"/>
      <c r="N254" s="2">
        <v>250000.0</v>
      </c>
      <c r="S254" s="2">
        <v>400000.0</v>
      </c>
      <c r="T254" s="2">
        <v>200000.0</v>
      </c>
      <c r="AA254" s="6"/>
      <c r="AB254" s="1">
        <v>250000.0</v>
      </c>
      <c r="AC254" s="1">
        <v>500000.0</v>
      </c>
      <c r="AD254" s="1">
        <v>750000.0</v>
      </c>
      <c r="AE254" s="1">
        <v>500000.0</v>
      </c>
      <c r="AF254" s="1"/>
      <c r="AG254" s="1"/>
      <c r="AH254" s="1"/>
    </row>
    <row r="255" ht="15.75" customHeight="1">
      <c r="A255" s="4">
        <f t="shared" si="1"/>
        <v>2024</v>
      </c>
      <c r="B255" s="4">
        <f t="shared" si="2"/>
        <v>22</v>
      </c>
      <c r="C255" s="7">
        <f t="shared" si="3"/>
        <v>45443</v>
      </c>
      <c r="D255" s="2">
        <v>578000.0</v>
      </c>
      <c r="E255" s="2">
        <v>594000.0</v>
      </c>
      <c r="F255" s="2">
        <v>200000.0</v>
      </c>
      <c r="L255" s="6"/>
      <c r="M255" s="6"/>
      <c r="N255" s="2">
        <v>250000.0</v>
      </c>
      <c r="S255" s="2">
        <v>400000.0</v>
      </c>
      <c r="T255" s="2">
        <v>200000.0</v>
      </c>
      <c r="AA255" s="6"/>
      <c r="AB255" s="1">
        <v>250000.0</v>
      </c>
      <c r="AC255" s="1">
        <v>500000.0</v>
      </c>
      <c r="AD255" s="1">
        <v>750000.0</v>
      </c>
      <c r="AE255" s="1">
        <v>500000.0</v>
      </c>
      <c r="AF255" s="1"/>
      <c r="AG255" s="1"/>
      <c r="AH255" s="1"/>
    </row>
    <row r="256" ht="15.75" customHeight="1">
      <c r="A256" s="4">
        <f t="shared" si="1"/>
        <v>2024</v>
      </c>
      <c r="B256" s="4">
        <f t="shared" si="2"/>
        <v>23</v>
      </c>
      <c r="C256" s="7">
        <f t="shared" si="3"/>
        <v>45446</v>
      </c>
      <c r="D256" s="2">
        <v>578000.0</v>
      </c>
      <c r="E256" s="2">
        <v>594000.0</v>
      </c>
      <c r="F256" s="2">
        <v>200000.0</v>
      </c>
      <c r="L256" s="6"/>
      <c r="M256" s="6"/>
      <c r="N256" s="2">
        <v>250000.0</v>
      </c>
      <c r="S256" s="2">
        <v>400000.0</v>
      </c>
      <c r="T256" s="2">
        <v>200000.0</v>
      </c>
      <c r="AA256" s="6"/>
      <c r="AB256" s="1">
        <v>250000.0</v>
      </c>
      <c r="AC256" s="1">
        <v>500000.0</v>
      </c>
      <c r="AD256" s="1">
        <v>750000.0</v>
      </c>
      <c r="AE256" s="1">
        <v>500000.0</v>
      </c>
    </row>
    <row r="257" ht="15.75" customHeight="1">
      <c r="A257" s="4">
        <f t="shared" si="1"/>
        <v>2024</v>
      </c>
      <c r="B257" s="4">
        <f t="shared" si="2"/>
        <v>23</v>
      </c>
      <c r="C257" s="7">
        <f t="shared" si="3"/>
        <v>45447</v>
      </c>
      <c r="D257" s="2">
        <v>578000.0</v>
      </c>
      <c r="E257" s="2">
        <v>594000.0</v>
      </c>
      <c r="F257" s="2">
        <v>200000.0</v>
      </c>
      <c r="L257" s="6"/>
      <c r="M257" s="6"/>
      <c r="N257" s="2">
        <v>250000.0</v>
      </c>
      <c r="S257" s="2">
        <v>400000.0</v>
      </c>
      <c r="T257" s="2">
        <v>200000.0</v>
      </c>
      <c r="AA257" s="6"/>
      <c r="AB257" s="1">
        <v>250000.0</v>
      </c>
      <c r="AC257" s="1">
        <v>500000.0</v>
      </c>
      <c r="AD257" s="1">
        <v>750000.0</v>
      </c>
      <c r="AE257" s="1">
        <v>500000.0</v>
      </c>
      <c r="AF257" s="1">
        <v>500000.0</v>
      </c>
      <c r="AG257" s="1"/>
      <c r="AH257" s="1"/>
    </row>
    <row r="258" ht="15.75" customHeight="1">
      <c r="A258" s="4">
        <f t="shared" si="1"/>
        <v>2024</v>
      </c>
      <c r="B258" s="4">
        <f t="shared" si="2"/>
        <v>23</v>
      </c>
      <c r="C258" s="7">
        <f t="shared" si="3"/>
        <v>45448</v>
      </c>
      <c r="D258" s="2">
        <v>578000.0</v>
      </c>
      <c r="E258" s="2">
        <v>594000.0</v>
      </c>
      <c r="F258" s="2">
        <v>200000.0</v>
      </c>
      <c r="L258" s="6"/>
      <c r="M258" s="6"/>
      <c r="N258" s="2">
        <v>250000.0</v>
      </c>
      <c r="S258" s="2">
        <v>400000.0</v>
      </c>
      <c r="T258" s="2">
        <v>200000.0</v>
      </c>
      <c r="AA258" s="6"/>
      <c r="AB258" s="1">
        <v>250000.0</v>
      </c>
      <c r="AC258" s="1">
        <v>500000.0</v>
      </c>
      <c r="AD258" s="1">
        <v>750000.0</v>
      </c>
      <c r="AE258" s="1">
        <v>500000.0</v>
      </c>
      <c r="AF258" s="1">
        <v>500000.0</v>
      </c>
      <c r="AG258" s="1"/>
      <c r="AH258" s="1"/>
    </row>
    <row r="259" ht="15.75" customHeight="1">
      <c r="A259" s="4">
        <f t="shared" si="1"/>
        <v>2024</v>
      </c>
      <c r="B259" s="4">
        <f t="shared" si="2"/>
        <v>23</v>
      </c>
      <c r="C259" s="7">
        <f t="shared" si="3"/>
        <v>45449</v>
      </c>
      <c r="D259" s="2">
        <v>578000.0</v>
      </c>
      <c r="E259" s="2">
        <v>594000.0</v>
      </c>
      <c r="F259" s="2">
        <v>200000.0</v>
      </c>
      <c r="L259" s="6"/>
      <c r="M259" s="6"/>
      <c r="N259" s="2">
        <v>250000.0</v>
      </c>
      <c r="S259" s="2">
        <v>400000.0</v>
      </c>
      <c r="T259" s="2">
        <v>200000.0</v>
      </c>
      <c r="AA259" s="6"/>
      <c r="AB259" s="1">
        <v>250000.0</v>
      </c>
      <c r="AC259" s="1">
        <v>500000.0</v>
      </c>
      <c r="AD259" s="1">
        <v>750000.0</v>
      </c>
      <c r="AE259" s="1">
        <v>500000.0</v>
      </c>
      <c r="AF259" s="1">
        <v>500000.0</v>
      </c>
      <c r="AG259" s="1"/>
      <c r="AH259" s="1"/>
    </row>
    <row r="260" ht="15.75" customHeight="1">
      <c r="A260" s="4">
        <f t="shared" si="1"/>
        <v>2024</v>
      </c>
      <c r="B260" s="4">
        <f t="shared" si="2"/>
        <v>23</v>
      </c>
      <c r="C260" s="7">
        <f t="shared" si="3"/>
        <v>45450</v>
      </c>
      <c r="D260" s="2">
        <v>578000.0</v>
      </c>
      <c r="E260" s="2">
        <v>594000.0</v>
      </c>
      <c r="F260" s="2">
        <v>200000.0</v>
      </c>
      <c r="L260" s="6"/>
      <c r="M260" s="6"/>
      <c r="N260" s="2">
        <v>250000.0</v>
      </c>
      <c r="S260" s="2">
        <v>400000.0</v>
      </c>
      <c r="T260" s="2">
        <v>200000.0</v>
      </c>
      <c r="AA260" s="6"/>
      <c r="AB260" s="1">
        <v>250000.0</v>
      </c>
      <c r="AC260" s="1">
        <v>500000.0</v>
      </c>
      <c r="AD260" s="1">
        <v>750000.0</v>
      </c>
      <c r="AE260" s="1">
        <v>500000.0</v>
      </c>
      <c r="AF260" s="1">
        <v>500000.0</v>
      </c>
      <c r="AG260" s="1"/>
      <c r="AH260" s="1"/>
    </row>
    <row r="261" ht="15.75" customHeight="1">
      <c r="A261" s="4">
        <f t="shared" si="1"/>
        <v>2024</v>
      </c>
      <c r="B261" s="4">
        <f t="shared" si="2"/>
        <v>24</v>
      </c>
      <c r="C261" s="7">
        <f t="shared" si="3"/>
        <v>45453</v>
      </c>
      <c r="D261" s="2">
        <v>578000.0</v>
      </c>
      <c r="E261" s="2">
        <v>594000.0</v>
      </c>
      <c r="F261" s="2">
        <v>200000.0</v>
      </c>
      <c r="L261" s="6"/>
      <c r="M261" s="6"/>
      <c r="T261" s="2">
        <v>200000.0</v>
      </c>
      <c r="AA261" s="6"/>
      <c r="AB261" s="1">
        <v>250000.0</v>
      </c>
      <c r="AD261" s="1">
        <v>750000.0</v>
      </c>
      <c r="AF261" s="1">
        <v>500000.0</v>
      </c>
    </row>
    <row r="262" ht="15.75" customHeight="1">
      <c r="A262" s="4">
        <f t="shared" si="1"/>
        <v>2024</v>
      </c>
      <c r="B262" s="4">
        <f t="shared" si="2"/>
        <v>24</v>
      </c>
      <c r="C262" s="7">
        <f t="shared" si="3"/>
        <v>45454</v>
      </c>
      <c r="D262" s="2">
        <v>578000.0</v>
      </c>
      <c r="E262" s="2">
        <v>594000.0</v>
      </c>
      <c r="F262" s="2">
        <v>200000.0</v>
      </c>
      <c r="L262" s="6"/>
      <c r="M262" s="6"/>
      <c r="T262" s="2">
        <v>200000.0</v>
      </c>
      <c r="AA262" s="6"/>
      <c r="AD262" s="1">
        <v>750000.0</v>
      </c>
      <c r="AF262" s="1">
        <v>500000.0</v>
      </c>
    </row>
    <row r="263" ht="15.75" customHeight="1">
      <c r="A263" s="4">
        <f t="shared" si="1"/>
        <v>2024</v>
      </c>
      <c r="B263" s="4">
        <f t="shared" si="2"/>
        <v>24</v>
      </c>
      <c r="C263" s="7">
        <f t="shared" si="3"/>
        <v>45455</v>
      </c>
      <c r="D263" s="2">
        <v>578000.0</v>
      </c>
      <c r="E263" s="2">
        <v>594000.0</v>
      </c>
      <c r="F263" s="2">
        <v>200000.0</v>
      </c>
      <c r="L263" s="6"/>
      <c r="M263" s="6"/>
      <c r="T263" s="2">
        <v>200000.0</v>
      </c>
      <c r="AA263" s="6"/>
      <c r="AD263" s="1">
        <v>750000.0</v>
      </c>
      <c r="AF263" s="1">
        <v>500000.0</v>
      </c>
    </row>
    <row r="264" ht="15.75" customHeight="1">
      <c r="A264" s="4">
        <f t="shared" si="1"/>
        <v>2024</v>
      </c>
      <c r="B264" s="4">
        <f t="shared" si="2"/>
        <v>24</v>
      </c>
      <c r="C264" s="7">
        <f t="shared" si="3"/>
        <v>45456</v>
      </c>
      <c r="D264" s="2">
        <v>578000.0</v>
      </c>
      <c r="E264" s="2">
        <v>594000.0</v>
      </c>
      <c r="F264" s="2">
        <v>200000.0</v>
      </c>
      <c r="L264" s="6"/>
      <c r="M264" s="6"/>
      <c r="T264" s="2">
        <v>200000.0</v>
      </c>
      <c r="AA264" s="6"/>
      <c r="AD264" s="1">
        <v>750000.0</v>
      </c>
      <c r="AF264" s="1">
        <v>500000.0</v>
      </c>
    </row>
    <row r="265" ht="15.75" customHeight="1">
      <c r="A265" s="4">
        <f t="shared" si="1"/>
        <v>2024</v>
      </c>
      <c r="B265" s="4">
        <f t="shared" si="2"/>
        <v>24</v>
      </c>
      <c r="C265" s="7">
        <f t="shared" si="3"/>
        <v>45457</v>
      </c>
      <c r="D265" s="2">
        <v>578000.0</v>
      </c>
      <c r="E265" s="2">
        <v>594000.0</v>
      </c>
      <c r="F265" s="2">
        <v>200000.0</v>
      </c>
      <c r="L265" s="6"/>
      <c r="M265" s="6"/>
      <c r="T265" s="2">
        <v>200000.0</v>
      </c>
      <c r="AA265" s="6"/>
      <c r="AD265" s="1">
        <v>750000.0</v>
      </c>
      <c r="AF265" s="1">
        <v>500000.0</v>
      </c>
      <c r="AG265" s="1">
        <v>500000.0</v>
      </c>
      <c r="AH265" s="1"/>
    </row>
    <row r="266" ht="15.75" customHeight="1">
      <c r="A266" s="4">
        <f t="shared" si="1"/>
        <v>2024</v>
      </c>
      <c r="B266" s="4">
        <f t="shared" si="2"/>
        <v>25</v>
      </c>
      <c r="C266" s="7">
        <f t="shared" si="3"/>
        <v>45460</v>
      </c>
      <c r="D266" s="2">
        <v>578000.0</v>
      </c>
      <c r="E266" s="2">
        <v>594000.0</v>
      </c>
      <c r="F266" s="2">
        <v>200000.0</v>
      </c>
      <c r="L266" s="6"/>
      <c r="M266" s="6"/>
      <c r="T266" s="2">
        <v>200000.0</v>
      </c>
      <c r="AA266" s="6"/>
      <c r="AD266" s="1">
        <v>750000.0</v>
      </c>
      <c r="AF266" s="1">
        <v>500000.0</v>
      </c>
      <c r="AG266" s="1">
        <v>500000.0</v>
      </c>
      <c r="AH266" s="1"/>
    </row>
    <row r="267" ht="15.75" customHeight="1">
      <c r="A267" s="4">
        <f t="shared" si="1"/>
        <v>2024</v>
      </c>
      <c r="B267" s="4">
        <f t="shared" si="2"/>
        <v>25</v>
      </c>
      <c r="C267" s="7">
        <f t="shared" si="3"/>
        <v>45461</v>
      </c>
      <c r="D267" s="2">
        <v>578000.0</v>
      </c>
      <c r="E267" s="2">
        <v>594000.0</v>
      </c>
      <c r="F267" s="2">
        <v>200000.0</v>
      </c>
      <c r="L267" s="6"/>
      <c r="M267" s="6"/>
      <c r="T267" s="2">
        <v>200000.0</v>
      </c>
      <c r="AA267" s="6"/>
      <c r="AD267" s="1">
        <v>750000.0</v>
      </c>
      <c r="AF267" s="1">
        <v>500000.0</v>
      </c>
      <c r="AG267" s="1">
        <v>500000.0</v>
      </c>
      <c r="AH267" s="1"/>
    </row>
    <row r="268" ht="15.75" customHeight="1">
      <c r="A268" s="4">
        <f t="shared" si="1"/>
        <v>2024</v>
      </c>
      <c r="B268" s="4">
        <f t="shared" si="2"/>
        <v>25</v>
      </c>
      <c r="C268" s="7">
        <f t="shared" si="3"/>
        <v>45462</v>
      </c>
      <c r="D268" s="1">
        <v>250000.0</v>
      </c>
      <c r="E268" s="2">
        <v>594000.0</v>
      </c>
      <c r="F268" s="2">
        <v>200000.0</v>
      </c>
      <c r="L268" s="6"/>
      <c r="M268" s="6"/>
      <c r="T268" s="2">
        <v>200000.0</v>
      </c>
      <c r="AA268" s="6"/>
      <c r="AD268" s="1">
        <v>750000.0</v>
      </c>
      <c r="AF268" s="1">
        <v>500000.0</v>
      </c>
      <c r="AG268" s="1">
        <v>500000.0</v>
      </c>
      <c r="AH268" s="1"/>
    </row>
    <row r="269" ht="15.75" customHeight="1">
      <c r="A269" s="4">
        <f t="shared" si="1"/>
        <v>2024</v>
      </c>
      <c r="B269" s="4">
        <f t="shared" si="2"/>
        <v>25</v>
      </c>
      <c r="C269" s="7">
        <f t="shared" si="3"/>
        <v>45463</v>
      </c>
      <c r="D269" s="1">
        <v>250000.0</v>
      </c>
      <c r="E269" s="1">
        <v>250000.0</v>
      </c>
      <c r="F269" s="2">
        <v>200000.0</v>
      </c>
      <c r="L269" s="6"/>
      <c r="M269" s="6"/>
      <c r="T269" s="2">
        <v>200000.0</v>
      </c>
      <c r="AA269" s="6"/>
      <c r="AD269" s="1">
        <v>750000.0</v>
      </c>
      <c r="AF269" s="1">
        <v>500000.0</v>
      </c>
      <c r="AG269" s="1">
        <v>500000.0</v>
      </c>
      <c r="AH269" s="1"/>
    </row>
    <row r="270" ht="15.75" customHeight="1">
      <c r="A270" s="4">
        <f t="shared" si="1"/>
        <v>2024</v>
      </c>
      <c r="B270" s="4">
        <f t="shared" si="2"/>
        <v>25</v>
      </c>
      <c r="C270" s="7">
        <f t="shared" si="3"/>
        <v>45464</v>
      </c>
      <c r="D270" s="1">
        <v>250000.0</v>
      </c>
      <c r="E270" s="1">
        <v>250000.0</v>
      </c>
      <c r="F270" s="2">
        <v>200000.0</v>
      </c>
      <c r="L270" s="6"/>
      <c r="M270" s="6"/>
      <c r="T270" s="2">
        <v>200000.0</v>
      </c>
      <c r="AA270" s="6"/>
      <c r="AD270" s="1">
        <v>750000.0</v>
      </c>
      <c r="AF270" s="1">
        <v>500000.0</v>
      </c>
      <c r="AG270" s="1">
        <v>500000.0</v>
      </c>
      <c r="AH270" s="1"/>
    </row>
    <row r="271" ht="15.75" customHeight="1">
      <c r="A271" s="4">
        <f t="shared" si="1"/>
        <v>2024</v>
      </c>
      <c r="B271" s="4">
        <f t="shared" si="2"/>
        <v>26</v>
      </c>
      <c r="C271" s="7">
        <f t="shared" si="3"/>
        <v>45467</v>
      </c>
      <c r="D271" s="1">
        <v>250000.0</v>
      </c>
      <c r="E271" s="1">
        <v>250000.0</v>
      </c>
      <c r="F271" s="2">
        <v>200000.0</v>
      </c>
      <c r="L271" s="6"/>
      <c r="M271" s="6"/>
      <c r="T271" s="2">
        <v>200000.0</v>
      </c>
      <c r="AA271" s="6"/>
      <c r="AD271" s="1">
        <v>750000.0</v>
      </c>
      <c r="AF271" s="1">
        <v>500000.0</v>
      </c>
      <c r="AG271" s="1">
        <v>500000.0</v>
      </c>
      <c r="AH271" s="1">
        <v>500000.0</v>
      </c>
    </row>
    <row r="272" ht="15.75" customHeight="1">
      <c r="A272" s="4">
        <f t="shared" si="1"/>
        <v>2024</v>
      </c>
      <c r="B272" s="4">
        <f t="shared" si="2"/>
        <v>26</v>
      </c>
      <c r="C272" s="7">
        <f t="shared" si="3"/>
        <v>45468</v>
      </c>
      <c r="D272" s="1">
        <v>250000.0</v>
      </c>
      <c r="E272" s="1">
        <v>250000.0</v>
      </c>
      <c r="F272" s="2">
        <v>200000.0</v>
      </c>
      <c r="L272" s="6"/>
      <c r="M272" s="6"/>
      <c r="T272" s="2">
        <v>200000.0</v>
      </c>
      <c r="AA272" s="6"/>
      <c r="AD272" s="1">
        <v>750000.0</v>
      </c>
      <c r="AF272" s="1">
        <v>500000.0</v>
      </c>
      <c r="AG272" s="1">
        <v>500000.0</v>
      </c>
      <c r="AH272" s="1">
        <v>500000.0</v>
      </c>
    </row>
    <row r="273" ht="15.75" customHeight="1">
      <c r="L273" s="6"/>
      <c r="M273" s="6"/>
      <c r="AA273" s="6"/>
    </row>
    <row r="274" ht="15.75" customHeight="1">
      <c r="L274" s="6"/>
      <c r="M274" s="6"/>
      <c r="AA274" s="6"/>
    </row>
    <row r="275" ht="15.75" customHeight="1">
      <c r="L275" s="6"/>
      <c r="M275" s="6"/>
      <c r="AA275" s="6"/>
    </row>
    <row r="276" ht="15.75" customHeight="1">
      <c r="L276" s="6"/>
      <c r="M276" s="6"/>
      <c r="AA276" s="6"/>
    </row>
    <row r="277" ht="15.75" customHeight="1">
      <c r="L277" s="6"/>
      <c r="M277" s="6"/>
      <c r="AA277" s="6"/>
    </row>
    <row r="278" ht="15.75" customHeight="1">
      <c r="L278" s="6"/>
      <c r="M278" s="6"/>
      <c r="AA278" s="6"/>
    </row>
    <row r="279" ht="15.75" customHeight="1">
      <c r="L279" s="6"/>
      <c r="M279" s="6"/>
      <c r="AA279" s="6"/>
    </row>
    <row r="280" ht="15.75" customHeight="1">
      <c r="L280" s="6"/>
      <c r="M280" s="6"/>
      <c r="AA280" s="6"/>
    </row>
    <row r="281" ht="15.75" customHeight="1">
      <c r="L281" s="6"/>
      <c r="M281" s="6"/>
      <c r="AA281" s="6"/>
    </row>
    <row r="282" ht="15.75" customHeight="1">
      <c r="L282" s="6"/>
      <c r="M282" s="6"/>
      <c r="AA282" s="6"/>
    </row>
    <row r="283" ht="15.75" customHeight="1">
      <c r="L283" s="6"/>
      <c r="M283" s="6"/>
      <c r="AA283" s="6"/>
    </row>
    <row r="284" ht="15.75" customHeight="1">
      <c r="L284" s="6"/>
      <c r="M284" s="6"/>
      <c r="AA284" s="6"/>
    </row>
    <row r="285" ht="15.75" customHeight="1">
      <c r="L285" s="6"/>
      <c r="M285" s="6"/>
      <c r="AA285" s="6"/>
    </row>
    <row r="286" ht="15.75" customHeight="1">
      <c r="L286" s="6"/>
      <c r="M286" s="6"/>
      <c r="AA286" s="6"/>
    </row>
    <row r="287" ht="15.75" customHeight="1">
      <c r="L287" s="6"/>
      <c r="M287" s="6"/>
      <c r="AA287" s="6"/>
    </row>
    <row r="288" ht="15.75" customHeight="1">
      <c r="L288" s="6"/>
      <c r="M288" s="6"/>
      <c r="AA288" s="6"/>
    </row>
    <row r="289" ht="15.75" customHeight="1">
      <c r="L289" s="6"/>
      <c r="M289" s="6"/>
      <c r="AA289" s="6"/>
    </row>
    <row r="290" ht="15.75" customHeight="1">
      <c r="L290" s="6"/>
      <c r="M290" s="6"/>
      <c r="AA290" s="6"/>
    </row>
    <row r="291" ht="15.75" customHeight="1">
      <c r="L291" s="6"/>
      <c r="M291" s="6"/>
      <c r="AA291" s="6"/>
    </row>
    <row r="292" ht="15.75" customHeight="1">
      <c r="L292" s="6"/>
      <c r="M292" s="6"/>
      <c r="AA292" s="6"/>
    </row>
    <row r="293" ht="15.75" customHeight="1">
      <c r="L293" s="6"/>
      <c r="M293" s="6"/>
      <c r="AA293" s="6"/>
    </row>
    <row r="294" ht="15.75" customHeight="1">
      <c r="L294" s="6"/>
      <c r="M294" s="6"/>
      <c r="AA294" s="6"/>
    </row>
    <row r="295" ht="15.75" customHeight="1">
      <c r="L295" s="6"/>
      <c r="M295" s="6"/>
      <c r="AA295" s="6"/>
    </row>
    <row r="296" ht="15.75" customHeight="1">
      <c r="L296" s="6"/>
      <c r="M296" s="6"/>
      <c r="AA296" s="6"/>
    </row>
    <row r="297" ht="15.75" customHeight="1">
      <c r="L297" s="6"/>
      <c r="M297" s="6"/>
      <c r="AA297" s="6"/>
    </row>
    <row r="298" ht="15.75" customHeight="1">
      <c r="L298" s="6"/>
      <c r="M298" s="6"/>
      <c r="AA298" s="6"/>
    </row>
    <row r="299" ht="15.75" customHeight="1">
      <c r="L299" s="6"/>
      <c r="M299" s="6"/>
      <c r="AA299" s="6"/>
    </row>
    <row r="300" ht="15.75" customHeight="1">
      <c r="L300" s="6"/>
      <c r="M300" s="6"/>
      <c r="AA300" s="6"/>
    </row>
    <row r="301" ht="15.75" customHeight="1">
      <c r="L301" s="6"/>
      <c r="M301" s="6"/>
      <c r="AA301" s="6"/>
    </row>
    <row r="302" ht="15.75" customHeight="1">
      <c r="L302" s="6"/>
      <c r="M302" s="6"/>
      <c r="AA302" s="6"/>
    </row>
    <row r="303" ht="15.75" customHeight="1">
      <c r="L303" s="6"/>
      <c r="M303" s="6"/>
      <c r="AA303" s="6"/>
    </row>
    <row r="304" ht="15.75" customHeight="1">
      <c r="L304" s="6"/>
      <c r="M304" s="6"/>
      <c r="AA304" s="6"/>
    </row>
    <row r="305" ht="15.75" customHeight="1">
      <c r="L305" s="6"/>
      <c r="M305" s="6"/>
      <c r="AA305" s="6"/>
    </row>
    <row r="306" ht="15.75" customHeight="1">
      <c r="L306" s="6"/>
      <c r="M306" s="6"/>
      <c r="AA306" s="6"/>
    </row>
    <row r="307" ht="15.75" customHeight="1">
      <c r="L307" s="6"/>
      <c r="M307" s="6"/>
      <c r="AA307" s="6"/>
    </row>
    <row r="308" ht="15.75" customHeight="1">
      <c r="L308" s="6"/>
      <c r="M308" s="6"/>
      <c r="AA308" s="6"/>
    </row>
    <row r="309" ht="15.75" customHeight="1">
      <c r="L309" s="6"/>
      <c r="M309" s="6"/>
      <c r="AA309" s="6"/>
    </row>
    <row r="310" ht="15.75" customHeight="1">
      <c r="L310" s="6"/>
      <c r="M310" s="6"/>
      <c r="AA310" s="6"/>
    </row>
    <row r="311" ht="15.75" customHeight="1">
      <c r="L311" s="6"/>
      <c r="M311" s="6"/>
      <c r="AA311" s="6"/>
    </row>
    <row r="312" ht="15.75" customHeight="1">
      <c r="L312" s="6"/>
      <c r="M312" s="6"/>
      <c r="AA312" s="6"/>
    </row>
    <row r="313" ht="15.75" customHeight="1">
      <c r="L313" s="6"/>
      <c r="M313" s="6"/>
      <c r="AA313" s="6"/>
    </row>
    <row r="314" ht="15.75" customHeight="1">
      <c r="L314" s="6"/>
      <c r="M314" s="6"/>
      <c r="AA314" s="6"/>
    </row>
    <row r="315" ht="15.75" customHeight="1">
      <c r="L315" s="6"/>
      <c r="M315" s="6"/>
      <c r="AA315" s="6"/>
    </row>
    <row r="316" ht="15.75" customHeight="1">
      <c r="L316" s="6"/>
      <c r="M316" s="6"/>
      <c r="AA316" s="6"/>
    </row>
    <row r="317" ht="15.75" customHeight="1">
      <c r="L317" s="6"/>
      <c r="M317" s="6"/>
      <c r="AA317" s="6"/>
    </row>
    <row r="318" ht="15.75" customHeight="1">
      <c r="L318" s="6"/>
      <c r="M318" s="6"/>
      <c r="AA318" s="6"/>
    </row>
    <row r="319" ht="15.75" customHeight="1">
      <c r="L319" s="6"/>
      <c r="M319" s="6"/>
      <c r="AA319" s="6"/>
    </row>
    <row r="320" ht="15.75" customHeight="1">
      <c r="L320" s="6"/>
      <c r="M320" s="6"/>
      <c r="AA320" s="6"/>
    </row>
    <row r="321" ht="15.75" customHeight="1">
      <c r="L321" s="6"/>
      <c r="M321" s="6"/>
      <c r="AA321" s="6"/>
    </row>
    <row r="322" ht="15.75" customHeight="1">
      <c r="L322" s="6"/>
      <c r="M322" s="6"/>
      <c r="AA322" s="6"/>
    </row>
    <row r="323" ht="15.75" customHeight="1">
      <c r="L323" s="6"/>
      <c r="M323" s="6"/>
      <c r="AA323" s="6"/>
    </row>
    <row r="324" ht="15.75" customHeight="1">
      <c r="L324" s="6"/>
      <c r="M324" s="6"/>
      <c r="AA324" s="6"/>
    </row>
    <row r="325" ht="15.75" customHeight="1">
      <c r="L325" s="6"/>
      <c r="M325" s="6"/>
      <c r="AA325" s="6"/>
    </row>
    <row r="326" ht="15.75" customHeight="1">
      <c r="L326" s="6"/>
      <c r="M326" s="6"/>
      <c r="AA326" s="6"/>
    </row>
    <row r="327" ht="15.75" customHeight="1">
      <c r="L327" s="6"/>
      <c r="M327" s="6"/>
      <c r="AA327" s="6"/>
    </row>
    <row r="328" ht="15.75" customHeight="1">
      <c r="L328" s="6"/>
      <c r="M328" s="6"/>
      <c r="AA328" s="6"/>
    </row>
    <row r="329" ht="15.75" customHeight="1">
      <c r="L329" s="6"/>
      <c r="M329" s="6"/>
      <c r="AA329" s="6"/>
    </row>
    <row r="330" ht="15.75" customHeight="1">
      <c r="L330" s="6"/>
      <c r="M330" s="6"/>
      <c r="AA330" s="6"/>
    </row>
    <row r="331" ht="15.75" customHeight="1">
      <c r="L331" s="6"/>
      <c r="M331" s="6"/>
      <c r="AA331" s="6"/>
    </row>
    <row r="332" ht="15.75" customHeight="1">
      <c r="L332" s="6"/>
      <c r="M332" s="6"/>
      <c r="AA332" s="6"/>
    </row>
    <row r="333" ht="15.75" customHeight="1">
      <c r="L333" s="6"/>
      <c r="M333" s="6"/>
      <c r="AA333" s="6"/>
    </row>
    <row r="334" ht="15.75" customHeight="1">
      <c r="L334" s="6"/>
      <c r="M334" s="6"/>
      <c r="AA334" s="6"/>
    </row>
    <row r="335" ht="15.75" customHeight="1">
      <c r="L335" s="6"/>
      <c r="M335" s="6"/>
      <c r="AA335" s="6"/>
    </row>
    <row r="336" ht="15.75" customHeight="1">
      <c r="L336" s="6"/>
      <c r="M336" s="6"/>
      <c r="AA336" s="6"/>
    </row>
    <row r="337" ht="15.75" customHeight="1">
      <c r="L337" s="6"/>
      <c r="M337" s="6"/>
      <c r="AA337" s="6"/>
    </row>
    <row r="338" ht="15.75" customHeight="1">
      <c r="L338" s="6"/>
      <c r="M338" s="6"/>
      <c r="AA338" s="6"/>
    </row>
    <row r="339" ht="15.75" customHeight="1">
      <c r="L339" s="6"/>
      <c r="M339" s="6"/>
      <c r="AA339" s="6"/>
    </row>
    <row r="340" ht="15.75" customHeight="1">
      <c r="L340" s="6"/>
      <c r="M340" s="6"/>
      <c r="AA340" s="6"/>
    </row>
    <row r="341" ht="15.75" customHeight="1">
      <c r="L341" s="6"/>
      <c r="M341" s="6"/>
      <c r="AA341" s="6"/>
    </row>
    <row r="342" ht="15.75" customHeight="1">
      <c r="L342" s="6"/>
      <c r="M342" s="6"/>
      <c r="AA342" s="6"/>
    </row>
    <row r="343" ht="15.75" customHeight="1">
      <c r="L343" s="6"/>
      <c r="M343" s="6"/>
      <c r="AA343" s="6"/>
    </row>
    <row r="344" ht="15.75" customHeight="1">
      <c r="L344" s="6"/>
      <c r="M344" s="6"/>
      <c r="AA344" s="6"/>
    </row>
    <row r="345" ht="15.75" customHeight="1">
      <c r="L345" s="6"/>
      <c r="M345" s="6"/>
      <c r="AA345" s="6"/>
    </row>
    <row r="346" ht="15.75" customHeight="1">
      <c r="L346" s="6"/>
      <c r="M346" s="6"/>
      <c r="AA346" s="6"/>
    </row>
    <row r="347" ht="15.75" customHeight="1">
      <c r="L347" s="6"/>
      <c r="M347" s="6"/>
      <c r="AA347" s="6"/>
    </row>
    <row r="348" ht="15.75" customHeight="1">
      <c r="L348" s="6"/>
      <c r="M348" s="6"/>
      <c r="AA348" s="6"/>
    </row>
    <row r="349" ht="15.75" customHeight="1">
      <c r="L349" s="6"/>
      <c r="M349" s="6"/>
      <c r="AA349" s="6"/>
    </row>
    <row r="350" ht="15.75" customHeight="1">
      <c r="L350" s="6"/>
      <c r="M350" s="6"/>
      <c r="AA350" s="6"/>
    </row>
    <row r="351" ht="15.75" customHeight="1">
      <c r="L351" s="6"/>
      <c r="M351" s="6"/>
      <c r="AA351" s="6"/>
    </row>
    <row r="352" ht="15.75" customHeight="1">
      <c r="L352" s="6"/>
      <c r="M352" s="6"/>
      <c r="AA352" s="6"/>
    </row>
    <row r="353" ht="15.75" customHeight="1">
      <c r="L353" s="6"/>
      <c r="M353" s="6"/>
      <c r="AA353" s="6"/>
    </row>
    <row r="354" ht="15.75" customHeight="1">
      <c r="L354" s="6"/>
      <c r="M354" s="6"/>
      <c r="AA354" s="6"/>
    </row>
    <row r="355" ht="15.75" customHeight="1">
      <c r="L355" s="6"/>
      <c r="M355" s="6"/>
      <c r="AA355" s="6"/>
    </row>
    <row r="356" ht="15.75" customHeight="1">
      <c r="L356" s="6"/>
      <c r="M356" s="6"/>
      <c r="AA356" s="6"/>
    </row>
    <row r="357" ht="15.75" customHeight="1">
      <c r="L357" s="6"/>
      <c r="M357" s="6"/>
      <c r="AA357" s="6"/>
    </row>
    <row r="358" ht="15.75" customHeight="1">
      <c r="L358" s="6"/>
      <c r="M358" s="6"/>
      <c r="AA358" s="6"/>
    </row>
    <row r="359" ht="15.75" customHeight="1">
      <c r="L359" s="6"/>
      <c r="M359" s="6"/>
      <c r="AA359" s="6"/>
    </row>
    <row r="360" ht="15.75" customHeight="1">
      <c r="L360" s="6"/>
      <c r="M360" s="6"/>
      <c r="AA360" s="6"/>
    </row>
    <row r="361" ht="15.75" customHeight="1">
      <c r="L361" s="6"/>
      <c r="M361" s="6"/>
      <c r="AA361" s="6"/>
    </row>
    <row r="362" ht="15.75" customHeight="1">
      <c r="L362" s="6"/>
      <c r="M362" s="6"/>
      <c r="AA362" s="6"/>
    </row>
    <row r="363" ht="15.75" customHeight="1">
      <c r="L363" s="6"/>
      <c r="M363" s="6"/>
      <c r="AA363" s="6"/>
    </row>
    <row r="364" ht="15.75" customHeight="1">
      <c r="L364" s="6"/>
      <c r="M364" s="6"/>
      <c r="AA364" s="6"/>
    </row>
    <row r="365" ht="15.75" customHeight="1">
      <c r="L365" s="6"/>
      <c r="M365" s="6"/>
      <c r="AA365" s="6"/>
    </row>
    <row r="366" ht="15.75" customHeight="1">
      <c r="L366" s="6"/>
      <c r="M366" s="6"/>
      <c r="AA366" s="6"/>
    </row>
    <row r="367" ht="15.75" customHeight="1">
      <c r="L367" s="6"/>
      <c r="M367" s="6"/>
      <c r="AA367" s="6"/>
    </row>
    <row r="368" ht="15.75" customHeight="1">
      <c r="L368" s="6"/>
      <c r="M368" s="6"/>
      <c r="AA368" s="6"/>
    </row>
    <row r="369" ht="15.75" customHeight="1">
      <c r="L369" s="6"/>
      <c r="M369" s="6"/>
      <c r="AA369" s="6"/>
    </row>
    <row r="370" ht="15.75" customHeight="1">
      <c r="L370" s="6"/>
      <c r="M370" s="6"/>
      <c r="AA370" s="6"/>
    </row>
    <row r="371" ht="15.75" customHeight="1">
      <c r="L371" s="6"/>
      <c r="M371" s="6"/>
      <c r="AA371" s="6"/>
    </row>
    <row r="372" ht="15.75" customHeight="1">
      <c r="L372" s="6"/>
      <c r="M372" s="6"/>
      <c r="AA372" s="6"/>
    </row>
    <row r="373" ht="15.75" customHeight="1">
      <c r="L373" s="6"/>
      <c r="M373" s="6"/>
      <c r="AA373" s="6"/>
    </row>
    <row r="374" ht="15.75" customHeight="1">
      <c r="L374" s="6"/>
      <c r="M374" s="6"/>
      <c r="AA374" s="6"/>
    </row>
    <row r="375" ht="15.75" customHeight="1">
      <c r="L375" s="6"/>
      <c r="M375" s="6"/>
      <c r="AA375" s="6"/>
    </row>
    <row r="376" ht="15.75" customHeight="1">
      <c r="L376" s="6"/>
      <c r="M376" s="6"/>
      <c r="AA376" s="6"/>
    </row>
    <row r="377" ht="15.75" customHeight="1">
      <c r="L377" s="6"/>
      <c r="M377" s="6"/>
      <c r="AA377" s="6"/>
    </row>
    <row r="378" ht="15.75" customHeight="1">
      <c r="L378" s="6"/>
      <c r="M378" s="6"/>
      <c r="AA378" s="6"/>
    </row>
    <row r="379" ht="15.75" customHeight="1">
      <c r="L379" s="6"/>
      <c r="M379" s="6"/>
      <c r="AA379" s="6"/>
    </row>
    <row r="380" ht="15.75" customHeight="1">
      <c r="L380" s="6"/>
      <c r="M380" s="6"/>
      <c r="AA380" s="6"/>
    </row>
    <row r="381" ht="15.75" customHeight="1">
      <c r="L381" s="6"/>
      <c r="M381" s="6"/>
      <c r="AA381" s="6"/>
    </row>
    <row r="382" ht="15.75" customHeight="1">
      <c r="L382" s="6"/>
      <c r="M382" s="6"/>
      <c r="AA382" s="6"/>
    </row>
    <row r="383" ht="15.75" customHeight="1">
      <c r="L383" s="6"/>
      <c r="M383" s="6"/>
      <c r="AA383" s="6"/>
    </row>
    <row r="384" ht="15.75" customHeight="1">
      <c r="L384" s="6"/>
      <c r="M384" s="6"/>
      <c r="AA384" s="6"/>
    </row>
    <row r="385" ht="15.75" customHeight="1">
      <c r="L385" s="6"/>
      <c r="M385" s="6"/>
      <c r="AA385" s="6"/>
    </row>
    <row r="386" ht="15.75" customHeight="1">
      <c r="L386" s="6"/>
      <c r="M386" s="6"/>
      <c r="AA386" s="6"/>
    </row>
    <row r="387" ht="15.75" customHeight="1">
      <c r="L387" s="6"/>
      <c r="M387" s="6"/>
      <c r="AA387" s="6"/>
    </row>
    <row r="388" ht="15.75" customHeight="1">
      <c r="L388" s="6"/>
      <c r="M388" s="6"/>
      <c r="AA388" s="6"/>
    </row>
    <row r="389" ht="15.75" customHeight="1">
      <c r="L389" s="6"/>
      <c r="M389" s="6"/>
      <c r="AA389" s="6"/>
    </row>
    <row r="390" ht="15.75" customHeight="1">
      <c r="L390" s="6"/>
      <c r="M390" s="6"/>
      <c r="AA390" s="6"/>
    </row>
    <row r="391" ht="15.75" customHeight="1">
      <c r="L391" s="6"/>
      <c r="M391" s="6"/>
      <c r="AA391" s="6"/>
    </row>
    <row r="392" ht="15.75" customHeight="1">
      <c r="L392" s="6"/>
      <c r="M392" s="6"/>
      <c r="AA392" s="6"/>
    </row>
    <row r="393" ht="15.75" customHeight="1">
      <c r="L393" s="6"/>
      <c r="M393" s="6"/>
      <c r="AA393" s="6"/>
    </row>
    <row r="394" ht="15.75" customHeight="1">
      <c r="L394" s="6"/>
      <c r="M394" s="6"/>
      <c r="AA394" s="6"/>
    </row>
    <row r="395" ht="15.75" customHeight="1">
      <c r="L395" s="6"/>
      <c r="M395" s="6"/>
      <c r="AA395" s="6"/>
    </row>
    <row r="396" ht="15.75" customHeight="1">
      <c r="L396" s="6"/>
      <c r="M396" s="6"/>
      <c r="AA396" s="6"/>
    </row>
    <row r="397" ht="15.75" customHeight="1">
      <c r="L397" s="6"/>
      <c r="M397" s="6"/>
      <c r="AA397" s="6"/>
    </row>
    <row r="398" ht="15.75" customHeight="1">
      <c r="L398" s="6"/>
      <c r="M398" s="6"/>
      <c r="AA398" s="6"/>
    </row>
    <row r="399" ht="15.75" customHeight="1">
      <c r="L399" s="6"/>
      <c r="M399" s="6"/>
      <c r="AA399" s="6"/>
    </row>
    <row r="400" ht="15.75" customHeight="1">
      <c r="L400" s="6"/>
      <c r="M400" s="6"/>
      <c r="AA400" s="6"/>
    </row>
    <row r="401" ht="15.75" customHeight="1">
      <c r="L401" s="6"/>
      <c r="M401" s="6"/>
      <c r="AA401" s="6"/>
    </row>
    <row r="402" ht="15.75" customHeight="1">
      <c r="L402" s="6"/>
      <c r="M402" s="6"/>
      <c r="AA402" s="6"/>
    </row>
    <row r="403" ht="15.75" customHeight="1">
      <c r="L403" s="6"/>
      <c r="M403" s="6"/>
      <c r="AA403" s="6"/>
    </row>
    <row r="404" ht="15.75" customHeight="1">
      <c r="L404" s="6"/>
      <c r="M404" s="6"/>
      <c r="AA404" s="6"/>
    </row>
    <row r="405" ht="15.75" customHeight="1">
      <c r="L405" s="6"/>
      <c r="M405" s="6"/>
      <c r="AA405" s="6"/>
    </row>
    <row r="406" ht="15.75" customHeight="1">
      <c r="L406" s="6"/>
      <c r="M406" s="6"/>
      <c r="AA406" s="6"/>
    </row>
    <row r="407" ht="15.75" customHeight="1">
      <c r="L407" s="6"/>
      <c r="M407" s="6"/>
      <c r="AA407" s="6"/>
    </row>
    <row r="408" ht="15.75" customHeight="1">
      <c r="L408" s="6"/>
      <c r="M408" s="6"/>
      <c r="AA408" s="6"/>
    </row>
    <row r="409" ht="15.75" customHeight="1">
      <c r="L409" s="6"/>
      <c r="M409" s="6"/>
      <c r="AA409" s="6"/>
    </row>
    <row r="410" ht="15.75" customHeight="1">
      <c r="L410" s="6"/>
      <c r="M410" s="6"/>
      <c r="AA410" s="6"/>
    </row>
    <row r="411" ht="15.75" customHeight="1">
      <c r="L411" s="6"/>
      <c r="M411" s="6"/>
      <c r="AA411" s="6"/>
    </row>
    <row r="412" ht="15.75" customHeight="1">
      <c r="L412" s="6"/>
      <c r="M412" s="6"/>
      <c r="AA412" s="6"/>
    </row>
    <row r="413" ht="15.75" customHeight="1">
      <c r="L413" s="6"/>
      <c r="M413" s="6"/>
      <c r="AA413" s="6"/>
    </row>
    <row r="414" ht="15.75" customHeight="1">
      <c r="L414" s="6"/>
      <c r="M414" s="6"/>
      <c r="AA414" s="6"/>
    </row>
    <row r="415" ht="15.75" customHeight="1">
      <c r="L415" s="6"/>
      <c r="M415" s="6"/>
      <c r="AA415" s="6"/>
    </row>
    <row r="416" ht="15.75" customHeight="1">
      <c r="L416" s="6"/>
      <c r="M416" s="6"/>
      <c r="AA416" s="6"/>
    </row>
    <row r="417" ht="15.75" customHeight="1">
      <c r="L417" s="6"/>
      <c r="M417" s="6"/>
      <c r="AA417" s="6"/>
    </row>
    <row r="418" ht="15.75" customHeight="1">
      <c r="L418" s="6"/>
      <c r="M418" s="6"/>
      <c r="AA418" s="6"/>
    </row>
    <row r="419" ht="15.75" customHeight="1">
      <c r="L419" s="6"/>
      <c r="M419" s="6"/>
      <c r="AA419" s="6"/>
    </row>
    <row r="420" ht="15.75" customHeight="1">
      <c r="L420" s="6"/>
      <c r="M420" s="6"/>
      <c r="AA420" s="6"/>
    </row>
    <row r="421" ht="15.75" customHeight="1">
      <c r="L421" s="6"/>
      <c r="M421" s="6"/>
      <c r="AA421" s="6"/>
    </row>
    <row r="422" ht="15.75" customHeight="1">
      <c r="L422" s="6"/>
      <c r="M422" s="6"/>
      <c r="AA422" s="6"/>
    </row>
    <row r="423" ht="15.75" customHeight="1">
      <c r="L423" s="6"/>
      <c r="M423" s="6"/>
      <c r="AA423" s="6"/>
    </row>
    <row r="424" ht="15.75" customHeight="1">
      <c r="L424" s="6"/>
      <c r="M424" s="6"/>
      <c r="AA424" s="6"/>
    </row>
    <row r="425" ht="15.75" customHeight="1">
      <c r="L425" s="6"/>
      <c r="M425" s="6"/>
      <c r="AA425" s="6"/>
    </row>
    <row r="426" ht="15.75" customHeight="1">
      <c r="L426" s="6"/>
      <c r="M426" s="6"/>
      <c r="AA426" s="6"/>
    </row>
    <row r="427" ht="15.75" customHeight="1">
      <c r="L427" s="6"/>
      <c r="M427" s="6"/>
      <c r="AA427" s="6"/>
    </row>
    <row r="428" ht="15.75" customHeight="1">
      <c r="L428" s="6"/>
      <c r="M428" s="6"/>
      <c r="AA428" s="6"/>
    </row>
    <row r="429" ht="15.75" customHeight="1">
      <c r="L429" s="6"/>
      <c r="M429" s="6"/>
      <c r="AA429" s="6"/>
    </row>
    <row r="430" ht="15.75" customHeight="1">
      <c r="L430" s="6"/>
      <c r="M430" s="6"/>
      <c r="AA430" s="6"/>
    </row>
    <row r="431" ht="15.75" customHeight="1">
      <c r="L431" s="6"/>
      <c r="M431" s="6"/>
      <c r="AA431" s="6"/>
    </row>
    <row r="432" ht="15.75" customHeight="1">
      <c r="L432" s="6"/>
      <c r="M432" s="6"/>
      <c r="AA432" s="6"/>
    </row>
    <row r="433" ht="15.75" customHeight="1">
      <c r="L433" s="6"/>
      <c r="M433" s="6"/>
      <c r="AA433" s="6"/>
    </row>
    <row r="434" ht="15.75" customHeight="1">
      <c r="L434" s="6"/>
      <c r="M434" s="6"/>
      <c r="AA434" s="6"/>
    </row>
    <row r="435" ht="15.75" customHeight="1">
      <c r="L435" s="6"/>
      <c r="M435" s="6"/>
      <c r="AA435" s="6"/>
    </row>
    <row r="436" ht="15.75" customHeight="1">
      <c r="L436" s="6"/>
      <c r="M436" s="6"/>
      <c r="AA436" s="6"/>
    </row>
    <row r="437" ht="15.75" customHeight="1">
      <c r="L437" s="6"/>
      <c r="M437" s="6"/>
      <c r="AA437" s="6"/>
    </row>
    <row r="438" ht="15.75" customHeight="1">
      <c r="L438" s="6"/>
      <c r="M438" s="6"/>
      <c r="AA438" s="6"/>
    </row>
    <row r="439" ht="15.75" customHeight="1">
      <c r="L439" s="6"/>
      <c r="M439" s="6"/>
      <c r="AA439" s="6"/>
    </row>
    <row r="440" ht="15.75" customHeight="1">
      <c r="L440" s="6"/>
      <c r="M440" s="6"/>
      <c r="AA440" s="6"/>
    </row>
    <row r="441" ht="15.75" customHeight="1">
      <c r="L441" s="6"/>
      <c r="M441" s="6"/>
      <c r="AA441" s="6"/>
    </row>
    <row r="442" ht="15.75" customHeight="1">
      <c r="L442" s="6"/>
      <c r="M442" s="6"/>
      <c r="AA442" s="6"/>
    </row>
    <row r="443" ht="15.75" customHeight="1">
      <c r="L443" s="6"/>
      <c r="M443" s="6"/>
      <c r="AA443" s="6"/>
    </row>
    <row r="444" ht="15.75" customHeight="1">
      <c r="L444" s="6"/>
      <c r="M444" s="6"/>
      <c r="AA444" s="6"/>
    </row>
    <row r="445" ht="15.75" customHeight="1">
      <c r="L445" s="6"/>
      <c r="M445" s="6"/>
      <c r="AA445" s="6"/>
    </row>
    <row r="446" ht="15.75" customHeight="1">
      <c r="L446" s="6"/>
      <c r="M446" s="6"/>
      <c r="AA446" s="6"/>
    </row>
    <row r="447" ht="15.75" customHeight="1">
      <c r="L447" s="6"/>
      <c r="M447" s="6"/>
      <c r="AA447" s="6"/>
    </row>
    <row r="448" ht="15.75" customHeight="1">
      <c r="L448" s="6"/>
      <c r="M448" s="6"/>
      <c r="AA448" s="6"/>
    </row>
    <row r="449" ht="15.75" customHeight="1">
      <c r="L449" s="6"/>
      <c r="M449" s="6"/>
      <c r="AA449" s="6"/>
    </row>
    <row r="450" ht="15.75" customHeight="1">
      <c r="L450" s="6"/>
      <c r="M450" s="6"/>
      <c r="AA450" s="6"/>
    </row>
    <row r="451" ht="15.75" customHeight="1">
      <c r="L451" s="6"/>
      <c r="M451" s="6"/>
      <c r="AA451" s="6"/>
    </row>
    <row r="452" ht="15.75" customHeight="1">
      <c r="L452" s="6"/>
      <c r="M452" s="6"/>
      <c r="AA452" s="6"/>
    </row>
    <row r="453" ht="15.75" customHeight="1">
      <c r="L453" s="6"/>
      <c r="M453" s="6"/>
      <c r="AA453" s="6"/>
    </row>
    <row r="454" ht="15.75" customHeight="1">
      <c r="L454" s="6"/>
      <c r="M454" s="6"/>
      <c r="AA454" s="6"/>
    </row>
    <row r="455" ht="15.75" customHeight="1">
      <c r="L455" s="6"/>
      <c r="M455" s="6"/>
      <c r="AA455" s="6"/>
    </row>
    <row r="456" ht="15.75" customHeight="1">
      <c r="L456" s="6"/>
      <c r="M456" s="6"/>
      <c r="AA456" s="6"/>
    </row>
    <row r="457" ht="15.75" customHeight="1">
      <c r="L457" s="6"/>
      <c r="M457" s="6"/>
      <c r="AA457" s="6"/>
    </row>
    <row r="458" ht="15.75" customHeight="1">
      <c r="L458" s="6"/>
      <c r="M458" s="6"/>
      <c r="AA458" s="6"/>
    </row>
    <row r="459" ht="15.75" customHeight="1">
      <c r="L459" s="6"/>
      <c r="M459" s="6"/>
      <c r="AA459" s="6"/>
    </row>
    <row r="460" ht="15.75" customHeight="1">
      <c r="L460" s="6"/>
      <c r="M460" s="6"/>
      <c r="AA460" s="6"/>
    </row>
    <row r="461" ht="15.75" customHeight="1">
      <c r="L461" s="6"/>
      <c r="M461" s="6"/>
      <c r="AA461" s="6"/>
    </row>
    <row r="462" ht="15.75" customHeight="1">
      <c r="L462" s="6"/>
      <c r="M462" s="6"/>
      <c r="AA462" s="6"/>
    </row>
    <row r="463" ht="15.75" customHeight="1">
      <c r="L463" s="6"/>
      <c r="M463" s="6"/>
      <c r="AA463" s="6"/>
    </row>
    <row r="464" ht="15.75" customHeight="1">
      <c r="L464" s="6"/>
      <c r="M464" s="6"/>
      <c r="AA464" s="6"/>
    </row>
    <row r="465" ht="15.75" customHeight="1">
      <c r="L465" s="6"/>
      <c r="M465" s="6"/>
      <c r="AA465" s="6"/>
    </row>
    <row r="466" ht="15.75" customHeight="1">
      <c r="L466" s="6"/>
      <c r="M466" s="6"/>
      <c r="AA466" s="6"/>
    </row>
    <row r="467" ht="15.75" customHeight="1">
      <c r="L467" s="6"/>
      <c r="M467" s="6"/>
      <c r="AA467" s="6"/>
    </row>
    <row r="468" ht="15.75" customHeight="1">
      <c r="L468" s="6"/>
      <c r="M468" s="6"/>
      <c r="AA468" s="6"/>
    </row>
    <row r="469" ht="15.75" customHeight="1">
      <c r="L469" s="6"/>
      <c r="M469" s="6"/>
      <c r="AA469" s="6"/>
    </row>
    <row r="470" ht="15.75" customHeight="1">
      <c r="L470" s="6"/>
      <c r="M470" s="6"/>
      <c r="AA470" s="6"/>
    </row>
    <row r="471" ht="15.75" customHeight="1">
      <c r="L471" s="6"/>
      <c r="M471" s="6"/>
      <c r="AA471" s="6"/>
    </row>
    <row r="472" ht="15.75" customHeight="1">
      <c r="L472" s="6"/>
      <c r="M472" s="6"/>
      <c r="AA472" s="6"/>
    </row>
    <row r="473" ht="15.75" customHeight="1">
      <c r="L473" s="6"/>
      <c r="M473" s="6"/>
      <c r="AA473" s="6"/>
    </row>
    <row r="474" ht="15.75" customHeight="1">
      <c r="L474" s="6"/>
      <c r="M474" s="6"/>
      <c r="AA474" s="6"/>
    </row>
    <row r="475" ht="15.75" customHeight="1">
      <c r="L475" s="6"/>
      <c r="M475" s="6"/>
      <c r="AA475" s="6"/>
    </row>
    <row r="476" ht="15.75" customHeight="1">
      <c r="L476" s="6"/>
      <c r="M476" s="6"/>
      <c r="AA476" s="6"/>
    </row>
    <row r="477" ht="15.75" customHeight="1">
      <c r="L477" s="6"/>
      <c r="M477" s="6"/>
      <c r="AA477" s="6"/>
    </row>
    <row r="478" ht="15.75" customHeight="1">
      <c r="L478" s="6"/>
      <c r="M478" s="6"/>
      <c r="AA478" s="6"/>
    </row>
    <row r="479" ht="15.75" customHeight="1">
      <c r="L479" s="6"/>
      <c r="M479" s="6"/>
      <c r="AA479" s="6"/>
    </row>
    <row r="480" ht="15.75" customHeight="1">
      <c r="L480" s="6"/>
      <c r="M480" s="6"/>
      <c r="AA480" s="6"/>
    </row>
    <row r="481" ht="15.75" customHeight="1">
      <c r="L481" s="6"/>
      <c r="M481" s="6"/>
      <c r="AA481" s="6"/>
    </row>
    <row r="482" ht="15.75" customHeight="1">
      <c r="L482" s="6"/>
      <c r="M482" s="6"/>
      <c r="AA482" s="6"/>
    </row>
    <row r="483" ht="15.75" customHeight="1">
      <c r="L483" s="6"/>
      <c r="M483" s="6"/>
      <c r="AA483" s="6"/>
    </row>
    <row r="484" ht="15.75" customHeight="1">
      <c r="L484" s="6"/>
      <c r="M484" s="6"/>
      <c r="AA484" s="6"/>
    </row>
    <row r="485" ht="15.75" customHeight="1">
      <c r="L485" s="6"/>
      <c r="M485" s="6"/>
      <c r="AA485" s="6"/>
    </row>
    <row r="486" ht="15.75" customHeight="1">
      <c r="L486" s="6"/>
      <c r="M486" s="6"/>
      <c r="AA486" s="6"/>
    </row>
    <row r="487" ht="15.75" customHeight="1">
      <c r="L487" s="6"/>
      <c r="M487" s="6"/>
      <c r="AA487" s="6"/>
    </row>
    <row r="488" ht="15.75" customHeight="1">
      <c r="L488" s="6"/>
      <c r="M488" s="6"/>
      <c r="AA488" s="6"/>
    </row>
    <row r="489" ht="15.75" customHeight="1">
      <c r="L489" s="6"/>
      <c r="M489" s="6"/>
      <c r="AA489" s="6"/>
    </row>
    <row r="490" ht="15.75" customHeight="1">
      <c r="L490" s="6"/>
      <c r="M490" s="6"/>
      <c r="AA490" s="6"/>
    </row>
    <row r="491" ht="15.75" customHeight="1">
      <c r="L491" s="6"/>
      <c r="M491" s="6"/>
      <c r="AA491" s="6"/>
    </row>
    <row r="492" ht="15.75" customHeight="1">
      <c r="L492" s="6"/>
      <c r="M492" s="6"/>
      <c r="AA492" s="6"/>
    </row>
    <row r="493" ht="15.75" customHeight="1">
      <c r="L493" s="6"/>
      <c r="M493" s="6"/>
      <c r="AA493" s="6"/>
    </row>
    <row r="494" ht="15.75" customHeight="1">
      <c r="L494" s="6"/>
      <c r="M494" s="6"/>
      <c r="AA494" s="6"/>
    </row>
    <row r="495" ht="15.75" customHeight="1">
      <c r="L495" s="6"/>
      <c r="M495" s="6"/>
      <c r="AA495" s="6"/>
    </row>
    <row r="496" ht="15.75" customHeight="1">
      <c r="L496" s="6"/>
      <c r="M496" s="6"/>
      <c r="AA496" s="6"/>
    </row>
    <row r="497" ht="15.75" customHeight="1">
      <c r="L497" s="6"/>
      <c r="M497" s="6"/>
      <c r="AA497" s="6"/>
    </row>
    <row r="498" ht="15.75" customHeight="1">
      <c r="L498" s="6"/>
      <c r="M498" s="6"/>
      <c r="AA498" s="6"/>
    </row>
    <row r="499" ht="15.75" customHeight="1">
      <c r="L499" s="6"/>
      <c r="M499" s="6"/>
      <c r="AA499" s="6"/>
    </row>
    <row r="500" ht="15.75" customHeight="1">
      <c r="L500" s="6"/>
      <c r="M500" s="6"/>
      <c r="AA500" s="6"/>
    </row>
    <row r="501" ht="15.75" customHeight="1">
      <c r="L501" s="6"/>
      <c r="M501" s="6"/>
      <c r="AA501" s="6"/>
    </row>
    <row r="502" ht="15.75" customHeight="1">
      <c r="L502" s="6"/>
      <c r="M502" s="6"/>
      <c r="AA502" s="6"/>
    </row>
    <row r="503" ht="15.75" customHeight="1">
      <c r="L503" s="6"/>
      <c r="M503" s="6"/>
      <c r="AA503" s="6"/>
    </row>
    <row r="504" ht="15.75" customHeight="1">
      <c r="L504" s="6"/>
      <c r="M504" s="6"/>
      <c r="AA504" s="6"/>
    </row>
    <row r="505" ht="15.75" customHeight="1">
      <c r="L505" s="6"/>
      <c r="M505" s="6"/>
      <c r="AA505" s="6"/>
    </row>
    <row r="506" ht="15.75" customHeight="1">
      <c r="L506" s="6"/>
      <c r="M506" s="6"/>
      <c r="AA506" s="6"/>
    </row>
    <row r="507" ht="15.75" customHeight="1">
      <c r="L507" s="6"/>
      <c r="M507" s="6"/>
      <c r="AA507" s="6"/>
    </row>
    <row r="508" ht="15.75" customHeight="1">
      <c r="L508" s="6"/>
      <c r="M508" s="6"/>
      <c r="AA508" s="6"/>
    </row>
    <row r="509" ht="15.75" customHeight="1">
      <c r="L509" s="6"/>
      <c r="M509" s="6"/>
      <c r="AA509" s="6"/>
    </row>
    <row r="510" ht="15.75" customHeight="1">
      <c r="L510" s="6"/>
      <c r="M510" s="6"/>
      <c r="AA510" s="6"/>
    </row>
    <row r="511" ht="15.75" customHeight="1">
      <c r="L511" s="6"/>
      <c r="M511" s="6"/>
      <c r="AA511" s="6"/>
    </row>
    <row r="512" ht="15.75" customHeight="1">
      <c r="L512" s="6"/>
      <c r="M512" s="6"/>
      <c r="AA512" s="6"/>
    </row>
    <row r="513" ht="15.75" customHeight="1">
      <c r="L513" s="6"/>
      <c r="M513" s="6"/>
      <c r="AA513" s="6"/>
    </row>
    <row r="514" ht="15.75" customHeight="1">
      <c r="L514" s="6"/>
      <c r="M514" s="6"/>
      <c r="AA514" s="6"/>
    </row>
    <row r="515" ht="15.75" customHeight="1">
      <c r="L515" s="6"/>
      <c r="M515" s="6"/>
      <c r="AA515" s="6"/>
    </row>
    <row r="516" ht="15.75" customHeight="1">
      <c r="L516" s="6"/>
      <c r="M516" s="6"/>
      <c r="AA516" s="6"/>
    </row>
    <row r="517" ht="15.75" customHeight="1">
      <c r="L517" s="6"/>
      <c r="M517" s="6"/>
      <c r="AA517" s="6"/>
    </row>
    <row r="518" ht="15.75" customHeight="1">
      <c r="L518" s="6"/>
      <c r="M518" s="6"/>
      <c r="AA518" s="6"/>
    </row>
    <row r="519" ht="15.75" customHeight="1">
      <c r="L519" s="6"/>
      <c r="M519" s="6"/>
      <c r="AA519" s="6"/>
    </row>
    <row r="520" ht="15.75" customHeight="1">
      <c r="L520" s="6"/>
      <c r="M520" s="6"/>
      <c r="AA520" s="6"/>
    </row>
    <row r="521" ht="15.75" customHeight="1">
      <c r="L521" s="6"/>
      <c r="M521" s="6"/>
      <c r="AA521" s="6"/>
    </row>
    <row r="522" ht="15.75" customHeight="1">
      <c r="L522" s="6"/>
      <c r="M522" s="6"/>
      <c r="AA522" s="6"/>
    </row>
    <row r="523" ht="15.75" customHeight="1">
      <c r="L523" s="6"/>
      <c r="M523" s="6"/>
      <c r="AA523" s="6"/>
    </row>
    <row r="524" ht="15.75" customHeight="1">
      <c r="L524" s="6"/>
      <c r="M524" s="6"/>
      <c r="AA524" s="6"/>
    </row>
    <row r="525" ht="15.75" customHeight="1">
      <c r="L525" s="6"/>
      <c r="M525" s="6"/>
      <c r="AA525" s="6"/>
    </row>
    <row r="526" ht="15.75" customHeight="1">
      <c r="L526" s="6"/>
      <c r="M526" s="6"/>
      <c r="AA526" s="6"/>
    </row>
    <row r="527" ht="15.75" customHeight="1">
      <c r="L527" s="6"/>
      <c r="M527" s="6"/>
      <c r="AA527" s="6"/>
    </row>
    <row r="528" ht="15.75" customHeight="1">
      <c r="L528" s="6"/>
      <c r="M528" s="6"/>
      <c r="AA528" s="6"/>
    </row>
    <row r="529" ht="15.75" customHeight="1">
      <c r="L529" s="6"/>
      <c r="M529" s="6"/>
      <c r="AA529" s="6"/>
    </row>
    <row r="530" ht="15.75" customHeight="1">
      <c r="L530" s="6"/>
      <c r="M530" s="6"/>
      <c r="AA530" s="6"/>
    </row>
    <row r="531" ht="15.75" customHeight="1">
      <c r="L531" s="6"/>
      <c r="M531" s="6"/>
      <c r="AA531" s="6"/>
    </row>
    <row r="532" ht="15.75" customHeight="1">
      <c r="L532" s="6"/>
      <c r="M532" s="6"/>
      <c r="AA532" s="6"/>
    </row>
    <row r="533" ht="15.75" customHeight="1">
      <c r="L533" s="6"/>
      <c r="M533" s="6"/>
      <c r="AA533" s="6"/>
    </row>
    <row r="534" ht="15.75" customHeight="1">
      <c r="L534" s="6"/>
      <c r="M534" s="6"/>
      <c r="AA534" s="6"/>
    </row>
    <row r="535" ht="15.75" customHeight="1">
      <c r="L535" s="6"/>
      <c r="M535" s="6"/>
      <c r="AA535" s="6"/>
    </row>
    <row r="536" ht="15.75" customHeight="1">
      <c r="L536" s="6"/>
      <c r="M536" s="6"/>
      <c r="AA536" s="6"/>
    </row>
    <row r="537" ht="15.75" customHeight="1">
      <c r="L537" s="6"/>
      <c r="M537" s="6"/>
      <c r="AA537" s="6"/>
    </row>
    <row r="538" ht="15.75" customHeight="1">
      <c r="L538" s="6"/>
      <c r="M538" s="6"/>
      <c r="AA538" s="6"/>
    </row>
    <row r="539" ht="15.75" customHeight="1">
      <c r="L539" s="6"/>
      <c r="M539" s="6"/>
      <c r="AA539" s="6"/>
    </row>
    <row r="540" ht="15.75" customHeight="1">
      <c r="L540" s="6"/>
      <c r="M540" s="6"/>
      <c r="AA540" s="6"/>
    </row>
    <row r="541" ht="15.75" customHeight="1">
      <c r="L541" s="6"/>
      <c r="M541" s="6"/>
      <c r="AA541" s="6"/>
    </row>
    <row r="542" ht="15.75" customHeight="1">
      <c r="L542" s="6"/>
      <c r="M542" s="6"/>
      <c r="AA542" s="6"/>
    </row>
    <row r="543" ht="15.75" customHeight="1">
      <c r="L543" s="6"/>
      <c r="M543" s="6"/>
      <c r="AA543" s="6"/>
    </row>
    <row r="544" ht="15.75" customHeight="1">
      <c r="L544" s="6"/>
      <c r="M544" s="6"/>
      <c r="AA544" s="6"/>
    </row>
    <row r="545" ht="15.75" customHeight="1">
      <c r="L545" s="6"/>
      <c r="M545" s="6"/>
      <c r="AA545" s="6"/>
    </row>
    <row r="546" ht="15.75" customHeight="1">
      <c r="L546" s="6"/>
      <c r="M546" s="6"/>
      <c r="AA546" s="6"/>
    </row>
    <row r="547" ht="15.75" customHeight="1">
      <c r="L547" s="6"/>
      <c r="M547" s="6"/>
      <c r="AA547" s="6"/>
    </row>
    <row r="548" ht="15.75" customHeight="1">
      <c r="L548" s="6"/>
      <c r="M548" s="6"/>
      <c r="AA548" s="6"/>
    </row>
    <row r="549" ht="15.75" customHeight="1">
      <c r="L549" s="6"/>
      <c r="M549" s="6"/>
      <c r="AA549" s="6"/>
    </row>
    <row r="550" ht="15.75" customHeight="1">
      <c r="L550" s="6"/>
      <c r="M550" s="6"/>
      <c r="AA550" s="6"/>
    </row>
    <row r="551" ht="15.75" customHeight="1">
      <c r="L551" s="6"/>
      <c r="M551" s="6"/>
      <c r="AA551" s="6"/>
    </row>
    <row r="552" ht="15.75" customHeight="1">
      <c r="L552" s="6"/>
      <c r="M552" s="6"/>
      <c r="AA552" s="6"/>
    </row>
    <row r="553" ht="15.75" customHeight="1">
      <c r="L553" s="6"/>
      <c r="M553" s="6"/>
      <c r="AA553" s="6"/>
    </row>
    <row r="554" ht="15.75" customHeight="1">
      <c r="L554" s="6"/>
      <c r="M554" s="6"/>
      <c r="AA554" s="6"/>
    </row>
    <row r="555" ht="15.75" customHeight="1">
      <c r="L555" s="6"/>
      <c r="M555" s="6"/>
      <c r="AA555" s="6"/>
    </row>
    <row r="556" ht="15.75" customHeight="1">
      <c r="L556" s="6"/>
      <c r="M556" s="6"/>
      <c r="AA556" s="6"/>
    </row>
    <row r="557" ht="15.75" customHeight="1">
      <c r="L557" s="6"/>
      <c r="M557" s="6"/>
      <c r="AA557" s="6"/>
    </row>
    <row r="558" ht="15.75" customHeight="1">
      <c r="L558" s="6"/>
      <c r="M558" s="6"/>
      <c r="AA558" s="6"/>
    </row>
    <row r="559" ht="15.75" customHeight="1">
      <c r="L559" s="6"/>
      <c r="M559" s="6"/>
      <c r="AA559" s="6"/>
    </row>
    <row r="560" ht="15.75" customHeight="1">
      <c r="L560" s="6"/>
      <c r="M560" s="6"/>
      <c r="AA560" s="6"/>
    </row>
    <row r="561" ht="15.75" customHeight="1">
      <c r="L561" s="6"/>
      <c r="M561" s="6"/>
      <c r="AA561" s="6"/>
    </row>
    <row r="562" ht="15.75" customHeight="1">
      <c r="L562" s="6"/>
      <c r="M562" s="6"/>
      <c r="AA562" s="6"/>
    </row>
    <row r="563" ht="15.75" customHeight="1">
      <c r="L563" s="6"/>
      <c r="M563" s="6"/>
      <c r="AA563" s="6"/>
    </row>
    <row r="564" ht="15.75" customHeight="1">
      <c r="L564" s="6"/>
      <c r="M564" s="6"/>
      <c r="AA564" s="6"/>
    </row>
    <row r="565" ht="15.75" customHeight="1">
      <c r="L565" s="6"/>
      <c r="M565" s="6"/>
      <c r="AA565" s="6"/>
    </row>
    <row r="566" ht="15.75" customHeight="1">
      <c r="L566" s="6"/>
      <c r="M566" s="6"/>
      <c r="AA566" s="6"/>
    </row>
    <row r="567" ht="15.75" customHeight="1">
      <c r="L567" s="6"/>
      <c r="M567" s="6"/>
      <c r="AA567" s="6"/>
    </row>
    <row r="568" ht="15.75" customHeight="1">
      <c r="L568" s="6"/>
      <c r="M568" s="6"/>
      <c r="AA568" s="6"/>
    </row>
    <row r="569" ht="15.75" customHeight="1">
      <c r="L569" s="6"/>
      <c r="M569" s="6"/>
      <c r="AA569" s="6"/>
    </row>
    <row r="570" ht="15.75" customHeight="1">
      <c r="L570" s="6"/>
      <c r="M570" s="6"/>
      <c r="AA570" s="6"/>
    </row>
    <row r="571" ht="15.75" customHeight="1">
      <c r="L571" s="6"/>
      <c r="M571" s="6"/>
      <c r="AA571" s="6"/>
    </row>
    <row r="572" ht="15.75" customHeight="1">
      <c r="L572" s="6"/>
      <c r="M572" s="6"/>
      <c r="AA572" s="6"/>
    </row>
    <row r="573" ht="15.75" customHeight="1">
      <c r="L573" s="6"/>
      <c r="M573" s="6"/>
      <c r="AA573" s="6"/>
    </row>
    <row r="574" ht="15.75" customHeight="1">
      <c r="L574" s="6"/>
      <c r="M574" s="6"/>
      <c r="AA574" s="6"/>
    </row>
    <row r="575" ht="15.75" customHeight="1">
      <c r="L575" s="6"/>
      <c r="M575" s="6"/>
      <c r="AA575" s="6"/>
    </row>
    <row r="576" ht="15.75" customHeight="1">
      <c r="L576" s="6"/>
      <c r="M576" s="6"/>
      <c r="AA576" s="6"/>
    </row>
    <row r="577" ht="15.75" customHeight="1">
      <c r="L577" s="6"/>
      <c r="M577" s="6"/>
      <c r="AA577" s="6"/>
    </row>
    <row r="578" ht="15.75" customHeight="1">
      <c r="L578" s="6"/>
      <c r="M578" s="6"/>
      <c r="AA578" s="6"/>
    </row>
    <row r="579" ht="15.75" customHeight="1">
      <c r="L579" s="6"/>
      <c r="M579" s="6"/>
      <c r="AA579" s="6"/>
    </row>
    <row r="580" ht="15.75" customHeight="1">
      <c r="L580" s="6"/>
      <c r="M580" s="6"/>
      <c r="AA580" s="6"/>
    </row>
    <row r="581" ht="15.75" customHeight="1">
      <c r="L581" s="6"/>
      <c r="M581" s="6"/>
      <c r="AA581" s="6"/>
    </row>
    <row r="582" ht="15.75" customHeight="1">
      <c r="L582" s="6"/>
      <c r="M582" s="6"/>
      <c r="AA582" s="6"/>
    </row>
    <row r="583" ht="15.75" customHeight="1">
      <c r="L583" s="6"/>
      <c r="M583" s="6"/>
      <c r="AA583" s="6"/>
    </row>
    <row r="584" ht="15.75" customHeight="1">
      <c r="L584" s="6"/>
      <c r="M584" s="6"/>
      <c r="AA584" s="6"/>
    </row>
    <row r="585" ht="15.75" customHeight="1">
      <c r="L585" s="6"/>
      <c r="M585" s="6"/>
      <c r="AA585" s="6"/>
    </row>
    <row r="586" ht="15.75" customHeight="1">
      <c r="L586" s="6"/>
      <c r="M586" s="6"/>
      <c r="AA586" s="6"/>
    </row>
    <row r="587" ht="15.75" customHeight="1">
      <c r="L587" s="6"/>
      <c r="M587" s="6"/>
      <c r="AA587" s="6"/>
    </row>
    <row r="588" ht="15.75" customHeight="1">
      <c r="L588" s="6"/>
      <c r="M588" s="6"/>
      <c r="AA588" s="6"/>
    </row>
    <row r="589" ht="15.75" customHeight="1">
      <c r="L589" s="6"/>
      <c r="M589" s="6"/>
      <c r="AA589" s="6"/>
    </row>
    <row r="590" ht="15.75" customHeight="1">
      <c r="L590" s="6"/>
      <c r="M590" s="6"/>
      <c r="AA590" s="6"/>
    </row>
    <row r="591" ht="15.75" customHeight="1">
      <c r="L591" s="6"/>
      <c r="M591" s="6"/>
      <c r="AA591" s="6"/>
    </row>
    <row r="592" ht="15.75" customHeight="1">
      <c r="L592" s="6"/>
      <c r="M592" s="6"/>
      <c r="AA592" s="6"/>
    </row>
    <row r="593" ht="15.75" customHeight="1">
      <c r="L593" s="6"/>
      <c r="M593" s="6"/>
      <c r="AA593" s="6"/>
    </row>
    <row r="594" ht="15.75" customHeight="1">
      <c r="L594" s="6"/>
      <c r="M594" s="6"/>
      <c r="AA594" s="6"/>
    </row>
    <row r="595" ht="15.75" customHeight="1">
      <c r="L595" s="6"/>
      <c r="M595" s="6"/>
      <c r="AA595" s="6"/>
    </row>
    <row r="596" ht="15.75" customHeight="1">
      <c r="L596" s="6"/>
      <c r="M596" s="6"/>
      <c r="AA596" s="6"/>
    </row>
    <row r="597" ht="15.75" customHeight="1">
      <c r="L597" s="6"/>
      <c r="M597" s="6"/>
      <c r="AA597" s="6"/>
    </row>
    <row r="598" ht="15.75" customHeight="1">
      <c r="L598" s="6"/>
      <c r="M598" s="6"/>
      <c r="AA598" s="6"/>
    </row>
    <row r="599" ht="15.75" customHeight="1">
      <c r="L599" s="6"/>
      <c r="M599" s="6"/>
      <c r="AA599" s="6"/>
    </row>
    <row r="600" ht="15.75" customHeight="1">
      <c r="L600" s="6"/>
      <c r="M600" s="6"/>
      <c r="AA600" s="6"/>
    </row>
    <row r="601" ht="15.75" customHeight="1">
      <c r="L601" s="6"/>
      <c r="M601" s="6"/>
      <c r="AA601" s="6"/>
    </row>
    <row r="602" ht="15.75" customHeight="1">
      <c r="L602" s="6"/>
      <c r="M602" s="6"/>
      <c r="AA602" s="6"/>
    </row>
    <row r="603" ht="15.75" customHeight="1">
      <c r="L603" s="6"/>
      <c r="M603" s="6"/>
      <c r="AA603" s="6"/>
    </row>
    <row r="604" ht="15.75" customHeight="1">
      <c r="L604" s="6"/>
      <c r="M604" s="6"/>
      <c r="AA604" s="6"/>
    </row>
    <row r="605" ht="15.75" customHeight="1">
      <c r="L605" s="6"/>
      <c r="M605" s="6"/>
      <c r="AA605" s="6"/>
    </row>
    <row r="606" ht="15.75" customHeight="1">
      <c r="L606" s="6"/>
      <c r="M606" s="6"/>
      <c r="AA606" s="6"/>
    </row>
    <row r="607" ht="15.75" customHeight="1">
      <c r="L607" s="6"/>
      <c r="M607" s="6"/>
      <c r="AA607" s="6"/>
    </row>
    <row r="608" ht="15.75" customHeight="1">
      <c r="L608" s="6"/>
      <c r="M608" s="6"/>
      <c r="AA608" s="6"/>
    </row>
    <row r="609" ht="15.75" customHeight="1">
      <c r="L609" s="6"/>
      <c r="M609" s="6"/>
      <c r="AA609" s="6"/>
    </row>
    <row r="610" ht="15.75" customHeight="1">
      <c r="L610" s="6"/>
      <c r="M610" s="6"/>
      <c r="AA610" s="6"/>
    </row>
    <row r="611" ht="15.75" customHeight="1">
      <c r="L611" s="6"/>
      <c r="M611" s="6"/>
      <c r="AA611" s="6"/>
    </row>
    <row r="612" ht="15.75" customHeight="1">
      <c r="L612" s="6"/>
      <c r="M612" s="6"/>
      <c r="AA612" s="6"/>
    </row>
    <row r="613" ht="15.75" customHeight="1">
      <c r="L613" s="6"/>
      <c r="M613" s="6"/>
      <c r="AA613" s="6"/>
    </row>
    <row r="614" ht="15.75" customHeight="1">
      <c r="L614" s="6"/>
      <c r="M614" s="6"/>
      <c r="AA614" s="6"/>
    </row>
    <row r="615" ht="15.75" customHeight="1">
      <c r="L615" s="6"/>
      <c r="M615" s="6"/>
      <c r="AA615" s="6"/>
    </row>
    <row r="616" ht="15.75" customHeight="1">
      <c r="L616" s="6"/>
      <c r="M616" s="6"/>
      <c r="AA616" s="6"/>
    </row>
    <row r="617" ht="15.75" customHeight="1">
      <c r="L617" s="6"/>
      <c r="M617" s="6"/>
      <c r="AA617" s="6"/>
    </row>
    <row r="618" ht="15.75" customHeight="1">
      <c r="L618" s="6"/>
      <c r="M618" s="6"/>
      <c r="AA618" s="6"/>
    </row>
    <row r="619" ht="15.75" customHeight="1">
      <c r="L619" s="6"/>
      <c r="M619" s="6"/>
      <c r="AA619" s="6"/>
    </row>
    <row r="620" ht="15.75" customHeight="1">
      <c r="L620" s="6"/>
      <c r="M620" s="6"/>
      <c r="AA620" s="6"/>
    </row>
    <row r="621" ht="15.75" customHeight="1">
      <c r="L621" s="6"/>
      <c r="M621" s="6"/>
      <c r="AA621" s="6"/>
    </row>
    <row r="622" ht="15.75" customHeight="1">
      <c r="L622" s="6"/>
      <c r="M622" s="6"/>
      <c r="AA622" s="6"/>
    </row>
    <row r="623" ht="15.75" customHeight="1">
      <c r="L623" s="6"/>
      <c r="M623" s="6"/>
      <c r="AA623" s="6"/>
    </row>
    <row r="624" ht="15.75" customHeight="1">
      <c r="L624" s="6"/>
      <c r="M624" s="6"/>
      <c r="AA624" s="6"/>
    </row>
    <row r="625" ht="15.75" customHeight="1">
      <c r="L625" s="6"/>
      <c r="M625" s="6"/>
      <c r="AA625" s="6"/>
    </row>
    <row r="626" ht="15.75" customHeight="1">
      <c r="L626" s="6"/>
      <c r="M626" s="6"/>
      <c r="AA626" s="6"/>
    </row>
    <row r="627" ht="15.75" customHeight="1">
      <c r="L627" s="6"/>
      <c r="M627" s="6"/>
      <c r="AA627" s="6"/>
    </row>
    <row r="628" ht="15.75" customHeight="1">
      <c r="L628" s="6"/>
      <c r="M628" s="6"/>
      <c r="AA628" s="6"/>
    </row>
    <row r="629" ht="15.75" customHeight="1">
      <c r="L629" s="6"/>
      <c r="M629" s="6"/>
      <c r="AA629" s="6"/>
    </row>
    <row r="630" ht="15.75" customHeight="1">
      <c r="L630" s="6"/>
      <c r="M630" s="6"/>
      <c r="AA630" s="6"/>
    </row>
    <row r="631" ht="15.75" customHeight="1">
      <c r="L631" s="6"/>
      <c r="M631" s="6"/>
      <c r="AA631" s="6"/>
    </row>
    <row r="632" ht="15.75" customHeight="1">
      <c r="L632" s="6"/>
      <c r="M632" s="6"/>
      <c r="AA632" s="6"/>
    </row>
    <row r="633" ht="15.75" customHeight="1">
      <c r="L633" s="6"/>
      <c r="M633" s="6"/>
      <c r="AA633" s="6"/>
    </row>
    <row r="634" ht="15.75" customHeight="1">
      <c r="L634" s="6"/>
      <c r="M634" s="6"/>
      <c r="AA634" s="6"/>
    </row>
    <row r="635" ht="15.75" customHeight="1">
      <c r="L635" s="6"/>
      <c r="M635" s="6"/>
      <c r="AA635" s="6"/>
    </row>
    <row r="636" ht="15.75" customHeight="1">
      <c r="L636" s="6"/>
      <c r="M636" s="6"/>
      <c r="AA636" s="6"/>
    </row>
    <row r="637" ht="15.75" customHeight="1">
      <c r="L637" s="6"/>
      <c r="M637" s="6"/>
      <c r="AA637" s="6"/>
    </row>
    <row r="638" ht="15.75" customHeight="1">
      <c r="L638" s="6"/>
      <c r="M638" s="6"/>
      <c r="AA638" s="6"/>
    </row>
    <row r="639" ht="15.75" customHeight="1">
      <c r="L639" s="6"/>
      <c r="M639" s="6"/>
      <c r="AA639" s="6"/>
    </row>
    <row r="640" ht="15.75" customHeight="1">
      <c r="L640" s="6"/>
      <c r="M640" s="6"/>
      <c r="AA640" s="6"/>
    </row>
    <row r="641" ht="15.75" customHeight="1">
      <c r="L641" s="6"/>
      <c r="M641" s="6"/>
      <c r="AA641" s="6"/>
    </row>
    <row r="642" ht="15.75" customHeight="1">
      <c r="L642" s="6"/>
      <c r="M642" s="6"/>
      <c r="AA642" s="6"/>
    </row>
    <row r="643" ht="15.75" customHeight="1">
      <c r="L643" s="6"/>
      <c r="M643" s="6"/>
      <c r="AA643" s="6"/>
    </row>
    <row r="644" ht="15.75" customHeight="1">
      <c r="L644" s="6"/>
      <c r="M644" s="6"/>
      <c r="AA644" s="6"/>
    </row>
    <row r="645" ht="15.75" customHeight="1">
      <c r="L645" s="6"/>
      <c r="M645" s="6"/>
      <c r="AA645" s="6"/>
    </row>
    <row r="646" ht="15.75" customHeight="1">
      <c r="L646" s="6"/>
      <c r="M646" s="6"/>
      <c r="AA646" s="6"/>
    </row>
    <row r="647" ht="15.75" customHeight="1">
      <c r="L647" s="6"/>
      <c r="M647" s="6"/>
      <c r="AA647" s="6"/>
    </row>
    <row r="648" ht="15.75" customHeight="1">
      <c r="L648" s="6"/>
      <c r="M648" s="6"/>
      <c r="AA648" s="6"/>
    </row>
    <row r="649" ht="15.75" customHeight="1">
      <c r="L649" s="6"/>
      <c r="M649" s="6"/>
      <c r="AA649" s="6"/>
    </row>
    <row r="650" ht="15.75" customHeight="1">
      <c r="L650" s="6"/>
      <c r="M650" s="6"/>
      <c r="AA650" s="6"/>
    </row>
    <row r="651" ht="15.75" customHeight="1">
      <c r="L651" s="6"/>
      <c r="M651" s="6"/>
      <c r="AA651" s="6"/>
    </row>
    <row r="652" ht="15.75" customHeight="1">
      <c r="L652" s="6"/>
      <c r="M652" s="6"/>
      <c r="AA652" s="6"/>
    </row>
    <row r="653" ht="15.75" customHeight="1">
      <c r="L653" s="6"/>
      <c r="M653" s="6"/>
      <c r="AA653" s="6"/>
    </row>
    <row r="654" ht="15.75" customHeight="1">
      <c r="L654" s="6"/>
      <c r="M654" s="6"/>
      <c r="AA654" s="6"/>
    </row>
    <row r="655" ht="15.75" customHeight="1">
      <c r="L655" s="6"/>
      <c r="M655" s="6"/>
      <c r="AA655" s="6"/>
    </row>
    <row r="656" ht="15.75" customHeight="1">
      <c r="L656" s="6"/>
      <c r="M656" s="6"/>
      <c r="AA656" s="6"/>
    </row>
    <row r="657" ht="15.75" customHeight="1">
      <c r="L657" s="6"/>
      <c r="M657" s="6"/>
      <c r="AA657" s="6"/>
    </row>
    <row r="658" ht="15.75" customHeight="1">
      <c r="L658" s="6"/>
      <c r="M658" s="6"/>
      <c r="AA658" s="6"/>
    </row>
    <row r="659" ht="15.75" customHeight="1">
      <c r="L659" s="6"/>
      <c r="M659" s="6"/>
      <c r="AA659" s="6"/>
    </row>
    <row r="660" ht="15.75" customHeight="1">
      <c r="L660" s="6"/>
      <c r="M660" s="6"/>
      <c r="AA660" s="6"/>
    </row>
    <row r="661" ht="15.75" customHeight="1">
      <c r="L661" s="6"/>
      <c r="M661" s="6"/>
      <c r="AA661" s="6"/>
    </row>
    <row r="662" ht="15.75" customHeight="1">
      <c r="L662" s="6"/>
      <c r="M662" s="6"/>
      <c r="AA662" s="6"/>
    </row>
    <row r="663" ht="15.75" customHeight="1">
      <c r="L663" s="6"/>
      <c r="M663" s="6"/>
      <c r="AA663" s="6"/>
    </row>
    <row r="664" ht="15.75" customHeight="1">
      <c r="L664" s="6"/>
      <c r="M664" s="6"/>
      <c r="AA664" s="6"/>
    </row>
    <row r="665" ht="15.75" customHeight="1">
      <c r="L665" s="6"/>
      <c r="M665" s="6"/>
      <c r="AA665" s="6"/>
    </row>
    <row r="666" ht="15.75" customHeight="1">
      <c r="L666" s="6"/>
      <c r="M666" s="6"/>
      <c r="AA666" s="6"/>
    </row>
    <row r="667" ht="15.75" customHeight="1">
      <c r="L667" s="6"/>
      <c r="M667" s="6"/>
      <c r="AA667" s="6"/>
    </row>
    <row r="668" ht="15.75" customHeight="1">
      <c r="L668" s="6"/>
      <c r="M668" s="6"/>
      <c r="AA668" s="6"/>
    </row>
    <row r="669" ht="15.75" customHeight="1">
      <c r="L669" s="6"/>
      <c r="M669" s="6"/>
      <c r="AA669" s="6"/>
    </row>
    <row r="670" ht="15.75" customHeight="1">
      <c r="L670" s="6"/>
      <c r="M670" s="6"/>
      <c r="AA670" s="6"/>
    </row>
    <row r="671" ht="15.75" customHeight="1">
      <c r="L671" s="6"/>
      <c r="M671" s="6"/>
      <c r="AA671" s="6"/>
    </row>
    <row r="672" ht="15.75" customHeight="1">
      <c r="L672" s="6"/>
      <c r="M672" s="6"/>
      <c r="AA672" s="6"/>
    </row>
    <row r="673" ht="15.75" customHeight="1">
      <c r="L673" s="6"/>
      <c r="M673" s="6"/>
      <c r="AA673" s="6"/>
    </row>
    <row r="674" ht="15.75" customHeight="1">
      <c r="L674" s="6"/>
      <c r="M674" s="6"/>
      <c r="AA674" s="6"/>
    </row>
    <row r="675" ht="15.75" customHeight="1">
      <c r="L675" s="6"/>
      <c r="M675" s="6"/>
      <c r="AA675" s="6"/>
    </row>
    <row r="676" ht="15.75" customHeight="1">
      <c r="L676" s="6"/>
      <c r="M676" s="6"/>
      <c r="AA676" s="6"/>
    </row>
    <row r="677" ht="15.75" customHeight="1">
      <c r="L677" s="6"/>
      <c r="M677" s="6"/>
      <c r="AA677" s="6"/>
    </row>
    <row r="678" ht="15.75" customHeight="1">
      <c r="L678" s="6"/>
      <c r="M678" s="6"/>
      <c r="AA678" s="6"/>
    </row>
    <row r="679" ht="15.75" customHeight="1">
      <c r="L679" s="6"/>
      <c r="M679" s="6"/>
      <c r="AA679" s="6"/>
    </row>
    <row r="680" ht="15.75" customHeight="1">
      <c r="L680" s="6"/>
      <c r="M680" s="6"/>
      <c r="AA680" s="6"/>
    </row>
    <row r="681" ht="15.75" customHeight="1">
      <c r="L681" s="6"/>
      <c r="M681" s="6"/>
      <c r="AA681" s="6"/>
    </row>
    <row r="682" ht="15.75" customHeight="1">
      <c r="L682" s="6"/>
      <c r="M682" s="6"/>
      <c r="AA682" s="6"/>
    </row>
    <row r="683" ht="15.75" customHeight="1">
      <c r="L683" s="6"/>
      <c r="M683" s="6"/>
      <c r="AA683" s="6"/>
    </row>
    <row r="684" ht="15.75" customHeight="1">
      <c r="L684" s="6"/>
      <c r="M684" s="6"/>
      <c r="AA684" s="6"/>
    </row>
    <row r="685" ht="15.75" customHeight="1">
      <c r="L685" s="6"/>
      <c r="M685" s="6"/>
      <c r="AA685" s="6"/>
    </row>
    <row r="686" ht="15.75" customHeight="1">
      <c r="L686" s="6"/>
      <c r="M686" s="6"/>
      <c r="AA686" s="6"/>
    </row>
    <row r="687" ht="15.75" customHeight="1">
      <c r="L687" s="6"/>
      <c r="M687" s="6"/>
      <c r="AA687" s="6"/>
    </row>
    <row r="688" ht="15.75" customHeight="1">
      <c r="L688" s="6"/>
      <c r="M688" s="6"/>
      <c r="AA688" s="6"/>
    </row>
    <row r="689" ht="15.75" customHeight="1">
      <c r="L689" s="6"/>
      <c r="M689" s="6"/>
      <c r="AA689" s="6"/>
    </row>
    <row r="690" ht="15.75" customHeight="1">
      <c r="L690" s="6"/>
      <c r="M690" s="6"/>
      <c r="AA690" s="6"/>
    </row>
    <row r="691" ht="15.75" customHeight="1">
      <c r="L691" s="6"/>
      <c r="M691" s="6"/>
      <c r="AA691" s="6"/>
    </row>
    <row r="692" ht="15.75" customHeight="1">
      <c r="L692" s="6"/>
      <c r="M692" s="6"/>
      <c r="AA692" s="6"/>
    </row>
    <row r="693" ht="15.75" customHeight="1">
      <c r="L693" s="6"/>
      <c r="M693" s="6"/>
      <c r="AA693" s="6"/>
    </row>
    <row r="694" ht="15.75" customHeight="1">
      <c r="L694" s="6"/>
      <c r="M694" s="6"/>
      <c r="AA694" s="6"/>
    </row>
    <row r="695" ht="15.75" customHeight="1">
      <c r="L695" s="6"/>
      <c r="M695" s="6"/>
      <c r="AA695" s="6"/>
    </row>
    <row r="696" ht="15.75" customHeight="1">
      <c r="L696" s="6"/>
      <c r="M696" s="6"/>
      <c r="AA696" s="6"/>
    </row>
    <row r="697" ht="15.75" customHeight="1">
      <c r="L697" s="6"/>
      <c r="M697" s="6"/>
      <c r="AA697" s="6"/>
    </row>
    <row r="698" ht="15.75" customHeight="1">
      <c r="L698" s="6"/>
      <c r="M698" s="6"/>
      <c r="AA698" s="6"/>
    </row>
    <row r="699" ht="15.75" customHeight="1">
      <c r="L699" s="6"/>
      <c r="M699" s="6"/>
      <c r="AA699" s="6"/>
    </row>
    <row r="700" ht="15.75" customHeight="1">
      <c r="L700" s="6"/>
      <c r="M700" s="6"/>
      <c r="AA700" s="6"/>
    </row>
    <row r="701" ht="15.75" customHeight="1">
      <c r="L701" s="6"/>
      <c r="M701" s="6"/>
      <c r="AA701" s="6"/>
    </row>
    <row r="702" ht="15.75" customHeight="1">
      <c r="L702" s="6"/>
      <c r="M702" s="6"/>
      <c r="AA702" s="6"/>
    </row>
    <row r="703" ht="15.75" customHeight="1">
      <c r="L703" s="6"/>
      <c r="M703" s="6"/>
      <c r="AA703" s="6"/>
    </row>
    <row r="704" ht="15.75" customHeight="1">
      <c r="L704" s="6"/>
      <c r="M704" s="6"/>
      <c r="AA704" s="6"/>
    </row>
    <row r="705" ht="15.75" customHeight="1">
      <c r="L705" s="6"/>
      <c r="M705" s="6"/>
      <c r="AA705" s="6"/>
    </row>
    <row r="706" ht="15.75" customHeight="1">
      <c r="L706" s="6"/>
      <c r="M706" s="6"/>
      <c r="AA706" s="6"/>
    </row>
    <row r="707" ht="15.75" customHeight="1">
      <c r="L707" s="6"/>
      <c r="M707" s="6"/>
      <c r="AA707" s="6"/>
    </row>
    <row r="708" ht="15.75" customHeight="1">
      <c r="L708" s="6"/>
      <c r="M708" s="6"/>
      <c r="AA708" s="6"/>
    </row>
    <row r="709" ht="15.75" customHeight="1">
      <c r="L709" s="6"/>
      <c r="M709" s="6"/>
      <c r="AA709" s="6"/>
    </row>
    <row r="710" ht="15.75" customHeight="1">
      <c r="L710" s="6"/>
      <c r="M710" s="6"/>
      <c r="AA710" s="6"/>
    </row>
    <row r="711" ht="15.75" customHeight="1">
      <c r="L711" s="6"/>
      <c r="M711" s="6"/>
      <c r="AA711" s="6"/>
    </row>
    <row r="712" ht="15.75" customHeight="1">
      <c r="L712" s="6"/>
      <c r="M712" s="6"/>
      <c r="AA712" s="6"/>
    </row>
    <row r="713" ht="15.75" customHeight="1">
      <c r="L713" s="6"/>
      <c r="M713" s="6"/>
      <c r="AA713" s="6"/>
    </row>
    <row r="714" ht="15.75" customHeight="1">
      <c r="L714" s="6"/>
      <c r="M714" s="6"/>
      <c r="AA714" s="6"/>
    </row>
    <row r="715" ht="15.75" customHeight="1">
      <c r="L715" s="6"/>
      <c r="M715" s="6"/>
      <c r="AA715" s="6"/>
    </row>
    <row r="716" ht="15.75" customHeight="1">
      <c r="L716" s="6"/>
      <c r="M716" s="6"/>
      <c r="AA716" s="6"/>
    </row>
    <row r="717" ht="15.75" customHeight="1">
      <c r="L717" s="6"/>
      <c r="M717" s="6"/>
      <c r="AA717" s="6"/>
    </row>
    <row r="718" ht="15.75" customHeight="1">
      <c r="L718" s="6"/>
      <c r="M718" s="6"/>
      <c r="AA718" s="6"/>
    </row>
    <row r="719" ht="15.75" customHeight="1">
      <c r="L719" s="6"/>
      <c r="M719" s="6"/>
      <c r="AA719" s="6"/>
    </row>
    <row r="720" ht="15.75" customHeight="1">
      <c r="L720" s="6"/>
      <c r="M720" s="6"/>
      <c r="AA720" s="6"/>
    </row>
    <row r="721" ht="15.75" customHeight="1">
      <c r="L721" s="6"/>
      <c r="M721" s="6"/>
      <c r="AA721" s="6"/>
    </row>
    <row r="722" ht="15.75" customHeight="1">
      <c r="L722" s="6"/>
      <c r="M722" s="6"/>
      <c r="AA722" s="6"/>
    </row>
    <row r="723" ht="15.75" customHeight="1">
      <c r="L723" s="6"/>
      <c r="M723" s="6"/>
      <c r="AA723" s="6"/>
    </row>
    <row r="724" ht="15.75" customHeight="1">
      <c r="L724" s="6"/>
      <c r="M724" s="6"/>
      <c r="AA724" s="6"/>
    </row>
    <row r="725" ht="15.75" customHeight="1">
      <c r="L725" s="6"/>
      <c r="M725" s="6"/>
      <c r="AA725" s="6"/>
    </row>
    <row r="726" ht="15.75" customHeight="1">
      <c r="L726" s="6"/>
      <c r="M726" s="6"/>
      <c r="AA726" s="6"/>
    </row>
    <row r="727" ht="15.75" customHeight="1">
      <c r="L727" s="6"/>
      <c r="M727" s="6"/>
      <c r="AA727" s="6"/>
    </row>
    <row r="728" ht="15.75" customHeight="1">
      <c r="L728" s="6"/>
      <c r="M728" s="6"/>
      <c r="AA728" s="6"/>
    </row>
    <row r="729" ht="15.75" customHeight="1">
      <c r="L729" s="6"/>
      <c r="M729" s="6"/>
      <c r="AA729" s="6"/>
    </row>
    <row r="730" ht="15.75" customHeight="1">
      <c r="L730" s="6"/>
      <c r="M730" s="6"/>
      <c r="AA730" s="6"/>
    </row>
    <row r="731" ht="15.75" customHeight="1">
      <c r="L731" s="6"/>
      <c r="M731" s="6"/>
      <c r="AA731" s="6"/>
    </row>
    <row r="732" ht="15.75" customHeight="1">
      <c r="L732" s="6"/>
      <c r="M732" s="6"/>
      <c r="AA732" s="6"/>
    </row>
    <row r="733" ht="15.75" customHeight="1">
      <c r="L733" s="6"/>
      <c r="M733" s="6"/>
      <c r="AA733" s="6"/>
    </row>
    <row r="734" ht="15.75" customHeight="1">
      <c r="L734" s="6"/>
      <c r="M734" s="6"/>
      <c r="AA734" s="6"/>
    </row>
    <row r="735" ht="15.75" customHeight="1">
      <c r="L735" s="6"/>
      <c r="M735" s="6"/>
      <c r="AA735" s="6"/>
    </row>
    <row r="736" ht="15.75" customHeight="1">
      <c r="L736" s="6"/>
      <c r="M736" s="6"/>
      <c r="AA736" s="6"/>
    </row>
    <row r="737" ht="15.75" customHeight="1">
      <c r="L737" s="6"/>
      <c r="M737" s="6"/>
      <c r="AA737" s="6"/>
    </row>
    <row r="738" ht="15.75" customHeight="1">
      <c r="L738" s="6"/>
      <c r="M738" s="6"/>
      <c r="AA738" s="6"/>
    </row>
    <row r="739" ht="15.75" customHeight="1">
      <c r="L739" s="6"/>
      <c r="M739" s="6"/>
      <c r="AA739" s="6"/>
    </row>
    <row r="740" ht="15.75" customHeight="1">
      <c r="L740" s="6"/>
      <c r="M740" s="6"/>
      <c r="AA740" s="6"/>
    </row>
    <row r="741" ht="15.75" customHeight="1">
      <c r="L741" s="6"/>
      <c r="M741" s="6"/>
      <c r="AA741" s="6"/>
    </row>
    <row r="742" ht="15.75" customHeight="1">
      <c r="L742" s="6"/>
      <c r="M742" s="6"/>
      <c r="AA742" s="6"/>
    </row>
    <row r="743" ht="15.75" customHeight="1">
      <c r="L743" s="6"/>
      <c r="M743" s="6"/>
      <c r="AA743" s="6"/>
    </row>
    <row r="744" ht="15.75" customHeight="1">
      <c r="L744" s="6"/>
      <c r="M744" s="6"/>
      <c r="AA744" s="6"/>
    </row>
    <row r="745" ht="15.75" customHeight="1">
      <c r="L745" s="6"/>
      <c r="M745" s="6"/>
      <c r="AA745" s="6"/>
    </row>
    <row r="746" ht="15.75" customHeight="1">
      <c r="L746" s="6"/>
      <c r="M746" s="6"/>
      <c r="AA746" s="6"/>
    </row>
    <row r="747" ht="15.75" customHeight="1">
      <c r="L747" s="6"/>
      <c r="M747" s="6"/>
      <c r="AA747" s="6"/>
    </row>
    <row r="748" ht="15.75" customHeight="1">
      <c r="L748" s="6"/>
      <c r="M748" s="6"/>
      <c r="AA748" s="6"/>
    </row>
    <row r="749" ht="15.75" customHeight="1">
      <c r="L749" s="6"/>
      <c r="M749" s="6"/>
      <c r="AA749" s="6"/>
    </row>
    <row r="750" ht="15.75" customHeight="1">
      <c r="L750" s="6"/>
      <c r="M750" s="6"/>
      <c r="AA750" s="6"/>
    </row>
    <row r="751" ht="15.75" customHeight="1">
      <c r="L751" s="6"/>
      <c r="M751" s="6"/>
      <c r="AA751" s="6"/>
    </row>
    <row r="752" ht="15.75" customHeight="1">
      <c r="L752" s="6"/>
      <c r="M752" s="6"/>
      <c r="AA752" s="6"/>
    </row>
    <row r="753" ht="15.75" customHeight="1">
      <c r="L753" s="6"/>
      <c r="M753" s="6"/>
      <c r="AA753" s="6"/>
    </row>
    <row r="754" ht="15.75" customHeight="1">
      <c r="L754" s="6"/>
      <c r="M754" s="6"/>
      <c r="AA754" s="6"/>
    </row>
    <row r="755" ht="15.75" customHeight="1">
      <c r="L755" s="6"/>
      <c r="M755" s="6"/>
      <c r="AA755" s="6"/>
    </row>
    <row r="756" ht="15.75" customHeight="1">
      <c r="L756" s="6"/>
      <c r="M756" s="6"/>
      <c r="AA756" s="6"/>
    </row>
    <row r="757" ht="15.75" customHeight="1">
      <c r="L757" s="6"/>
      <c r="M757" s="6"/>
      <c r="AA757" s="6"/>
    </row>
    <row r="758" ht="15.75" customHeight="1">
      <c r="L758" s="6"/>
      <c r="M758" s="6"/>
      <c r="AA758" s="6"/>
    </row>
    <row r="759" ht="15.75" customHeight="1">
      <c r="L759" s="6"/>
      <c r="M759" s="6"/>
      <c r="AA759" s="6"/>
    </row>
    <row r="760" ht="15.75" customHeight="1">
      <c r="L760" s="6"/>
      <c r="M760" s="6"/>
      <c r="AA760" s="6"/>
    </row>
    <row r="761" ht="15.75" customHeight="1">
      <c r="L761" s="6"/>
      <c r="M761" s="6"/>
      <c r="AA761" s="6"/>
    </row>
    <row r="762" ht="15.75" customHeight="1">
      <c r="L762" s="6"/>
      <c r="M762" s="6"/>
      <c r="AA762" s="6"/>
    </row>
    <row r="763" ht="15.75" customHeight="1">
      <c r="L763" s="6"/>
      <c r="M763" s="6"/>
      <c r="AA763" s="6"/>
    </row>
    <row r="764" ht="15.75" customHeight="1">
      <c r="L764" s="6"/>
      <c r="M764" s="6"/>
      <c r="AA764" s="6"/>
    </row>
    <row r="765" ht="15.75" customHeight="1">
      <c r="L765" s="6"/>
      <c r="M765" s="6"/>
      <c r="AA765" s="6"/>
    </row>
    <row r="766" ht="15.75" customHeight="1">
      <c r="L766" s="6"/>
      <c r="M766" s="6"/>
      <c r="AA766" s="6"/>
    </row>
    <row r="767" ht="15.75" customHeight="1">
      <c r="L767" s="6"/>
      <c r="M767" s="6"/>
      <c r="AA767" s="6"/>
    </row>
    <row r="768" ht="15.75" customHeight="1">
      <c r="L768" s="6"/>
      <c r="M768" s="6"/>
      <c r="AA768" s="6"/>
    </row>
    <row r="769" ht="15.75" customHeight="1">
      <c r="L769" s="6"/>
      <c r="M769" s="6"/>
      <c r="AA769" s="6"/>
    </row>
    <row r="770" ht="15.75" customHeight="1">
      <c r="L770" s="6"/>
      <c r="M770" s="6"/>
      <c r="AA770" s="6"/>
    </row>
    <row r="771" ht="15.75" customHeight="1">
      <c r="L771" s="6"/>
      <c r="M771" s="6"/>
      <c r="AA771" s="6"/>
    </row>
    <row r="772" ht="15.75" customHeight="1">
      <c r="L772" s="6"/>
      <c r="M772" s="6"/>
      <c r="AA772" s="6"/>
    </row>
    <row r="773" ht="15.75" customHeight="1">
      <c r="L773" s="6"/>
      <c r="M773" s="6"/>
      <c r="AA773" s="6"/>
    </row>
    <row r="774" ht="15.75" customHeight="1">
      <c r="L774" s="6"/>
      <c r="M774" s="6"/>
      <c r="AA774" s="6"/>
    </row>
    <row r="775" ht="15.75" customHeight="1">
      <c r="L775" s="6"/>
      <c r="M775" s="6"/>
      <c r="AA775" s="6"/>
    </row>
    <row r="776" ht="15.75" customHeight="1">
      <c r="L776" s="6"/>
      <c r="M776" s="6"/>
      <c r="AA776" s="6"/>
    </row>
    <row r="777" ht="15.75" customHeight="1">
      <c r="L777" s="6"/>
      <c r="M777" s="6"/>
      <c r="AA777" s="6"/>
    </row>
    <row r="778" ht="15.75" customHeight="1">
      <c r="L778" s="6"/>
      <c r="M778" s="6"/>
      <c r="AA778" s="6"/>
    </row>
    <row r="779" ht="15.75" customHeight="1">
      <c r="L779" s="6"/>
      <c r="M779" s="6"/>
      <c r="AA779" s="6"/>
    </row>
    <row r="780" ht="15.75" customHeight="1">
      <c r="L780" s="6"/>
      <c r="M780" s="6"/>
      <c r="AA780" s="6"/>
    </row>
    <row r="781" ht="15.75" customHeight="1">
      <c r="L781" s="6"/>
      <c r="M781" s="6"/>
      <c r="AA781" s="6"/>
    </row>
    <row r="782" ht="15.75" customHeight="1">
      <c r="L782" s="6"/>
      <c r="M782" s="6"/>
      <c r="AA782" s="6"/>
    </row>
    <row r="783" ht="15.75" customHeight="1">
      <c r="L783" s="6"/>
      <c r="M783" s="6"/>
      <c r="AA783" s="6"/>
    </row>
    <row r="784" ht="15.75" customHeight="1">
      <c r="L784" s="6"/>
      <c r="M784" s="6"/>
      <c r="AA784" s="6"/>
    </row>
    <row r="785" ht="15.75" customHeight="1">
      <c r="L785" s="6"/>
      <c r="M785" s="6"/>
      <c r="AA785" s="6"/>
    </row>
    <row r="786" ht="15.75" customHeight="1">
      <c r="L786" s="6"/>
      <c r="M786" s="6"/>
      <c r="AA786" s="6"/>
    </row>
    <row r="787" ht="15.75" customHeight="1">
      <c r="L787" s="6"/>
      <c r="M787" s="6"/>
      <c r="AA787" s="6"/>
    </row>
    <row r="788" ht="15.75" customHeight="1">
      <c r="L788" s="6"/>
      <c r="M788" s="6"/>
      <c r="AA788" s="6"/>
    </row>
    <row r="789" ht="15.75" customHeight="1">
      <c r="L789" s="6"/>
      <c r="M789" s="6"/>
      <c r="AA789" s="6"/>
    </row>
    <row r="790" ht="15.75" customHeight="1">
      <c r="L790" s="6"/>
      <c r="M790" s="6"/>
      <c r="AA790" s="6"/>
    </row>
    <row r="791" ht="15.75" customHeight="1">
      <c r="L791" s="6"/>
      <c r="M791" s="6"/>
      <c r="AA791" s="6"/>
    </row>
    <row r="792" ht="15.75" customHeight="1">
      <c r="L792" s="6"/>
      <c r="M792" s="6"/>
      <c r="AA792" s="6"/>
    </row>
    <row r="793" ht="15.75" customHeight="1">
      <c r="L793" s="6"/>
      <c r="M793" s="6"/>
      <c r="AA793" s="6"/>
    </row>
    <row r="794" ht="15.75" customHeight="1">
      <c r="L794" s="6"/>
      <c r="M794" s="6"/>
      <c r="AA794" s="6"/>
    </row>
    <row r="795" ht="15.75" customHeight="1">
      <c r="L795" s="6"/>
      <c r="M795" s="6"/>
      <c r="AA795" s="6"/>
    </row>
    <row r="796" ht="15.75" customHeight="1">
      <c r="L796" s="6"/>
      <c r="M796" s="6"/>
      <c r="AA796" s="6"/>
    </row>
    <row r="797" ht="15.75" customHeight="1">
      <c r="L797" s="6"/>
      <c r="M797" s="6"/>
      <c r="AA797" s="6"/>
    </row>
    <row r="798" ht="15.75" customHeight="1">
      <c r="L798" s="6"/>
      <c r="M798" s="6"/>
      <c r="AA798" s="6"/>
    </row>
    <row r="799" ht="15.75" customHeight="1">
      <c r="L799" s="6"/>
      <c r="M799" s="6"/>
      <c r="AA799" s="6"/>
    </row>
    <row r="800" ht="15.75" customHeight="1">
      <c r="L800" s="6"/>
      <c r="M800" s="6"/>
      <c r="AA800" s="6"/>
    </row>
    <row r="801" ht="15.75" customHeight="1">
      <c r="L801" s="6"/>
      <c r="M801" s="6"/>
      <c r="AA801" s="6"/>
    </row>
    <row r="802" ht="15.75" customHeight="1">
      <c r="L802" s="6"/>
      <c r="M802" s="6"/>
      <c r="AA802" s="6"/>
    </row>
    <row r="803" ht="15.75" customHeight="1">
      <c r="L803" s="6"/>
      <c r="M803" s="6"/>
      <c r="AA803" s="6"/>
    </row>
    <row r="804" ht="15.75" customHeight="1">
      <c r="L804" s="6"/>
      <c r="M804" s="6"/>
      <c r="AA804" s="6"/>
    </row>
    <row r="805" ht="15.75" customHeight="1">
      <c r="L805" s="6"/>
      <c r="M805" s="6"/>
      <c r="AA805" s="6"/>
    </row>
    <row r="806" ht="15.75" customHeight="1">
      <c r="L806" s="6"/>
      <c r="M806" s="6"/>
      <c r="AA806" s="6"/>
    </row>
    <row r="807" ht="15.75" customHeight="1">
      <c r="L807" s="6"/>
      <c r="M807" s="6"/>
      <c r="AA807" s="6"/>
    </row>
    <row r="808" ht="15.75" customHeight="1">
      <c r="L808" s="6"/>
      <c r="M808" s="6"/>
      <c r="AA808" s="6"/>
    </row>
    <row r="809" ht="15.75" customHeight="1">
      <c r="L809" s="6"/>
      <c r="M809" s="6"/>
      <c r="AA809" s="6"/>
    </row>
    <row r="810" ht="15.75" customHeight="1">
      <c r="L810" s="6"/>
      <c r="M810" s="6"/>
      <c r="AA810" s="6"/>
    </row>
    <row r="811" ht="15.75" customHeight="1">
      <c r="L811" s="6"/>
      <c r="M811" s="6"/>
      <c r="AA811" s="6"/>
    </row>
    <row r="812" ht="15.75" customHeight="1">
      <c r="L812" s="6"/>
      <c r="M812" s="6"/>
      <c r="AA812" s="6"/>
    </row>
    <row r="813" ht="15.75" customHeight="1">
      <c r="L813" s="6"/>
      <c r="M813" s="6"/>
      <c r="AA813" s="6"/>
    </row>
    <row r="814" ht="15.75" customHeight="1">
      <c r="L814" s="6"/>
      <c r="M814" s="6"/>
      <c r="AA814" s="6"/>
    </row>
    <row r="815" ht="15.75" customHeight="1">
      <c r="L815" s="6"/>
      <c r="M815" s="6"/>
      <c r="AA815" s="6"/>
    </row>
    <row r="816" ht="15.75" customHeight="1">
      <c r="L816" s="6"/>
      <c r="M816" s="6"/>
      <c r="AA816" s="6"/>
    </row>
    <row r="817" ht="15.75" customHeight="1">
      <c r="L817" s="6"/>
      <c r="M817" s="6"/>
      <c r="AA817" s="6"/>
    </row>
    <row r="818" ht="15.75" customHeight="1">
      <c r="L818" s="6"/>
      <c r="M818" s="6"/>
      <c r="AA818" s="6"/>
    </row>
    <row r="819" ht="15.75" customHeight="1">
      <c r="L819" s="6"/>
      <c r="M819" s="6"/>
      <c r="AA819" s="6"/>
    </row>
    <row r="820" ht="15.75" customHeight="1">
      <c r="L820" s="6"/>
      <c r="M820" s="6"/>
      <c r="AA820" s="6"/>
    </row>
    <row r="821" ht="15.75" customHeight="1">
      <c r="L821" s="6"/>
      <c r="M821" s="6"/>
      <c r="AA821" s="6"/>
    </row>
    <row r="822" ht="15.75" customHeight="1">
      <c r="L822" s="6"/>
      <c r="M822" s="6"/>
      <c r="AA822" s="6"/>
    </row>
    <row r="823" ht="15.75" customHeight="1">
      <c r="L823" s="6"/>
      <c r="M823" s="6"/>
      <c r="AA823" s="6"/>
    </row>
    <row r="824" ht="15.75" customHeight="1">
      <c r="L824" s="6"/>
      <c r="M824" s="6"/>
      <c r="AA824" s="6"/>
    </row>
    <row r="825" ht="15.75" customHeight="1">
      <c r="L825" s="6"/>
      <c r="M825" s="6"/>
      <c r="AA825" s="6"/>
    </row>
    <row r="826" ht="15.75" customHeight="1">
      <c r="L826" s="6"/>
      <c r="M826" s="6"/>
      <c r="AA826" s="6"/>
    </row>
    <row r="827" ht="15.75" customHeight="1">
      <c r="L827" s="6"/>
      <c r="M827" s="6"/>
      <c r="AA827" s="6"/>
    </row>
    <row r="828" ht="15.75" customHeight="1">
      <c r="L828" s="6"/>
      <c r="M828" s="6"/>
      <c r="AA828" s="6"/>
    </row>
    <row r="829" ht="15.75" customHeight="1">
      <c r="L829" s="6"/>
      <c r="M829" s="6"/>
      <c r="AA829" s="6"/>
    </row>
    <row r="830" ht="15.75" customHeight="1">
      <c r="L830" s="6"/>
      <c r="M830" s="6"/>
      <c r="AA830" s="6"/>
    </row>
    <row r="831" ht="15.75" customHeight="1">
      <c r="L831" s="6"/>
      <c r="M831" s="6"/>
      <c r="AA831" s="6"/>
    </row>
    <row r="832" ht="15.75" customHeight="1">
      <c r="L832" s="6"/>
      <c r="M832" s="6"/>
      <c r="AA832" s="6"/>
    </row>
    <row r="833" ht="15.75" customHeight="1">
      <c r="L833" s="6"/>
      <c r="M833" s="6"/>
      <c r="AA833" s="6"/>
    </row>
    <row r="834" ht="15.75" customHeight="1">
      <c r="L834" s="6"/>
      <c r="M834" s="6"/>
      <c r="AA834" s="6"/>
    </row>
    <row r="835" ht="15.75" customHeight="1">
      <c r="L835" s="6"/>
      <c r="M835" s="6"/>
      <c r="AA835" s="6"/>
    </row>
    <row r="836" ht="15.75" customHeight="1">
      <c r="L836" s="6"/>
      <c r="M836" s="6"/>
      <c r="AA836" s="6"/>
    </row>
    <row r="837" ht="15.75" customHeight="1">
      <c r="L837" s="6"/>
      <c r="M837" s="6"/>
      <c r="AA837" s="6"/>
    </row>
    <row r="838" ht="15.75" customHeight="1">
      <c r="L838" s="6"/>
      <c r="M838" s="6"/>
      <c r="AA838" s="6"/>
    </row>
    <row r="839" ht="15.75" customHeight="1">
      <c r="L839" s="6"/>
      <c r="M839" s="6"/>
      <c r="AA839" s="6"/>
    </row>
    <row r="840" ht="15.75" customHeight="1">
      <c r="L840" s="6"/>
      <c r="M840" s="6"/>
      <c r="AA840" s="6"/>
    </row>
    <row r="841" ht="15.75" customHeight="1">
      <c r="L841" s="6"/>
      <c r="M841" s="6"/>
      <c r="AA841" s="6"/>
    </row>
    <row r="842" ht="15.75" customHeight="1">
      <c r="L842" s="6"/>
      <c r="M842" s="6"/>
      <c r="AA842" s="6"/>
    </row>
    <row r="843" ht="15.75" customHeight="1">
      <c r="L843" s="6"/>
      <c r="M843" s="6"/>
      <c r="AA843" s="6"/>
    </row>
    <row r="844" ht="15.75" customHeight="1">
      <c r="L844" s="6"/>
      <c r="M844" s="6"/>
      <c r="AA844" s="6"/>
    </row>
    <row r="845" ht="15.75" customHeight="1">
      <c r="L845" s="6"/>
      <c r="M845" s="6"/>
      <c r="AA845" s="6"/>
    </row>
    <row r="846" ht="15.75" customHeight="1">
      <c r="L846" s="6"/>
      <c r="M846" s="6"/>
      <c r="AA846" s="6"/>
    </row>
    <row r="847" ht="15.75" customHeight="1">
      <c r="L847" s="6"/>
      <c r="M847" s="6"/>
      <c r="AA847" s="6"/>
    </row>
    <row r="848" ht="15.75" customHeight="1">
      <c r="L848" s="6"/>
      <c r="M848" s="6"/>
      <c r="AA848" s="6"/>
    </row>
    <row r="849" ht="15.75" customHeight="1">
      <c r="L849" s="6"/>
      <c r="M849" s="6"/>
      <c r="AA849" s="6"/>
    </row>
    <row r="850" ht="15.75" customHeight="1">
      <c r="L850" s="6"/>
      <c r="M850" s="6"/>
      <c r="AA850" s="6"/>
    </row>
    <row r="851" ht="15.75" customHeight="1">
      <c r="L851" s="6"/>
      <c r="M851" s="6"/>
      <c r="AA851" s="6"/>
    </row>
    <row r="852" ht="15.75" customHeight="1">
      <c r="L852" s="6"/>
      <c r="M852" s="6"/>
      <c r="AA852" s="6"/>
    </row>
    <row r="853" ht="15.75" customHeight="1">
      <c r="L853" s="6"/>
      <c r="M853" s="6"/>
      <c r="AA853" s="6"/>
    </row>
    <row r="854" ht="15.75" customHeight="1">
      <c r="L854" s="6"/>
      <c r="M854" s="6"/>
      <c r="AA854" s="6"/>
    </row>
    <row r="855" ht="15.75" customHeight="1">
      <c r="L855" s="6"/>
      <c r="M855" s="6"/>
      <c r="AA855" s="6"/>
    </row>
    <row r="856" ht="15.75" customHeight="1">
      <c r="L856" s="6"/>
      <c r="M856" s="6"/>
      <c r="AA856" s="6"/>
    </row>
    <row r="857" ht="15.75" customHeight="1">
      <c r="L857" s="6"/>
      <c r="M857" s="6"/>
      <c r="AA857" s="6"/>
    </row>
    <row r="858" ht="15.75" customHeight="1">
      <c r="L858" s="6"/>
      <c r="M858" s="6"/>
      <c r="AA858" s="6"/>
    </row>
    <row r="859" ht="15.75" customHeight="1">
      <c r="L859" s="6"/>
      <c r="M859" s="6"/>
      <c r="AA859" s="6"/>
    </row>
    <row r="860" ht="15.75" customHeight="1">
      <c r="L860" s="6"/>
      <c r="M860" s="6"/>
      <c r="AA860" s="6"/>
    </row>
    <row r="861" ht="15.75" customHeight="1">
      <c r="L861" s="6"/>
      <c r="M861" s="6"/>
      <c r="AA861" s="6"/>
    </row>
    <row r="862" ht="15.75" customHeight="1">
      <c r="L862" s="6"/>
      <c r="M862" s="6"/>
      <c r="AA862" s="6"/>
    </row>
    <row r="863" ht="15.75" customHeight="1">
      <c r="L863" s="6"/>
      <c r="M863" s="6"/>
      <c r="AA863" s="6"/>
    </row>
    <row r="864" ht="15.75" customHeight="1">
      <c r="L864" s="6"/>
      <c r="M864" s="6"/>
      <c r="AA864" s="6"/>
    </row>
    <row r="865" ht="15.75" customHeight="1">
      <c r="L865" s="6"/>
      <c r="M865" s="6"/>
      <c r="AA865" s="6"/>
    </row>
    <row r="866" ht="15.75" customHeight="1">
      <c r="L866" s="6"/>
      <c r="M866" s="6"/>
      <c r="AA866" s="6"/>
    </row>
    <row r="867" ht="15.75" customHeight="1">
      <c r="L867" s="6"/>
      <c r="M867" s="6"/>
      <c r="AA867" s="6"/>
    </row>
    <row r="868" ht="15.75" customHeight="1">
      <c r="L868" s="6"/>
      <c r="M868" s="6"/>
      <c r="AA868" s="6"/>
    </row>
    <row r="869" ht="15.75" customHeight="1">
      <c r="L869" s="6"/>
      <c r="M869" s="6"/>
      <c r="AA869" s="6"/>
    </row>
    <row r="870" ht="15.75" customHeight="1">
      <c r="L870" s="6"/>
      <c r="M870" s="6"/>
      <c r="AA870" s="6"/>
    </row>
    <row r="871" ht="15.75" customHeight="1">
      <c r="L871" s="6"/>
      <c r="M871" s="6"/>
      <c r="AA871" s="6"/>
    </row>
    <row r="872" ht="15.75" customHeight="1">
      <c r="L872" s="6"/>
      <c r="M872" s="6"/>
      <c r="AA872" s="6"/>
    </row>
    <row r="873" ht="15.75" customHeight="1">
      <c r="L873" s="6"/>
      <c r="M873" s="6"/>
      <c r="AA873" s="6"/>
    </row>
    <row r="874" ht="15.75" customHeight="1">
      <c r="L874" s="6"/>
      <c r="M874" s="6"/>
      <c r="AA874" s="6"/>
    </row>
    <row r="875" ht="15.75" customHeight="1">
      <c r="L875" s="6"/>
      <c r="M875" s="6"/>
      <c r="AA875" s="6"/>
    </row>
    <row r="876" ht="15.75" customHeight="1">
      <c r="L876" s="6"/>
      <c r="M876" s="6"/>
      <c r="AA876" s="6"/>
    </row>
    <row r="877" ht="15.75" customHeight="1">
      <c r="L877" s="6"/>
      <c r="M877" s="6"/>
      <c r="AA877" s="6"/>
    </row>
    <row r="878" ht="15.75" customHeight="1">
      <c r="L878" s="6"/>
      <c r="M878" s="6"/>
      <c r="AA878" s="6"/>
    </row>
    <row r="879" ht="15.75" customHeight="1">
      <c r="L879" s="6"/>
      <c r="M879" s="6"/>
      <c r="AA879" s="6"/>
    </row>
    <row r="880" ht="15.75" customHeight="1">
      <c r="L880" s="6"/>
      <c r="M880" s="6"/>
      <c r="AA880" s="6"/>
    </row>
    <row r="881" ht="15.75" customHeight="1">
      <c r="L881" s="6"/>
      <c r="M881" s="6"/>
      <c r="AA881" s="6"/>
    </row>
    <row r="882" ht="15.75" customHeight="1">
      <c r="L882" s="6"/>
      <c r="M882" s="6"/>
      <c r="AA882" s="6"/>
    </row>
    <row r="883" ht="15.75" customHeight="1">
      <c r="L883" s="6"/>
      <c r="M883" s="6"/>
      <c r="AA883" s="6"/>
    </row>
    <row r="884" ht="15.75" customHeight="1">
      <c r="L884" s="6"/>
      <c r="M884" s="6"/>
      <c r="AA884" s="6"/>
    </row>
    <row r="885" ht="15.75" customHeight="1">
      <c r="L885" s="6"/>
      <c r="M885" s="6"/>
      <c r="AA885" s="6"/>
    </row>
    <row r="886" ht="15.75" customHeight="1">
      <c r="L886" s="6"/>
      <c r="M886" s="6"/>
      <c r="AA886" s="6"/>
    </row>
    <row r="887" ht="15.75" customHeight="1">
      <c r="L887" s="6"/>
      <c r="M887" s="6"/>
      <c r="AA887" s="6"/>
    </row>
    <row r="888" ht="15.75" customHeight="1">
      <c r="L888" s="6"/>
      <c r="M888" s="6"/>
      <c r="AA888" s="6"/>
    </row>
    <row r="889" ht="15.75" customHeight="1">
      <c r="L889" s="6"/>
      <c r="M889" s="6"/>
      <c r="AA889" s="6"/>
    </row>
    <row r="890" ht="15.75" customHeight="1">
      <c r="L890" s="6"/>
      <c r="M890" s="6"/>
      <c r="AA890" s="6"/>
    </row>
    <row r="891" ht="15.75" customHeight="1">
      <c r="L891" s="6"/>
      <c r="M891" s="6"/>
      <c r="AA891" s="6"/>
    </row>
    <row r="892" ht="15.75" customHeight="1">
      <c r="L892" s="6"/>
      <c r="M892" s="6"/>
      <c r="AA892" s="6"/>
    </row>
    <row r="893" ht="15.75" customHeight="1">
      <c r="L893" s="6"/>
      <c r="M893" s="6"/>
      <c r="AA893" s="6"/>
    </row>
    <row r="894" ht="15.75" customHeight="1">
      <c r="L894" s="6"/>
      <c r="M894" s="6"/>
      <c r="AA894" s="6"/>
    </row>
    <row r="895" ht="15.75" customHeight="1">
      <c r="L895" s="6"/>
      <c r="M895" s="6"/>
      <c r="AA895" s="6"/>
    </row>
    <row r="896" ht="15.75" customHeight="1">
      <c r="L896" s="6"/>
      <c r="M896" s="6"/>
      <c r="AA896" s="6"/>
    </row>
    <row r="897" ht="15.75" customHeight="1">
      <c r="L897" s="6"/>
      <c r="M897" s="6"/>
      <c r="AA897" s="6"/>
    </row>
    <row r="898" ht="15.75" customHeight="1">
      <c r="L898" s="6"/>
      <c r="M898" s="6"/>
      <c r="AA898" s="6"/>
    </row>
    <row r="899" ht="15.75" customHeight="1">
      <c r="L899" s="6"/>
      <c r="M899" s="6"/>
      <c r="AA899" s="6"/>
    </row>
    <row r="900" ht="15.75" customHeight="1">
      <c r="L900" s="6"/>
      <c r="M900" s="6"/>
      <c r="AA900" s="6"/>
    </row>
    <row r="901" ht="15.75" customHeight="1">
      <c r="L901" s="6"/>
      <c r="M901" s="6"/>
      <c r="AA901" s="6"/>
    </row>
    <row r="902" ht="15.75" customHeight="1">
      <c r="L902" s="6"/>
      <c r="M902" s="6"/>
      <c r="AA902" s="6"/>
    </row>
    <row r="903" ht="15.75" customHeight="1">
      <c r="L903" s="6"/>
      <c r="M903" s="6"/>
      <c r="AA903" s="6"/>
    </row>
    <row r="904" ht="15.75" customHeight="1">
      <c r="L904" s="6"/>
      <c r="M904" s="6"/>
      <c r="AA904" s="6"/>
    </row>
    <row r="905" ht="15.75" customHeight="1">
      <c r="L905" s="6"/>
      <c r="M905" s="6"/>
      <c r="AA905" s="6"/>
    </row>
    <row r="906" ht="15.75" customHeight="1">
      <c r="L906" s="6"/>
      <c r="M906" s="6"/>
      <c r="AA906" s="6"/>
    </row>
    <row r="907" ht="15.75" customHeight="1">
      <c r="L907" s="6"/>
      <c r="M907" s="6"/>
      <c r="AA907" s="6"/>
    </row>
    <row r="908" ht="15.75" customHeight="1">
      <c r="L908" s="6"/>
      <c r="M908" s="6"/>
      <c r="AA908" s="6"/>
    </row>
    <row r="909" ht="15.75" customHeight="1">
      <c r="L909" s="6"/>
      <c r="M909" s="6"/>
      <c r="AA909" s="6"/>
    </row>
    <row r="910" ht="15.75" customHeight="1">
      <c r="L910" s="6"/>
      <c r="M910" s="6"/>
      <c r="AA910" s="6"/>
    </row>
    <row r="911" ht="15.75" customHeight="1">
      <c r="L911" s="6"/>
      <c r="M911" s="6"/>
      <c r="AA911" s="6"/>
    </row>
    <row r="912" ht="15.75" customHeight="1">
      <c r="L912" s="6"/>
      <c r="M912" s="6"/>
      <c r="AA912" s="6"/>
    </row>
    <row r="913" ht="15.75" customHeight="1">
      <c r="L913" s="6"/>
      <c r="M913" s="6"/>
      <c r="AA913" s="6"/>
    </row>
    <row r="914" ht="15.75" customHeight="1">
      <c r="L914" s="6"/>
      <c r="M914" s="6"/>
      <c r="AA914" s="6"/>
    </row>
    <row r="915" ht="15.75" customHeight="1">
      <c r="L915" s="6"/>
      <c r="M915" s="6"/>
      <c r="AA915" s="6"/>
    </row>
    <row r="916" ht="15.75" customHeight="1">
      <c r="L916" s="6"/>
      <c r="M916" s="6"/>
      <c r="AA916" s="6"/>
    </row>
    <row r="917" ht="15.75" customHeight="1">
      <c r="L917" s="6"/>
      <c r="M917" s="6"/>
      <c r="AA917" s="6"/>
    </row>
    <row r="918" ht="15.75" customHeight="1">
      <c r="L918" s="6"/>
      <c r="M918" s="6"/>
      <c r="AA918" s="6"/>
    </row>
    <row r="919" ht="15.75" customHeight="1">
      <c r="L919" s="6"/>
      <c r="M919" s="6"/>
      <c r="AA919" s="6"/>
    </row>
    <row r="920" ht="15.75" customHeight="1">
      <c r="L920" s="6"/>
      <c r="M920" s="6"/>
      <c r="AA920" s="6"/>
    </row>
    <row r="921" ht="15.75" customHeight="1">
      <c r="L921" s="6"/>
      <c r="M921" s="6"/>
      <c r="AA921" s="6"/>
    </row>
    <row r="922" ht="15.75" customHeight="1">
      <c r="L922" s="6"/>
      <c r="M922" s="6"/>
      <c r="AA922" s="6"/>
    </row>
    <row r="923" ht="15.75" customHeight="1">
      <c r="L923" s="6"/>
      <c r="M923" s="6"/>
      <c r="AA923" s="6"/>
    </row>
    <row r="924" ht="15.75" customHeight="1">
      <c r="L924" s="6"/>
      <c r="M924" s="6"/>
      <c r="AA924" s="6"/>
    </row>
    <row r="925" ht="15.75" customHeight="1">
      <c r="L925" s="6"/>
      <c r="M925" s="6"/>
      <c r="AA925" s="6"/>
    </row>
    <row r="926" ht="15.75" customHeight="1">
      <c r="L926" s="6"/>
      <c r="M926" s="6"/>
      <c r="AA926" s="6"/>
    </row>
    <row r="927" ht="15.75" customHeight="1">
      <c r="L927" s="6"/>
      <c r="M927" s="6"/>
      <c r="AA927" s="6"/>
    </row>
    <row r="928" ht="15.75" customHeight="1">
      <c r="L928" s="6"/>
      <c r="M928" s="6"/>
      <c r="AA928" s="6"/>
    </row>
    <row r="929" ht="15.75" customHeight="1">
      <c r="L929" s="6"/>
      <c r="M929" s="6"/>
      <c r="AA929" s="6"/>
    </row>
    <row r="930" ht="15.75" customHeight="1">
      <c r="L930" s="6"/>
      <c r="M930" s="6"/>
      <c r="AA930" s="6"/>
    </row>
    <row r="931" ht="15.75" customHeight="1">
      <c r="L931" s="6"/>
      <c r="M931" s="6"/>
      <c r="AA931" s="6"/>
    </row>
    <row r="932" ht="15.75" customHeight="1">
      <c r="L932" s="6"/>
      <c r="M932" s="6"/>
      <c r="AA932" s="6"/>
    </row>
    <row r="933" ht="15.75" customHeight="1">
      <c r="L933" s="6"/>
      <c r="M933" s="6"/>
      <c r="AA933" s="6"/>
    </row>
    <row r="934" ht="15.75" customHeight="1">
      <c r="L934" s="6"/>
      <c r="M934" s="6"/>
      <c r="AA934" s="6"/>
    </row>
    <row r="935" ht="15.75" customHeight="1">
      <c r="L935" s="6"/>
      <c r="M935" s="6"/>
      <c r="AA935" s="6"/>
    </row>
    <row r="936" ht="15.75" customHeight="1">
      <c r="L936" s="6"/>
      <c r="M936" s="6"/>
      <c r="AA936" s="6"/>
    </row>
    <row r="937" ht="15.75" customHeight="1">
      <c r="L937" s="6"/>
      <c r="M937" s="6"/>
      <c r="AA937" s="6"/>
    </row>
    <row r="938" ht="15.75" customHeight="1">
      <c r="L938" s="6"/>
      <c r="M938" s="6"/>
      <c r="AA938" s="6"/>
    </row>
    <row r="939" ht="15.75" customHeight="1">
      <c r="L939" s="6"/>
      <c r="M939" s="6"/>
      <c r="AA939" s="6"/>
    </row>
    <row r="940" ht="15.75" customHeight="1">
      <c r="L940" s="6"/>
      <c r="M940" s="6"/>
      <c r="AA940" s="6"/>
    </row>
    <row r="941" ht="15.75" customHeight="1">
      <c r="L941" s="6"/>
      <c r="M941" s="6"/>
      <c r="AA941" s="6"/>
    </row>
    <row r="942" ht="15.75" customHeight="1">
      <c r="L942" s="6"/>
      <c r="M942" s="6"/>
      <c r="AA942" s="6"/>
    </row>
    <row r="943" ht="15.75" customHeight="1">
      <c r="L943" s="6"/>
      <c r="M943" s="6"/>
      <c r="AA943" s="6"/>
    </row>
    <row r="944" ht="15.75" customHeight="1">
      <c r="L944" s="6"/>
      <c r="M944" s="6"/>
      <c r="AA944" s="6"/>
    </row>
    <row r="945" ht="15.75" customHeight="1">
      <c r="L945" s="6"/>
      <c r="M945" s="6"/>
      <c r="AA945" s="6"/>
    </row>
    <row r="946" ht="15.75" customHeight="1">
      <c r="L946" s="6"/>
      <c r="M946" s="6"/>
      <c r="AA946" s="6"/>
    </row>
    <row r="947" ht="15.75" customHeight="1">
      <c r="L947" s="6"/>
      <c r="M947" s="6"/>
      <c r="AA947" s="6"/>
    </row>
    <row r="948" ht="15.75" customHeight="1">
      <c r="L948" s="6"/>
      <c r="M948" s="6"/>
      <c r="AA948" s="6"/>
    </row>
    <row r="949" ht="15.75" customHeight="1">
      <c r="L949" s="6"/>
      <c r="M949" s="6"/>
      <c r="AA949" s="6"/>
    </row>
    <row r="950" ht="15.75" customHeight="1">
      <c r="L950" s="6"/>
      <c r="M950" s="6"/>
      <c r="AA950" s="6"/>
    </row>
    <row r="951" ht="15.75" customHeight="1">
      <c r="L951" s="6"/>
      <c r="M951" s="6"/>
      <c r="AA951" s="6"/>
    </row>
    <row r="952" ht="15.75" customHeight="1">
      <c r="L952" s="6"/>
      <c r="M952" s="6"/>
      <c r="AA952" s="6"/>
    </row>
    <row r="953" ht="15.75" customHeight="1">
      <c r="L953" s="6"/>
      <c r="M953" s="6"/>
      <c r="AA953" s="6"/>
    </row>
    <row r="954" ht="15.75" customHeight="1">
      <c r="L954" s="6"/>
      <c r="M954" s="6"/>
      <c r="AA954" s="6"/>
    </row>
    <row r="955" ht="15.75" customHeight="1">
      <c r="L955" s="6"/>
      <c r="M955" s="6"/>
      <c r="AA955" s="6"/>
    </row>
    <row r="956" ht="15.75" customHeight="1">
      <c r="L956" s="6"/>
      <c r="M956" s="6"/>
      <c r="AA956" s="6"/>
    </row>
    <row r="957" ht="15.75" customHeight="1">
      <c r="L957" s="6"/>
      <c r="M957" s="6"/>
      <c r="AA957" s="6"/>
    </row>
    <row r="958" ht="15.75" customHeight="1">
      <c r="L958" s="6"/>
      <c r="M958" s="6"/>
      <c r="AA958" s="6"/>
    </row>
    <row r="959" ht="15.75" customHeight="1">
      <c r="L959" s="6"/>
      <c r="M959" s="6"/>
      <c r="AA959" s="6"/>
    </row>
    <row r="960" ht="15.75" customHeight="1">
      <c r="L960" s="6"/>
      <c r="M960" s="6"/>
      <c r="AA960" s="6"/>
    </row>
    <row r="961" ht="15.75" customHeight="1">
      <c r="L961" s="6"/>
      <c r="M961" s="6"/>
      <c r="AA961" s="6"/>
    </row>
    <row r="962" ht="15.75" customHeight="1">
      <c r="L962" s="6"/>
      <c r="M962" s="6"/>
      <c r="AA962" s="6"/>
    </row>
    <row r="963" ht="15.75" customHeight="1">
      <c r="L963" s="6"/>
      <c r="M963" s="6"/>
      <c r="AA963" s="6"/>
    </row>
    <row r="964" ht="15.75" customHeight="1">
      <c r="L964" s="6"/>
      <c r="M964" s="6"/>
      <c r="AA964" s="6"/>
    </row>
    <row r="965" ht="15.75" customHeight="1">
      <c r="L965" s="6"/>
      <c r="M965" s="6"/>
      <c r="AA965" s="6"/>
    </row>
    <row r="966" ht="15.75" customHeight="1">
      <c r="L966" s="6"/>
      <c r="M966" s="6"/>
      <c r="AA966" s="6"/>
    </row>
    <row r="967" ht="15.75" customHeight="1">
      <c r="L967" s="6"/>
      <c r="M967" s="6"/>
      <c r="AA967" s="6"/>
    </row>
    <row r="968" ht="15.75" customHeight="1">
      <c r="L968" s="6"/>
      <c r="M968" s="6"/>
      <c r="AA968" s="6"/>
    </row>
    <row r="969" ht="15.75" customHeight="1">
      <c r="L969" s="6"/>
      <c r="M969" s="6"/>
      <c r="AA969" s="6"/>
    </row>
    <row r="970" ht="15.75" customHeight="1">
      <c r="L970" s="6"/>
      <c r="M970" s="6"/>
      <c r="AA970" s="6"/>
    </row>
    <row r="971" ht="15.75" customHeight="1">
      <c r="L971" s="6"/>
      <c r="M971" s="6"/>
      <c r="AA971" s="6"/>
    </row>
    <row r="972" ht="15.75" customHeight="1">
      <c r="L972" s="6"/>
      <c r="M972" s="6"/>
      <c r="AA972" s="6"/>
    </row>
    <row r="973" ht="15.75" customHeight="1">
      <c r="L973" s="6"/>
      <c r="M973" s="6"/>
      <c r="AA973" s="6"/>
    </row>
    <row r="974" ht="15.75" customHeight="1">
      <c r="L974" s="6"/>
      <c r="M974" s="6"/>
      <c r="AA974" s="6"/>
    </row>
    <row r="975" ht="15.75" customHeight="1">
      <c r="L975" s="6"/>
      <c r="M975" s="6"/>
      <c r="AA975" s="6"/>
    </row>
    <row r="976" ht="15.75" customHeight="1">
      <c r="L976" s="6"/>
      <c r="M976" s="6"/>
      <c r="AA976" s="6"/>
    </row>
    <row r="977" ht="15.75" customHeight="1">
      <c r="L977" s="6"/>
      <c r="M977" s="6"/>
      <c r="AA977" s="6"/>
    </row>
    <row r="978" ht="15.75" customHeight="1">
      <c r="L978" s="6"/>
      <c r="M978" s="6"/>
      <c r="AA978" s="6"/>
    </row>
    <row r="979" ht="15.75" customHeight="1">
      <c r="L979" s="6"/>
      <c r="M979" s="6"/>
      <c r="AA979" s="6"/>
    </row>
    <row r="980" ht="15.75" customHeight="1">
      <c r="L980" s="6"/>
      <c r="M980" s="6"/>
      <c r="AA980" s="6"/>
    </row>
    <row r="981" ht="15.75" customHeight="1">
      <c r="L981" s="6"/>
      <c r="M981" s="6"/>
      <c r="AA981" s="6"/>
    </row>
    <row r="982" ht="15.75" customHeight="1">
      <c r="L982" s="6"/>
      <c r="M982" s="6"/>
      <c r="AA982" s="6"/>
    </row>
    <row r="983" ht="15.75" customHeight="1">
      <c r="L983" s="6"/>
      <c r="M983" s="6"/>
      <c r="AA983" s="6"/>
    </row>
    <row r="984" ht="15.75" customHeight="1">
      <c r="L984" s="6"/>
      <c r="M984" s="6"/>
      <c r="AA984" s="6"/>
    </row>
    <row r="985" ht="15.75" customHeight="1">
      <c r="L985" s="6"/>
      <c r="M985" s="6"/>
      <c r="AA985" s="6"/>
    </row>
    <row r="986" ht="15.75" customHeight="1">
      <c r="L986" s="6"/>
      <c r="M986" s="6"/>
      <c r="AA986" s="6"/>
    </row>
    <row r="987" ht="15.75" customHeight="1">
      <c r="L987" s="6"/>
      <c r="M987" s="6"/>
      <c r="AA987" s="6"/>
    </row>
    <row r="988" ht="15.75" customHeight="1">
      <c r="L988" s="6"/>
      <c r="M988" s="6"/>
      <c r="AA988" s="6"/>
    </row>
    <row r="989" ht="15.75" customHeight="1">
      <c r="L989" s="6"/>
      <c r="M989" s="6"/>
      <c r="AA989" s="6"/>
    </row>
    <row r="990" ht="15.75" customHeight="1">
      <c r="L990" s="6"/>
      <c r="M990" s="6"/>
      <c r="AA990" s="6"/>
    </row>
    <row r="991" ht="15.75" customHeight="1">
      <c r="L991" s="6"/>
      <c r="M991" s="6"/>
      <c r="AA991" s="6"/>
    </row>
    <row r="992" ht="15.75" customHeight="1">
      <c r="L992" s="6"/>
      <c r="M992" s="6"/>
      <c r="AA992" s="6"/>
    </row>
    <row r="993" ht="15.75" customHeight="1">
      <c r="L993" s="6"/>
      <c r="M993" s="6"/>
      <c r="AA993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3" width="13.86"/>
    <col customWidth="1" min="4" max="11" width="9.14"/>
    <col customWidth="1" min="12" max="13" width="18.14"/>
    <col customWidth="1" min="14" max="22" width="9.14"/>
    <col customWidth="1" min="23" max="26" width="8.71"/>
    <col customWidth="1" min="27" max="27" width="18.14"/>
    <col customWidth="1" min="28" max="39" width="8.71"/>
  </cols>
  <sheetData>
    <row r="1">
      <c r="A1" s="1" t="str">
        <f t="array" ref="A1:AH1">capital!A1:AM1</f>
        <v>Year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16</v>
      </c>
      <c r="M1" s="3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3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</row>
    <row r="2">
      <c r="A2" s="4">
        <f>IFERROR(__xludf.DUMMYFUNCTION("FILTER(ARRAYFORMULA(year(C2:C50501)), NOT(ISBLANK(C2:C50501)))"),2023.0)</f>
        <v>2023</v>
      </c>
      <c r="B2" s="4">
        <f>IFERROR(__xludf.DUMMYFUNCTION("FILTER(ARRAYFORMULA(WEEKNUM(C2:C50501)), NOT(ISBLANK(C2:C50501)))"),24.0)</f>
        <v>24</v>
      </c>
      <c r="C2" s="5">
        <f t="array" ref="C2:C993">capital!C2:C50501</f>
        <v>45090</v>
      </c>
      <c r="D2" s="2" t="str">
        <f t="array" ref="D2:D993">if(not(isblank(capital!D2:D50501)),(if(weekdata_time_intelligence!D2:D50501=4,capital!D2:D50501-cash_flows!E2:E50501,capital!D2:D50501)),"")</f>
        <v/>
      </c>
      <c r="E2" s="2" t="str">
        <f t="array" ref="E2:E993">if(not(isblank(capital!E2:E50501)),(if(weekdata_time_intelligence!E2:E50501=4,capital!E2:E50501-cash_flows!F2:F50501,capital!E2:E50501)),"")</f>
        <v/>
      </c>
      <c r="F2" s="2" t="str">
        <f t="array" ref="F2:F993">if(not(isblank(capital!F2:F50501)),(if(weekdata_time_intelligence!F2:F50501=4,capital!F2:F50501-cash_flows!G2:G50501,capital!F2:F50501)),"")</f>
        <v/>
      </c>
      <c r="G2" s="2" t="str">
        <f t="array" ref="G2:G993">if(not(isblank(capital!G2:G50501)),(if(weekdata_time_intelligence!G2:G50501=4,capital!G2:G50501-cash_flows!H2:H50501,capital!G2:G50501)),"")</f>
        <v/>
      </c>
      <c r="H2" s="2" t="str">
        <f t="array" ref="H2:H993">if(not(isblank(capital!H2:H50501)),(if(weekdata_time_intelligence!H2:H50501=4,capital!H2:H50501-cash_flows!I2:I50501,capital!H2:H50501)),"")</f>
        <v/>
      </c>
      <c r="I2" s="2" t="str">
        <f t="array" ref="I2:I993">if(not(isblank(capital!I2:I50501)),(if(weekdata_time_intelligence!I2:I50501=4,capital!I2:I50501-cash_flows!J2:J50501,capital!I2:I50501)),"")</f>
        <v/>
      </c>
      <c r="J2" s="2" t="str">
        <f t="array" ref="J2:J993">if(not(isblank(capital!J2:J50501)),(if(weekdata_time_intelligence!J2:J50501=4,capital!J2:J50501-cash_flows!K2:K50501,capital!J2:J50501)),"")</f>
        <v/>
      </c>
      <c r="K2" s="2" t="str">
        <f t="array" ref="K2:K993">if(not(isblank(capital!K2:K50501)),(if(weekdata_time_intelligence!K2:K50501=4,capital!K2:K50501-cash_flows!L2:L50501,capital!K2:K50501)),"")</f>
        <v/>
      </c>
      <c r="L2" s="6" t="str">
        <f t="array" ref="L2:L993">if(not(isblank(capital!L2:L50501)),(if(weekdata_time_intelligence!L2:L50501=4,capital!L2:L50501-cash_flows!M2:M50501,capital!L2:L50501)),"")</f>
        <v/>
      </c>
      <c r="M2" s="6" t="str">
        <f t="array" ref="M2:M993">if(not(isblank(capital!M2:M50501)),(if(weekdata_time_intelligence!M2:M50501=4,capital!M2:M50501-cash_flows!N2:N50501,capital!M2:M50501)),"")</f>
        <v/>
      </c>
      <c r="N2" s="2" t="str">
        <f t="array" ref="N2:N993">if(not(isblank(capital!N2:N50501)),(if(weekdata_time_intelligence!N2:N50501=4,capital!N2:N50501-cash_flows!O2:O50501,capital!N2:N50501)),"")</f>
        <v/>
      </c>
      <c r="O2" s="2" t="str">
        <f t="array" ref="O2:O993">if(not(isblank(capital!O2:O50501)),(if(weekdata_time_intelligence!O2:O50501=4,capital!O2:O50501-cash_flows!P2:P50501,capital!O2:O50501)),"")</f>
        <v/>
      </c>
      <c r="P2" s="2" t="str">
        <f t="array" ref="P2:P993">if(not(isblank(capital!P2:P50501)),(if(weekdata_time_intelligence!P2:P50501=4,capital!P2:P50501-cash_flows!Q2:Q50501,capital!P2:P50501)),"")</f>
        <v/>
      </c>
      <c r="Q2" s="2" t="str">
        <f t="array" ref="Q2:Q993">if(not(isblank(capital!Q2:Q50501)),(if(weekdata_time_intelligence!Q2:Q50501=4,capital!Q2:Q50501-cash_flows!R2:R50501,capital!Q2:Q50501)),"")</f>
        <v/>
      </c>
      <c r="R2" s="2" t="str">
        <f t="array" ref="R2:R993">if(not(isblank(capital!R2:R50501)),(if(weekdata_time_intelligence!R2:R50501=4,capital!R2:R50501-cash_flows!S2:S50501,capital!R2:R50501)),"")</f>
        <v/>
      </c>
      <c r="S2" s="2" t="str">
        <f t="array" ref="S2:S993">if(not(isblank(capital!S2:S50501)),(if(weekdata_time_intelligence!S2:S50501=4,capital!S2:S50501-cash_flows!T2:T50501,capital!S2:S50501)),"")</f>
        <v/>
      </c>
      <c r="T2" s="2" t="str">
        <f t="array" ref="T2:T993">if(not(isblank(capital!T2:T50501)),(if(weekdata_time_intelligence!T2:T50501=4,capital!T2:T50501-cash_flows!U2:U50501,capital!T2:T50501)),"")</f>
        <v/>
      </c>
      <c r="U2" s="2" t="str">
        <f t="array" ref="U2:U993">if(not(isblank(capital!U2:U50501)),(if(weekdata_time_intelligence!U2:U50501=4,capital!U2:U50501-cash_flows!V2:V50501,capital!U2:U50501)),"")</f>
        <v/>
      </c>
      <c r="V2" s="2" t="str">
        <f t="array" ref="V2:V993">if(not(isblank(capital!V2:V50501)),(if(weekdata_time_intelligence!V2:V50501=4,capital!V2:V50501-cash_flows!W2:W50501,capital!V2:V50501)),"")</f>
        <v/>
      </c>
      <c r="W2" s="2" t="str">
        <f t="array" ref="W2:W993">if(not(isblank(capital!W2:W50501)),(if(weekdata_time_intelligence!W2:W50501=4,capital!W2:W50501-cash_flows!X2:X50501,capital!W2:W50501)),"")</f>
        <v/>
      </c>
      <c r="X2" s="2" t="str">
        <f t="array" ref="X2:X993">if(not(isblank(capital!X2:X50501)),(if(weekdata_time_intelligence!X2:X50501=4,capital!X2:X50501-cash_flows!Y2:Y50501,capital!X2:X50501)),"")</f>
        <v>#REF!</v>
      </c>
      <c r="Y2" s="2" t="str">
        <f t="array" ref="Y2:Y993">if(not(isblank(capital!Y2:Y50501)),(if(weekdata_time_intelligence!Y2:Y50501=4,capital!Y2:Y50501-cash_flows!Z2:Z50501,capital!Y2:Y50501)),"")</f>
        <v/>
      </c>
      <c r="Z2" s="2" t="str">
        <f t="array" ref="Z2:Z993">if(not(isblank(capital!Z2:Z50501)),(if(weekdata_time_intelligence!Z2:Z50501=4,capital!Z2:Z50501-cash_flows!AA2:AA50501,capital!Z2:Z50501)),"")</f>
        <v/>
      </c>
      <c r="AA2" s="6" t="str">
        <f t="array" ref="AA2:AA993">if(not(isblank(capital!AA2:AA50501)),(if(weekdata_time_intelligence!AA2:AA50501=4,capital!AA2:AA50501-cash_flows!AB2:AB50501,capital!AA2:AA50501)),"")</f>
        <v/>
      </c>
      <c r="AB2" s="2" t="str">
        <f t="array" ref="AB2:AB993">if(not(isblank(capital!AB2:AB50501)),(if(weekdata_time_intelligence!AB2:AB50501=4,capital!AB2:AB50501-cash_flows!AC2:AC50501,capital!AB2:AB50501)),"")</f>
        <v/>
      </c>
      <c r="AC2" s="2" t="str">
        <f t="array" ref="AC2:AC993">if(not(isblank(capital!AC2:AC50501)),(if(weekdata_time_intelligence!AC2:AC50501=4,capital!AC2:AC50501-cash_flows!AD2:AD50501,capital!AC2:AC50501)),"")</f>
        <v/>
      </c>
      <c r="AD2" s="2" t="str">
        <f t="array" ref="AD2:AD993">if(not(isblank(capital!AD2:AD50501)),(if(weekdata_time_intelligence!AD2:AD50501=4,capital!AD2:AD50501-cash_flows!AE2:AE50501,capital!AD2:AD50501)),"")</f>
        <v/>
      </c>
      <c r="AE2" s="2" t="str">
        <f t="array" ref="AE2:AE993">if(not(isblank(capital!AE2:AE50501)),(if(weekdata_time_intelligence!AE2:AE50501=4,capital!AE2:AE50501-cash_flows!AF2:AF50501,capital!AE2:AE50501)),"")</f>
        <v/>
      </c>
      <c r="AF2" s="2" t="str">
        <f t="array" ref="AF2:AF993">if(not(isblank(capital!AF2:AF50501)),(if(weekdata_time_intelligence!AF2:AF50501=4,capital!AF2:AF50501-cash_flows!AG2:AG50501,capital!AF2:AF50501)),"")</f>
        <v/>
      </c>
      <c r="AG2" s="2" t="str">
        <f t="array" ref="AG2:AG993">if(not(isblank(capital!AG2:AG50501)),(if(weekdata_time_intelligence!AG2:AG50501=4,capital!AG2:AG50501-cash_flows!AH2:AH50501,capital!AG2:AG50501)),"")</f>
        <v/>
      </c>
    </row>
    <row r="3">
      <c r="A3" s="4">
        <f>IFERROR(__xludf.DUMMYFUNCTION("""COMPUTED_VALUE"""),2023.0)</f>
        <v>2023</v>
      </c>
      <c r="B3" s="4">
        <f>IFERROR(__xludf.DUMMYFUNCTION("""COMPUTED_VALUE"""),24.0)</f>
        <v>24</v>
      </c>
      <c r="C3" s="5">
        <v>45091.0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6" t="s">
        <v>39</v>
      </c>
      <c r="M3" s="6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e">
        <v>#REF!</v>
      </c>
      <c r="Y3" s="2" t="s">
        <v>39</v>
      </c>
      <c r="Z3" s="2" t="s">
        <v>39</v>
      </c>
      <c r="AA3" s="6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</row>
    <row r="4">
      <c r="A4" s="4">
        <f>IFERROR(__xludf.DUMMYFUNCTION("""COMPUTED_VALUE"""),2023.0)</f>
        <v>2023</v>
      </c>
      <c r="B4" s="4">
        <f>IFERROR(__xludf.DUMMYFUNCTION("""COMPUTED_VALUE"""),24.0)</f>
        <v>24</v>
      </c>
      <c r="C4" s="5">
        <v>45092.0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6" t="s">
        <v>39</v>
      </c>
      <c r="M4" s="6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e">
        <v>#REF!</v>
      </c>
      <c r="Y4" s="2" t="s">
        <v>39</v>
      </c>
      <c r="Z4" s="2" t="s">
        <v>39</v>
      </c>
      <c r="AA4" s="6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</row>
    <row r="5">
      <c r="A5" s="4">
        <f>IFERROR(__xludf.DUMMYFUNCTION("""COMPUTED_VALUE"""),2023.0)</f>
        <v>2023</v>
      </c>
      <c r="B5" s="4">
        <f>IFERROR(__xludf.DUMMYFUNCTION("""COMPUTED_VALUE"""),24.0)</f>
        <v>24</v>
      </c>
      <c r="C5" s="5">
        <v>45093.0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6" t="s">
        <v>39</v>
      </c>
      <c r="M5" s="6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e">
        <v>#REF!</v>
      </c>
      <c r="Y5" s="2" t="s">
        <v>39</v>
      </c>
      <c r="Z5" s="2" t="s">
        <v>39</v>
      </c>
      <c r="AA5" s="6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</row>
    <row r="6">
      <c r="A6" s="4">
        <f>IFERROR(__xludf.DUMMYFUNCTION("""COMPUTED_VALUE"""),2023.0)</f>
        <v>2023</v>
      </c>
      <c r="B6" s="4">
        <f>IFERROR(__xludf.DUMMYFUNCTION("""COMPUTED_VALUE"""),25.0)</f>
        <v>25</v>
      </c>
      <c r="C6" s="5">
        <v>45096.0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6" t="s">
        <v>39</v>
      </c>
      <c r="M6" s="6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e">
        <v>#REF!</v>
      </c>
      <c r="Y6" s="2" t="s">
        <v>39</v>
      </c>
      <c r="Z6" s="2" t="s">
        <v>39</v>
      </c>
      <c r="AA6" s="6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</row>
    <row r="7">
      <c r="A7" s="4">
        <f>IFERROR(__xludf.DUMMYFUNCTION("""COMPUTED_VALUE"""),2023.0)</f>
        <v>2023</v>
      </c>
      <c r="B7" s="4">
        <f>IFERROR(__xludf.DUMMYFUNCTION("""COMPUTED_VALUE"""),25.0)</f>
        <v>25</v>
      </c>
      <c r="C7" s="5">
        <v>45097.0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6" t="s">
        <v>39</v>
      </c>
      <c r="M7" s="6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e">
        <v>#REF!</v>
      </c>
      <c r="Y7" s="2" t="s">
        <v>39</v>
      </c>
      <c r="Z7" s="2" t="s">
        <v>39</v>
      </c>
      <c r="AA7" s="6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</row>
    <row r="8">
      <c r="A8" s="4">
        <f>IFERROR(__xludf.DUMMYFUNCTION("""COMPUTED_VALUE"""),2023.0)</f>
        <v>2023</v>
      </c>
      <c r="B8" s="4">
        <f>IFERROR(__xludf.DUMMYFUNCTION("""COMPUTED_VALUE"""),25.0)</f>
        <v>25</v>
      </c>
      <c r="C8" s="5">
        <v>45098.0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6" t="s">
        <v>39</v>
      </c>
      <c r="M8" s="6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e">
        <v>#REF!</v>
      </c>
      <c r="Y8" s="2" t="s">
        <v>39</v>
      </c>
      <c r="Z8" s="2" t="s">
        <v>39</v>
      </c>
      <c r="AA8" s="6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</row>
    <row r="9">
      <c r="A9" s="4">
        <f>IFERROR(__xludf.DUMMYFUNCTION("""COMPUTED_VALUE"""),2023.0)</f>
        <v>2023</v>
      </c>
      <c r="B9" s="4">
        <f>IFERROR(__xludf.DUMMYFUNCTION("""COMPUTED_VALUE"""),25.0)</f>
        <v>25</v>
      </c>
      <c r="C9" s="5">
        <v>45099.0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6" t="s">
        <v>39</v>
      </c>
      <c r="M9" s="6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e">
        <v>#REF!</v>
      </c>
      <c r="Y9" s="2" t="s">
        <v>39</v>
      </c>
      <c r="Z9" s="2" t="s">
        <v>39</v>
      </c>
      <c r="AA9" s="6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</row>
    <row r="10">
      <c r="A10" s="4">
        <f>IFERROR(__xludf.DUMMYFUNCTION("""COMPUTED_VALUE"""),2023.0)</f>
        <v>2023</v>
      </c>
      <c r="B10" s="4">
        <f>IFERROR(__xludf.DUMMYFUNCTION("""COMPUTED_VALUE"""),25.0)</f>
        <v>25</v>
      </c>
      <c r="C10" s="5">
        <v>45100.0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6" t="s">
        <v>39</v>
      </c>
      <c r="M10" s="6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e">
        <v>#REF!</v>
      </c>
      <c r="Y10" s="2" t="s">
        <v>39</v>
      </c>
      <c r="Z10" s="2" t="s">
        <v>39</v>
      </c>
      <c r="AA10" s="6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</row>
    <row r="11">
      <c r="A11" s="4">
        <f>IFERROR(__xludf.DUMMYFUNCTION("""COMPUTED_VALUE"""),2023.0)</f>
        <v>2023</v>
      </c>
      <c r="B11" s="4">
        <f>IFERROR(__xludf.DUMMYFUNCTION("""COMPUTED_VALUE"""),26.0)</f>
        <v>26</v>
      </c>
      <c r="C11" s="5">
        <v>45103.0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6" t="s">
        <v>39</v>
      </c>
      <c r="M11" s="6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e">
        <v>#REF!</v>
      </c>
      <c r="Y11" s="2" t="s">
        <v>39</v>
      </c>
      <c r="Z11" s="2" t="s">
        <v>39</v>
      </c>
      <c r="AA11" s="6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</row>
    <row r="12">
      <c r="A12" s="4">
        <f>IFERROR(__xludf.DUMMYFUNCTION("""COMPUTED_VALUE"""),2023.0)</f>
        <v>2023</v>
      </c>
      <c r="B12" s="4">
        <f>IFERROR(__xludf.DUMMYFUNCTION("""COMPUTED_VALUE"""),26.0)</f>
        <v>26</v>
      </c>
      <c r="C12" s="5">
        <v>45104.0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6" t="s">
        <v>39</v>
      </c>
      <c r="M12" s="6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e">
        <v>#REF!</v>
      </c>
      <c r="Y12" s="2" t="s">
        <v>39</v>
      </c>
      <c r="Z12" s="2" t="s">
        <v>39</v>
      </c>
      <c r="AA12" s="6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</row>
    <row r="13">
      <c r="A13" s="4">
        <f>IFERROR(__xludf.DUMMYFUNCTION("""COMPUTED_VALUE"""),2023.0)</f>
        <v>2023</v>
      </c>
      <c r="B13" s="4">
        <f>IFERROR(__xludf.DUMMYFUNCTION("""COMPUTED_VALUE"""),26.0)</f>
        <v>26</v>
      </c>
      <c r="C13" s="5">
        <v>45105.0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6" t="s">
        <v>39</v>
      </c>
      <c r="M13" s="6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e">
        <v>#REF!</v>
      </c>
      <c r="Y13" s="2" t="s">
        <v>39</v>
      </c>
      <c r="Z13" s="2" t="s">
        <v>39</v>
      </c>
      <c r="AA13" s="6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</row>
    <row r="14">
      <c r="A14" s="4">
        <f>IFERROR(__xludf.DUMMYFUNCTION("""COMPUTED_VALUE"""),2023.0)</f>
        <v>2023</v>
      </c>
      <c r="B14" s="4">
        <f>IFERROR(__xludf.DUMMYFUNCTION("""COMPUTED_VALUE"""),26.0)</f>
        <v>26</v>
      </c>
      <c r="C14" s="5">
        <v>45106.0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6" t="s">
        <v>39</v>
      </c>
      <c r="M14" s="6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e">
        <v>#REF!</v>
      </c>
      <c r="Y14" s="2" t="s">
        <v>39</v>
      </c>
      <c r="Z14" s="2" t="s">
        <v>39</v>
      </c>
      <c r="AA14" s="6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</row>
    <row r="15">
      <c r="A15" s="4">
        <f>IFERROR(__xludf.DUMMYFUNCTION("""COMPUTED_VALUE"""),2023.0)</f>
        <v>2023</v>
      </c>
      <c r="B15" s="4">
        <f>IFERROR(__xludf.DUMMYFUNCTION("""COMPUTED_VALUE"""),26.0)</f>
        <v>26</v>
      </c>
      <c r="C15" s="5">
        <v>45107.0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6" t="s">
        <v>39</v>
      </c>
      <c r="M15" s="6" t="s">
        <v>39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e">
        <v>#REF!</v>
      </c>
      <c r="Y15" s="2" t="s">
        <v>39</v>
      </c>
      <c r="Z15" s="2" t="s">
        <v>39</v>
      </c>
      <c r="AA15" s="6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</row>
    <row r="16">
      <c r="A16" s="4">
        <f>IFERROR(__xludf.DUMMYFUNCTION("""COMPUTED_VALUE"""),2023.0)</f>
        <v>2023</v>
      </c>
      <c r="B16" s="4">
        <f>IFERROR(__xludf.DUMMYFUNCTION("""COMPUTED_VALUE"""),27.0)</f>
        <v>27</v>
      </c>
      <c r="C16" s="5">
        <v>45110.0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6" t="s">
        <v>39</v>
      </c>
      <c r="M16" s="6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e">
        <v>#REF!</v>
      </c>
      <c r="Y16" s="2" t="s">
        <v>39</v>
      </c>
      <c r="Z16" s="2" t="s">
        <v>39</v>
      </c>
      <c r="AA16" s="6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</row>
    <row r="17">
      <c r="A17" s="4">
        <f>IFERROR(__xludf.DUMMYFUNCTION("""COMPUTED_VALUE"""),2023.0)</f>
        <v>2023</v>
      </c>
      <c r="B17" s="4">
        <f>IFERROR(__xludf.DUMMYFUNCTION("""COMPUTED_VALUE"""),27.0)</f>
        <v>27</v>
      </c>
      <c r="C17" s="5">
        <v>45111.0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6" t="s">
        <v>39</v>
      </c>
      <c r="M17" s="6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e">
        <v>#REF!</v>
      </c>
      <c r="Y17" s="2" t="s">
        <v>39</v>
      </c>
      <c r="Z17" s="2" t="s">
        <v>39</v>
      </c>
      <c r="AA17" s="6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</row>
    <row r="18">
      <c r="A18" s="4">
        <f>IFERROR(__xludf.DUMMYFUNCTION("""COMPUTED_VALUE"""),2023.0)</f>
        <v>2023</v>
      </c>
      <c r="B18" s="4">
        <f>IFERROR(__xludf.DUMMYFUNCTION("""COMPUTED_VALUE"""),27.0)</f>
        <v>27</v>
      </c>
      <c r="C18" s="5">
        <v>45112.0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6" t="s">
        <v>39</v>
      </c>
      <c r="M18" s="6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e">
        <v>#REF!</v>
      </c>
      <c r="Y18" s="2" t="s">
        <v>39</v>
      </c>
      <c r="Z18" s="2" t="s">
        <v>39</v>
      </c>
      <c r="AA18" s="6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</row>
    <row r="19">
      <c r="A19" s="4">
        <f>IFERROR(__xludf.DUMMYFUNCTION("""COMPUTED_VALUE"""),2023.0)</f>
        <v>2023</v>
      </c>
      <c r="B19" s="4">
        <f>IFERROR(__xludf.DUMMYFUNCTION("""COMPUTED_VALUE"""),27.0)</f>
        <v>27</v>
      </c>
      <c r="C19" s="5">
        <v>45113.0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6" t="s">
        <v>39</v>
      </c>
      <c r="M19" s="6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e">
        <v>#REF!</v>
      </c>
      <c r="Y19" s="2" t="s">
        <v>39</v>
      </c>
      <c r="Z19" s="2" t="s">
        <v>39</v>
      </c>
      <c r="AA19" s="6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</row>
    <row r="20">
      <c r="A20" s="4">
        <f>IFERROR(__xludf.DUMMYFUNCTION("""COMPUTED_VALUE"""),2023.0)</f>
        <v>2023</v>
      </c>
      <c r="B20" s="4">
        <f>IFERROR(__xludf.DUMMYFUNCTION("""COMPUTED_VALUE"""),27.0)</f>
        <v>27</v>
      </c>
      <c r="C20" s="5">
        <v>45114.0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6" t="s">
        <v>39</v>
      </c>
      <c r="M20" s="6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e">
        <v>#REF!</v>
      </c>
      <c r="Y20" s="2" t="s">
        <v>39</v>
      </c>
      <c r="Z20" s="2" t="s">
        <v>39</v>
      </c>
      <c r="AA20" s="6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</row>
    <row r="21" ht="15.75" customHeight="1">
      <c r="A21" s="4">
        <f>IFERROR(__xludf.DUMMYFUNCTION("""COMPUTED_VALUE"""),2023.0)</f>
        <v>2023</v>
      </c>
      <c r="B21" s="4">
        <f>IFERROR(__xludf.DUMMYFUNCTION("""COMPUTED_VALUE"""),28.0)</f>
        <v>28</v>
      </c>
      <c r="C21" s="5">
        <v>45117.0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6" t="s">
        <v>39</v>
      </c>
      <c r="M21" s="6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e">
        <v>#REF!</v>
      </c>
      <c r="Y21" s="2" t="s">
        <v>39</v>
      </c>
      <c r="Z21" s="2" t="s">
        <v>39</v>
      </c>
      <c r="AA21" s="6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</row>
    <row r="22" ht="15.75" customHeight="1">
      <c r="A22" s="4">
        <f>IFERROR(__xludf.DUMMYFUNCTION("""COMPUTED_VALUE"""),2023.0)</f>
        <v>2023</v>
      </c>
      <c r="B22" s="4">
        <f>IFERROR(__xludf.DUMMYFUNCTION("""COMPUTED_VALUE"""),28.0)</f>
        <v>28</v>
      </c>
      <c r="C22" s="5">
        <v>45118.0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6" t="s">
        <v>39</v>
      </c>
      <c r="M22" s="6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e">
        <v>#REF!</v>
      </c>
      <c r="Y22" s="2" t="s">
        <v>39</v>
      </c>
      <c r="Z22" s="2" t="s">
        <v>39</v>
      </c>
      <c r="AA22" s="6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</row>
    <row r="23" ht="15.75" customHeight="1">
      <c r="A23" s="4">
        <f>IFERROR(__xludf.DUMMYFUNCTION("""COMPUTED_VALUE"""),2023.0)</f>
        <v>2023</v>
      </c>
      <c r="B23" s="4">
        <f>IFERROR(__xludf.DUMMYFUNCTION("""COMPUTED_VALUE"""),28.0)</f>
        <v>28</v>
      </c>
      <c r="C23" s="5">
        <v>45119.0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6" t="s">
        <v>39</v>
      </c>
      <c r="M23" s="6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e">
        <v>#REF!</v>
      </c>
      <c r="Y23" s="2" t="s">
        <v>39</v>
      </c>
      <c r="Z23" s="2" t="s">
        <v>39</v>
      </c>
      <c r="AA23" s="6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</row>
    <row r="24" ht="15.75" customHeight="1">
      <c r="A24" s="4">
        <f>IFERROR(__xludf.DUMMYFUNCTION("""COMPUTED_VALUE"""),2023.0)</f>
        <v>2023</v>
      </c>
      <c r="B24" s="4">
        <f>IFERROR(__xludf.DUMMYFUNCTION("""COMPUTED_VALUE"""),28.0)</f>
        <v>28</v>
      </c>
      <c r="C24" s="5">
        <v>45120.0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6" t="s">
        <v>39</v>
      </c>
      <c r="M24" s="6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e">
        <v>#REF!</v>
      </c>
      <c r="Y24" s="2" t="s">
        <v>39</v>
      </c>
      <c r="Z24" s="2" t="s">
        <v>39</v>
      </c>
      <c r="AA24" s="6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</row>
    <row r="25" ht="15.75" customHeight="1">
      <c r="A25" s="4">
        <f>IFERROR(__xludf.DUMMYFUNCTION("""COMPUTED_VALUE"""),2023.0)</f>
        <v>2023</v>
      </c>
      <c r="B25" s="4">
        <f>IFERROR(__xludf.DUMMYFUNCTION("""COMPUTED_VALUE"""),28.0)</f>
        <v>28</v>
      </c>
      <c r="C25" s="5">
        <v>45121.0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6" t="s">
        <v>39</v>
      </c>
      <c r="M25" s="6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e">
        <v>#REF!</v>
      </c>
      <c r="Y25" s="2" t="s">
        <v>39</v>
      </c>
      <c r="Z25" s="2" t="s">
        <v>39</v>
      </c>
      <c r="AA25" s="6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</row>
    <row r="26" ht="15.75" customHeight="1">
      <c r="A26" s="4">
        <f>IFERROR(__xludf.DUMMYFUNCTION("""COMPUTED_VALUE"""),2023.0)</f>
        <v>2023</v>
      </c>
      <c r="B26" s="4">
        <f>IFERROR(__xludf.DUMMYFUNCTION("""COMPUTED_VALUE"""),29.0)</f>
        <v>29</v>
      </c>
      <c r="C26" s="5">
        <v>45124.0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6" t="s">
        <v>39</v>
      </c>
      <c r="M26" s="6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e">
        <v>#REF!</v>
      </c>
      <c r="Y26" s="2" t="s">
        <v>39</v>
      </c>
      <c r="Z26" s="2" t="s">
        <v>39</v>
      </c>
      <c r="AA26" s="6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</row>
    <row r="27" ht="15.75" customHeight="1">
      <c r="A27" s="4">
        <f>IFERROR(__xludf.DUMMYFUNCTION("""COMPUTED_VALUE"""),2023.0)</f>
        <v>2023</v>
      </c>
      <c r="B27" s="4">
        <f>IFERROR(__xludf.DUMMYFUNCTION("""COMPUTED_VALUE"""),29.0)</f>
        <v>29</v>
      </c>
      <c r="C27" s="5">
        <v>45125.0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6" t="s">
        <v>39</v>
      </c>
      <c r="M27" s="6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e">
        <v>#REF!</v>
      </c>
      <c r="Y27" s="2" t="s">
        <v>39</v>
      </c>
      <c r="Z27" s="2" t="s">
        <v>39</v>
      </c>
      <c r="AA27" s="6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</row>
    <row r="28" ht="15.75" customHeight="1">
      <c r="A28" s="4">
        <f>IFERROR(__xludf.DUMMYFUNCTION("""COMPUTED_VALUE"""),2023.0)</f>
        <v>2023</v>
      </c>
      <c r="B28" s="4">
        <f>IFERROR(__xludf.DUMMYFUNCTION("""COMPUTED_VALUE"""),29.0)</f>
        <v>29</v>
      </c>
      <c r="C28" s="5">
        <v>45126.0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6" t="s">
        <v>39</v>
      </c>
      <c r="M28" s="6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e">
        <v>#REF!</v>
      </c>
      <c r="Y28" s="2" t="s">
        <v>39</v>
      </c>
      <c r="Z28" s="2" t="s">
        <v>39</v>
      </c>
      <c r="AA28" s="6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</row>
    <row r="29" ht="15.75" customHeight="1">
      <c r="A29" s="4">
        <f>IFERROR(__xludf.DUMMYFUNCTION("""COMPUTED_VALUE"""),2023.0)</f>
        <v>2023</v>
      </c>
      <c r="B29" s="4">
        <f>IFERROR(__xludf.DUMMYFUNCTION("""COMPUTED_VALUE"""),29.0)</f>
        <v>29</v>
      </c>
      <c r="C29" s="5">
        <v>45127.0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6" t="s">
        <v>39</v>
      </c>
      <c r="M29" s="6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e">
        <v>#REF!</v>
      </c>
      <c r="Y29" s="2" t="s">
        <v>39</v>
      </c>
      <c r="Z29" s="2" t="s">
        <v>39</v>
      </c>
      <c r="AA29" s="6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</row>
    <row r="30" ht="15.75" customHeight="1">
      <c r="A30" s="4">
        <f>IFERROR(__xludf.DUMMYFUNCTION("""COMPUTED_VALUE"""),2023.0)</f>
        <v>2023</v>
      </c>
      <c r="B30" s="4">
        <f>IFERROR(__xludf.DUMMYFUNCTION("""COMPUTED_VALUE"""),29.0)</f>
        <v>29</v>
      </c>
      <c r="C30" s="5">
        <v>45128.0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6" t="s">
        <v>39</v>
      </c>
      <c r="M30" s="6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e">
        <v>#REF!</v>
      </c>
      <c r="Y30" s="2" t="s">
        <v>39</v>
      </c>
      <c r="Z30" s="2" t="s">
        <v>39</v>
      </c>
      <c r="AA30" s="6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</row>
    <row r="31" ht="15.75" customHeight="1">
      <c r="A31" s="4">
        <f>IFERROR(__xludf.DUMMYFUNCTION("""COMPUTED_VALUE"""),2023.0)</f>
        <v>2023</v>
      </c>
      <c r="B31" s="4">
        <f>IFERROR(__xludf.DUMMYFUNCTION("""COMPUTED_VALUE"""),30.0)</f>
        <v>30</v>
      </c>
      <c r="C31" s="5">
        <v>45131.0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6" t="s">
        <v>39</v>
      </c>
      <c r="M31" s="6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e">
        <v>#REF!</v>
      </c>
      <c r="Y31" s="2" t="s">
        <v>39</v>
      </c>
      <c r="Z31" s="2" t="s">
        <v>39</v>
      </c>
      <c r="AA31" s="6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</row>
    <row r="32" ht="15.75" customHeight="1">
      <c r="A32" s="4">
        <f>IFERROR(__xludf.DUMMYFUNCTION("""COMPUTED_VALUE"""),2023.0)</f>
        <v>2023</v>
      </c>
      <c r="B32" s="4">
        <f>IFERROR(__xludf.DUMMYFUNCTION("""COMPUTED_VALUE"""),30.0)</f>
        <v>30</v>
      </c>
      <c r="C32" s="5">
        <v>45132.0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6" t="s">
        <v>39</v>
      </c>
      <c r="M32" s="6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e">
        <v>#REF!</v>
      </c>
      <c r="Y32" s="2" t="s">
        <v>39</v>
      </c>
      <c r="Z32" s="2" t="s">
        <v>39</v>
      </c>
      <c r="AA32" s="6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</row>
    <row r="33" ht="15.75" customHeight="1">
      <c r="A33" s="4">
        <f>IFERROR(__xludf.DUMMYFUNCTION("""COMPUTED_VALUE"""),2023.0)</f>
        <v>2023</v>
      </c>
      <c r="B33" s="4">
        <f>IFERROR(__xludf.DUMMYFUNCTION("""COMPUTED_VALUE"""),30.0)</f>
        <v>30</v>
      </c>
      <c r="C33" s="5">
        <v>45133.0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6" t="s">
        <v>39</v>
      </c>
      <c r="M33" s="6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e">
        <v>#REF!</v>
      </c>
      <c r="Y33" s="2" t="s">
        <v>39</v>
      </c>
      <c r="Z33" s="2" t="s">
        <v>39</v>
      </c>
      <c r="AA33" s="6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</row>
    <row r="34" ht="15.75" customHeight="1">
      <c r="A34" s="4">
        <f>IFERROR(__xludf.DUMMYFUNCTION("""COMPUTED_VALUE"""),2023.0)</f>
        <v>2023</v>
      </c>
      <c r="B34" s="4">
        <f>IFERROR(__xludf.DUMMYFUNCTION("""COMPUTED_VALUE"""),30.0)</f>
        <v>30</v>
      </c>
      <c r="C34" s="5">
        <v>45134.0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6" t="s">
        <v>39</v>
      </c>
      <c r="M34" s="6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e">
        <v>#REF!</v>
      </c>
      <c r="Y34" s="2" t="s">
        <v>39</v>
      </c>
      <c r="Z34" s="2" t="s">
        <v>39</v>
      </c>
      <c r="AA34" s="6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</row>
    <row r="35" ht="15.75" customHeight="1">
      <c r="A35" s="4">
        <f>IFERROR(__xludf.DUMMYFUNCTION("""COMPUTED_VALUE"""),2023.0)</f>
        <v>2023</v>
      </c>
      <c r="B35" s="4">
        <f>IFERROR(__xludf.DUMMYFUNCTION("""COMPUTED_VALUE"""),30.0)</f>
        <v>30</v>
      </c>
      <c r="C35" s="5">
        <v>45135.0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6" t="s">
        <v>39</v>
      </c>
      <c r="M35" s="6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e">
        <v>#REF!</v>
      </c>
      <c r="Y35" s="2" t="s">
        <v>39</v>
      </c>
      <c r="Z35" s="2" t="s">
        <v>39</v>
      </c>
      <c r="AA35" s="6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</row>
    <row r="36" ht="15.75" customHeight="1">
      <c r="A36" s="4">
        <f>IFERROR(__xludf.DUMMYFUNCTION("""COMPUTED_VALUE"""),2023.0)</f>
        <v>2023</v>
      </c>
      <c r="B36" s="4">
        <f>IFERROR(__xludf.DUMMYFUNCTION("""COMPUTED_VALUE"""),31.0)</f>
        <v>31</v>
      </c>
      <c r="C36" s="5">
        <v>45138.0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6" t="s">
        <v>39</v>
      </c>
      <c r="M36" s="6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e">
        <v>#REF!</v>
      </c>
      <c r="Y36" s="2" t="s">
        <v>39</v>
      </c>
      <c r="Z36" s="2" t="s">
        <v>39</v>
      </c>
      <c r="AA36" s="6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</row>
    <row r="37" ht="15.75" customHeight="1">
      <c r="A37" s="4">
        <f>IFERROR(__xludf.DUMMYFUNCTION("""COMPUTED_VALUE"""),2023.0)</f>
        <v>2023</v>
      </c>
      <c r="B37" s="4">
        <f>IFERROR(__xludf.DUMMYFUNCTION("""COMPUTED_VALUE"""),31.0)</f>
        <v>31</v>
      </c>
      <c r="C37" s="5">
        <v>45139.0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6" t="s">
        <v>39</v>
      </c>
      <c r="M37" s="6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e">
        <v>#REF!</v>
      </c>
      <c r="Y37" s="2" t="s">
        <v>39</v>
      </c>
      <c r="Z37" s="2" t="s">
        <v>39</v>
      </c>
      <c r="AA37" s="6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</row>
    <row r="38" ht="15.75" customHeight="1">
      <c r="A38" s="4">
        <f>IFERROR(__xludf.DUMMYFUNCTION("""COMPUTED_VALUE"""),2023.0)</f>
        <v>2023</v>
      </c>
      <c r="B38" s="4">
        <f>IFERROR(__xludf.DUMMYFUNCTION("""COMPUTED_VALUE"""),31.0)</f>
        <v>31</v>
      </c>
      <c r="C38" s="5">
        <v>45140.0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6" t="s">
        <v>39</v>
      </c>
      <c r="M38" s="6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e">
        <v>#REF!</v>
      </c>
      <c r="Y38" s="2" t="s">
        <v>39</v>
      </c>
      <c r="Z38" s="2" t="s">
        <v>39</v>
      </c>
      <c r="AA38" s="6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</row>
    <row r="39" ht="15.75" customHeight="1">
      <c r="A39" s="4">
        <f>IFERROR(__xludf.DUMMYFUNCTION("""COMPUTED_VALUE"""),2023.0)</f>
        <v>2023</v>
      </c>
      <c r="B39" s="4">
        <f>IFERROR(__xludf.DUMMYFUNCTION("""COMPUTED_VALUE"""),31.0)</f>
        <v>31</v>
      </c>
      <c r="C39" s="5">
        <v>45141.0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6" t="s">
        <v>39</v>
      </c>
      <c r="M39" s="6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e">
        <v>#REF!</v>
      </c>
      <c r="Y39" s="2" t="s">
        <v>39</v>
      </c>
      <c r="Z39" s="2" t="s">
        <v>39</v>
      </c>
      <c r="AA39" s="6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</row>
    <row r="40" ht="15.75" customHeight="1">
      <c r="A40" s="4">
        <f>IFERROR(__xludf.DUMMYFUNCTION("""COMPUTED_VALUE"""),2023.0)</f>
        <v>2023</v>
      </c>
      <c r="B40" s="4">
        <f>IFERROR(__xludf.DUMMYFUNCTION("""COMPUTED_VALUE"""),31.0)</f>
        <v>31</v>
      </c>
      <c r="C40" s="5">
        <v>45142.0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6" t="s">
        <v>39</v>
      </c>
      <c r="M40" s="6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e">
        <v>#REF!</v>
      </c>
      <c r="Y40" s="2" t="s">
        <v>39</v>
      </c>
      <c r="Z40" s="2" t="s">
        <v>39</v>
      </c>
      <c r="AA40" s="6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</row>
    <row r="41" ht="15.75" customHeight="1">
      <c r="A41" s="4">
        <f>IFERROR(__xludf.DUMMYFUNCTION("""COMPUTED_VALUE"""),2023.0)</f>
        <v>2023</v>
      </c>
      <c r="B41" s="4">
        <f>IFERROR(__xludf.DUMMYFUNCTION("""COMPUTED_VALUE"""),32.0)</f>
        <v>32</v>
      </c>
      <c r="C41" s="5">
        <v>45145.0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6" t="s">
        <v>39</v>
      </c>
      <c r="M41" s="6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e">
        <v>#REF!</v>
      </c>
      <c r="Y41" s="2" t="s">
        <v>39</v>
      </c>
      <c r="Z41" s="2" t="s">
        <v>39</v>
      </c>
      <c r="AA41" s="6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</row>
    <row r="42" ht="15.75" customHeight="1">
      <c r="A42" s="4">
        <f>IFERROR(__xludf.DUMMYFUNCTION("""COMPUTED_VALUE"""),2023.0)</f>
        <v>2023</v>
      </c>
      <c r="B42" s="4">
        <f>IFERROR(__xludf.DUMMYFUNCTION("""COMPUTED_VALUE"""),32.0)</f>
        <v>32</v>
      </c>
      <c r="C42" s="5">
        <v>45146.0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6" t="s">
        <v>39</v>
      </c>
      <c r="M42" s="6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e">
        <v>#REF!</v>
      </c>
      <c r="Y42" s="2" t="s">
        <v>39</v>
      </c>
      <c r="Z42" s="2" t="s">
        <v>39</v>
      </c>
      <c r="AA42" s="6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</row>
    <row r="43" ht="15.75" customHeight="1">
      <c r="A43" s="4">
        <f>IFERROR(__xludf.DUMMYFUNCTION("""COMPUTED_VALUE"""),2023.0)</f>
        <v>2023</v>
      </c>
      <c r="B43" s="4">
        <f>IFERROR(__xludf.DUMMYFUNCTION("""COMPUTED_VALUE"""),32.0)</f>
        <v>32</v>
      </c>
      <c r="C43" s="5">
        <v>45147.0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6" t="s">
        <v>39</v>
      </c>
      <c r="M43" s="6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e">
        <v>#REF!</v>
      </c>
      <c r="Y43" s="2" t="s">
        <v>39</v>
      </c>
      <c r="Z43" s="2" t="s">
        <v>39</v>
      </c>
      <c r="AA43" s="6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</row>
    <row r="44" ht="15.75" customHeight="1">
      <c r="A44" s="4">
        <f>IFERROR(__xludf.DUMMYFUNCTION("""COMPUTED_VALUE"""),2023.0)</f>
        <v>2023</v>
      </c>
      <c r="B44" s="4">
        <f>IFERROR(__xludf.DUMMYFUNCTION("""COMPUTED_VALUE"""),32.0)</f>
        <v>32</v>
      </c>
      <c r="C44" s="5">
        <v>45148.0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6" t="s">
        <v>39</v>
      </c>
      <c r="M44" s="6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e">
        <v>#REF!</v>
      </c>
      <c r="Y44" s="2" t="s">
        <v>39</v>
      </c>
      <c r="Z44" s="2" t="s">
        <v>39</v>
      </c>
      <c r="AA44" s="6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</row>
    <row r="45" ht="15.75" customHeight="1">
      <c r="A45" s="4">
        <f>IFERROR(__xludf.DUMMYFUNCTION("""COMPUTED_VALUE"""),2023.0)</f>
        <v>2023</v>
      </c>
      <c r="B45" s="4">
        <f>IFERROR(__xludf.DUMMYFUNCTION("""COMPUTED_VALUE"""),32.0)</f>
        <v>32</v>
      </c>
      <c r="C45" s="5">
        <v>45149.0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6" t="s">
        <v>39</v>
      </c>
      <c r="M45" s="6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e">
        <v>#REF!</v>
      </c>
      <c r="Y45" s="2" t="s">
        <v>39</v>
      </c>
      <c r="Z45" s="2" t="s">
        <v>39</v>
      </c>
      <c r="AA45" s="6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</row>
    <row r="46" ht="15.75" customHeight="1">
      <c r="A46" s="4">
        <f>IFERROR(__xludf.DUMMYFUNCTION("""COMPUTED_VALUE"""),2023.0)</f>
        <v>2023</v>
      </c>
      <c r="B46" s="4">
        <f>IFERROR(__xludf.DUMMYFUNCTION("""COMPUTED_VALUE"""),33.0)</f>
        <v>33</v>
      </c>
      <c r="C46" s="5">
        <v>45152.0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6" t="s">
        <v>39</v>
      </c>
      <c r="M46" s="6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e">
        <v>#REF!</v>
      </c>
      <c r="Y46" s="2" t="s">
        <v>39</v>
      </c>
      <c r="Z46" s="2" t="s">
        <v>39</v>
      </c>
      <c r="AA46" s="6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</row>
    <row r="47" ht="15.75" customHeight="1">
      <c r="A47" s="4">
        <f>IFERROR(__xludf.DUMMYFUNCTION("""COMPUTED_VALUE"""),2023.0)</f>
        <v>2023</v>
      </c>
      <c r="B47" s="4">
        <f>IFERROR(__xludf.DUMMYFUNCTION("""COMPUTED_VALUE"""),33.0)</f>
        <v>33</v>
      </c>
      <c r="C47" s="5">
        <v>45153.0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6" t="s">
        <v>39</v>
      </c>
      <c r="M47" s="6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e">
        <v>#REF!</v>
      </c>
      <c r="Y47" s="2" t="s">
        <v>39</v>
      </c>
      <c r="Z47" s="2" t="s">
        <v>39</v>
      </c>
      <c r="AA47" s="6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</row>
    <row r="48" ht="15.75" customHeight="1">
      <c r="A48" s="4">
        <f>IFERROR(__xludf.DUMMYFUNCTION("""COMPUTED_VALUE"""),2023.0)</f>
        <v>2023</v>
      </c>
      <c r="B48" s="4">
        <f>IFERROR(__xludf.DUMMYFUNCTION("""COMPUTED_VALUE"""),33.0)</f>
        <v>33</v>
      </c>
      <c r="C48" s="5">
        <v>45154.0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6" t="s">
        <v>39</v>
      </c>
      <c r="M48" s="6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e">
        <v>#REF!</v>
      </c>
      <c r="Y48" s="2" t="s">
        <v>39</v>
      </c>
      <c r="Z48" s="2" t="s">
        <v>39</v>
      </c>
      <c r="AA48" s="6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</row>
    <row r="49" ht="15.75" customHeight="1">
      <c r="A49" s="4">
        <f>IFERROR(__xludf.DUMMYFUNCTION("""COMPUTED_VALUE"""),2023.0)</f>
        <v>2023</v>
      </c>
      <c r="B49" s="4">
        <f>IFERROR(__xludf.DUMMYFUNCTION("""COMPUTED_VALUE"""),33.0)</f>
        <v>33</v>
      </c>
      <c r="C49" s="5">
        <v>45155.0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6" t="s">
        <v>39</v>
      </c>
      <c r="M49" s="6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e">
        <v>#REF!</v>
      </c>
      <c r="Y49" s="2" t="s">
        <v>39</v>
      </c>
      <c r="Z49" s="2" t="s">
        <v>39</v>
      </c>
      <c r="AA49" s="6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</row>
    <row r="50" ht="15.75" customHeight="1">
      <c r="A50" s="4">
        <f>IFERROR(__xludf.DUMMYFUNCTION("""COMPUTED_VALUE"""),2023.0)</f>
        <v>2023</v>
      </c>
      <c r="B50" s="4">
        <f>IFERROR(__xludf.DUMMYFUNCTION("""COMPUTED_VALUE"""),33.0)</f>
        <v>33</v>
      </c>
      <c r="C50" s="5">
        <v>45156.0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6" t="s">
        <v>39</v>
      </c>
      <c r="M50" s="6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e">
        <v>#REF!</v>
      </c>
      <c r="Y50" s="2" t="s">
        <v>39</v>
      </c>
      <c r="Z50" s="2" t="s">
        <v>39</v>
      </c>
      <c r="AA50" s="6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</row>
    <row r="51" ht="15.75" customHeight="1">
      <c r="A51" s="4">
        <f>IFERROR(__xludf.DUMMYFUNCTION("""COMPUTED_VALUE"""),2023.0)</f>
        <v>2023</v>
      </c>
      <c r="B51" s="4">
        <f>IFERROR(__xludf.DUMMYFUNCTION("""COMPUTED_VALUE"""),34.0)</f>
        <v>34</v>
      </c>
      <c r="C51" s="5">
        <v>45159.0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6" t="s">
        <v>39</v>
      </c>
      <c r="M51" s="6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e">
        <v>#REF!</v>
      </c>
      <c r="Y51" s="2" t="s">
        <v>39</v>
      </c>
      <c r="Z51" s="2" t="s">
        <v>39</v>
      </c>
      <c r="AA51" s="6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</row>
    <row r="52" ht="15.75" customHeight="1">
      <c r="A52" s="4">
        <f>IFERROR(__xludf.DUMMYFUNCTION("""COMPUTED_VALUE"""),2023.0)</f>
        <v>2023</v>
      </c>
      <c r="B52" s="4">
        <f>IFERROR(__xludf.DUMMYFUNCTION("""COMPUTED_VALUE"""),34.0)</f>
        <v>34</v>
      </c>
      <c r="C52" s="5">
        <v>45160.0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6" t="s">
        <v>39</v>
      </c>
      <c r="M52" s="6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e">
        <v>#REF!</v>
      </c>
      <c r="Y52" s="2" t="s">
        <v>39</v>
      </c>
      <c r="Z52" s="2" t="s">
        <v>39</v>
      </c>
      <c r="AA52" s="6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</row>
    <row r="53" ht="15.75" customHeight="1">
      <c r="A53" s="4">
        <f>IFERROR(__xludf.DUMMYFUNCTION("""COMPUTED_VALUE"""),2023.0)</f>
        <v>2023</v>
      </c>
      <c r="B53" s="4">
        <f>IFERROR(__xludf.DUMMYFUNCTION("""COMPUTED_VALUE"""),34.0)</f>
        <v>34</v>
      </c>
      <c r="C53" s="5">
        <v>45161.0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6" t="s">
        <v>39</v>
      </c>
      <c r="M53" s="6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e">
        <v>#REF!</v>
      </c>
      <c r="Y53" s="2" t="s">
        <v>39</v>
      </c>
      <c r="Z53" s="2" t="s">
        <v>39</v>
      </c>
      <c r="AA53" s="6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</row>
    <row r="54" ht="15.75" customHeight="1">
      <c r="A54" s="4">
        <f>IFERROR(__xludf.DUMMYFUNCTION("""COMPUTED_VALUE"""),2023.0)</f>
        <v>2023</v>
      </c>
      <c r="B54" s="4">
        <f>IFERROR(__xludf.DUMMYFUNCTION("""COMPUTED_VALUE"""),34.0)</f>
        <v>34</v>
      </c>
      <c r="C54" s="5">
        <v>45162.0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6" t="s">
        <v>39</v>
      </c>
      <c r="M54" s="6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e">
        <v>#REF!</v>
      </c>
      <c r="Y54" s="2" t="s">
        <v>39</v>
      </c>
      <c r="Z54" s="2" t="s">
        <v>39</v>
      </c>
      <c r="AA54" s="6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</row>
    <row r="55" ht="15.75" customHeight="1">
      <c r="A55" s="4">
        <f>IFERROR(__xludf.DUMMYFUNCTION("""COMPUTED_VALUE"""),2023.0)</f>
        <v>2023</v>
      </c>
      <c r="B55" s="4">
        <f>IFERROR(__xludf.DUMMYFUNCTION("""COMPUTED_VALUE"""),34.0)</f>
        <v>34</v>
      </c>
      <c r="C55" s="5">
        <v>45163.0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6" t="s">
        <v>39</v>
      </c>
      <c r="M55" s="6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e">
        <v>#REF!</v>
      </c>
      <c r="Y55" s="2" t="s">
        <v>39</v>
      </c>
      <c r="Z55" s="2" t="s">
        <v>39</v>
      </c>
      <c r="AA55" s="6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</row>
    <row r="56" ht="15.75" customHeight="1">
      <c r="A56" s="4">
        <f>IFERROR(__xludf.DUMMYFUNCTION("""COMPUTED_VALUE"""),2023.0)</f>
        <v>2023</v>
      </c>
      <c r="B56" s="4">
        <f>IFERROR(__xludf.DUMMYFUNCTION("""COMPUTED_VALUE"""),35.0)</f>
        <v>35</v>
      </c>
      <c r="C56" s="5">
        <v>45166.0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6" t="s">
        <v>39</v>
      </c>
      <c r="M56" s="6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e">
        <v>#REF!</v>
      </c>
      <c r="Y56" s="2" t="s">
        <v>39</v>
      </c>
      <c r="Z56" s="2" t="s">
        <v>39</v>
      </c>
      <c r="AA56" s="6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</row>
    <row r="57" ht="15.75" customHeight="1">
      <c r="A57" s="4">
        <f>IFERROR(__xludf.DUMMYFUNCTION("""COMPUTED_VALUE"""),2023.0)</f>
        <v>2023</v>
      </c>
      <c r="B57" s="4">
        <f>IFERROR(__xludf.DUMMYFUNCTION("""COMPUTED_VALUE"""),35.0)</f>
        <v>35</v>
      </c>
      <c r="C57" s="5">
        <v>45167.0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6" t="s">
        <v>39</v>
      </c>
      <c r="M57" s="6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e">
        <v>#REF!</v>
      </c>
      <c r="Y57" s="2" t="s">
        <v>39</v>
      </c>
      <c r="Z57" s="2" t="s">
        <v>39</v>
      </c>
      <c r="AA57" s="6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</row>
    <row r="58" ht="15.75" customHeight="1">
      <c r="A58" s="4">
        <f>IFERROR(__xludf.DUMMYFUNCTION("""COMPUTED_VALUE"""),2023.0)</f>
        <v>2023</v>
      </c>
      <c r="B58" s="4">
        <f>IFERROR(__xludf.DUMMYFUNCTION("""COMPUTED_VALUE"""),35.0)</f>
        <v>35</v>
      </c>
      <c r="C58" s="5">
        <v>45168.0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6" t="s">
        <v>39</v>
      </c>
      <c r="M58" s="6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e">
        <v>#REF!</v>
      </c>
      <c r="Y58" s="2" t="s">
        <v>39</v>
      </c>
      <c r="Z58" s="2" t="s">
        <v>39</v>
      </c>
      <c r="AA58" s="6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</row>
    <row r="59" ht="15.75" customHeight="1">
      <c r="A59" s="4">
        <f>IFERROR(__xludf.DUMMYFUNCTION("""COMPUTED_VALUE"""),2023.0)</f>
        <v>2023</v>
      </c>
      <c r="B59" s="4">
        <f>IFERROR(__xludf.DUMMYFUNCTION("""COMPUTED_VALUE"""),35.0)</f>
        <v>35</v>
      </c>
      <c r="C59" s="5">
        <v>45169.0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6" t="s">
        <v>39</v>
      </c>
      <c r="M59" s="6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e">
        <v>#REF!</v>
      </c>
      <c r="Y59" s="2" t="s">
        <v>39</v>
      </c>
      <c r="Z59" s="2" t="s">
        <v>39</v>
      </c>
      <c r="AA59" s="6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</row>
    <row r="60" ht="15.75" customHeight="1">
      <c r="A60" s="4">
        <f>IFERROR(__xludf.DUMMYFUNCTION("""COMPUTED_VALUE"""),2023.0)</f>
        <v>2023</v>
      </c>
      <c r="B60" s="4">
        <f>IFERROR(__xludf.DUMMYFUNCTION("""COMPUTED_VALUE"""),35.0)</f>
        <v>35</v>
      </c>
      <c r="C60" s="5">
        <v>45170.0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6" t="s">
        <v>39</v>
      </c>
      <c r="M60" s="6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e">
        <v>#REF!</v>
      </c>
      <c r="Y60" s="2" t="s">
        <v>39</v>
      </c>
      <c r="Z60" s="2" t="s">
        <v>39</v>
      </c>
      <c r="AA60" s="6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</row>
    <row r="61" ht="15.75" customHeight="1">
      <c r="A61" s="4">
        <f>IFERROR(__xludf.DUMMYFUNCTION("""COMPUTED_VALUE"""),2023.0)</f>
        <v>2023</v>
      </c>
      <c r="B61" s="4">
        <f>IFERROR(__xludf.DUMMYFUNCTION("""COMPUTED_VALUE"""),36.0)</f>
        <v>36</v>
      </c>
      <c r="C61" s="5">
        <v>45173.0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6" t="s">
        <v>39</v>
      </c>
      <c r="M61" s="6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e">
        <v>#REF!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e">
        <v>#REF!</v>
      </c>
      <c r="Y61" s="2" t="s">
        <v>39</v>
      </c>
      <c r="Z61" s="2" t="s">
        <v>39</v>
      </c>
      <c r="AA61" s="6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</row>
    <row r="62" ht="15.75" customHeight="1">
      <c r="A62" s="4">
        <f>IFERROR(__xludf.DUMMYFUNCTION("""COMPUTED_VALUE"""),2023.0)</f>
        <v>2023</v>
      </c>
      <c r="B62" s="4">
        <f>IFERROR(__xludf.DUMMYFUNCTION("""COMPUTED_VALUE"""),36.0)</f>
        <v>36</v>
      </c>
      <c r="C62" s="5">
        <v>45174.0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6" t="s">
        <v>39</v>
      </c>
      <c r="M62" s="6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e">
        <v>#REF!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e">
        <v>#REF!</v>
      </c>
      <c r="Y62" s="2" t="s">
        <v>39</v>
      </c>
      <c r="Z62" s="2" t="s">
        <v>39</v>
      </c>
      <c r="AA62" s="6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</row>
    <row r="63" ht="15.75" customHeight="1">
      <c r="A63" s="4">
        <f>IFERROR(__xludf.DUMMYFUNCTION("""COMPUTED_VALUE"""),2023.0)</f>
        <v>2023</v>
      </c>
      <c r="B63" s="4">
        <f>IFERROR(__xludf.DUMMYFUNCTION("""COMPUTED_VALUE"""),36.0)</f>
        <v>36</v>
      </c>
      <c r="C63" s="5">
        <v>45175.0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6" t="s">
        <v>39</v>
      </c>
      <c r="M63" s="6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e">
        <v>#REF!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e">
        <v>#REF!</v>
      </c>
      <c r="Y63" s="2" t="s">
        <v>39</v>
      </c>
      <c r="Z63" s="2" t="s">
        <v>39</v>
      </c>
      <c r="AA63" s="6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</row>
    <row r="64" ht="15.75" customHeight="1">
      <c r="A64" s="4">
        <f>IFERROR(__xludf.DUMMYFUNCTION("""COMPUTED_VALUE"""),2023.0)</f>
        <v>2023</v>
      </c>
      <c r="B64" s="4">
        <f>IFERROR(__xludf.DUMMYFUNCTION("""COMPUTED_VALUE"""),36.0)</f>
        <v>36</v>
      </c>
      <c r="C64" s="5">
        <v>45176.0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6" t="s">
        <v>39</v>
      </c>
      <c r="M64" s="6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e">
        <v>#REF!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e">
        <v>#REF!</v>
      </c>
      <c r="Y64" s="2" t="s">
        <v>39</v>
      </c>
      <c r="Z64" s="2" t="s">
        <v>39</v>
      </c>
      <c r="AA64" s="6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</row>
    <row r="65" ht="15.75" customHeight="1">
      <c r="A65" s="4">
        <f>IFERROR(__xludf.DUMMYFUNCTION("""COMPUTED_VALUE"""),2023.0)</f>
        <v>2023</v>
      </c>
      <c r="B65" s="4">
        <f>IFERROR(__xludf.DUMMYFUNCTION("""COMPUTED_VALUE"""),36.0)</f>
        <v>36</v>
      </c>
      <c r="C65" s="5">
        <v>45177.0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6" t="s">
        <v>39</v>
      </c>
      <c r="M65" s="6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e">
        <v>#REF!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e">
        <v>#REF!</v>
      </c>
      <c r="Y65" s="2" t="s">
        <v>39</v>
      </c>
      <c r="Z65" s="2" t="s">
        <v>39</v>
      </c>
      <c r="AA65" s="6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</row>
    <row r="66" ht="15.75" customHeight="1">
      <c r="A66" s="4">
        <f>IFERROR(__xludf.DUMMYFUNCTION("""COMPUTED_VALUE"""),2023.0)</f>
        <v>2023</v>
      </c>
      <c r="B66" s="4">
        <f>IFERROR(__xludf.DUMMYFUNCTION("""COMPUTED_VALUE"""),37.0)</f>
        <v>37</v>
      </c>
      <c r="C66" s="5">
        <v>45180.0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6" t="e">
        <v>#REF!</v>
      </c>
      <c r="M66" s="6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e">
        <v>#REF!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e">
        <v>#REF!</v>
      </c>
      <c r="Y66" s="2" t="s">
        <v>39</v>
      </c>
      <c r="Z66" s="2" t="s">
        <v>39</v>
      </c>
      <c r="AA66" s="6" t="s">
        <v>39</v>
      </c>
      <c r="AB66" s="2" t="s">
        <v>39</v>
      </c>
      <c r="AC66" s="2" t="s">
        <v>39</v>
      </c>
      <c r="AD66" s="2" t="e">
        <v>#REF!</v>
      </c>
      <c r="AE66" s="2" t="s">
        <v>39</v>
      </c>
      <c r="AF66" s="2" t="s">
        <v>39</v>
      </c>
      <c r="AG66" s="2" t="s">
        <v>39</v>
      </c>
    </row>
    <row r="67" ht="15.75" customHeight="1">
      <c r="A67" s="4">
        <f>IFERROR(__xludf.DUMMYFUNCTION("""COMPUTED_VALUE"""),2023.0)</f>
        <v>2023</v>
      </c>
      <c r="B67" s="4">
        <f>IFERROR(__xludf.DUMMYFUNCTION("""COMPUTED_VALUE"""),37.0)</f>
        <v>37</v>
      </c>
      <c r="C67" s="5">
        <v>45181.0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6" t="e">
        <v>#REF!</v>
      </c>
      <c r="M67" s="6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e">
        <v>#REF!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e">
        <v>#REF!</v>
      </c>
      <c r="Y67" s="2" t="s">
        <v>39</v>
      </c>
      <c r="Z67" s="2" t="s">
        <v>39</v>
      </c>
      <c r="AA67" s="6" t="s">
        <v>39</v>
      </c>
      <c r="AB67" s="2" t="s">
        <v>39</v>
      </c>
      <c r="AC67" s="2" t="s">
        <v>39</v>
      </c>
      <c r="AD67" s="2" t="e">
        <v>#REF!</v>
      </c>
      <c r="AE67" s="2" t="s">
        <v>39</v>
      </c>
      <c r="AF67" s="2" t="s">
        <v>39</v>
      </c>
      <c r="AG67" s="2" t="s">
        <v>39</v>
      </c>
    </row>
    <row r="68" ht="15.75" customHeight="1">
      <c r="A68" s="4">
        <f>IFERROR(__xludf.DUMMYFUNCTION("""COMPUTED_VALUE"""),2023.0)</f>
        <v>2023</v>
      </c>
      <c r="B68" s="4">
        <f>IFERROR(__xludf.DUMMYFUNCTION("""COMPUTED_VALUE"""),37.0)</f>
        <v>37</v>
      </c>
      <c r="C68" s="5">
        <v>45182.0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6" t="e">
        <v>#REF!</v>
      </c>
      <c r="M68" s="6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e">
        <v>#REF!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e">
        <v>#REF!</v>
      </c>
      <c r="Y68" s="2" t="s">
        <v>39</v>
      </c>
      <c r="Z68" s="2" t="s">
        <v>39</v>
      </c>
      <c r="AA68" s="6" t="s">
        <v>39</v>
      </c>
      <c r="AB68" s="2" t="s">
        <v>39</v>
      </c>
      <c r="AC68" s="2" t="s">
        <v>39</v>
      </c>
      <c r="AD68" s="2" t="e">
        <v>#REF!</v>
      </c>
      <c r="AE68" s="2" t="s">
        <v>39</v>
      </c>
      <c r="AF68" s="2" t="s">
        <v>39</v>
      </c>
      <c r="AG68" s="2" t="s">
        <v>39</v>
      </c>
    </row>
    <row r="69" ht="15.75" customHeight="1">
      <c r="A69" s="4">
        <f>IFERROR(__xludf.DUMMYFUNCTION("""COMPUTED_VALUE"""),2023.0)</f>
        <v>2023</v>
      </c>
      <c r="B69" s="4">
        <f>IFERROR(__xludf.DUMMYFUNCTION("""COMPUTED_VALUE"""),37.0)</f>
        <v>37</v>
      </c>
      <c r="C69" s="5">
        <v>45183.0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6" t="e">
        <v>#REF!</v>
      </c>
      <c r="M69" s="6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e">
        <v>#REF!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e">
        <v>#REF!</v>
      </c>
      <c r="Y69" s="2" t="s">
        <v>39</v>
      </c>
      <c r="Z69" s="2" t="s">
        <v>39</v>
      </c>
      <c r="AA69" s="6" t="s">
        <v>39</v>
      </c>
      <c r="AB69" s="2" t="s">
        <v>39</v>
      </c>
      <c r="AC69" s="2" t="s">
        <v>39</v>
      </c>
      <c r="AD69" s="2" t="e">
        <v>#REF!</v>
      </c>
      <c r="AE69" s="2" t="s">
        <v>39</v>
      </c>
      <c r="AF69" s="2" t="s">
        <v>39</v>
      </c>
      <c r="AG69" s="2" t="s">
        <v>39</v>
      </c>
    </row>
    <row r="70" ht="15.75" customHeight="1">
      <c r="A70" s="4">
        <f>IFERROR(__xludf.DUMMYFUNCTION("""COMPUTED_VALUE"""),2023.0)</f>
        <v>2023</v>
      </c>
      <c r="B70" s="4">
        <f>IFERROR(__xludf.DUMMYFUNCTION("""COMPUTED_VALUE"""),37.0)</f>
        <v>37</v>
      </c>
      <c r="C70" s="5">
        <v>45184.0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6" t="e">
        <v>#REF!</v>
      </c>
      <c r="M70" s="6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e">
        <v>#REF!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e">
        <v>#REF!</v>
      </c>
      <c r="Y70" s="2" t="s">
        <v>39</v>
      </c>
      <c r="Z70" s="2" t="s">
        <v>39</v>
      </c>
      <c r="AA70" s="6" t="s">
        <v>39</v>
      </c>
      <c r="AB70" s="2" t="s">
        <v>39</v>
      </c>
      <c r="AC70" s="2" t="s">
        <v>39</v>
      </c>
      <c r="AD70" s="2" t="e">
        <v>#REF!</v>
      </c>
      <c r="AE70" s="2" t="s">
        <v>39</v>
      </c>
      <c r="AF70" s="2" t="s">
        <v>39</v>
      </c>
      <c r="AG70" s="2" t="s">
        <v>39</v>
      </c>
    </row>
    <row r="71" ht="15.75" customHeight="1">
      <c r="A71" s="4">
        <f>IFERROR(__xludf.DUMMYFUNCTION("""COMPUTED_VALUE"""),2023.0)</f>
        <v>2023</v>
      </c>
      <c r="B71" s="4">
        <f>IFERROR(__xludf.DUMMYFUNCTION("""COMPUTED_VALUE"""),38.0)</f>
        <v>38</v>
      </c>
      <c r="C71" s="5">
        <v>45187.0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6" t="e">
        <v>#REF!</v>
      </c>
      <c r="M71" s="6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e">
        <v>#REF!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e">
        <v>#REF!</v>
      </c>
      <c r="Y71" s="2" t="s">
        <v>39</v>
      </c>
      <c r="Z71" s="2" t="s">
        <v>39</v>
      </c>
      <c r="AA71" s="6" t="s">
        <v>39</v>
      </c>
      <c r="AB71" s="2" t="s">
        <v>39</v>
      </c>
      <c r="AC71" s="2" t="s">
        <v>39</v>
      </c>
      <c r="AD71" s="2" t="e">
        <v>#REF!</v>
      </c>
      <c r="AE71" s="2" t="s">
        <v>39</v>
      </c>
      <c r="AF71" s="2" t="s">
        <v>39</v>
      </c>
      <c r="AG71" s="2" t="s">
        <v>39</v>
      </c>
    </row>
    <row r="72" ht="15.75" customHeight="1">
      <c r="A72" s="4">
        <f>IFERROR(__xludf.DUMMYFUNCTION("""COMPUTED_VALUE"""),2023.0)</f>
        <v>2023</v>
      </c>
      <c r="B72" s="4">
        <f>IFERROR(__xludf.DUMMYFUNCTION("""COMPUTED_VALUE"""),38.0)</f>
        <v>38</v>
      </c>
      <c r="C72" s="5">
        <v>45188.0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6" t="e">
        <v>#REF!</v>
      </c>
      <c r="M72" s="6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e">
        <v>#REF!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e">
        <v>#REF!</v>
      </c>
      <c r="Y72" s="2" t="s">
        <v>39</v>
      </c>
      <c r="Z72" s="2" t="s">
        <v>39</v>
      </c>
      <c r="AA72" s="6" t="s">
        <v>39</v>
      </c>
      <c r="AB72" s="2" t="s">
        <v>39</v>
      </c>
      <c r="AC72" s="2" t="s">
        <v>39</v>
      </c>
      <c r="AD72" s="2" t="e">
        <v>#REF!</v>
      </c>
      <c r="AE72" s="2" t="s">
        <v>39</v>
      </c>
      <c r="AF72" s="2" t="s">
        <v>39</v>
      </c>
      <c r="AG72" s="2" t="s">
        <v>39</v>
      </c>
    </row>
    <row r="73" ht="15.75" customHeight="1">
      <c r="A73" s="4">
        <f>IFERROR(__xludf.DUMMYFUNCTION("""COMPUTED_VALUE"""),2023.0)</f>
        <v>2023</v>
      </c>
      <c r="B73" s="4">
        <f>IFERROR(__xludf.DUMMYFUNCTION("""COMPUTED_VALUE"""),38.0)</f>
        <v>38</v>
      </c>
      <c r="C73" s="5">
        <v>45189.0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6" t="e">
        <v>#REF!</v>
      </c>
      <c r="M73" s="6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e">
        <v>#REF!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e">
        <v>#REF!</v>
      </c>
      <c r="Y73" s="2" t="s">
        <v>39</v>
      </c>
      <c r="Z73" s="2" t="s">
        <v>39</v>
      </c>
      <c r="AA73" s="6" t="s">
        <v>39</v>
      </c>
      <c r="AB73" s="2" t="s">
        <v>39</v>
      </c>
      <c r="AC73" s="2" t="s">
        <v>39</v>
      </c>
      <c r="AD73" s="2" t="e">
        <v>#REF!</v>
      </c>
      <c r="AE73" s="2" t="s">
        <v>39</v>
      </c>
      <c r="AF73" s="2" t="s">
        <v>39</v>
      </c>
      <c r="AG73" s="2" t="s">
        <v>39</v>
      </c>
    </row>
    <row r="74" ht="15.75" customHeight="1">
      <c r="A74" s="4">
        <f>IFERROR(__xludf.DUMMYFUNCTION("""COMPUTED_VALUE"""),2023.0)</f>
        <v>2023</v>
      </c>
      <c r="B74" s="4">
        <f>IFERROR(__xludf.DUMMYFUNCTION("""COMPUTED_VALUE"""),38.0)</f>
        <v>38</v>
      </c>
      <c r="C74" s="5">
        <v>45190.0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6" t="e">
        <v>#REF!</v>
      </c>
      <c r="M74" s="6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e">
        <v>#REF!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e">
        <v>#REF!</v>
      </c>
      <c r="Y74" s="2" t="s">
        <v>39</v>
      </c>
      <c r="Z74" s="2" t="s">
        <v>39</v>
      </c>
      <c r="AA74" s="6" t="s">
        <v>39</v>
      </c>
      <c r="AB74" s="2" t="s">
        <v>39</v>
      </c>
      <c r="AC74" s="2" t="s">
        <v>39</v>
      </c>
      <c r="AD74" s="2" t="e">
        <v>#REF!</v>
      </c>
      <c r="AE74" s="2" t="s">
        <v>39</v>
      </c>
      <c r="AF74" s="2" t="s">
        <v>39</v>
      </c>
      <c r="AG74" s="2" t="s">
        <v>39</v>
      </c>
    </row>
    <row r="75" ht="15.75" customHeight="1">
      <c r="A75" s="4">
        <f>IFERROR(__xludf.DUMMYFUNCTION("""COMPUTED_VALUE"""),2023.0)</f>
        <v>2023</v>
      </c>
      <c r="B75" s="4">
        <f>IFERROR(__xludf.DUMMYFUNCTION("""COMPUTED_VALUE"""),38.0)</f>
        <v>38</v>
      </c>
      <c r="C75" s="5">
        <v>45191.0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6" t="e">
        <v>#REF!</v>
      </c>
      <c r="M75" s="6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e">
        <v>#REF!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e">
        <v>#REF!</v>
      </c>
      <c r="Y75" s="2" t="s">
        <v>39</v>
      </c>
      <c r="Z75" s="2" t="s">
        <v>39</v>
      </c>
      <c r="AA75" s="6" t="s">
        <v>39</v>
      </c>
      <c r="AB75" s="2" t="s">
        <v>39</v>
      </c>
      <c r="AC75" s="2" t="s">
        <v>39</v>
      </c>
      <c r="AD75" s="2" t="e">
        <v>#REF!</v>
      </c>
      <c r="AE75" s="2" t="s">
        <v>39</v>
      </c>
      <c r="AF75" s="2" t="s">
        <v>39</v>
      </c>
      <c r="AG75" s="2" t="s">
        <v>39</v>
      </c>
    </row>
    <row r="76" ht="15.75" customHeight="1">
      <c r="A76" s="4">
        <f>IFERROR(__xludf.DUMMYFUNCTION("""COMPUTED_VALUE"""),2023.0)</f>
        <v>2023</v>
      </c>
      <c r="B76" s="4">
        <f>IFERROR(__xludf.DUMMYFUNCTION("""COMPUTED_VALUE"""),39.0)</f>
        <v>39</v>
      </c>
      <c r="C76" s="5">
        <v>45194.0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6" t="e">
        <v>#REF!</v>
      </c>
      <c r="M76" s="6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e">
        <v>#REF!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e">
        <v>#REF!</v>
      </c>
      <c r="Y76" s="2" t="s">
        <v>39</v>
      </c>
      <c r="Z76" s="2" t="s">
        <v>39</v>
      </c>
      <c r="AA76" s="6" t="s">
        <v>39</v>
      </c>
      <c r="AB76" s="2" t="s">
        <v>39</v>
      </c>
      <c r="AC76" s="2" t="s">
        <v>39</v>
      </c>
      <c r="AD76" s="2" t="e">
        <v>#REF!</v>
      </c>
      <c r="AE76" s="2" t="s">
        <v>39</v>
      </c>
      <c r="AF76" s="2" t="s">
        <v>39</v>
      </c>
      <c r="AG76" s="2" t="s">
        <v>39</v>
      </c>
    </row>
    <row r="77" ht="15.75" customHeight="1">
      <c r="A77" s="4">
        <f>IFERROR(__xludf.DUMMYFUNCTION("""COMPUTED_VALUE"""),2023.0)</f>
        <v>2023</v>
      </c>
      <c r="B77" s="4">
        <f>IFERROR(__xludf.DUMMYFUNCTION("""COMPUTED_VALUE"""),39.0)</f>
        <v>39</v>
      </c>
      <c r="C77" s="5">
        <v>45195.0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6" t="e">
        <v>#REF!</v>
      </c>
      <c r="M77" s="6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e">
        <v>#REF!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e">
        <v>#REF!</v>
      </c>
      <c r="Y77" s="2" t="s">
        <v>39</v>
      </c>
      <c r="Z77" s="2" t="s">
        <v>39</v>
      </c>
      <c r="AA77" s="6" t="s">
        <v>39</v>
      </c>
      <c r="AB77" s="2" t="s">
        <v>39</v>
      </c>
      <c r="AC77" s="2" t="s">
        <v>39</v>
      </c>
      <c r="AD77" s="2" t="e">
        <v>#REF!</v>
      </c>
      <c r="AE77" s="2" t="s">
        <v>39</v>
      </c>
      <c r="AF77" s="2" t="s">
        <v>39</v>
      </c>
      <c r="AG77" s="2" t="s">
        <v>39</v>
      </c>
    </row>
    <row r="78" ht="15.75" customHeight="1">
      <c r="A78" s="4">
        <f>IFERROR(__xludf.DUMMYFUNCTION("""COMPUTED_VALUE"""),2023.0)</f>
        <v>2023</v>
      </c>
      <c r="B78" s="4">
        <f>IFERROR(__xludf.DUMMYFUNCTION("""COMPUTED_VALUE"""),39.0)</f>
        <v>39</v>
      </c>
      <c r="C78" s="5">
        <v>45196.0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6" t="e">
        <v>#REF!</v>
      </c>
      <c r="M78" s="6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e">
        <v>#REF!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e">
        <v>#REF!</v>
      </c>
      <c r="Y78" s="2" t="s">
        <v>39</v>
      </c>
      <c r="Z78" s="2" t="s">
        <v>39</v>
      </c>
      <c r="AA78" s="6" t="s">
        <v>39</v>
      </c>
      <c r="AB78" s="2" t="s">
        <v>39</v>
      </c>
      <c r="AC78" s="2" t="s">
        <v>39</v>
      </c>
      <c r="AD78" s="2" t="e">
        <v>#REF!</v>
      </c>
      <c r="AE78" s="2" t="s">
        <v>39</v>
      </c>
      <c r="AF78" s="2" t="s">
        <v>39</v>
      </c>
      <c r="AG78" s="2" t="s">
        <v>39</v>
      </c>
    </row>
    <row r="79" ht="15.75" customHeight="1">
      <c r="A79" s="4">
        <f>IFERROR(__xludf.DUMMYFUNCTION("""COMPUTED_VALUE"""),2023.0)</f>
        <v>2023</v>
      </c>
      <c r="B79" s="4">
        <f>IFERROR(__xludf.DUMMYFUNCTION("""COMPUTED_VALUE"""),39.0)</f>
        <v>39</v>
      </c>
      <c r="C79" s="5">
        <v>45197.0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6" t="e">
        <v>#REF!</v>
      </c>
      <c r="M79" s="6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e">
        <v>#REF!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e">
        <v>#REF!</v>
      </c>
      <c r="Y79" s="2" t="s">
        <v>39</v>
      </c>
      <c r="Z79" s="2" t="s">
        <v>39</v>
      </c>
      <c r="AA79" s="6" t="s">
        <v>39</v>
      </c>
      <c r="AB79" s="2" t="s">
        <v>39</v>
      </c>
      <c r="AC79" s="2" t="s">
        <v>39</v>
      </c>
      <c r="AD79" s="2" t="e">
        <v>#REF!</v>
      </c>
      <c r="AE79" s="2" t="s">
        <v>39</v>
      </c>
      <c r="AF79" s="2" t="s">
        <v>39</v>
      </c>
      <c r="AG79" s="2" t="s">
        <v>39</v>
      </c>
    </row>
    <row r="80" ht="15.75" customHeight="1">
      <c r="A80" s="4">
        <f>IFERROR(__xludf.DUMMYFUNCTION("""COMPUTED_VALUE"""),2023.0)</f>
        <v>2023</v>
      </c>
      <c r="B80" s="4">
        <f>IFERROR(__xludf.DUMMYFUNCTION("""COMPUTED_VALUE"""),39.0)</f>
        <v>39</v>
      </c>
      <c r="C80" s="5">
        <v>45198.0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6" t="e">
        <v>#REF!</v>
      </c>
      <c r="M80" s="6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e">
        <v>#REF!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e">
        <v>#REF!</v>
      </c>
      <c r="Y80" s="2" t="s">
        <v>39</v>
      </c>
      <c r="Z80" s="2" t="s">
        <v>39</v>
      </c>
      <c r="AA80" s="6" t="s">
        <v>39</v>
      </c>
      <c r="AB80" s="2" t="s">
        <v>39</v>
      </c>
      <c r="AC80" s="2" t="s">
        <v>39</v>
      </c>
      <c r="AD80" s="2" t="e">
        <v>#REF!</v>
      </c>
      <c r="AE80" s="2" t="s">
        <v>39</v>
      </c>
      <c r="AF80" s="2" t="s">
        <v>39</v>
      </c>
      <c r="AG80" s="2" t="s">
        <v>39</v>
      </c>
    </row>
    <row r="81" ht="15.75" customHeight="1">
      <c r="A81" s="4">
        <f>IFERROR(__xludf.DUMMYFUNCTION("""COMPUTED_VALUE"""),2023.0)</f>
        <v>2023</v>
      </c>
      <c r="B81" s="4">
        <f>IFERROR(__xludf.DUMMYFUNCTION("""COMPUTED_VALUE"""),40.0)</f>
        <v>40</v>
      </c>
      <c r="C81" s="5">
        <v>45201.0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6" t="e">
        <v>#REF!</v>
      </c>
      <c r="M81" s="6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e">
        <v>#REF!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e">
        <v>#REF!</v>
      </c>
      <c r="Y81" s="2" t="s">
        <v>39</v>
      </c>
      <c r="Z81" s="2" t="s">
        <v>39</v>
      </c>
      <c r="AA81" s="6" t="s">
        <v>39</v>
      </c>
      <c r="AB81" s="2" t="s">
        <v>39</v>
      </c>
      <c r="AC81" s="2" t="s">
        <v>39</v>
      </c>
      <c r="AD81" s="2" t="e">
        <v>#REF!</v>
      </c>
      <c r="AE81" s="2" t="s">
        <v>39</v>
      </c>
      <c r="AF81" s="2" t="s">
        <v>39</v>
      </c>
      <c r="AG81" s="2" t="s">
        <v>39</v>
      </c>
    </row>
    <row r="82" ht="15.75" customHeight="1">
      <c r="A82" s="4">
        <f>IFERROR(__xludf.DUMMYFUNCTION("""COMPUTED_VALUE"""),2023.0)</f>
        <v>2023</v>
      </c>
      <c r="B82" s="4">
        <f>IFERROR(__xludf.DUMMYFUNCTION("""COMPUTED_VALUE"""),40.0)</f>
        <v>40</v>
      </c>
      <c r="C82" s="5">
        <v>45202.0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6" t="e">
        <v>#REF!</v>
      </c>
      <c r="M82" s="6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e">
        <v>#REF!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e">
        <v>#REF!</v>
      </c>
      <c r="Y82" s="2" t="s">
        <v>39</v>
      </c>
      <c r="Z82" s="2" t="s">
        <v>39</v>
      </c>
      <c r="AA82" s="6" t="s">
        <v>39</v>
      </c>
      <c r="AB82" s="2" t="s">
        <v>39</v>
      </c>
      <c r="AC82" s="2" t="s">
        <v>39</v>
      </c>
      <c r="AD82" s="2" t="e">
        <v>#REF!</v>
      </c>
      <c r="AE82" s="2" t="s">
        <v>39</v>
      </c>
      <c r="AF82" s="2" t="s">
        <v>39</v>
      </c>
      <c r="AG82" s="2" t="s">
        <v>39</v>
      </c>
    </row>
    <row r="83" ht="15.75" customHeight="1">
      <c r="A83" s="4">
        <f>IFERROR(__xludf.DUMMYFUNCTION("""COMPUTED_VALUE"""),2023.0)</f>
        <v>2023</v>
      </c>
      <c r="B83" s="4">
        <f>IFERROR(__xludf.DUMMYFUNCTION("""COMPUTED_VALUE"""),40.0)</f>
        <v>40</v>
      </c>
      <c r="C83" s="5">
        <v>45203.0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6" t="e">
        <v>#REF!</v>
      </c>
      <c r="M83" s="6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e">
        <v>#REF!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e">
        <v>#REF!</v>
      </c>
      <c r="Y83" s="2" t="s">
        <v>39</v>
      </c>
      <c r="Z83" s="2" t="s">
        <v>39</v>
      </c>
      <c r="AA83" s="6" t="s">
        <v>39</v>
      </c>
      <c r="AB83" s="2" t="s">
        <v>39</v>
      </c>
      <c r="AC83" s="2" t="s">
        <v>39</v>
      </c>
      <c r="AD83" s="2" t="e">
        <v>#REF!</v>
      </c>
      <c r="AE83" s="2" t="s">
        <v>39</v>
      </c>
      <c r="AF83" s="2" t="s">
        <v>39</v>
      </c>
      <c r="AG83" s="2" t="s">
        <v>39</v>
      </c>
    </row>
    <row r="84" ht="15.75" customHeight="1">
      <c r="A84" s="4">
        <f>IFERROR(__xludf.DUMMYFUNCTION("""COMPUTED_VALUE"""),2023.0)</f>
        <v>2023</v>
      </c>
      <c r="B84" s="4">
        <f>IFERROR(__xludf.DUMMYFUNCTION("""COMPUTED_VALUE"""),40.0)</f>
        <v>40</v>
      </c>
      <c r="C84" s="5">
        <v>45204.0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6" t="e">
        <v>#REF!</v>
      </c>
      <c r="M84" s="6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e">
        <v>#REF!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e">
        <v>#REF!</v>
      </c>
      <c r="Y84" s="2" t="s">
        <v>39</v>
      </c>
      <c r="Z84" s="2" t="s">
        <v>39</v>
      </c>
      <c r="AA84" s="6" t="s">
        <v>39</v>
      </c>
      <c r="AB84" s="2" t="s">
        <v>39</v>
      </c>
      <c r="AC84" s="2" t="s">
        <v>39</v>
      </c>
      <c r="AD84" s="2" t="e">
        <v>#REF!</v>
      </c>
      <c r="AE84" s="2" t="s">
        <v>39</v>
      </c>
      <c r="AF84" s="2" t="s">
        <v>39</v>
      </c>
      <c r="AG84" s="2" t="s">
        <v>39</v>
      </c>
    </row>
    <row r="85" ht="15.75" customHeight="1">
      <c r="A85" s="4">
        <f>IFERROR(__xludf.DUMMYFUNCTION("""COMPUTED_VALUE"""),2023.0)</f>
        <v>2023</v>
      </c>
      <c r="B85" s="4">
        <f>IFERROR(__xludf.DUMMYFUNCTION("""COMPUTED_VALUE"""),40.0)</f>
        <v>40</v>
      </c>
      <c r="C85" s="5">
        <v>45205.0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6" t="e">
        <v>#REF!</v>
      </c>
      <c r="M85" s="6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e">
        <v>#REF!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e">
        <v>#REF!</v>
      </c>
      <c r="Y85" s="2" t="s">
        <v>39</v>
      </c>
      <c r="Z85" s="2" t="s">
        <v>39</v>
      </c>
      <c r="AA85" s="6" t="s">
        <v>39</v>
      </c>
      <c r="AB85" s="2" t="s">
        <v>39</v>
      </c>
      <c r="AC85" s="2" t="s">
        <v>39</v>
      </c>
      <c r="AD85" s="2" t="e">
        <v>#REF!</v>
      </c>
      <c r="AE85" s="2" t="s">
        <v>39</v>
      </c>
      <c r="AF85" s="2" t="s">
        <v>39</v>
      </c>
      <c r="AG85" s="2" t="s">
        <v>39</v>
      </c>
    </row>
    <row r="86" ht="15.75" customHeight="1">
      <c r="A86" s="4">
        <f>IFERROR(__xludf.DUMMYFUNCTION("""COMPUTED_VALUE"""),2023.0)</f>
        <v>2023</v>
      </c>
      <c r="B86" s="4">
        <f>IFERROR(__xludf.DUMMYFUNCTION("""COMPUTED_VALUE"""),41.0)</f>
        <v>41</v>
      </c>
      <c r="C86" s="5">
        <v>45208.0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6" t="e">
        <v>#REF!</v>
      </c>
      <c r="M86" s="6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e">
        <v>#REF!</v>
      </c>
      <c r="S86" s="2" t="e">
        <v>#REF!</v>
      </c>
      <c r="T86" s="2" t="s">
        <v>39</v>
      </c>
      <c r="U86" s="2" t="s">
        <v>39</v>
      </c>
      <c r="V86" s="2" t="s">
        <v>39</v>
      </c>
      <c r="W86" s="2" t="s">
        <v>39</v>
      </c>
      <c r="X86" s="2" t="e">
        <v>#REF!</v>
      </c>
      <c r="Y86" s="2" t="s">
        <v>39</v>
      </c>
      <c r="Z86" s="2" t="s">
        <v>39</v>
      </c>
      <c r="AA86" s="6" t="s">
        <v>39</v>
      </c>
      <c r="AB86" s="2" t="s">
        <v>39</v>
      </c>
      <c r="AC86" s="2" t="s">
        <v>39</v>
      </c>
      <c r="AD86" s="2" t="e">
        <v>#REF!</v>
      </c>
      <c r="AE86" s="2" t="s">
        <v>39</v>
      </c>
      <c r="AF86" s="2" t="s">
        <v>39</v>
      </c>
      <c r="AG86" s="2" t="s">
        <v>39</v>
      </c>
    </row>
    <row r="87" ht="15.75" customHeight="1">
      <c r="A87" s="4">
        <f>IFERROR(__xludf.DUMMYFUNCTION("""COMPUTED_VALUE"""),2023.0)</f>
        <v>2023</v>
      </c>
      <c r="B87" s="4">
        <f>IFERROR(__xludf.DUMMYFUNCTION("""COMPUTED_VALUE"""),41.0)</f>
        <v>41</v>
      </c>
      <c r="C87" s="5">
        <v>45209.0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6" t="e">
        <v>#REF!</v>
      </c>
      <c r="M87" s="6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e">
        <v>#REF!</v>
      </c>
      <c r="S87" s="2" t="e">
        <v>#REF!</v>
      </c>
      <c r="T87" s="2" t="s">
        <v>39</v>
      </c>
      <c r="U87" s="2" t="s">
        <v>39</v>
      </c>
      <c r="V87" s="2" t="s">
        <v>39</v>
      </c>
      <c r="W87" s="2" t="s">
        <v>39</v>
      </c>
      <c r="X87" s="2" t="e">
        <v>#REF!</v>
      </c>
      <c r="Y87" s="2" t="s">
        <v>39</v>
      </c>
      <c r="Z87" s="2" t="s">
        <v>39</v>
      </c>
      <c r="AA87" s="6" t="s">
        <v>39</v>
      </c>
      <c r="AB87" s="2" t="s">
        <v>39</v>
      </c>
      <c r="AC87" s="2" t="s">
        <v>39</v>
      </c>
      <c r="AD87" s="2" t="e">
        <v>#REF!</v>
      </c>
      <c r="AE87" s="2" t="s">
        <v>39</v>
      </c>
      <c r="AF87" s="2" t="s">
        <v>39</v>
      </c>
      <c r="AG87" s="2" t="s">
        <v>39</v>
      </c>
    </row>
    <row r="88" ht="15.75" customHeight="1">
      <c r="A88" s="4">
        <f>IFERROR(__xludf.DUMMYFUNCTION("""COMPUTED_VALUE"""),2023.0)</f>
        <v>2023</v>
      </c>
      <c r="B88" s="4">
        <f>IFERROR(__xludf.DUMMYFUNCTION("""COMPUTED_VALUE"""),41.0)</f>
        <v>41</v>
      </c>
      <c r="C88" s="5">
        <v>45210.0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6" t="e">
        <v>#REF!</v>
      </c>
      <c r="M88" s="6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e">
        <v>#REF!</v>
      </c>
      <c r="S88" s="2" t="e">
        <v>#REF!</v>
      </c>
      <c r="T88" s="2" t="s">
        <v>39</v>
      </c>
      <c r="U88" s="2" t="s">
        <v>39</v>
      </c>
      <c r="V88" s="2" t="s">
        <v>39</v>
      </c>
      <c r="W88" s="2" t="s">
        <v>39</v>
      </c>
      <c r="X88" s="2" t="e">
        <v>#REF!</v>
      </c>
      <c r="Y88" s="2" t="s">
        <v>39</v>
      </c>
      <c r="Z88" s="2" t="s">
        <v>39</v>
      </c>
      <c r="AA88" s="6" t="s">
        <v>39</v>
      </c>
      <c r="AB88" s="2" t="s">
        <v>39</v>
      </c>
      <c r="AC88" s="2" t="s">
        <v>39</v>
      </c>
      <c r="AD88" s="2" t="e">
        <v>#REF!</v>
      </c>
      <c r="AE88" s="2" t="s">
        <v>39</v>
      </c>
      <c r="AF88" s="2" t="s">
        <v>39</v>
      </c>
      <c r="AG88" s="2" t="s">
        <v>39</v>
      </c>
    </row>
    <row r="89" ht="15.75" customHeight="1">
      <c r="A89" s="4">
        <f>IFERROR(__xludf.DUMMYFUNCTION("""COMPUTED_VALUE"""),2023.0)</f>
        <v>2023</v>
      </c>
      <c r="B89" s="4">
        <f>IFERROR(__xludf.DUMMYFUNCTION("""COMPUTED_VALUE"""),41.0)</f>
        <v>41</v>
      </c>
      <c r="C89" s="5">
        <v>45211.0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6" t="e">
        <v>#REF!</v>
      </c>
      <c r="M89" s="6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e">
        <v>#REF!</v>
      </c>
      <c r="S89" s="2" t="e">
        <v>#REF!</v>
      </c>
      <c r="T89" s="2" t="s">
        <v>39</v>
      </c>
      <c r="U89" s="2" t="s">
        <v>39</v>
      </c>
      <c r="V89" s="2" t="s">
        <v>39</v>
      </c>
      <c r="W89" s="2" t="s">
        <v>39</v>
      </c>
      <c r="X89" s="2" t="e">
        <v>#REF!</v>
      </c>
      <c r="Y89" s="2" t="s">
        <v>39</v>
      </c>
      <c r="Z89" s="2" t="s">
        <v>39</v>
      </c>
      <c r="AA89" s="6" t="s">
        <v>39</v>
      </c>
      <c r="AB89" s="2" t="s">
        <v>39</v>
      </c>
      <c r="AC89" s="2" t="s">
        <v>39</v>
      </c>
      <c r="AD89" s="2" t="e">
        <v>#REF!</v>
      </c>
      <c r="AE89" s="2" t="s">
        <v>39</v>
      </c>
      <c r="AF89" s="2" t="s">
        <v>39</v>
      </c>
      <c r="AG89" s="2" t="s">
        <v>39</v>
      </c>
    </row>
    <row r="90" ht="15.75" customHeight="1">
      <c r="A90" s="4">
        <f>IFERROR(__xludf.DUMMYFUNCTION("""COMPUTED_VALUE"""),2023.0)</f>
        <v>2023</v>
      </c>
      <c r="B90" s="4">
        <f>IFERROR(__xludf.DUMMYFUNCTION("""COMPUTED_VALUE"""),41.0)</f>
        <v>41</v>
      </c>
      <c r="C90" s="5">
        <v>45212.0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6" t="e">
        <v>#REF!</v>
      </c>
      <c r="M90" s="6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e">
        <v>#REF!</v>
      </c>
      <c r="S90" s="2" t="e">
        <v>#REF!</v>
      </c>
      <c r="T90" s="2" t="s">
        <v>39</v>
      </c>
      <c r="U90" s="2" t="s">
        <v>39</v>
      </c>
      <c r="V90" s="2" t="s">
        <v>39</v>
      </c>
      <c r="W90" s="2" t="s">
        <v>39</v>
      </c>
      <c r="X90" s="2" t="e">
        <v>#REF!</v>
      </c>
      <c r="Y90" s="2" t="s">
        <v>39</v>
      </c>
      <c r="Z90" s="2" t="s">
        <v>39</v>
      </c>
      <c r="AA90" s="6" t="s">
        <v>39</v>
      </c>
      <c r="AB90" s="2" t="s">
        <v>39</v>
      </c>
      <c r="AC90" s="2" t="s">
        <v>39</v>
      </c>
      <c r="AD90" s="2" t="e">
        <v>#REF!</v>
      </c>
      <c r="AE90" s="2" t="s">
        <v>39</v>
      </c>
      <c r="AF90" s="2" t="s">
        <v>39</v>
      </c>
      <c r="AG90" s="2" t="s">
        <v>39</v>
      </c>
    </row>
    <row r="91" ht="15.75" customHeight="1">
      <c r="A91" s="4">
        <f>IFERROR(__xludf.DUMMYFUNCTION("""COMPUTED_VALUE"""),2023.0)</f>
        <v>2023</v>
      </c>
      <c r="B91" s="4">
        <f>IFERROR(__xludf.DUMMYFUNCTION("""COMPUTED_VALUE"""),42.0)</f>
        <v>42</v>
      </c>
      <c r="C91" s="5">
        <v>45215.0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6" t="e">
        <v>#REF!</v>
      </c>
      <c r="M91" s="6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e">
        <v>#REF!</v>
      </c>
      <c r="S91" s="2" t="e">
        <v>#REF!</v>
      </c>
      <c r="T91" s="2" t="s">
        <v>39</v>
      </c>
      <c r="U91" s="2" t="s">
        <v>39</v>
      </c>
      <c r="V91" s="2" t="s">
        <v>39</v>
      </c>
      <c r="W91" s="2" t="s">
        <v>39</v>
      </c>
      <c r="X91" s="2" t="e">
        <v>#REF!</v>
      </c>
      <c r="Y91" s="2" t="s">
        <v>39</v>
      </c>
      <c r="Z91" s="2" t="s">
        <v>39</v>
      </c>
      <c r="AA91" s="6" t="s">
        <v>39</v>
      </c>
      <c r="AB91" s="2" t="s">
        <v>39</v>
      </c>
      <c r="AC91" s="2" t="s">
        <v>39</v>
      </c>
      <c r="AD91" s="2" t="e">
        <v>#REF!</v>
      </c>
      <c r="AE91" s="2" t="s">
        <v>39</v>
      </c>
      <c r="AF91" s="2" t="s">
        <v>39</v>
      </c>
      <c r="AG91" s="2" t="s">
        <v>39</v>
      </c>
    </row>
    <row r="92" ht="15.75" customHeight="1">
      <c r="A92" s="4">
        <f>IFERROR(__xludf.DUMMYFUNCTION("""COMPUTED_VALUE"""),2023.0)</f>
        <v>2023</v>
      </c>
      <c r="B92" s="4">
        <f>IFERROR(__xludf.DUMMYFUNCTION("""COMPUTED_VALUE"""),42.0)</f>
        <v>42</v>
      </c>
      <c r="C92" s="5">
        <v>45216.0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e">
        <v>#REF!</v>
      </c>
      <c r="K92" s="2" t="s">
        <v>39</v>
      </c>
      <c r="L92" s="6" t="e">
        <v>#REF!</v>
      </c>
      <c r="M92" s="6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e">
        <v>#REF!</v>
      </c>
      <c r="S92" s="2" t="e">
        <v>#REF!</v>
      </c>
      <c r="T92" s="2" t="s">
        <v>39</v>
      </c>
      <c r="U92" s="2" t="s">
        <v>39</v>
      </c>
      <c r="V92" s="2" t="s">
        <v>39</v>
      </c>
      <c r="W92" s="2" t="s">
        <v>39</v>
      </c>
      <c r="X92" s="2" t="e">
        <v>#REF!</v>
      </c>
      <c r="Y92" s="2" t="s">
        <v>39</v>
      </c>
      <c r="Z92" s="2" t="s">
        <v>39</v>
      </c>
      <c r="AA92" s="6" t="s">
        <v>39</v>
      </c>
      <c r="AB92" s="2" t="s">
        <v>39</v>
      </c>
      <c r="AC92" s="2" t="s">
        <v>39</v>
      </c>
      <c r="AD92" s="2" t="e">
        <v>#REF!</v>
      </c>
      <c r="AE92" s="2" t="s">
        <v>39</v>
      </c>
      <c r="AF92" s="2" t="s">
        <v>39</v>
      </c>
      <c r="AG92" s="2" t="s">
        <v>39</v>
      </c>
    </row>
    <row r="93" ht="15.75" customHeight="1">
      <c r="A93" s="4">
        <f>IFERROR(__xludf.DUMMYFUNCTION("""COMPUTED_VALUE"""),2023.0)</f>
        <v>2023</v>
      </c>
      <c r="B93" s="4">
        <f>IFERROR(__xludf.DUMMYFUNCTION("""COMPUTED_VALUE"""),42.0)</f>
        <v>42</v>
      </c>
      <c r="C93" s="5">
        <v>45217.0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e">
        <v>#REF!</v>
      </c>
      <c r="K93" s="2" t="s">
        <v>39</v>
      </c>
      <c r="L93" s="6" t="e">
        <v>#REF!</v>
      </c>
      <c r="M93" s="6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e">
        <v>#REF!</v>
      </c>
      <c r="S93" s="2" t="e">
        <v>#REF!</v>
      </c>
      <c r="T93" s="2" t="s">
        <v>39</v>
      </c>
      <c r="U93" s="2" t="s">
        <v>39</v>
      </c>
      <c r="V93" s="2" t="s">
        <v>39</v>
      </c>
      <c r="W93" s="2" t="s">
        <v>39</v>
      </c>
      <c r="X93" s="2" t="e">
        <v>#REF!</v>
      </c>
      <c r="Y93" s="2" t="s">
        <v>39</v>
      </c>
      <c r="Z93" s="2" t="s">
        <v>39</v>
      </c>
      <c r="AA93" s="6" t="s">
        <v>39</v>
      </c>
      <c r="AB93" s="2" t="s">
        <v>39</v>
      </c>
      <c r="AC93" s="2" t="s">
        <v>39</v>
      </c>
      <c r="AD93" s="2" t="e">
        <v>#REF!</v>
      </c>
      <c r="AE93" s="2" t="s">
        <v>39</v>
      </c>
      <c r="AF93" s="2" t="s">
        <v>39</v>
      </c>
      <c r="AG93" s="2" t="s">
        <v>39</v>
      </c>
    </row>
    <row r="94" ht="15.75" customHeight="1">
      <c r="A94" s="4">
        <f>IFERROR(__xludf.DUMMYFUNCTION("""COMPUTED_VALUE"""),2023.0)</f>
        <v>2023</v>
      </c>
      <c r="B94" s="4">
        <f>IFERROR(__xludf.DUMMYFUNCTION("""COMPUTED_VALUE"""),42.0)</f>
        <v>42</v>
      </c>
      <c r="C94" s="5">
        <v>45218.0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e">
        <v>#REF!</v>
      </c>
      <c r="K94" s="2" t="s">
        <v>39</v>
      </c>
      <c r="L94" s="6" t="e">
        <v>#REF!</v>
      </c>
      <c r="M94" s="6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e">
        <v>#REF!</v>
      </c>
      <c r="S94" s="2" t="e">
        <v>#REF!</v>
      </c>
      <c r="T94" s="2" t="s">
        <v>39</v>
      </c>
      <c r="U94" s="2" t="s">
        <v>39</v>
      </c>
      <c r="V94" s="2" t="s">
        <v>39</v>
      </c>
      <c r="W94" s="2" t="s">
        <v>39</v>
      </c>
      <c r="X94" s="2" t="e">
        <v>#REF!</v>
      </c>
      <c r="Y94" s="2" t="s">
        <v>39</v>
      </c>
      <c r="Z94" s="2" t="s">
        <v>39</v>
      </c>
      <c r="AA94" s="6" t="s">
        <v>39</v>
      </c>
      <c r="AB94" s="2" t="s">
        <v>39</v>
      </c>
      <c r="AC94" s="2" t="s">
        <v>39</v>
      </c>
      <c r="AD94" s="2" t="e">
        <v>#REF!</v>
      </c>
      <c r="AE94" s="2" t="s">
        <v>39</v>
      </c>
      <c r="AF94" s="2" t="s">
        <v>39</v>
      </c>
      <c r="AG94" s="2" t="s">
        <v>39</v>
      </c>
    </row>
    <row r="95" ht="15.75" customHeight="1">
      <c r="A95" s="4">
        <f>IFERROR(__xludf.DUMMYFUNCTION("""COMPUTED_VALUE"""),2023.0)</f>
        <v>2023</v>
      </c>
      <c r="B95" s="4">
        <f>IFERROR(__xludf.DUMMYFUNCTION("""COMPUTED_VALUE"""),42.0)</f>
        <v>42</v>
      </c>
      <c r="C95" s="5">
        <v>45219.0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e">
        <v>#REF!</v>
      </c>
      <c r="K95" s="2" t="s">
        <v>39</v>
      </c>
      <c r="L95" s="6" t="e">
        <v>#REF!</v>
      </c>
      <c r="M95" s="6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e">
        <v>#REF!</v>
      </c>
      <c r="S95" s="2" t="e">
        <v>#REF!</v>
      </c>
      <c r="T95" s="2" t="s">
        <v>39</v>
      </c>
      <c r="U95" s="2" t="s">
        <v>39</v>
      </c>
      <c r="V95" s="2" t="s">
        <v>39</v>
      </c>
      <c r="W95" s="2" t="s">
        <v>39</v>
      </c>
      <c r="X95" s="2" t="e">
        <v>#REF!</v>
      </c>
      <c r="Y95" s="2" t="s">
        <v>39</v>
      </c>
      <c r="Z95" s="2" t="s">
        <v>39</v>
      </c>
      <c r="AA95" s="6" t="s">
        <v>39</v>
      </c>
      <c r="AB95" s="2" t="s">
        <v>39</v>
      </c>
      <c r="AC95" s="2" t="s">
        <v>39</v>
      </c>
      <c r="AD95" s="2" t="e">
        <v>#REF!</v>
      </c>
      <c r="AE95" s="2" t="s">
        <v>39</v>
      </c>
      <c r="AF95" s="2" t="s">
        <v>39</v>
      </c>
      <c r="AG95" s="2" t="s">
        <v>39</v>
      </c>
    </row>
    <row r="96" ht="15.75" customHeight="1">
      <c r="A96" s="4">
        <f>IFERROR(__xludf.DUMMYFUNCTION("""COMPUTED_VALUE"""),2023.0)</f>
        <v>2023</v>
      </c>
      <c r="B96" s="4">
        <f>IFERROR(__xludf.DUMMYFUNCTION("""COMPUTED_VALUE"""),43.0)</f>
        <v>43</v>
      </c>
      <c r="C96" s="5">
        <v>45222.0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e">
        <v>#REF!</v>
      </c>
      <c r="K96" s="2" t="s">
        <v>39</v>
      </c>
      <c r="L96" s="6" t="e">
        <v>#REF!</v>
      </c>
      <c r="M96" s="6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e">
        <v>#REF!</v>
      </c>
      <c r="S96" s="2" t="e">
        <v>#REF!</v>
      </c>
      <c r="T96" s="2" t="s">
        <v>39</v>
      </c>
      <c r="U96" s="2" t="s">
        <v>39</v>
      </c>
      <c r="V96" s="2" t="s">
        <v>39</v>
      </c>
      <c r="W96" s="2" t="s">
        <v>39</v>
      </c>
      <c r="X96" s="2" t="e">
        <v>#REF!</v>
      </c>
      <c r="Y96" s="2" t="s">
        <v>39</v>
      </c>
      <c r="Z96" s="2" t="s">
        <v>39</v>
      </c>
      <c r="AA96" s="6" t="s">
        <v>39</v>
      </c>
      <c r="AB96" s="2" t="s">
        <v>39</v>
      </c>
      <c r="AC96" s="2" t="s">
        <v>39</v>
      </c>
      <c r="AD96" s="2" t="e">
        <v>#REF!</v>
      </c>
      <c r="AE96" s="2" t="s">
        <v>39</v>
      </c>
      <c r="AF96" s="2" t="s">
        <v>39</v>
      </c>
      <c r="AG96" s="2" t="s">
        <v>39</v>
      </c>
    </row>
    <row r="97" ht="15.75" customHeight="1">
      <c r="A97" s="4">
        <f>IFERROR(__xludf.DUMMYFUNCTION("""COMPUTED_VALUE"""),2023.0)</f>
        <v>2023</v>
      </c>
      <c r="B97" s="4">
        <f>IFERROR(__xludf.DUMMYFUNCTION("""COMPUTED_VALUE"""),43.0)</f>
        <v>43</v>
      </c>
      <c r="C97" s="5">
        <v>45223.0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e">
        <v>#REF!</v>
      </c>
      <c r="K97" s="2" t="s">
        <v>39</v>
      </c>
      <c r="L97" s="6" t="e">
        <v>#REF!</v>
      </c>
      <c r="M97" s="6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e">
        <v>#REF!</v>
      </c>
      <c r="S97" s="2" t="e">
        <v>#REF!</v>
      </c>
      <c r="T97" s="2" t="s">
        <v>39</v>
      </c>
      <c r="U97" s="2" t="s">
        <v>39</v>
      </c>
      <c r="V97" s="2" t="s">
        <v>39</v>
      </c>
      <c r="W97" s="2" t="s">
        <v>39</v>
      </c>
      <c r="X97" s="2" t="e">
        <v>#REF!</v>
      </c>
      <c r="Y97" s="2" t="s">
        <v>39</v>
      </c>
      <c r="Z97" s="2" t="s">
        <v>39</v>
      </c>
      <c r="AA97" s="6" t="s">
        <v>39</v>
      </c>
      <c r="AB97" s="2" t="s">
        <v>39</v>
      </c>
      <c r="AC97" s="2" t="s">
        <v>39</v>
      </c>
      <c r="AD97" s="2" t="e">
        <v>#REF!</v>
      </c>
      <c r="AE97" s="2" t="s">
        <v>39</v>
      </c>
      <c r="AF97" s="2" t="s">
        <v>39</v>
      </c>
      <c r="AG97" s="2" t="s">
        <v>39</v>
      </c>
    </row>
    <row r="98" ht="15.75" customHeight="1">
      <c r="A98" s="4">
        <f>IFERROR(__xludf.DUMMYFUNCTION("""COMPUTED_VALUE"""),2023.0)</f>
        <v>2023</v>
      </c>
      <c r="B98" s="4">
        <f>IFERROR(__xludf.DUMMYFUNCTION("""COMPUTED_VALUE"""),43.0)</f>
        <v>43</v>
      </c>
      <c r="C98" s="5">
        <v>45224.0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e">
        <v>#REF!</v>
      </c>
      <c r="K98" s="2" t="s">
        <v>39</v>
      </c>
      <c r="L98" s="6" t="e">
        <v>#REF!</v>
      </c>
      <c r="M98" s="6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e">
        <v>#REF!</v>
      </c>
      <c r="S98" s="2" t="e">
        <v>#REF!</v>
      </c>
      <c r="T98" s="2" t="s">
        <v>39</v>
      </c>
      <c r="U98" s="2" t="s">
        <v>39</v>
      </c>
      <c r="V98" s="2" t="s">
        <v>39</v>
      </c>
      <c r="W98" s="2" t="s">
        <v>39</v>
      </c>
      <c r="X98" s="2" t="e">
        <v>#REF!</v>
      </c>
      <c r="Y98" s="2" t="s">
        <v>39</v>
      </c>
      <c r="Z98" s="2" t="s">
        <v>39</v>
      </c>
      <c r="AA98" s="6" t="s">
        <v>39</v>
      </c>
      <c r="AB98" s="2" t="s">
        <v>39</v>
      </c>
      <c r="AC98" s="2" t="s">
        <v>39</v>
      </c>
      <c r="AD98" s="2" t="e">
        <v>#REF!</v>
      </c>
      <c r="AE98" s="2" t="s">
        <v>39</v>
      </c>
      <c r="AF98" s="2" t="s">
        <v>39</v>
      </c>
      <c r="AG98" s="2" t="s">
        <v>39</v>
      </c>
    </row>
    <row r="99" ht="15.75" customHeight="1">
      <c r="A99" s="4">
        <f>IFERROR(__xludf.DUMMYFUNCTION("""COMPUTED_VALUE"""),2023.0)</f>
        <v>2023</v>
      </c>
      <c r="B99" s="4">
        <f>IFERROR(__xludf.DUMMYFUNCTION("""COMPUTED_VALUE"""),43.0)</f>
        <v>43</v>
      </c>
      <c r="C99" s="5">
        <v>45225.0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e">
        <v>#REF!</v>
      </c>
      <c r="K99" s="2" t="s">
        <v>39</v>
      </c>
      <c r="L99" s="6" t="e">
        <v>#REF!</v>
      </c>
      <c r="M99" s="6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e">
        <v>#REF!</v>
      </c>
      <c r="S99" s="2" t="e">
        <v>#REF!</v>
      </c>
      <c r="T99" s="2" t="s">
        <v>39</v>
      </c>
      <c r="U99" s="2" t="s">
        <v>39</v>
      </c>
      <c r="V99" s="2" t="s">
        <v>39</v>
      </c>
      <c r="W99" s="2" t="s">
        <v>39</v>
      </c>
      <c r="X99" s="2" t="e">
        <v>#REF!</v>
      </c>
      <c r="Y99" s="2" t="s">
        <v>39</v>
      </c>
      <c r="Z99" s="2" t="s">
        <v>39</v>
      </c>
      <c r="AA99" s="6" t="s">
        <v>39</v>
      </c>
      <c r="AB99" s="2" t="s">
        <v>39</v>
      </c>
      <c r="AC99" s="2" t="s">
        <v>39</v>
      </c>
      <c r="AD99" s="2" t="e">
        <v>#REF!</v>
      </c>
      <c r="AE99" s="2" t="s">
        <v>39</v>
      </c>
      <c r="AF99" s="2" t="s">
        <v>39</v>
      </c>
      <c r="AG99" s="2" t="s">
        <v>39</v>
      </c>
    </row>
    <row r="100" ht="15.75" customHeight="1">
      <c r="A100" s="4">
        <f>IFERROR(__xludf.DUMMYFUNCTION("""COMPUTED_VALUE"""),2023.0)</f>
        <v>2023</v>
      </c>
      <c r="B100" s="4">
        <f>IFERROR(__xludf.DUMMYFUNCTION("""COMPUTED_VALUE"""),43.0)</f>
        <v>43</v>
      </c>
      <c r="C100" s="5">
        <v>45226.0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e">
        <v>#REF!</v>
      </c>
      <c r="K100" s="2" t="s">
        <v>39</v>
      </c>
      <c r="L100" s="6" t="e">
        <v>#REF!</v>
      </c>
      <c r="M100" s="6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e">
        <v>#REF!</v>
      </c>
      <c r="S100" s="2" t="e">
        <v>#REF!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e">
        <v>#REF!</v>
      </c>
      <c r="Y100" s="2" t="s">
        <v>39</v>
      </c>
      <c r="Z100" s="2" t="s">
        <v>39</v>
      </c>
      <c r="AA100" s="6" t="s">
        <v>39</v>
      </c>
      <c r="AB100" s="2" t="s">
        <v>39</v>
      </c>
      <c r="AC100" s="2" t="s">
        <v>39</v>
      </c>
      <c r="AD100" s="2" t="e">
        <v>#REF!</v>
      </c>
      <c r="AE100" s="2" t="s">
        <v>39</v>
      </c>
      <c r="AF100" s="2" t="s">
        <v>39</v>
      </c>
      <c r="AG100" s="2" t="s">
        <v>39</v>
      </c>
    </row>
    <row r="101" ht="15.75" customHeight="1">
      <c r="A101" s="4">
        <f>IFERROR(__xludf.DUMMYFUNCTION("""COMPUTED_VALUE"""),2023.0)</f>
        <v>2023</v>
      </c>
      <c r="B101" s="4">
        <f>IFERROR(__xludf.DUMMYFUNCTION("""COMPUTED_VALUE"""),44.0)</f>
        <v>44</v>
      </c>
      <c r="C101" s="5">
        <v>45229.0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e">
        <v>#REF!</v>
      </c>
      <c r="K101" s="2" t="s">
        <v>39</v>
      </c>
      <c r="L101" s="6" t="e">
        <v>#REF!</v>
      </c>
      <c r="M101" s="6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e">
        <v>#REF!</v>
      </c>
      <c r="S101" s="2" t="e">
        <v>#REF!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e">
        <v>#REF!</v>
      </c>
      <c r="Y101" s="2" t="s">
        <v>39</v>
      </c>
      <c r="Z101" s="2" t="s">
        <v>39</v>
      </c>
      <c r="AA101" s="6" t="s">
        <v>39</v>
      </c>
      <c r="AB101" s="2" t="s">
        <v>39</v>
      </c>
      <c r="AC101" s="2" t="s">
        <v>39</v>
      </c>
      <c r="AD101" s="2" t="e">
        <v>#REF!</v>
      </c>
      <c r="AE101" s="2" t="s">
        <v>39</v>
      </c>
      <c r="AF101" s="2" t="s">
        <v>39</v>
      </c>
      <c r="AG101" s="2" t="s">
        <v>39</v>
      </c>
    </row>
    <row r="102" ht="15.75" customHeight="1">
      <c r="A102" s="4">
        <f>IFERROR(__xludf.DUMMYFUNCTION("""COMPUTED_VALUE"""),2023.0)</f>
        <v>2023</v>
      </c>
      <c r="B102" s="4">
        <f>IFERROR(__xludf.DUMMYFUNCTION("""COMPUTED_VALUE"""),44.0)</f>
        <v>44</v>
      </c>
      <c r="C102" s="5">
        <v>45230.0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e">
        <v>#REF!</v>
      </c>
      <c r="K102" s="2" t="s">
        <v>39</v>
      </c>
      <c r="L102" s="6" t="e">
        <v>#REF!</v>
      </c>
      <c r="M102" s="6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e">
        <v>#REF!</v>
      </c>
      <c r="S102" s="2" t="e">
        <v>#REF!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e">
        <v>#REF!</v>
      </c>
      <c r="Y102" s="2" t="s">
        <v>39</v>
      </c>
      <c r="Z102" s="2" t="s">
        <v>39</v>
      </c>
      <c r="AA102" s="6" t="s">
        <v>39</v>
      </c>
      <c r="AB102" s="2" t="s">
        <v>39</v>
      </c>
      <c r="AC102" s="2" t="s">
        <v>39</v>
      </c>
      <c r="AD102" s="2" t="e">
        <v>#REF!</v>
      </c>
      <c r="AE102" s="2" t="s">
        <v>39</v>
      </c>
      <c r="AF102" s="2" t="s">
        <v>39</v>
      </c>
      <c r="AG102" s="2" t="s">
        <v>39</v>
      </c>
    </row>
    <row r="103" ht="15.75" customHeight="1">
      <c r="A103" s="4">
        <f>IFERROR(__xludf.DUMMYFUNCTION("""COMPUTED_VALUE"""),2023.0)</f>
        <v>2023</v>
      </c>
      <c r="B103" s="4">
        <f>IFERROR(__xludf.DUMMYFUNCTION("""COMPUTED_VALUE"""),44.0)</f>
        <v>44</v>
      </c>
      <c r="C103" s="5">
        <v>45231.0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e">
        <v>#REF!</v>
      </c>
      <c r="K103" s="2" t="s">
        <v>39</v>
      </c>
      <c r="L103" s="6" t="e">
        <v>#REF!</v>
      </c>
      <c r="M103" s="6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e">
        <v>#REF!</v>
      </c>
      <c r="S103" s="2" t="e">
        <v>#REF!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e">
        <v>#REF!</v>
      </c>
      <c r="Y103" s="2" t="s">
        <v>39</v>
      </c>
      <c r="Z103" s="2" t="s">
        <v>39</v>
      </c>
      <c r="AA103" s="6" t="s">
        <v>39</v>
      </c>
      <c r="AB103" s="2" t="s">
        <v>39</v>
      </c>
      <c r="AC103" s="2" t="s">
        <v>39</v>
      </c>
      <c r="AD103" s="2" t="e">
        <v>#REF!</v>
      </c>
      <c r="AE103" s="2" t="s">
        <v>39</v>
      </c>
      <c r="AF103" s="2" t="s">
        <v>39</v>
      </c>
      <c r="AG103" s="2" t="s">
        <v>39</v>
      </c>
    </row>
    <row r="104" ht="15.75" customHeight="1">
      <c r="A104" s="4">
        <f>IFERROR(__xludf.DUMMYFUNCTION("""COMPUTED_VALUE"""),2023.0)</f>
        <v>2023</v>
      </c>
      <c r="B104" s="4">
        <f>IFERROR(__xludf.DUMMYFUNCTION("""COMPUTED_VALUE"""),44.0)</f>
        <v>44</v>
      </c>
      <c r="C104" s="5">
        <v>45232.0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e">
        <v>#REF!</v>
      </c>
      <c r="K104" s="2" t="s">
        <v>39</v>
      </c>
      <c r="L104" s="6" t="e">
        <v>#REF!</v>
      </c>
      <c r="M104" s="6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e">
        <v>#REF!</v>
      </c>
      <c r="S104" s="2" t="e">
        <v>#REF!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e">
        <v>#REF!</v>
      </c>
      <c r="Y104" s="2" t="s">
        <v>39</v>
      </c>
      <c r="Z104" s="2" t="s">
        <v>39</v>
      </c>
      <c r="AA104" s="6" t="s">
        <v>39</v>
      </c>
      <c r="AB104" s="2" t="s">
        <v>39</v>
      </c>
      <c r="AC104" s="2" t="s">
        <v>39</v>
      </c>
      <c r="AD104" s="2" t="e">
        <v>#REF!</v>
      </c>
      <c r="AE104" s="2" t="s">
        <v>39</v>
      </c>
      <c r="AF104" s="2" t="s">
        <v>39</v>
      </c>
      <c r="AG104" s="2" t="s">
        <v>39</v>
      </c>
    </row>
    <row r="105" ht="15.75" customHeight="1">
      <c r="A105" s="4">
        <f>IFERROR(__xludf.DUMMYFUNCTION("""COMPUTED_VALUE"""),2023.0)</f>
        <v>2023</v>
      </c>
      <c r="B105" s="4">
        <f>IFERROR(__xludf.DUMMYFUNCTION("""COMPUTED_VALUE"""),44.0)</f>
        <v>44</v>
      </c>
      <c r="C105" s="5">
        <v>45233.0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e">
        <v>#REF!</v>
      </c>
      <c r="K105" s="2" t="s">
        <v>39</v>
      </c>
      <c r="L105" s="6" t="e">
        <v>#REF!</v>
      </c>
      <c r="M105" s="6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e">
        <v>#REF!</v>
      </c>
      <c r="S105" s="2" t="e">
        <v>#REF!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e">
        <v>#REF!</v>
      </c>
      <c r="Y105" s="2" t="s">
        <v>39</v>
      </c>
      <c r="Z105" s="2" t="s">
        <v>39</v>
      </c>
      <c r="AA105" s="6" t="s">
        <v>39</v>
      </c>
      <c r="AB105" s="2" t="s">
        <v>39</v>
      </c>
      <c r="AC105" s="2" t="s">
        <v>39</v>
      </c>
      <c r="AD105" s="2" t="e">
        <v>#REF!</v>
      </c>
      <c r="AE105" s="2" t="s">
        <v>39</v>
      </c>
      <c r="AF105" s="2" t="s">
        <v>39</v>
      </c>
      <c r="AG105" s="2" t="s">
        <v>39</v>
      </c>
    </row>
    <row r="106" ht="15.75" customHeight="1">
      <c r="A106" s="4">
        <f>IFERROR(__xludf.DUMMYFUNCTION("""COMPUTED_VALUE"""),2023.0)</f>
        <v>2023</v>
      </c>
      <c r="B106" s="4">
        <f>IFERROR(__xludf.DUMMYFUNCTION("""COMPUTED_VALUE"""),45.0)</f>
        <v>45</v>
      </c>
      <c r="C106" s="5">
        <v>45236.0</v>
      </c>
      <c r="D106" s="2" t="e">
        <v>#REF!</v>
      </c>
      <c r="E106" s="2" t="e">
        <v>#REF!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e">
        <v>#REF!</v>
      </c>
      <c r="K106" s="2" t="s">
        <v>39</v>
      </c>
      <c r="L106" s="6" t="e">
        <v>#REF!</v>
      </c>
      <c r="M106" s="6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e">
        <v>#REF!</v>
      </c>
      <c r="S106" s="2" t="e">
        <v>#REF!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e">
        <v>#REF!</v>
      </c>
      <c r="Y106" s="2" t="s">
        <v>39</v>
      </c>
      <c r="Z106" s="2" t="s">
        <v>39</v>
      </c>
      <c r="AA106" s="6" t="s">
        <v>39</v>
      </c>
      <c r="AB106" s="2" t="s">
        <v>39</v>
      </c>
      <c r="AC106" s="2" t="s">
        <v>39</v>
      </c>
      <c r="AD106" s="2" t="e">
        <v>#REF!</v>
      </c>
      <c r="AE106" s="2" t="s">
        <v>39</v>
      </c>
      <c r="AF106" s="2" t="s">
        <v>39</v>
      </c>
      <c r="AG106" s="2" t="s">
        <v>39</v>
      </c>
    </row>
    <row r="107" ht="15.75" customHeight="1">
      <c r="A107" s="4">
        <f>IFERROR(__xludf.DUMMYFUNCTION("""COMPUTED_VALUE"""),2023.0)</f>
        <v>2023</v>
      </c>
      <c r="B107" s="4">
        <f>IFERROR(__xludf.DUMMYFUNCTION("""COMPUTED_VALUE"""),45.0)</f>
        <v>45</v>
      </c>
      <c r="C107" s="5">
        <v>45237.0</v>
      </c>
      <c r="D107" s="2" t="e">
        <v>#REF!</v>
      </c>
      <c r="E107" s="2" t="e">
        <v>#REF!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e">
        <v>#REF!</v>
      </c>
      <c r="K107" s="2" t="s">
        <v>39</v>
      </c>
      <c r="L107" s="6" t="e">
        <v>#REF!</v>
      </c>
      <c r="M107" s="6" t="s">
        <v>39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e">
        <v>#REF!</v>
      </c>
      <c r="S107" s="2" t="e">
        <v>#REF!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e">
        <v>#REF!</v>
      </c>
      <c r="Y107" s="2" t="s">
        <v>39</v>
      </c>
      <c r="Z107" s="2" t="s">
        <v>39</v>
      </c>
      <c r="AA107" s="6" t="s">
        <v>39</v>
      </c>
      <c r="AB107" s="2" t="s">
        <v>39</v>
      </c>
      <c r="AC107" s="2" t="s">
        <v>39</v>
      </c>
      <c r="AD107" s="2" t="e">
        <v>#REF!</v>
      </c>
      <c r="AE107" s="2" t="s">
        <v>39</v>
      </c>
      <c r="AF107" s="2" t="s">
        <v>39</v>
      </c>
      <c r="AG107" s="2" t="s">
        <v>39</v>
      </c>
    </row>
    <row r="108" ht="15.75" customHeight="1">
      <c r="A108" s="4">
        <f>IFERROR(__xludf.DUMMYFUNCTION("""COMPUTED_VALUE"""),2023.0)</f>
        <v>2023</v>
      </c>
      <c r="B108" s="4">
        <f>IFERROR(__xludf.DUMMYFUNCTION("""COMPUTED_VALUE"""),45.0)</f>
        <v>45</v>
      </c>
      <c r="C108" s="5">
        <v>45238.0</v>
      </c>
      <c r="D108" s="2" t="e">
        <v>#REF!</v>
      </c>
      <c r="E108" s="2" t="e">
        <v>#REF!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e">
        <v>#REF!</v>
      </c>
      <c r="K108" s="2" t="s">
        <v>39</v>
      </c>
      <c r="L108" s="6" t="e">
        <v>#REF!</v>
      </c>
      <c r="M108" s="6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e">
        <v>#REF!</v>
      </c>
      <c r="S108" s="2" t="e">
        <v>#REF!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e">
        <v>#REF!</v>
      </c>
      <c r="Y108" s="2" t="s">
        <v>39</v>
      </c>
      <c r="Z108" s="2" t="s">
        <v>39</v>
      </c>
      <c r="AA108" s="6" t="s">
        <v>39</v>
      </c>
      <c r="AB108" s="2" t="s">
        <v>39</v>
      </c>
      <c r="AC108" s="2" t="s">
        <v>39</v>
      </c>
      <c r="AD108" s="2" t="e">
        <v>#REF!</v>
      </c>
      <c r="AE108" s="2" t="s">
        <v>39</v>
      </c>
      <c r="AF108" s="2" t="s">
        <v>39</v>
      </c>
      <c r="AG108" s="2" t="s">
        <v>39</v>
      </c>
    </row>
    <row r="109" ht="15.75" customHeight="1">
      <c r="A109" s="4">
        <f>IFERROR(__xludf.DUMMYFUNCTION("""COMPUTED_VALUE"""),2023.0)</f>
        <v>2023</v>
      </c>
      <c r="B109" s="4">
        <f>IFERROR(__xludf.DUMMYFUNCTION("""COMPUTED_VALUE"""),45.0)</f>
        <v>45</v>
      </c>
      <c r="C109" s="5">
        <v>45239.0</v>
      </c>
      <c r="D109" s="2" t="e">
        <v>#REF!</v>
      </c>
      <c r="E109" s="2" t="e">
        <v>#REF!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e">
        <v>#REF!</v>
      </c>
      <c r="K109" s="2" t="s">
        <v>39</v>
      </c>
      <c r="L109" s="6" t="e">
        <v>#REF!</v>
      </c>
      <c r="M109" s="6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e">
        <v>#REF!</v>
      </c>
      <c r="S109" s="2" t="e">
        <v>#REF!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e">
        <v>#REF!</v>
      </c>
      <c r="Y109" s="2" t="s">
        <v>39</v>
      </c>
      <c r="Z109" s="2" t="s">
        <v>39</v>
      </c>
      <c r="AA109" s="6" t="s">
        <v>39</v>
      </c>
      <c r="AB109" s="2" t="s">
        <v>39</v>
      </c>
      <c r="AC109" s="2" t="s">
        <v>39</v>
      </c>
      <c r="AD109" s="2" t="e">
        <v>#REF!</v>
      </c>
      <c r="AE109" s="2" t="s">
        <v>39</v>
      </c>
      <c r="AF109" s="2" t="s">
        <v>39</v>
      </c>
      <c r="AG109" s="2" t="s">
        <v>39</v>
      </c>
    </row>
    <row r="110" ht="15.75" customHeight="1">
      <c r="A110" s="4">
        <f>IFERROR(__xludf.DUMMYFUNCTION("""COMPUTED_VALUE"""),2023.0)</f>
        <v>2023</v>
      </c>
      <c r="B110" s="4">
        <f>IFERROR(__xludf.DUMMYFUNCTION("""COMPUTED_VALUE"""),45.0)</f>
        <v>45</v>
      </c>
      <c r="C110" s="5">
        <v>45240.0</v>
      </c>
      <c r="D110" s="2" t="e">
        <v>#REF!</v>
      </c>
      <c r="E110" s="2" t="e">
        <v>#REF!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e">
        <v>#REF!</v>
      </c>
      <c r="K110" s="2" t="s">
        <v>39</v>
      </c>
      <c r="L110" s="6" t="e">
        <v>#REF!</v>
      </c>
      <c r="M110" s="6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e">
        <v>#REF!</v>
      </c>
      <c r="S110" s="2" t="e">
        <v>#REF!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e">
        <v>#REF!</v>
      </c>
      <c r="Y110" s="2" t="s">
        <v>39</v>
      </c>
      <c r="Z110" s="2" t="s">
        <v>39</v>
      </c>
      <c r="AA110" s="6" t="s">
        <v>39</v>
      </c>
      <c r="AB110" s="2" t="s">
        <v>39</v>
      </c>
      <c r="AC110" s="2" t="s">
        <v>39</v>
      </c>
      <c r="AD110" s="2" t="e">
        <v>#REF!</v>
      </c>
      <c r="AE110" s="2" t="s">
        <v>39</v>
      </c>
      <c r="AF110" s="2" t="s">
        <v>39</v>
      </c>
      <c r="AG110" s="2" t="s">
        <v>39</v>
      </c>
    </row>
    <row r="111" ht="15.75" customHeight="1">
      <c r="A111" s="4">
        <f>IFERROR(__xludf.DUMMYFUNCTION("""COMPUTED_VALUE"""),2023.0)</f>
        <v>2023</v>
      </c>
      <c r="B111" s="4">
        <f>IFERROR(__xludf.DUMMYFUNCTION("""COMPUTED_VALUE"""),46.0)</f>
        <v>46</v>
      </c>
      <c r="C111" s="5">
        <v>45243.0</v>
      </c>
      <c r="D111" s="2" t="e">
        <v>#REF!</v>
      </c>
      <c r="E111" s="2" t="e">
        <v>#REF!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e">
        <v>#REF!</v>
      </c>
      <c r="K111" s="2" t="s">
        <v>39</v>
      </c>
      <c r="L111" s="6" t="e">
        <v>#REF!</v>
      </c>
      <c r="M111" s="6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e">
        <v>#REF!</v>
      </c>
      <c r="S111" s="2" t="e">
        <v>#REF!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e">
        <v>#REF!</v>
      </c>
      <c r="Y111" s="2" t="s">
        <v>39</v>
      </c>
      <c r="Z111" s="2" t="s">
        <v>39</v>
      </c>
      <c r="AA111" s="6" t="s">
        <v>39</v>
      </c>
      <c r="AB111" s="2" t="s">
        <v>39</v>
      </c>
      <c r="AC111" s="2" t="s">
        <v>39</v>
      </c>
      <c r="AD111" s="2" t="e">
        <v>#REF!</v>
      </c>
      <c r="AE111" s="2" t="s">
        <v>39</v>
      </c>
      <c r="AF111" s="2" t="s">
        <v>39</v>
      </c>
      <c r="AG111" s="2" t="s">
        <v>39</v>
      </c>
    </row>
    <row r="112" ht="15.75" customHeight="1">
      <c r="A112" s="4">
        <f>IFERROR(__xludf.DUMMYFUNCTION("""COMPUTED_VALUE"""),2023.0)</f>
        <v>2023</v>
      </c>
      <c r="B112" s="4">
        <f>IFERROR(__xludf.DUMMYFUNCTION("""COMPUTED_VALUE"""),46.0)</f>
        <v>46</v>
      </c>
      <c r="C112" s="5">
        <v>45244.0</v>
      </c>
      <c r="D112" s="2" t="e">
        <v>#REF!</v>
      </c>
      <c r="E112" s="2" t="e">
        <v>#REF!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e">
        <v>#REF!</v>
      </c>
      <c r="K112" s="2" t="s">
        <v>39</v>
      </c>
      <c r="L112" s="6" t="e">
        <v>#REF!</v>
      </c>
      <c r="M112" s="6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e">
        <v>#REF!</v>
      </c>
      <c r="S112" s="2" t="e">
        <v>#REF!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e">
        <v>#REF!</v>
      </c>
      <c r="Y112" s="2" t="s">
        <v>39</v>
      </c>
      <c r="Z112" s="2" t="s">
        <v>39</v>
      </c>
      <c r="AA112" s="6" t="s">
        <v>39</v>
      </c>
      <c r="AB112" s="2" t="s">
        <v>39</v>
      </c>
      <c r="AC112" s="2" t="s">
        <v>39</v>
      </c>
      <c r="AD112" s="2" t="e">
        <v>#REF!</v>
      </c>
      <c r="AE112" s="2" t="s">
        <v>39</v>
      </c>
      <c r="AF112" s="2" t="s">
        <v>39</v>
      </c>
      <c r="AG112" s="2" t="s">
        <v>39</v>
      </c>
    </row>
    <row r="113" ht="15.75" customHeight="1">
      <c r="A113" s="4">
        <f>IFERROR(__xludf.DUMMYFUNCTION("""COMPUTED_VALUE"""),2023.0)</f>
        <v>2023</v>
      </c>
      <c r="B113" s="4">
        <f>IFERROR(__xludf.DUMMYFUNCTION("""COMPUTED_VALUE"""),46.0)</f>
        <v>46</v>
      </c>
      <c r="C113" s="5">
        <v>45245.0</v>
      </c>
      <c r="D113" s="2" t="e">
        <v>#REF!</v>
      </c>
      <c r="E113" s="2" t="e">
        <v>#REF!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e">
        <v>#REF!</v>
      </c>
      <c r="K113" s="2" t="s">
        <v>39</v>
      </c>
      <c r="L113" s="6" t="e">
        <v>#REF!</v>
      </c>
      <c r="M113" s="6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e">
        <v>#REF!</v>
      </c>
      <c r="S113" s="2" t="e">
        <v>#REF!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e">
        <v>#REF!</v>
      </c>
      <c r="Y113" s="2" t="s">
        <v>39</v>
      </c>
      <c r="Z113" s="2" t="s">
        <v>39</v>
      </c>
      <c r="AA113" s="6" t="s">
        <v>39</v>
      </c>
      <c r="AB113" s="2" t="s">
        <v>39</v>
      </c>
      <c r="AC113" s="2" t="s">
        <v>39</v>
      </c>
      <c r="AD113" s="2" t="e">
        <v>#REF!</v>
      </c>
      <c r="AE113" s="2" t="s">
        <v>39</v>
      </c>
      <c r="AF113" s="2" t="s">
        <v>39</v>
      </c>
      <c r="AG113" s="2" t="s">
        <v>39</v>
      </c>
    </row>
    <row r="114" ht="15.75" customHeight="1">
      <c r="A114" s="4">
        <f>IFERROR(__xludf.DUMMYFUNCTION("""COMPUTED_VALUE"""),2023.0)</f>
        <v>2023</v>
      </c>
      <c r="B114" s="4">
        <f>IFERROR(__xludf.DUMMYFUNCTION("""COMPUTED_VALUE"""),46.0)</f>
        <v>46</v>
      </c>
      <c r="C114" s="5">
        <v>45246.0</v>
      </c>
      <c r="D114" s="2" t="e">
        <v>#REF!</v>
      </c>
      <c r="E114" s="2" t="e">
        <v>#REF!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e">
        <v>#REF!</v>
      </c>
      <c r="K114" s="2" t="s">
        <v>39</v>
      </c>
      <c r="L114" s="6" t="e">
        <v>#REF!</v>
      </c>
      <c r="M114" s="6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e">
        <v>#REF!</v>
      </c>
      <c r="S114" s="2" t="e">
        <v>#REF!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e">
        <v>#REF!</v>
      </c>
      <c r="Y114" s="2" t="s">
        <v>39</v>
      </c>
      <c r="Z114" s="2" t="s">
        <v>39</v>
      </c>
      <c r="AA114" s="6" t="s">
        <v>39</v>
      </c>
      <c r="AB114" s="2" t="s">
        <v>39</v>
      </c>
      <c r="AC114" s="2" t="s">
        <v>39</v>
      </c>
      <c r="AD114" s="2" t="e">
        <v>#REF!</v>
      </c>
      <c r="AE114" s="2" t="s">
        <v>39</v>
      </c>
      <c r="AF114" s="2" t="s">
        <v>39</v>
      </c>
      <c r="AG114" s="2" t="s">
        <v>39</v>
      </c>
    </row>
    <row r="115" ht="15.75" customHeight="1">
      <c r="A115" s="4">
        <f>IFERROR(__xludf.DUMMYFUNCTION("""COMPUTED_VALUE"""),2023.0)</f>
        <v>2023</v>
      </c>
      <c r="B115" s="4">
        <f>IFERROR(__xludf.DUMMYFUNCTION("""COMPUTED_VALUE"""),46.0)</f>
        <v>46</v>
      </c>
      <c r="C115" s="5">
        <v>45247.0</v>
      </c>
      <c r="D115" s="2" t="e">
        <v>#REF!</v>
      </c>
      <c r="E115" s="2" t="e">
        <v>#REF!</v>
      </c>
      <c r="F115" s="2" t="s">
        <v>39</v>
      </c>
      <c r="G115" s="2" t="s">
        <v>39</v>
      </c>
      <c r="H115" s="2" t="s">
        <v>39</v>
      </c>
      <c r="I115" s="2" t="s">
        <v>39</v>
      </c>
      <c r="J115" s="2" t="e">
        <v>#REF!</v>
      </c>
      <c r="K115" s="2" t="s">
        <v>39</v>
      </c>
      <c r="L115" s="6" t="e">
        <v>#REF!</v>
      </c>
      <c r="M115" s="6" t="s">
        <v>39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e">
        <v>#REF!</v>
      </c>
      <c r="S115" s="2" t="e">
        <v>#REF!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e">
        <v>#REF!</v>
      </c>
      <c r="Y115" s="2" t="s">
        <v>39</v>
      </c>
      <c r="Z115" s="2" t="s">
        <v>39</v>
      </c>
      <c r="AA115" s="6" t="s">
        <v>39</v>
      </c>
      <c r="AB115" s="2" t="s">
        <v>39</v>
      </c>
      <c r="AC115" s="2" t="s">
        <v>39</v>
      </c>
      <c r="AD115" s="2" t="e">
        <v>#REF!</v>
      </c>
      <c r="AE115" s="2" t="s">
        <v>39</v>
      </c>
      <c r="AF115" s="2" t="s">
        <v>39</v>
      </c>
      <c r="AG115" s="2" t="s">
        <v>39</v>
      </c>
    </row>
    <row r="116" ht="15.75" customHeight="1">
      <c r="A116" s="4">
        <f>IFERROR(__xludf.DUMMYFUNCTION("""COMPUTED_VALUE"""),2023.0)</f>
        <v>2023</v>
      </c>
      <c r="B116" s="4">
        <f>IFERROR(__xludf.DUMMYFUNCTION("""COMPUTED_VALUE"""),47.0)</f>
        <v>47</v>
      </c>
      <c r="C116" s="5">
        <v>45250.0</v>
      </c>
      <c r="D116" s="2" t="e">
        <v>#REF!</v>
      </c>
      <c r="E116" s="2" t="e">
        <v>#REF!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e">
        <v>#REF!</v>
      </c>
      <c r="K116" s="2" t="s">
        <v>39</v>
      </c>
      <c r="L116" s="6" t="e">
        <v>#REF!</v>
      </c>
      <c r="M116" s="6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e">
        <v>#REF!</v>
      </c>
      <c r="S116" s="2" t="e">
        <v>#REF!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e">
        <v>#REF!</v>
      </c>
      <c r="Y116" s="2" t="s">
        <v>39</v>
      </c>
      <c r="Z116" s="2" t="s">
        <v>39</v>
      </c>
      <c r="AA116" s="6" t="s">
        <v>39</v>
      </c>
      <c r="AB116" s="2" t="s">
        <v>39</v>
      </c>
      <c r="AC116" s="2" t="s">
        <v>39</v>
      </c>
      <c r="AD116" s="2" t="e">
        <v>#REF!</v>
      </c>
      <c r="AE116" s="2" t="s">
        <v>39</v>
      </c>
      <c r="AF116" s="2" t="s">
        <v>39</v>
      </c>
      <c r="AG116" s="2" t="s">
        <v>39</v>
      </c>
    </row>
    <row r="117" ht="15.75" customHeight="1">
      <c r="A117" s="4">
        <f>IFERROR(__xludf.DUMMYFUNCTION("""COMPUTED_VALUE"""),2023.0)</f>
        <v>2023</v>
      </c>
      <c r="B117" s="4">
        <f>IFERROR(__xludf.DUMMYFUNCTION("""COMPUTED_VALUE"""),47.0)</f>
        <v>47</v>
      </c>
      <c r="C117" s="5">
        <v>45251.0</v>
      </c>
      <c r="D117" s="2" t="e">
        <v>#REF!</v>
      </c>
      <c r="E117" s="2" t="e">
        <v>#REF!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e">
        <v>#REF!</v>
      </c>
      <c r="K117" s="2" t="s">
        <v>39</v>
      </c>
      <c r="L117" s="6" t="e">
        <v>#REF!</v>
      </c>
      <c r="M117" s="6" t="s">
        <v>39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e">
        <v>#REF!</v>
      </c>
      <c r="S117" s="2" t="e">
        <v>#REF!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e">
        <v>#REF!</v>
      </c>
      <c r="Y117" s="2" t="s">
        <v>39</v>
      </c>
      <c r="Z117" s="2" t="s">
        <v>39</v>
      </c>
      <c r="AA117" s="6" t="s">
        <v>39</v>
      </c>
      <c r="AB117" s="2" t="s">
        <v>39</v>
      </c>
      <c r="AC117" s="2" t="s">
        <v>39</v>
      </c>
      <c r="AD117" s="2" t="e">
        <v>#REF!</v>
      </c>
      <c r="AE117" s="2" t="s">
        <v>39</v>
      </c>
      <c r="AF117" s="2" t="s">
        <v>39</v>
      </c>
      <c r="AG117" s="2" t="s">
        <v>39</v>
      </c>
    </row>
    <row r="118" ht="15.75" customHeight="1">
      <c r="A118" s="4">
        <f>IFERROR(__xludf.DUMMYFUNCTION("""COMPUTED_VALUE"""),2023.0)</f>
        <v>2023</v>
      </c>
      <c r="B118" s="4">
        <f>IFERROR(__xludf.DUMMYFUNCTION("""COMPUTED_VALUE"""),47.0)</f>
        <v>47</v>
      </c>
      <c r="C118" s="5">
        <v>45252.0</v>
      </c>
      <c r="D118" s="2" t="e">
        <v>#REF!</v>
      </c>
      <c r="E118" s="2" t="e">
        <v>#REF!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e">
        <v>#REF!</v>
      </c>
      <c r="K118" s="2" t="s">
        <v>39</v>
      </c>
      <c r="L118" s="6" t="e">
        <v>#REF!</v>
      </c>
      <c r="M118" s="6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e">
        <v>#REF!</v>
      </c>
      <c r="S118" s="2" t="e">
        <v>#REF!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e">
        <v>#REF!</v>
      </c>
      <c r="Y118" s="2" t="s">
        <v>39</v>
      </c>
      <c r="Z118" s="2" t="s">
        <v>39</v>
      </c>
      <c r="AA118" s="6" t="s">
        <v>39</v>
      </c>
      <c r="AB118" s="2" t="s">
        <v>39</v>
      </c>
      <c r="AC118" s="2" t="s">
        <v>39</v>
      </c>
      <c r="AD118" s="2" t="e">
        <v>#REF!</v>
      </c>
      <c r="AE118" s="2" t="s">
        <v>39</v>
      </c>
      <c r="AF118" s="2" t="s">
        <v>39</v>
      </c>
      <c r="AG118" s="2" t="s">
        <v>39</v>
      </c>
    </row>
    <row r="119" ht="15.75" customHeight="1">
      <c r="A119" s="4">
        <f>IFERROR(__xludf.DUMMYFUNCTION("""COMPUTED_VALUE"""),2023.0)</f>
        <v>2023</v>
      </c>
      <c r="B119" s="4">
        <f>IFERROR(__xludf.DUMMYFUNCTION("""COMPUTED_VALUE"""),47.0)</f>
        <v>47</v>
      </c>
      <c r="C119" s="5">
        <v>45253.0</v>
      </c>
      <c r="D119" s="2" t="e">
        <v>#REF!</v>
      </c>
      <c r="E119" s="2" t="e">
        <v>#REF!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e">
        <v>#REF!</v>
      </c>
      <c r="K119" s="2" t="s">
        <v>39</v>
      </c>
      <c r="L119" s="6" t="e">
        <v>#REF!</v>
      </c>
      <c r="M119" s="6" t="s">
        <v>39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e">
        <v>#REF!</v>
      </c>
      <c r="S119" s="2" t="e">
        <v>#REF!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e">
        <v>#REF!</v>
      </c>
      <c r="Y119" s="2" t="s">
        <v>39</v>
      </c>
      <c r="Z119" s="2" t="s">
        <v>39</v>
      </c>
      <c r="AA119" s="6" t="s">
        <v>39</v>
      </c>
      <c r="AB119" s="2" t="s">
        <v>39</v>
      </c>
      <c r="AC119" s="2" t="s">
        <v>39</v>
      </c>
      <c r="AD119" s="2" t="e">
        <v>#REF!</v>
      </c>
      <c r="AE119" s="2" t="s">
        <v>39</v>
      </c>
      <c r="AF119" s="2" t="s">
        <v>39</v>
      </c>
      <c r="AG119" s="2" t="s">
        <v>39</v>
      </c>
    </row>
    <row r="120" ht="15.75" customHeight="1">
      <c r="A120" s="4">
        <f>IFERROR(__xludf.DUMMYFUNCTION("""COMPUTED_VALUE"""),2023.0)</f>
        <v>2023</v>
      </c>
      <c r="B120" s="4">
        <f>IFERROR(__xludf.DUMMYFUNCTION("""COMPUTED_VALUE"""),47.0)</f>
        <v>47</v>
      </c>
      <c r="C120" s="5">
        <v>45254.0</v>
      </c>
      <c r="D120" s="2" t="e">
        <v>#REF!</v>
      </c>
      <c r="E120" s="2" t="e">
        <v>#REF!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e">
        <v>#REF!</v>
      </c>
      <c r="K120" s="2" t="s">
        <v>39</v>
      </c>
      <c r="L120" s="6" t="e">
        <v>#REF!</v>
      </c>
      <c r="M120" s="6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e">
        <v>#REF!</v>
      </c>
      <c r="S120" s="2" t="e">
        <v>#REF!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e">
        <v>#REF!</v>
      </c>
      <c r="Y120" s="2" t="s">
        <v>39</v>
      </c>
      <c r="Z120" s="2" t="s">
        <v>39</v>
      </c>
      <c r="AA120" s="6" t="s">
        <v>39</v>
      </c>
      <c r="AB120" s="2" t="s">
        <v>39</v>
      </c>
      <c r="AC120" s="2" t="s">
        <v>39</v>
      </c>
      <c r="AD120" s="2" t="e">
        <v>#REF!</v>
      </c>
      <c r="AE120" s="2" t="s">
        <v>39</v>
      </c>
      <c r="AF120" s="2" t="s">
        <v>39</v>
      </c>
      <c r="AG120" s="2" t="s">
        <v>39</v>
      </c>
    </row>
    <row r="121" ht="15.75" customHeight="1">
      <c r="A121" s="4">
        <f>IFERROR(__xludf.DUMMYFUNCTION("""COMPUTED_VALUE"""),2023.0)</f>
        <v>2023</v>
      </c>
      <c r="B121" s="4">
        <f>IFERROR(__xludf.DUMMYFUNCTION("""COMPUTED_VALUE"""),48.0)</f>
        <v>48</v>
      </c>
      <c r="C121" s="5">
        <v>45257.0</v>
      </c>
      <c r="D121" s="2" t="e">
        <v>#REF!</v>
      </c>
      <c r="E121" s="2" t="e">
        <v>#REF!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e">
        <v>#REF!</v>
      </c>
      <c r="K121" s="2" t="s">
        <v>39</v>
      </c>
      <c r="L121" s="6" t="e">
        <v>#REF!</v>
      </c>
      <c r="M121" s="6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e">
        <v>#REF!</v>
      </c>
      <c r="S121" s="2" t="e">
        <v>#REF!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e">
        <v>#REF!</v>
      </c>
      <c r="Y121" s="2" t="s">
        <v>39</v>
      </c>
      <c r="Z121" s="2" t="s">
        <v>39</v>
      </c>
      <c r="AA121" s="6" t="s">
        <v>39</v>
      </c>
      <c r="AB121" s="2" t="s">
        <v>39</v>
      </c>
      <c r="AC121" s="2" t="s">
        <v>39</v>
      </c>
      <c r="AD121" s="2" t="e">
        <v>#REF!</v>
      </c>
      <c r="AE121" s="2" t="s">
        <v>39</v>
      </c>
      <c r="AF121" s="2" t="s">
        <v>39</v>
      </c>
      <c r="AG121" s="2" t="s">
        <v>39</v>
      </c>
    </row>
    <row r="122" ht="15.75" customHeight="1">
      <c r="A122" s="4">
        <f>IFERROR(__xludf.DUMMYFUNCTION("""COMPUTED_VALUE"""),2023.0)</f>
        <v>2023</v>
      </c>
      <c r="B122" s="4">
        <f>IFERROR(__xludf.DUMMYFUNCTION("""COMPUTED_VALUE"""),48.0)</f>
        <v>48</v>
      </c>
      <c r="C122" s="5">
        <v>45258.0</v>
      </c>
      <c r="D122" s="2" t="e">
        <v>#REF!</v>
      </c>
      <c r="E122" s="2" t="e">
        <v>#REF!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e">
        <v>#REF!</v>
      </c>
      <c r="K122" s="2" t="s">
        <v>39</v>
      </c>
      <c r="L122" s="6" t="e">
        <v>#REF!</v>
      </c>
      <c r="M122" s="6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e">
        <v>#REF!</v>
      </c>
      <c r="S122" s="2" t="e">
        <v>#REF!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e">
        <v>#REF!</v>
      </c>
      <c r="Y122" s="2" t="s">
        <v>39</v>
      </c>
      <c r="Z122" s="2" t="s">
        <v>39</v>
      </c>
      <c r="AA122" s="6" t="s">
        <v>39</v>
      </c>
      <c r="AB122" s="2" t="s">
        <v>39</v>
      </c>
      <c r="AC122" s="2" t="s">
        <v>39</v>
      </c>
      <c r="AD122" s="2" t="e">
        <v>#REF!</v>
      </c>
      <c r="AE122" s="2" t="s">
        <v>39</v>
      </c>
      <c r="AF122" s="2" t="s">
        <v>39</v>
      </c>
      <c r="AG122" s="2" t="s">
        <v>39</v>
      </c>
    </row>
    <row r="123" ht="15.75" customHeight="1">
      <c r="A123" s="4">
        <f>IFERROR(__xludf.DUMMYFUNCTION("""COMPUTED_VALUE"""),2023.0)</f>
        <v>2023</v>
      </c>
      <c r="B123" s="4">
        <f>IFERROR(__xludf.DUMMYFUNCTION("""COMPUTED_VALUE"""),48.0)</f>
        <v>48</v>
      </c>
      <c r="C123" s="5">
        <v>45259.0</v>
      </c>
      <c r="D123" s="2" t="e">
        <v>#REF!</v>
      </c>
      <c r="E123" s="2" t="e">
        <v>#REF!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e">
        <v>#REF!</v>
      </c>
      <c r="K123" s="2" t="s">
        <v>39</v>
      </c>
      <c r="L123" s="6" t="e">
        <v>#REF!</v>
      </c>
      <c r="M123" s="6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e">
        <v>#REF!</v>
      </c>
      <c r="S123" s="2" t="e">
        <v>#REF!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e">
        <v>#REF!</v>
      </c>
      <c r="Y123" s="2" t="s">
        <v>39</v>
      </c>
      <c r="Z123" s="2" t="s">
        <v>39</v>
      </c>
      <c r="AA123" s="6" t="s">
        <v>39</v>
      </c>
      <c r="AB123" s="2" t="s">
        <v>39</v>
      </c>
      <c r="AC123" s="2" t="s">
        <v>39</v>
      </c>
      <c r="AD123" s="2" t="e">
        <v>#REF!</v>
      </c>
      <c r="AE123" s="2" t="s">
        <v>39</v>
      </c>
      <c r="AF123" s="2" t="s">
        <v>39</v>
      </c>
      <c r="AG123" s="2" t="s">
        <v>39</v>
      </c>
    </row>
    <row r="124" ht="15.75" customHeight="1">
      <c r="A124" s="4">
        <f>IFERROR(__xludf.DUMMYFUNCTION("""COMPUTED_VALUE"""),2023.0)</f>
        <v>2023</v>
      </c>
      <c r="B124" s="4">
        <f>IFERROR(__xludf.DUMMYFUNCTION("""COMPUTED_VALUE"""),48.0)</f>
        <v>48</v>
      </c>
      <c r="C124" s="5">
        <v>45260.0</v>
      </c>
      <c r="D124" s="2" t="e">
        <v>#REF!</v>
      </c>
      <c r="E124" s="2" t="e">
        <v>#REF!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e">
        <v>#REF!</v>
      </c>
      <c r="K124" s="2" t="s">
        <v>39</v>
      </c>
      <c r="L124" s="6" t="e">
        <v>#REF!</v>
      </c>
      <c r="M124" s="6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e">
        <v>#REF!</v>
      </c>
      <c r="S124" s="2" t="e">
        <v>#REF!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e">
        <v>#REF!</v>
      </c>
      <c r="Y124" s="2" t="s">
        <v>39</v>
      </c>
      <c r="Z124" s="2" t="s">
        <v>39</v>
      </c>
      <c r="AA124" s="6" t="s">
        <v>39</v>
      </c>
      <c r="AB124" s="2" t="s">
        <v>39</v>
      </c>
      <c r="AC124" s="2" t="s">
        <v>39</v>
      </c>
      <c r="AD124" s="2" t="e">
        <v>#REF!</v>
      </c>
      <c r="AE124" s="2" t="s">
        <v>39</v>
      </c>
      <c r="AF124" s="2" t="s">
        <v>39</v>
      </c>
      <c r="AG124" s="2" t="s">
        <v>39</v>
      </c>
    </row>
    <row r="125" ht="15.75" customHeight="1">
      <c r="A125" s="4">
        <f>IFERROR(__xludf.DUMMYFUNCTION("""COMPUTED_VALUE"""),2023.0)</f>
        <v>2023</v>
      </c>
      <c r="B125" s="4">
        <f>IFERROR(__xludf.DUMMYFUNCTION("""COMPUTED_VALUE"""),48.0)</f>
        <v>48</v>
      </c>
      <c r="C125" s="5">
        <v>45261.0</v>
      </c>
      <c r="D125" s="2" t="e">
        <v>#REF!</v>
      </c>
      <c r="E125" s="2" t="e">
        <v>#REF!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e">
        <v>#REF!</v>
      </c>
      <c r="K125" s="2" t="s">
        <v>39</v>
      </c>
      <c r="L125" s="6" t="e">
        <v>#REF!</v>
      </c>
      <c r="M125" s="6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e">
        <v>#REF!</v>
      </c>
      <c r="S125" s="2" t="e">
        <v>#REF!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e">
        <v>#REF!</v>
      </c>
      <c r="Y125" s="2" t="s">
        <v>39</v>
      </c>
      <c r="Z125" s="2" t="s">
        <v>39</v>
      </c>
      <c r="AA125" s="6" t="s">
        <v>39</v>
      </c>
      <c r="AB125" s="2" t="s">
        <v>39</v>
      </c>
      <c r="AC125" s="2" t="s">
        <v>39</v>
      </c>
      <c r="AD125" s="2" t="e">
        <v>#REF!</v>
      </c>
      <c r="AE125" s="2" t="s">
        <v>39</v>
      </c>
      <c r="AF125" s="2" t="s">
        <v>39</v>
      </c>
      <c r="AG125" s="2" t="s">
        <v>39</v>
      </c>
    </row>
    <row r="126" ht="15.75" customHeight="1">
      <c r="A126" s="4">
        <f>IFERROR(__xludf.DUMMYFUNCTION("""COMPUTED_VALUE"""),2023.0)</f>
        <v>2023</v>
      </c>
      <c r="B126" s="4">
        <f>IFERROR(__xludf.DUMMYFUNCTION("""COMPUTED_VALUE"""),49.0)</f>
        <v>49</v>
      </c>
      <c r="C126" s="5">
        <v>45264.0</v>
      </c>
      <c r="D126" s="2" t="e">
        <v>#REF!</v>
      </c>
      <c r="E126" s="2" t="e">
        <v>#REF!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e">
        <v>#REF!</v>
      </c>
      <c r="K126" s="2" t="s">
        <v>39</v>
      </c>
      <c r="L126" s="6" t="e">
        <v>#REF!</v>
      </c>
      <c r="M126" s="6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e">
        <v>#REF!</v>
      </c>
      <c r="S126" s="2" t="e">
        <v>#REF!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e">
        <v>#REF!</v>
      </c>
      <c r="Y126" s="2" t="s">
        <v>39</v>
      </c>
      <c r="Z126" s="2" t="s">
        <v>39</v>
      </c>
      <c r="AA126" s="6" t="s">
        <v>39</v>
      </c>
      <c r="AB126" s="2" t="s">
        <v>39</v>
      </c>
      <c r="AC126" s="2" t="s">
        <v>39</v>
      </c>
      <c r="AD126" s="2" t="e">
        <v>#REF!</v>
      </c>
      <c r="AE126" s="2" t="s">
        <v>39</v>
      </c>
      <c r="AF126" s="2" t="s">
        <v>39</v>
      </c>
      <c r="AG126" s="2" t="s">
        <v>39</v>
      </c>
    </row>
    <row r="127" ht="15.75" customHeight="1">
      <c r="A127" s="4">
        <f>IFERROR(__xludf.DUMMYFUNCTION("""COMPUTED_VALUE"""),2023.0)</f>
        <v>2023</v>
      </c>
      <c r="B127" s="4">
        <f>IFERROR(__xludf.DUMMYFUNCTION("""COMPUTED_VALUE"""),49.0)</f>
        <v>49</v>
      </c>
      <c r="C127" s="5">
        <v>45265.0</v>
      </c>
      <c r="D127" s="2" t="e">
        <v>#REF!</v>
      </c>
      <c r="E127" s="2" t="e">
        <v>#REF!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e">
        <v>#REF!</v>
      </c>
      <c r="K127" s="2" t="s">
        <v>39</v>
      </c>
      <c r="L127" s="6" t="e">
        <v>#REF!</v>
      </c>
      <c r="M127" s="6" t="e">
        <v>#REF!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e">
        <v>#REF!</v>
      </c>
      <c r="S127" s="2" t="e">
        <v>#REF!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e">
        <v>#REF!</v>
      </c>
      <c r="Y127" s="2" t="s">
        <v>39</v>
      </c>
      <c r="Z127" s="2" t="s">
        <v>39</v>
      </c>
      <c r="AA127" s="6" t="s">
        <v>39</v>
      </c>
      <c r="AB127" s="2" t="s">
        <v>39</v>
      </c>
      <c r="AC127" s="2" t="s">
        <v>39</v>
      </c>
      <c r="AD127" s="2" t="e">
        <v>#REF!</v>
      </c>
      <c r="AE127" s="2" t="s">
        <v>39</v>
      </c>
      <c r="AF127" s="2" t="s">
        <v>39</v>
      </c>
      <c r="AG127" s="2" t="s">
        <v>39</v>
      </c>
    </row>
    <row r="128" ht="15.75" customHeight="1">
      <c r="A128" s="4">
        <f>IFERROR(__xludf.DUMMYFUNCTION("""COMPUTED_VALUE"""),2023.0)</f>
        <v>2023</v>
      </c>
      <c r="B128" s="4">
        <f>IFERROR(__xludf.DUMMYFUNCTION("""COMPUTED_VALUE"""),49.0)</f>
        <v>49</v>
      </c>
      <c r="C128" s="5">
        <v>45266.0</v>
      </c>
      <c r="D128" s="2" t="e">
        <v>#REF!</v>
      </c>
      <c r="E128" s="2" t="e">
        <v>#REF!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e">
        <v>#REF!</v>
      </c>
      <c r="K128" s="2" t="s">
        <v>39</v>
      </c>
      <c r="L128" s="6" t="e">
        <v>#REF!</v>
      </c>
      <c r="M128" s="6" t="e">
        <v>#REF!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e">
        <v>#REF!</v>
      </c>
      <c r="S128" s="2" t="e">
        <v>#REF!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e">
        <v>#REF!</v>
      </c>
      <c r="Y128" s="2" t="s">
        <v>39</v>
      </c>
      <c r="Z128" s="2" t="s">
        <v>39</v>
      </c>
      <c r="AA128" s="6" t="s">
        <v>39</v>
      </c>
      <c r="AB128" s="2" t="s">
        <v>39</v>
      </c>
      <c r="AC128" s="2" t="s">
        <v>39</v>
      </c>
      <c r="AD128" s="2" t="e">
        <v>#REF!</v>
      </c>
      <c r="AE128" s="2" t="s">
        <v>39</v>
      </c>
      <c r="AF128" s="2" t="s">
        <v>39</v>
      </c>
      <c r="AG128" s="2" t="s">
        <v>39</v>
      </c>
    </row>
    <row r="129" ht="15.75" customHeight="1">
      <c r="A129" s="4">
        <f>IFERROR(__xludf.DUMMYFUNCTION("""COMPUTED_VALUE"""),2023.0)</f>
        <v>2023</v>
      </c>
      <c r="B129" s="4">
        <f>IFERROR(__xludf.DUMMYFUNCTION("""COMPUTED_VALUE"""),49.0)</f>
        <v>49</v>
      </c>
      <c r="C129" s="5">
        <v>45267.0</v>
      </c>
      <c r="D129" s="2" t="e">
        <v>#REF!</v>
      </c>
      <c r="E129" s="2" t="e">
        <v>#REF!</v>
      </c>
      <c r="F129" s="2" t="s">
        <v>39</v>
      </c>
      <c r="G129" s="2" t="s">
        <v>39</v>
      </c>
      <c r="H129" s="2" t="s">
        <v>39</v>
      </c>
      <c r="I129" s="2" t="s">
        <v>39</v>
      </c>
      <c r="J129" s="2" t="e">
        <v>#REF!</v>
      </c>
      <c r="K129" s="2" t="s">
        <v>39</v>
      </c>
      <c r="L129" s="6" t="e">
        <v>#REF!</v>
      </c>
      <c r="M129" s="6" t="e">
        <v>#REF!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e">
        <v>#REF!</v>
      </c>
      <c r="S129" s="2" t="e">
        <v>#REF!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e">
        <v>#REF!</v>
      </c>
      <c r="Y129" s="2" t="s">
        <v>39</v>
      </c>
      <c r="Z129" s="2" t="s">
        <v>39</v>
      </c>
      <c r="AA129" s="6" t="s">
        <v>39</v>
      </c>
      <c r="AB129" s="2" t="s">
        <v>39</v>
      </c>
      <c r="AC129" s="2" t="s">
        <v>39</v>
      </c>
      <c r="AD129" s="2" t="e">
        <v>#REF!</v>
      </c>
      <c r="AE129" s="2" t="s">
        <v>39</v>
      </c>
      <c r="AF129" s="2" t="s">
        <v>39</v>
      </c>
      <c r="AG129" s="2" t="s">
        <v>39</v>
      </c>
    </row>
    <row r="130" ht="15.75" customHeight="1">
      <c r="A130" s="4">
        <f>IFERROR(__xludf.DUMMYFUNCTION("""COMPUTED_VALUE"""),2023.0)</f>
        <v>2023</v>
      </c>
      <c r="B130" s="4">
        <f>IFERROR(__xludf.DUMMYFUNCTION("""COMPUTED_VALUE"""),49.0)</f>
        <v>49</v>
      </c>
      <c r="C130" s="5">
        <v>45268.0</v>
      </c>
      <c r="D130" s="2" t="e">
        <v>#REF!</v>
      </c>
      <c r="E130" s="2" t="e">
        <v>#REF!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e">
        <v>#REF!</v>
      </c>
      <c r="K130" s="2" t="s">
        <v>39</v>
      </c>
      <c r="L130" s="6" t="e">
        <v>#REF!</v>
      </c>
      <c r="M130" s="6" t="e">
        <v>#REF!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e">
        <v>#REF!</v>
      </c>
      <c r="S130" s="2" t="e">
        <v>#REF!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e">
        <v>#REF!</v>
      </c>
      <c r="Y130" s="2" t="s">
        <v>39</v>
      </c>
      <c r="Z130" s="2" t="s">
        <v>39</v>
      </c>
      <c r="AA130" s="6" t="s">
        <v>39</v>
      </c>
      <c r="AB130" s="2" t="s">
        <v>39</v>
      </c>
      <c r="AC130" s="2" t="s">
        <v>39</v>
      </c>
      <c r="AD130" s="2" t="e">
        <v>#REF!</v>
      </c>
      <c r="AE130" s="2" t="s">
        <v>39</v>
      </c>
      <c r="AF130" s="2" t="s">
        <v>39</v>
      </c>
      <c r="AG130" s="2" t="s">
        <v>39</v>
      </c>
    </row>
    <row r="131" ht="15.75" customHeight="1">
      <c r="A131" s="4">
        <f>IFERROR(__xludf.DUMMYFUNCTION("""COMPUTED_VALUE"""),2023.0)</f>
        <v>2023</v>
      </c>
      <c r="B131" s="4">
        <f>IFERROR(__xludf.DUMMYFUNCTION("""COMPUTED_VALUE"""),50.0)</f>
        <v>50</v>
      </c>
      <c r="C131" s="5">
        <v>45271.0</v>
      </c>
      <c r="D131" s="2" t="e">
        <v>#REF!</v>
      </c>
      <c r="E131" s="2" t="e">
        <v>#REF!</v>
      </c>
      <c r="F131" s="2" t="s">
        <v>39</v>
      </c>
      <c r="G131" s="2" t="s">
        <v>39</v>
      </c>
      <c r="H131" s="2" t="s">
        <v>39</v>
      </c>
      <c r="I131" s="2" t="s">
        <v>39</v>
      </c>
      <c r="J131" s="2" t="e">
        <v>#REF!</v>
      </c>
      <c r="K131" s="2" t="s">
        <v>39</v>
      </c>
      <c r="L131" s="6" t="e">
        <v>#REF!</v>
      </c>
      <c r="M131" s="6" t="e">
        <v>#REF!</v>
      </c>
      <c r="N131" s="2" t="s">
        <v>39</v>
      </c>
      <c r="O131" s="2" t="s">
        <v>39</v>
      </c>
      <c r="P131" s="2" t="s">
        <v>39</v>
      </c>
      <c r="Q131" s="2" t="s">
        <v>39</v>
      </c>
      <c r="R131" s="2" t="e">
        <v>#REF!</v>
      </c>
      <c r="S131" s="2" t="e">
        <v>#REF!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e">
        <v>#REF!</v>
      </c>
      <c r="Y131" s="2" t="s">
        <v>39</v>
      </c>
      <c r="Z131" s="2" t="s">
        <v>39</v>
      </c>
      <c r="AA131" s="6" t="s">
        <v>39</v>
      </c>
      <c r="AB131" s="2" t="s">
        <v>39</v>
      </c>
      <c r="AC131" s="2" t="s">
        <v>39</v>
      </c>
      <c r="AD131" s="2" t="e">
        <v>#REF!</v>
      </c>
      <c r="AE131" s="2" t="s">
        <v>39</v>
      </c>
      <c r="AF131" s="2" t="s">
        <v>39</v>
      </c>
      <c r="AG131" s="2" t="s">
        <v>39</v>
      </c>
    </row>
    <row r="132" ht="15.75" customHeight="1">
      <c r="A132" s="4">
        <f>IFERROR(__xludf.DUMMYFUNCTION("""COMPUTED_VALUE"""),2023.0)</f>
        <v>2023</v>
      </c>
      <c r="B132" s="4">
        <f>IFERROR(__xludf.DUMMYFUNCTION("""COMPUTED_VALUE"""),50.0)</f>
        <v>50</v>
      </c>
      <c r="C132" s="5">
        <v>45272.0</v>
      </c>
      <c r="D132" s="2" t="e">
        <v>#REF!</v>
      </c>
      <c r="E132" s="2" t="e">
        <v>#REF!</v>
      </c>
      <c r="F132" s="2" t="s">
        <v>39</v>
      </c>
      <c r="G132" s="2" t="s">
        <v>39</v>
      </c>
      <c r="H132" s="2" t="s">
        <v>39</v>
      </c>
      <c r="I132" s="2" t="s">
        <v>39</v>
      </c>
      <c r="J132" s="2" t="e">
        <v>#REF!</v>
      </c>
      <c r="K132" s="2" t="s">
        <v>39</v>
      </c>
      <c r="L132" s="6" t="e">
        <v>#REF!</v>
      </c>
      <c r="M132" s="6" t="e">
        <v>#REF!</v>
      </c>
      <c r="N132" s="2" t="s">
        <v>39</v>
      </c>
      <c r="O132" s="2" t="s">
        <v>39</v>
      </c>
      <c r="P132" s="2" t="s">
        <v>39</v>
      </c>
      <c r="Q132" s="2" t="s">
        <v>39</v>
      </c>
      <c r="R132" s="2" t="e">
        <v>#REF!</v>
      </c>
      <c r="S132" s="2" t="e">
        <v>#REF!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e">
        <v>#REF!</v>
      </c>
      <c r="Y132" s="2" t="s">
        <v>39</v>
      </c>
      <c r="Z132" s="2" t="s">
        <v>39</v>
      </c>
      <c r="AA132" s="6" t="s">
        <v>39</v>
      </c>
      <c r="AB132" s="2" t="s">
        <v>39</v>
      </c>
      <c r="AC132" s="2" t="s">
        <v>39</v>
      </c>
      <c r="AD132" s="2" t="e">
        <v>#REF!</v>
      </c>
      <c r="AE132" s="2" t="s">
        <v>39</v>
      </c>
      <c r="AF132" s="2" t="s">
        <v>39</v>
      </c>
      <c r="AG132" s="2" t="s">
        <v>39</v>
      </c>
    </row>
    <row r="133" ht="15.75" customHeight="1">
      <c r="A133" s="4">
        <f>IFERROR(__xludf.DUMMYFUNCTION("""COMPUTED_VALUE"""),2023.0)</f>
        <v>2023</v>
      </c>
      <c r="B133" s="4">
        <f>IFERROR(__xludf.DUMMYFUNCTION("""COMPUTED_VALUE"""),50.0)</f>
        <v>50</v>
      </c>
      <c r="C133" s="5">
        <v>45273.0</v>
      </c>
      <c r="D133" s="2" t="e">
        <v>#REF!</v>
      </c>
      <c r="E133" s="2" t="e">
        <v>#REF!</v>
      </c>
      <c r="F133" s="2" t="e">
        <v>#REF!</v>
      </c>
      <c r="G133" s="2" t="s">
        <v>39</v>
      </c>
      <c r="H133" s="2" t="s">
        <v>39</v>
      </c>
      <c r="I133" s="2" t="s">
        <v>39</v>
      </c>
      <c r="J133" s="2" t="e">
        <v>#REF!</v>
      </c>
      <c r="K133" s="2" t="s">
        <v>39</v>
      </c>
      <c r="L133" s="6" t="e">
        <v>#REF!</v>
      </c>
      <c r="M133" s="6" t="e">
        <v>#REF!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e">
        <v>#REF!</v>
      </c>
      <c r="S133" s="2" t="e">
        <v>#REF!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e">
        <v>#REF!</v>
      </c>
      <c r="Y133" s="2" t="s">
        <v>39</v>
      </c>
      <c r="Z133" s="2" t="s">
        <v>39</v>
      </c>
      <c r="AA133" s="6" t="s">
        <v>39</v>
      </c>
      <c r="AB133" s="2" t="s">
        <v>39</v>
      </c>
      <c r="AC133" s="2" t="s">
        <v>39</v>
      </c>
      <c r="AD133" s="2" t="e">
        <v>#REF!</v>
      </c>
      <c r="AE133" s="2" t="s">
        <v>39</v>
      </c>
      <c r="AF133" s="2" t="s">
        <v>39</v>
      </c>
      <c r="AG133" s="2" t="s">
        <v>39</v>
      </c>
    </row>
    <row r="134" ht="15.75" customHeight="1">
      <c r="A134" s="4">
        <f>IFERROR(__xludf.DUMMYFUNCTION("""COMPUTED_VALUE"""),2023.0)</f>
        <v>2023</v>
      </c>
      <c r="B134" s="4">
        <f>IFERROR(__xludf.DUMMYFUNCTION("""COMPUTED_VALUE"""),50.0)</f>
        <v>50</v>
      </c>
      <c r="C134" s="5">
        <v>45274.0</v>
      </c>
      <c r="D134" s="2" t="e">
        <v>#REF!</v>
      </c>
      <c r="E134" s="2" t="e">
        <v>#REF!</v>
      </c>
      <c r="F134" s="2" t="e">
        <v>#REF!</v>
      </c>
      <c r="G134" s="2" t="s">
        <v>39</v>
      </c>
      <c r="H134" s="2" t="s">
        <v>39</v>
      </c>
      <c r="I134" s="2" t="s">
        <v>39</v>
      </c>
      <c r="J134" s="2" t="e">
        <v>#REF!</v>
      </c>
      <c r="K134" s="2" t="s">
        <v>39</v>
      </c>
      <c r="L134" s="6" t="e">
        <v>#REF!</v>
      </c>
      <c r="M134" s="6" t="e">
        <v>#REF!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e">
        <v>#REF!</v>
      </c>
      <c r="S134" s="2" t="e">
        <v>#REF!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e">
        <v>#REF!</v>
      </c>
      <c r="Y134" s="2" t="s">
        <v>39</v>
      </c>
      <c r="Z134" s="2" t="s">
        <v>39</v>
      </c>
      <c r="AA134" s="6" t="s">
        <v>39</v>
      </c>
      <c r="AB134" s="2" t="s">
        <v>39</v>
      </c>
      <c r="AC134" s="2" t="s">
        <v>39</v>
      </c>
      <c r="AD134" s="2" t="e">
        <v>#REF!</v>
      </c>
      <c r="AE134" s="2" t="s">
        <v>39</v>
      </c>
      <c r="AF134" s="2" t="s">
        <v>39</v>
      </c>
      <c r="AG134" s="2" t="s">
        <v>39</v>
      </c>
    </row>
    <row r="135" ht="15.75" customHeight="1">
      <c r="A135" s="4">
        <f>IFERROR(__xludf.DUMMYFUNCTION("""COMPUTED_VALUE"""),2023.0)</f>
        <v>2023</v>
      </c>
      <c r="B135" s="4">
        <f>IFERROR(__xludf.DUMMYFUNCTION("""COMPUTED_VALUE"""),50.0)</f>
        <v>50</v>
      </c>
      <c r="C135" s="5">
        <v>45275.0</v>
      </c>
      <c r="D135" s="2" t="e">
        <v>#REF!</v>
      </c>
      <c r="E135" s="2" t="e">
        <v>#REF!</v>
      </c>
      <c r="F135" s="2" t="e">
        <v>#REF!</v>
      </c>
      <c r="G135" s="2" t="s">
        <v>39</v>
      </c>
      <c r="H135" s="2" t="s">
        <v>39</v>
      </c>
      <c r="I135" s="2" t="s">
        <v>39</v>
      </c>
      <c r="J135" s="2" t="e">
        <v>#REF!</v>
      </c>
      <c r="K135" s="2" t="s">
        <v>39</v>
      </c>
      <c r="L135" s="6" t="e">
        <v>#REF!</v>
      </c>
      <c r="M135" s="6" t="e">
        <v>#REF!</v>
      </c>
      <c r="N135" s="2" t="s">
        <v>39</v>
      </c>
      <c r="O135" s="2" t="s">
        <v>39</v>
      </c>
      <c r="P135" s="2" t="s">
        <v>39</v>
      </c>
      <c r="Q135" s="2" t="s">
        <v>39</v>
      </c>
      <c r="R135" s="2" t="e">
        <v>#REF!</v>
      </c>
      <c r="S135" s="2" t="e">
        <v>#REF!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e">
        <v>#REF!</v>
      </c>
      <c r="Y135" s="2" t="s">
        <v>39</v>
      </c>
      <c r="Z135" s="2" t="s">
        <v>39</v>
      </c>
      <c r="AA135" s="6" t="s">
        <v>39</v>
      </c>
      <c r="AB135" s="2" t="s">
        <v>39</v>
      </c>
      <c r="AC135" s="2" t="s">
        <v>39</v>
      </c>
      <c r="AD135" s="2" t="e">
        <v>#REF!</v>
      </c>
      <c r="AE135" s="2" t="s">
        <v>39</v>
      </c>
      <c r="AF135" s="2" t="s">
        <v>39</v>
      </c>
      <c r="AG135" s="2" t="s">
        <v>39</v>
      </c>
    </row>
    <row r="136" ht="15.75" customHeight="1">
      <c r="A136" s="4">
        <f>IFERROR(__xludf.DUMMYFUNCTION("""COMPUTED_VALUE"""),2023.0)</f>
        <v>2023</v>
      </c>
      <c r="B136" s="4">
        <f>IFERROR(__xludf.DUMMYFUNCTION("""COMPUTED_VALUE"""),51.0)</f>
        <v>51</v>
      </c>
      <c r="C136" s="5">
        <v>45278.0</v>
      </c>
      <c r="D136" s="2" t="e">
        <v>#REF!</v>
      </c>
      <c r="E136" s="2" t="e">
        <v>#REF!</v>
      </c>
      <c r="F136" s="2" t="e">
        <v>#REF!</v>
      </c>
      <c r="G136" s="2" t="s">
        <v>39</v>
      </c>
      <c r="H136" s="2" t="s">
        <v>39</v>
      </c>
      <c r="I136" s="2" t="s">
        <v>39</v>
      </c>
      <c r="J136" s="2" t="e">
        <v>#REF!</v>
      </c>
      <c r="K136" s="2" t="s">
        <v>39</v>
      </c>
      <c r="L136" s="6" t="e">
        <v>#REF!</v>
      </c>
      <c r="M136" s="6" t="e">
        <v>#REF!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e">
        <v>#REF!</v>
      </c>
      <c r="S136" s="2" t="e">
        <v>#REF!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e">
        <v>#REF!</v>
      </c>
      <c r="Y136" s="2" t="s">
        <v>39</v>
      </c>
      <c r="Z136" s="2" t="s">
        <v>39</v>
      </c>
      <c r="AA136" s="6" t="s">
        <v>39</v>
      </c>
      <c r="AB136" s="2" t="s">
        <v>39</v>
      </c>
      <c r="AC136" s="2" t="s">
        <v>39</v>
      </c>
      <c r="AD136" s="2" t="e">
        <v>#REF!</v>
      </c>
      <c r="AE136" s="2" t="s">
        <v>39</v>
      </c>
      <c r="AF136" s="2" t="s">
        <v>39</v>
      </c>
      <c r="AG136" s="2" t="s">
        <v>39</v>
      </c>
    </row>
    <row r="137" ht="15.75" customHeight="1">
      <c r="A137" s="4">
        <f>IFERROR(__xludf.DUMMYFUNCTION("""COMPUTED_VALUE"""),2023.0)</f>
        <v>2023</v>
      </c>
      <c r="B137" s="4">
        <f>IFERROR(__xludf.DUMMYFUNCTION("""COMPUTED_VALUE"""),51.0)</f>
        <v>51</v>
      </c>
      <c r="C137" s="5">
        <v>45279.0</v>
      </c>
      <c r="D137" s="2" t="e">
        <v>#REF!</v>
      </c>
      <c r="E137" s="2" t="e">
        <v>#REF!</v>
      </c>
      <c r="F137" s="2" t="e">
        <v>#REF!</v>
      </c>
      <c r="G137" s="2" t="s">
        <v>39</v>
      </c>
      <c r="H137" s="2" t="s">
        <v>39</v>
      </c>
      <c r="I137" s="2" t="s">
        <v>39</v>
      </c>
      <c r="J137" s="2" t="e">
        <v>#REF!</v>
      </c>
      <c r="K137" s="2" t="s">
        <v>39</v>
      </c>
      <c r="L137" s="6" t="e">
        <v>#REF!</v>
      </c>
      <c r="M137" s="6" t="e">
        <v>#REF!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e">
        <v>#REF!</v>
      </c>
      <c r="S137" s="2" t="e">
        <v>#REF!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e">
        <v>#REF!</v>
      </c>
      <c r="Y137" s="2" t="s">
        <v>39</v>
      </c>
      <c r="Z137" s="2" t="s">
        <v>39</v>
      </c>
      <c r="AA137" s="6" t="s">
        <v>39</v>
      </c>
      <c r="AB137" s="2" t="s">
        <v>39</v>
      </c>
      <c r="AC137" s="2" t="s">
        <v>39</v>
      </c>
      <c r="AD137" s="2" t="e">
        <v>#REF!</v>
      </c>
      <c r="AE137" s="2" t="s">
        <v>39</v>
      </c>
      <c r="AF137" s="2" t="s">
        <v>39</v>
      </c>
      <c r="AG137" s="2" t="s">
        <v>39</v>
      </c>
    </row>
    <row r="138" ht="15.75" customHeight="1">
      <c r="A138" s="4">
        <f>IFERROR(__xludf.DUMMYFUNCTION("""COMPUTED_VALUE"""),2023.0)</f>
        <v>2023</v>
      </c>
      <c r="B138" s="4">
        <f>IFERROR(__xludf.DUMMYFUNCTION("""COMPUTED_VALUE"""),51.0)</f>
        <v>51</v>
      </c>
      <c r="C138" s="5">
        <v>45280.0</v>
      </c>
      <c r="D138" s="2" t="e">
        <v>#REF!</v>
      </c>
      <c r="E138" s="2" t="e">
        <v>#REF!</v>
      </c>
      <c r="F138" s="2" t="e">
        <v>#REF!</v>
      </c>
      <c r="G138" s="2" t="s">
        <v>39</v>
      </c>
      <c r="H138" s="2" t="s">
        <v>39</v>
      </c>
      <c r="I138" s="2" t="s">
        <v>39</v>
      </c>
      <c r="J138" s="2" t="e">
        <v>#REF!</v>
      </c>
      <c r="K138" s="2" t="s">
        <v>39</v>
      </c>
      <c r="L138" s="6" t="e">
        <v>#REF!</v>
      </c>
      <c r="M138" s="6" t="e">
        <v>#REF!</v>
      </c>
      <c r="N138" s="2" t="s">
        <v>39</v>
      </c>
      <c r="O138" s="2" t="s">
        <v>39</v>
      </c>
      <c r="P138" s="2" t="s">
        <v>39</v>
      </c>
      <c r="Q138" s="2" t="s">
        <v>39</v>
      </c>
      <c r="R138" s="2" t="e">
        <v>#REF!</v>
      </c>
      <c r="S138" s="2" t="e">
        <v>#REF!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e">
        <v>#REF!</v>
      </c>
      <c r="Y138" s="2" t="s">
        <v>39</v>
      </c>
      <c r="Z138" s="2" t="s">
        <v>39</v>
      </c>
      <c r="AA138" s="6" t="s">
        <v>39</v>
      </c>
      <c r="AB138" s="2" t="s">
        <v>39</v>
      </c>
      <c r="AC138" s="2" t="s">
        <v>39</v>
      </c>
      <c r="AD138" s="2" t="e">
        <v>#REF!</v>
      </c>
      <c r="AE138" s="2" t="s">
        <v>39</v>
      </c>
      <c r="AF138" s="2" t="s">
        <v>39</v>
      </c>
      <c r="AG138" s="2" t="s">
        <v>39</v>
      </c>
    </row>
    <row r="139" ht="15.75" customHeight="1">
      <c r="A139" s="4">
        <f>IFERROR(__xludf.DUMMYFUNCTION("""COMPUTED_VALUE"""),2023.0)</f>
        <v>2023</v>
      </c>
      <c r="B139" s="4">
        <f>IFERROR(__xludf.DUMMYFUNCTION("""COMPUTED_VALUE"""),51.0)</f>
        <v>51</v>
      </c>
      <c r="C139" s="5">
        <v>45281.0</v>
      </c>
      <c r="D139" s="2" t="e">
        <v>#REF!</v>
      </c>
      <c r="E139" s="2" t="e">
        <v>#REF!</v>
      </c>
      <c r="F139" s="2" t="e">
        <v>#REF!</v>
      </c>
      <c r="G139" s="2" t="s">
        <v>39</v>
      </c>
      <c r="H139" s="2" t="s">
        <v>39</v>
      </c>
      <c r="I139" s="2" t="s">
        <v>39</v>
      </c>
      <c r="J139" s="2" t="e">
        <v>#REF!</v>
      </c>
      <c r="K139" s="2" t="s">
        <v>39</v>
      </c>
      <c r="L139" s="6" t="e">
        <v>#REF!</v>
      </c>
      <c r="M139" s="6" t="e">
        <v>#REF!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e">
        <v>#REF!</v>
      </c>
      <c r="S139" s="2" t="e">
        <v>#REF!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e">
        <v>#REF!</v>
      </c>
      <c r="Y139" s="2" t="s">
        <v>39</v>
      </c>
      <c r="Z139" s="2" t="s">
        <v>39</v>
      </c>
      <c r="AA139" s="6" t="s">
        <v>39</v>
      </c>
      <c r="AB139" s="2" t="s">
        <v>39</v>
      </c>
      <c r="AC139" s="2" t="s">
        <v>39</v>
      </c>
      <c r="AD139" s="2" t="e">
        <v>#REF!</v>
      </c>
      <c r="AE139" s="2" t="s">
        <v>39</v>
      </c>
      <c r="AF139" s="2" t="s">
        <v>39</v>
      </c>
      <c r="AG139" s="2" t="s">
        <v>39</v>
      </c>
    </row>
    <row r="140" ht="15.75" customHeight="1">
      <c r="A140" s="4">
        <f>IFERROR(__xludf.DUMMYFUNCTION("""COMPUTED_VALUE"""),2023.0)</f>
        <v>2023</v>
      </c>
      <c r="B140" s="4">
        <f>IFERROR(__xludf.DUMMYFUNCTION("""COMPUTED_VALUE"""),51.0)</f>
        <v>51</v>
      </c>
      <c r="C140" s="5">
        <v>45282.0</v>
      </c>
      <c r="D140" s="2" t="e">
        <v>#REF!</v>
      </c>
      <c r="E140" s="2" t="e">
        <v>#REF!</v>
      </c>
      <c r="F140" s="2" t="e">
        <v>#REF!</v>
      </c>
      <c r="G140" s="2" t="s">
        <v>39</v>
      </c>
      <c r="H140" s="2" t="s">
        <v>39</v>
      </c>
      <c r="I140" s="2" t="s">
        <v>39</v>
      </c>
      <c r="J140" s="2" t="e">
        <v>#REF!</v>
      </c>
      <c r="K140" s="2" t="s">
        <v>39</v>
      </c>
      <c r="L140" s="6" t="e">
        <v>#REF!</v>
      </c>
      <c r="M140" s="6" t="e">
        <v>#REF!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e">
        <v>#REF!</v>
      </c>
      <c r="S140" s="2" t="e">
        <v>#REF!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e">
        <v>#REF!</v>
      </c>
      <c r="Y140" s="2" t="s">
        <v>39</v>
      </c>
      <c r="Z140" s="2" t="s">
        <v>39</v>
      </c>
      <c r="AA140" s="6" t="s">
        <v>39</v>
      </c>
      <c r="AB140" s="2" t="s">
        <v>39</v>
      </c>
      <c r="AC140" s="2" t="s">
        <v>39</v>
      </c>
      <c r="AD140" s="2" t="e">
        <v>#REF!</v>
      </c>
      <c r="AE140" s="2" t="s">
        <v>39</v>
      </c>
      <c r="AF140" s="2" t="s">
        <v>39</v>
      </c>
      <c r="AG140" s="2" t="s">
        <v>39</v>
      </c>
    </row>
    <row r="141" ht="15.75" customHeight="1">
      <c r="A141" s="4">
        <f>IFERROR(__xludf.DUMMYFUNCTION("""COMPUTED_VALUE"""),2023.0)</f>
        <v>2023</v>
      </c>
      <c r="B141" s="4">
        <f>IFERROR(__xludf.DUMMYFUNCTION("""COMPUTED_VALUE"""),52.0)</f>
        <v>52</v>
      </c>
      <c r="C141" s="5">
        <v>45285.0</v>
      </c>
      <c r="D141" s="2" t="e">
        <v>#REF!</v>
      </c>
      <c r="E141" s="2" t="e">
        <v>#REF!</v>
      </c>
      <c r="F141" s="2" t="e">
        <v>#REF!</v>
      </c>
      <c r="G141" s="2" t="s">
        <v>39</v>
      </c>
      <c r="H141" s="2" t="s">
        <v>39</v>
      </c>
      <c r="I141" s="2" t="s">
        <v>39</v>
      </c>
      <c r="J141" s="2" t="e">
        <v>#REF!</v>
      </c>
      <c r="K141" s="2" t="s">
        <v>39</v>
      </c>
      <c r="L141" s="6" t="e">
        <v>#REF!</v>
      </c>
      <c r="M141" s="6" t="e">
        <v>#REF!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e">
        <v>#REF!</v>
      </c>
      <c r="S141" s="2" t="e">
        <v>#REF!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e">
        <v>#REF!</v>
      </c>
      <c r="Y141" s="2" t="s">
        <v>39</v>
      </c>
      <c r="Z141" s="2" t="s">
        <v>39</v>
      </c>
      <c r="AA141" s="6" t="s">
        <v>39</v>
      </c>
      <c r="AB141" s="2" t="s">
        <v>39</v>
      </c>
      <c r="AC141" s="2" t="s">
        <v>39</v>
      </c>
      <c r="AD141" s="2" t="e">
        <v>#REF!</v>
      </c>
      <c r="AE141" s="2" t="s">
        <v>39</v>
      </c>
      <c r="AF141" s="2" t="s">
        <v>39</v>
      </c>
      <c r="AG141" s="2" t="s">
        <v>39</v>
      </c>
    </row>
    <row r="142" ht="15.75" customHeight="1">
      <c r="A142" s="4">
        <f>IFERROR(__xludf.DUMMYFUNCTION("""COMPUTED_VALUE"""),2023.0)</f>
        <v>2023</v>
      </c>
      <c r="B142" s="4">
        <f>IFERROR(__xludf.DUMMYFUNCTION("""COMPUTED_VALUE"""),52.0)</f>
        <v>52</v>
      </c>
      <c r="C142" s="5">
        <v>45286.0</v>
      </c>
      <c r="D142" s="2" t="e">
        <v>#REF!</v>
      </c>
      <c r="E142" s="2" t="e">
        <v>#REF!</v>
      </c>
      <c r="F142" s="2" t="e">
        <v>#REF!</v>
      </c>
      <c r="G142" s="2" t="s">
        <v>39</v>
      </c>
      <c r="H142" s="2" t="s">
        <v>39</v>
      </c>
      <c r="I142" s="2" t="s">
        <v>39</v>
      </c>
      <c r="J142" s="2" t="e">
        <v>#REF!</v>
      </c>
      <c r="K142" s="2" t="s">
        <v>39</v>
      </c>
      <c r="L142" s="6" t="e">
        <v>#REF!</v>
      </c>
      <c r="M142" s="6" t="e">
        <v>#REF!</v>
      </c>
      <c r="N142" s="2" t="s">
        <v>39</v>
      </c>
      <c r="O142" s="2" t="s">
        <v>39</v>
      </c>
      <c r="P142" s="2" t="s">
        <v>39</v>
      </c>
      <c r="Q142" s="2" t="s">
        <v>39</v>
      </c>
      <c r="R142" s="2" t="e">
        <v>#REF!</v>
      </c>
      <c r="S142" s="2" t="e">
        <v>#REF!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e">
        <v>#REF!</v>
      </c>
      <c r="Y142" s="2" t="s">
        <v>39</v>
      </c>
      <c r="Z142" s="2" t="s">
        <v>39</v>
      </c>
      <c r="AA142" s="6" t="s">
        <v>39</v>
      </c>
      <c r="AB142" s="2" t="s">
        <v>39</v>
      </c>
      <c r="AC142" s="2" t="s">
        <v>39</v>
      </c>
      <c r="AD142" s="2" t="e">
        <v>#REF!</v>
      </c>
      <c r="AE142" s="2" t="s">
        <v>39</v>
      </c>
      <c r="AF142" s="2" t="s">
        <v>39</v>
      </c>
      <c r="AG142" s="2" t="s">
        <v>39</v>
      </c>
    </row>
    <row r="143" ht="15.75" customHeight="1">
      <c r="A143" s="4">
        <f>IFERROR(__xludf.DUMMYFUNCTION("""COMPUTED_VALUE"""),2023.0)</f>
        <v>2023</v>
      </c>
      <c r="B143" s="4">
        <f>IFERROR(__xludf.DUMMYFUNCTION("""COMPUTED_VALUE"""),52.0)</f>
        <v>52</v>
      </c>
      <c r="C143" s="5">
        <v>45287.0</v>
      </c>
      <c r="D143" s="2" t="e">
        <v>#REF!</v>
      </c>
      <c r="E143" s="2" t="e">
        <v>#REF!</v>
      </c>
      <c r="F143" s="2" t="e">
        <v>#REF!</v>
      </c>
      <c r="G143" s="2" t="s">
        <v>39</v>
      </c>
      <c r="H143" s="2" t="s">
        <v>39</v>
      </c>
      <c r="I143" s="2" t="s">
        <v>39</v>
      </c>
      <c r="J143" s="2" t="e">
        <v>#REF!</v>
      </c>
      <c r="K143" s="2" t="s">
        <v>39</v>
      </c>
      <c r="L143" s="6" t="e">
        <v>#REF!</v>
      </c>
      <c r="M143" s="6" t="e">
        <v>#REF!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e">
        <v>#REF!</v>
      </c>
      <c r="S143" s="2" t="e">
        <v>#REF!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e">
        <v>#REF!</v>
      </c>
      <c r="Y143" s="2" t="s">
        <v>39</v>
      </c>
      <c r="Z143" s="2" t="s">
        <v>39</v>
      </c>
      <c r="AA143" s="6" t="s">
        <v>39</v>
      </c>
      <c r="AB143" s="2" t="s">
        <v>39</v>
      </c>
      <c r="AC143" s="2" t="s">
        <v>39</v>
      </c>
      <c r="AD143" s="2" t="e">
        <v>#REF!</v>
      </c>
      <c r="AE143" s="2" t="s">
        <v>39</v>
      </c>
      <c r="AF143" s="2" t="s">
        <v>39</v>
      </c>
      <c r="AG143" s="2" t="s">
        <v>39</v>
      </c>
    </row>
    <row r="144" ht="15.75" customHeight="1">
      <c r="A144" s="4">
        <f>IFERROR(__xludf.DUMMYFUNCTION("""COMPUTED_VALUE"""),2023.0)</f>
        <v>2023</v>
      </c>
      <c r="B144" s="4">
        <f>IFERROR(__xludf.DUMMYFUNCTION("""COMPUTED_VALUE"""),52.0)</f>
        <v>52</v>
      </c>
      <c r="C144" s="5">
        <v>45288.0</v>
      </c>
      <c r="D144" s="2" t="e">
        <v>#REF!</v>
      </c>
      <c r="E144" s="2" t="e">
        <v>#REF!</v>
      </c>
      <c r="F144" s="2" t="e">
        <v>#REF!</v>
      </c>
      <c r="G144" s="2" t="s">
        <v>39</v>
      </c>
      <c r="H144" s="2" t="s">
        <v>39</v>
      </c>
      <c r="I144" s="2" t="s">
        <v>39</v>
      </c>
      <c r="J144" s="2" t="e">
        <v>#REF!</v>
      </c>
      <c r="K144" s="2" t="s">
        <v>39</v>
      </c>
      <c r="L144" s="6" t="e">
        <v>#REF!</v>
      </c>
      <c r="M144" s="6" t="e">
        <v>#REF!</v>
      </c>
      <c r="N144" s="2" t="s">
        <v>39</v>
      </c>
      <c r="O144" s="2" t="s">
        <v>39</v>
      </c>
      <c r="P144" s="2" t="s">
        <v>39</v>
      </c>
      <c r="Q144" s="2" t="s">
        <v>39</v>
      </c>
      <c r="R144" s="2" t="e">
        <v>#REF!</v>
      </c>
      <c r="S144" s="2" t="e">
        <v>#REF!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e">
        <v>#REF!</v>
      </c>
      <c r="Y144" s="2" t="s">
        <v>39</v>
      </c>
      <c r="Z144" s="2" t="s">
        <v>39</v>
      </c>
      <c r="AA144" s="6" t="s">
        <v>39</v>
      </c>
      <c r="AB144" s="2" t="s">
        <v>39</v>
      </c>
      <c r="AC144" s="2" t="s">
        <v>39</v>
      </c>
      <c r="AD144" s="2" t="e">
        <v>#REF!</v>
      </c>
      <c r="AE144" s="2" t="s">
        <v>39</v>
      </c>
      <c r="AF144" s="2" t="s">
        <v>39</v>
      </c>
      <c r="AG144" s="2" t="s">
        <v>39</v>
      </c>
    </row>
    <row r="145" ht="15.75" customHeight="1">
      <c r="A145" s="4">
        <f>IFERROR(__xludf.DUMMYFUNCTION("""COMPUTED_VALUE"""),2023.0)</f>
        <v>2023</v>
      </c>
      <c r="B145" s="4">
        <f>IFERROR(__xludf.DUMMYFUNCTION("""COMPUTED_VALUE"""),52.0)</f>
        <v>52</v>
      </c>
      <c r="C145" s="5">
        <v>45289.0</v>
      </c>
      <c r="D145" s="2" t="e">
        <v>#REF!</v>
      </c>
      <c r="E145" s="2" t="e">
        <v>#REF!</v>
      </c>
      <c r="F145" s="2" t="e">
        <v>#REF!</v>
      </c>
      <c r="G145" s="2" t="s">
        <v>39</v>
      </c>
      <c r="H145" s="2" t="s">
        <v>39</v>
      </c>
      <c r="I145" s="2" t="s">
        <v>39</v>
      </c>
      <c r="J145" s="2" t="e">
        <v>#REF!</v>
      </c>
      <c r="K145" s="2" t="s">
        <v>39</v>
      </c>
      <c r="L145" s="6" t="e">
        <v>#REF!</v>
      </c>
      <c r="M145" s="6" t="e">
        <v>#REF!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e">
        <v>#REF!</v>
      </c>
      <c r="S145" s="2" t="e">
        <v>#REF!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e">
        <v>#REF!</v>
      </c>
      <c r="Y145" s="2" t="s">
        <v>39</v>
      </c>
      <c r="Z145" s="2" t="s">
        <v>39</v>
      </c>
      <c r="AA145" s="6" t="s">
        <v>39</v>
      </c>
      <c r="AB145" s="2" t="s">
        <v>39</v>
      </c>
      <c r="AC145" s="2" t="s">
        <v>39</v>
      </c>
      <c r="AD145" s="2" t="e">
        <v>#REF!</v>
      </c>
      <c r="AE145" s="2" t="s">
        <v>39</v>
      </c>
      <c r="AF145" s="2" t="s">
        <v>39</v>
      </c>
      <c r="AG145" s="2" t="s">
        <v>39</v>
      </c>
    </row>
    <row r="146" ht="15.75" customHeight="1">
      <c r="A146" s="4">
        <f>IFERROR(__xludf.DUMMYFUNCTION("""COMPUTED_VALUE"""),2024.0)</f>
        <v>2024</v>
      </c>
      <c r="B146" s="4">
        <f>IFERROR(__xludf.DUMMYFUNCTION("""COMPUTED_VALUE"""),1.0)</f>
        <v>1</v>
      </c>
      <c r="C146" s="5">
        <v>45292.0</v>
      </c>
      <c r="D146" s="2" t="e">
        <v>#REF!</v>
      </c>
      <c r="E146" s="2" t="e">
        <v>#REF!</v>
      </c>
      <c r="F146" s="2" t="e">
        <v>#REF!</v>
      </c>
      <c r="G146" s="2" t="s">
        <v>39</v>
      </c>
      <c r="H146" s="2" t="s">
        <v>39</v>
      </c>
      <c r="I146" s="2" t="s">
        <v>39</v>
      </c>
      <c r="J146" s="2" t="e">
        <v>#REF!</v>
      </c>
      <c r="K146" s="2" t="s">
        <v>39</v>
      </c>
      <c r="L146" s="6" t="e">
        <v>#REF!</v>
      </c>
      <c r="M146" s="6" t="e">
        <v>#REF!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e">
        <v>#REF!</v>
      </c>
      <c r="S146" s="2" t="e">
        <v>#REF!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e">
        <v>#REF!</v>
      </c>
      <c r="Y146" s="2" t="s">
        <v>39</v>
      </c>
      <c r="Z146" s="2" t="s">
        <v>39</v>
      </c>
      <c r="AA146" s="6" t="s">
        <v>39</v>
      </c>
      <c r="AB146" s="2" t="s">
        <v>39</v>
      </c>
      <c r="AC146" s="2" t="s">
        <v>39</v>
      </c>
      <c r="AD146" s="2" t="e">
        <v>#REF!</v>
      </c>
      <c r="AE146" s="2" t="s">
        <v>39</v>
      </c>
      <c r="AF146" s="2" t="s">
        <v>39</v>
      </c>
      <c r="AG146" s="2" t="s">
        <v>39</v>
      </c>
    </row>
    <row r="147" ht="15.75" customHeight="1">
      <c r="A147" s="4">
        <f>IFERROR(__xludf.DUMMYFUNCTION("""COMPUTED_VALUE"""),2024.0)</f>
        <v>2024</v>
      </c>
      <c r="B147" s="4">
        <f>IFERROR(__xludf.DUMMYFUNCTION("""COMPUTED_VALUE"""),1.0)</f>
        <v>1</v>
      </c>
      <c r="C147" s="5">
        <v>45293.0</v>
      </c>
      <c r="D147" s="2" t="e">
        <v>#REF!</v>
      </c>
      <c r="E147" s="2" t="e">
        <v>#REF!</v>
      </c>
      <c r="F147" s="2" t="e">
        <v>#REF!</v>
      </c>
      <c r="G147" s="2" t="s">
        <v>39</v>
      </c>
      <c r="H147" s="2" t="s">
        <v>39</v>
      </c>
      <c r="I147" s="2" t="s">
        <v>39</v>
      </c>
      <c r="J147" s="2" t="e">
        <v>#REF!</v>
      </c>
      <c r="K147" s="2" t="s">
        <v>39</v>
      </c>
      <c r="L147" s="6" t="e">
        <v>#REF!</v>
      </c>
      <c r="M147" s="6" t="e">
        <v>#REF!</v>
      </c>
      <c r="N147" s="2" t="s">
        <v>39</v>
      </c>
      <c r="O147" s="2" t="s">
        <v>39</v>
      </c>
      <c r="P147" s="2" t="s">
        <v>39</v>
      </c>
      <c r="Q147" s="2" t="s">
        <v>39</v>
      </c>
      <c r="R147" s="2" t="e">
        <v>#REF!</v>
      </c>
      <c r="S147" s="2" t="e">
        <v>#REF!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e">
        <v>#REF!</v>
      </c>
      <c r="Y147" s="2" t="s">
        <v>39</v>
      </c>
      <c r="Z147" s="2" t="s">
        <v>39</v>
      </c>
      <c r="AA147" s="6" t="s">
        <v>39</v>
      </c>
      <c r="AB147" s="2" t="s">
        <v>39</v>
      </c>
      <c r="AC147" s="2" t="s">
        <v>39</v>
      </c>
      <c r="AD147" s="2" t="e">
        <v>#REF!</v>
      </c>
      <c r="AE147" s="2" t="s">
        <v>39</v>
      </c>
      <c r="AF147" s="2" t="s">
        <v>39</v>
      </c>
      <c r="AG147" s="2" t="s">
        <v>39</v>
      </c>
    </row>
    <row r="148" ht="15.75" customHeight="1">
      <c r="A148" s="4">
        <f>IFERROR(__xludf.DUMMYFUNCTION("""COMPUTED_VALUE"""),2024.0)</f>
        <v>2024</v>
      </c>
      <c r="B148" s="4">
        <f>IFERROR(__xludf.DUMMYFUNCTION("""COMPUTED_VALUE"""),1.0)</f>
        <v>1</v>
      </c>
      <c r="C148" s="5">
        <v>45294.0</v>
      </c>
      <c r="D148" s="2" t="e">
        <v>#REF!</v>
      </c>
      <c r="E148" s="2" t="e">
        <v>#REF!</v>
      </c>
      <c r="F148" s="2" t="e">
        <v>#REF!</v>
      </c>
      <c r="G148" s="2" t="s">
        <v>39</v>
      </c>
      <c r="H148" s="2" t="s">
        <v>39</v>
      </c>
      <c r="I148" s="2" t="s">
        <v>39</v>
      </c>
      <c r="J148" s="2" t="e">
        <v>#REF!</v>
      </c>
      <c r="K148" s="2" t="s">
        <v>39</v>
      </c>
      <c r="L148" s="6" t="e">
        <v>#REF!</v>
      </c>
      <c r="M148" s="6" t="e">
        <v>#REF!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e">
        <v>#REF!</v>
      </c>
      <c r="S148" s="2" t="e">
        <v>#REF!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e">
        <v>#REF!</v>
      </c>
      <c r="Y148" s="2" t="s">
        <v>39</v>
      </c>
      <c r="Z148" s="2" t="s">
        <v>39</v>
      </c>
      <c r="AA148" s="6" t="s">
        <v>39</v>
      </c>
      <c r="AB148" s="2" t="s">
        <v>39</v>
      </c>
      <c r="AC148" s="2" t="s">
        <v>39</v>
      </c>
      <c r="AD148" s="2" t="e">
        <v>#REF!</v>
      </c>
      <c r="AE148" s="2" t="s">
        <v>39</v>
      </c>
      <c r="AF148" s="2" t="s">
        <v>39</v>
      </c>
      <c r="AG148" s="2" t="s">
        <v>39</v>
      </c>
    </row>
    <row r="149" ht="15.75" customHeight="1">
      <c r="A149" s="4">
        <f>IFERROR(__xludf.DUMMYFUNCTION("""COMPUTED_VALUE"""),2024.0)</f>
        <v>2024</v>
      </c>
      <c r="B149" s="4">
        <f>IFERROR(__xludf.DUMMYFUNCTION("""COMPUTED_VALUE"""),1.0)</f>
        <v>1</v>
      </c>
      <c r="C149" s="5">
        <v>45295.0</v>
      </c>
      <c r="D149" s="2" t="e">
        <v>#REF!</v>
      </c>
      <c r="E149" s="2" t="e">
        <v>#REF!</v>
      </c>
      <c r="F149" s="2" t="e">
        <v>#REF!</v>
      </c>
      <c r="G149" s="2" t="s">
        <v>39</v>
      </c>
      <c r="H149" s="2" t="s">
        <v>39</v>
      </c>
      <c r="I149" s="2" t="s">
        <v>39</v>
      </c>
      <c r="J149" s="2" t="e">
        <v>#REF!</v>
      </c>
      <c r="K149" s="2" t="s">
        <v>39</v>
      </c>
      <c r="L149" s="6" t="e">
        <v>#REF!</v>
      </c>
      <c r="M149" s="6" t="e">
        <v>#REF!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e">
        <v>#REF!</v>
      </c>
      <c r="S149" s="2" t="e">
        <v>#REF!</v>
      </c>
      <c r="T149" s="2" t="e">
        <v>#REF!</v>
      </c>
      <c r="U149" s="2" t="s">
        <v>39</v>
      </c>
      <c r="V149" s="2" t="s">
        <v>39</v>
      </c>
      <c r="W149" s="2" t="s">
        <v>39</v>
      </c>
      <c r="X149" s="2" t="e">
        <v>#REF!</v>
      </c>
      <c r="Y149" s="2" t="s">
        <v>39</v>
      </c>
      <c r="Z149" s="2" t="s">
        <v>39</v>
      </c>
      <c r="AA149" s="6" t="s">
        <v>39</v>
      </c>
      <c r="AB149" s="2" t="s">
        <v>39</v>
      </c>
      <c r="AC149" s="2" t="s">
        <v>39</v>
      </c>
      <c r="AD149" s="2" t="e">
        <v>#REF!</v>
      </c>
      <c r="AE149" s="2" t="s">
        <v>39</v>
      </c>
      <c r="AF149" s="2" t="s">
        <v>39</v>
      </c>
      <c r="AG149" s="2" t="s">
        <v>39</v>
      </c>
    </row>
    <row r="150" ht="15.75" customHeight="1">
      <c r="A150" s="4">
        <f>IFERROR(__xludf.DUMMYFUNCTION("""COMPUTED_VALUE"""),2024.0)</f>
        <v>2024</v>
      </c>
      <c r="B150" s="4">
        <f>IFERROR(__xludf.DUMMYFUNCTION("""COMPUTED_VALUE"""),1.0)</f>
        <v>1</v>
      </c>
      <c r="C150" s="5">
        <v>45296.0</v>
      </c>
      <c r="D150" s="2" t="e">
        <v>#REF!</v>
      </c>
      <c r="E150" s="2" t="e">
        <v>#REF!</v>
      </c>
      <c r="F150" s="2" t="e">
        <v>#REF!</v>
      </c>
      <c r="G150" s="2" t="s">
        <v>39</v>
      </c>
      <c r="H150" s="2" t="s">
        <v>39</v>
      </c>
      <c r="I150" s="2" t="s">
        <v>39</v>
      </c>
      <c r="J150" s="2" t="e">
        <v>#REF!</v>
      </c>
      <c r="K150" s="2" t="s">
        <v>39</v>
      </c>
      <c r="L150" s="6" t="e">
        <v>#REF!</v>
      </c>
      <c r="M150" s="6" t="e">
        <v>#REF!</v>
      </c>
      <c r="N150" s="2" t="e">
        <v>#REF!</v>
      </c>
      <c r="O150" s="2" t="s">
        <v>39</v>
      </c>
      <c r="P150" s="2" t="s">
        <v>39</v>
      </c>
      <c r="Q150" s="2" t="s">
        <v>39</v>
      </c>
      <c r="R150" s="2" t="e">
        <v>#REF!</v>
      </c>
      <c r="S150" s="2" t="e">
        <v>#REF!</v>
      </c>
      <c r="T150" s="2" t="e">
        <v>#REF!</v>
      </c>
      <c r="U150" s="2" t="s">
        <v>39</v>
      </c>
      <c r="V150" s="2" t="s">
        <v>39</v>
      </c>
      <c r="W150" s="2" t="s">
        <v>39</v>
      </c>
      <c r="X150" s="2" t="e">
        <v>#REF!</v>
      </c>
      <c r="Y150" s="2" t="s">
        <v>39</v>
      </c>
      <c r="Z150" s="2" t="s">
        <v>39</v>
      </c>
      <c r="AA150" s="6" t="s">
        <v>39</v>
      </c>
      <c r="AB150" s="2" t="s">
        <v>39</v>
      </c>
      <c r="AC150" s="2" t="s">
        <v>39</v>
      </c>
      <c r="AD150" s="2" t="e">
        <v>#REF!</v>
      </c>
      <c r="AE150" s="2" t="s">
        <v>39</v>
      </c>
      <c r="AF150" s="2" t="s">
        <v>39</v>
      </c>
      <c r="AG150" s="2" t="s">
        <v>39</v>
      </c>
    </row>
    <row r="151" ht="15.75" customHeight="1">
      <c r="A151" s="4">
        <f>IFERROR(__xludf.DUMMYFUNCTION("""COMPUTED_VALUE"""),2024.0)</f>
        <v>2024</v>
      </c>
      <c r="B151" s="4">
        <f>IFERROR(__xludf.DUMMYFUNCTION("""COMPUTED_VALUE"""),2.0)</f>
        <v>2</v>
      </c>
      <c r="C151" s="5">
        <v>45299.0</v>
      </c>
      <c r="D151" s="2" t="e">
        <v>#REF!</v>
      </c>
      <c r="E151" s="2" t="e">
        <v>#REF!</v>
      </c>
      <c r="F151" s="2" t="e">
        <v>#REF!</v>
      </c>
      <c r="G151" s="2" t="s">
        <v>39</v>
      </c>
      <c r="H151" s="2" t="s">
        <v>39</v>
      </c>
      <c r="I151" s="2" t="s">
        <v>39</v>
      </c>
      <c r="J151" s="2" t="e">
        <v>#REF!</v>
      </c>
      <c r="K151" s="2" t="s">
        <v>39</v>
      </c>
      <c r="L151" s="6" t="e">
        <v>#REF!</v>
      </c>
      <c r="M151" s="6" t="e">
        <v>#REF!</v>
      </c>
      <c r="N151" s="2" t="e">
        <v>#REF!</v>
      </c>
      <c r="O151" s="2" t="s">
        <v>39</v>
      </c>
      <c r="P151" s="2" t="s">
        <v>39</v>
      </c>
      <c r="Q151" s="2" t="s">
        <v>39</v>
      </c>
      <c r="R151" s="2" t="e">
        <v>#REF!</v>
      </c>
      <c r="S151" s="2" t="e">
        <v>#REF!</v>
      </c>
      <c r="T151" s="2" t="e">
        <v>#REF!</v>
      </c>
      <c r="U151" s="2" t="s">
        <v>39</v>
      </c>
      <c r="V151" s="2" t="s">
        <v>39</v>
      </c>
      <c r="W151" s="2" t="s">
        <v>39</v>
      </c>
      <c r="X151" s="2" t="e">
        <v>#REF!</v>
      </c>
      <c r="Y151" s="2" t="s">
        <v>39</v>
      </c>
      <c r="Z151" s="2" t="s">
        <v>39</v>
      </c>
      <c r="AA151" s="6" t="s">
        <v>39</v>
      </c>
      <c r="AB151" s="2" t="s">
        <v>39</v>
      </c>
      <c r="AC151" s="2" t="s">
        <v>39</v>
      </c>
      <c r="AD151" s="2" t="e">
        <v>#REF!</v>
      </c>
      <c r="AE151" s="2" t="s">
        <v>39</v>
      </c>
      <c r="AF151" s="2" t="s">
        <v>39</v>
      </c>
      <c r="AG151" s="2" t="s">
        <v>39</v>
      </c>
    </row>
    <row r="152" ht="15.75" customHeight="1">
      <c r="A152" s="4">
        <f>IFERROR(__xludf.DUMMYFUNCTION("""COMPUTED_VALUE"""),2024.0)</f>
        <v>2024</v>
      </c>
      <c r="B152" s="4">
        <f>IFERROR(__xludf.DUMMYFUNCTION("""COMPUTED_VALUE"""),2.0)</f>
        <v>2</v>
      </c>
      <c r="C152" s="5">
        <v>45300.0</v>
      </c>
      <c r="D152" s="2" t="e">
        <v>#REF!</v>
      </c>
      <c r="E152" s="2" t="e">
        <v>#REF!</v>
      </c>
      <c r="F152" s="2" t="e">
        <v>#REF!</v>
      </c>
      <c r="G152" s="2" t="s">
        <v>39</v>
      </c>
      <c r="H152" s="2" t="s">
        <v>39</v>
      </c>
      <c r="I152" s="2" t="s">
        <v>39</v>
      </c>
      <c r="J152" s="2" t="e">
        <v>#REF!</v>
      </c>
      <c r="K152" s="2" t="s">
        <v>39</v>
      </c>
      <c r="L152" s="6" t="e">
        <v>#REF!</v>
      </c>
      <c r="M152" s="6" t="e">
        <v>#REF!</v>
      </c>
      <c r="N152" s="2" t="e">
        <v>#REF!</v>
      </c>
      <c r="O152" s="2" t="s">
        <v>39</v>
      </c>
      <c r="P152" s="2" t="s">
        <v>39</v>
      </c>
      <c r="Q152" s="2" t="s">
        <v>39</v>
      </c>
      <c r="R152" s="2" t="e">
        <v>#REF!</v>
      </c>
      <c r="S152" s="2" t="e">
        <v>#REF!</v>
      </c>
      <c r="T152" s="2" t="e">
        <v>#REF!</v>
      </c>
      <c r="U152" s="2" t="e">
        <v>#REF!</v>
      </c>
      <c r="V152" s="2" t="s">
        <v>39</v>
      </c>
      <c r="W152" s="2" t="s">
        <v>39</v>
      </c>
      <c r="X152" s="2" t="e">
        <v>#REF!</v>
      </c>
      <c r="Y152" s="2" t="s">
        <v>39</v>
      </c>
      <c r="Z152" s="2" t="s">
        <v>39</v>
      </c>
      <c r="AA152" s="6" t="s">
        <v>39</v>
      </c>
      <c r="AB152" s="2" t="s">
        <v>39</v>
      </c>
      <c r="AC152" s="2" t="s">
        <v>39</v>
      </c>
      <c r="AD152" s="2" t="e">
        <v>#REF!</v>
      </c>
      <c r="AE152" s="2" t="s">
        <v>39</v>
      </c>
      <c r="AF152" s="2" t="s">
        <v>39</v>
      </c>
      <c r="AG152" s="2" t="s">
        <v>39</v>
      </c>
    </row>
    <row r="153" ht="15.75" customHeight="1">
      <c r="A153" s="4">
        <f>IFERROR(__xludf.DUMMYFUNCTION("""COMPUTED_VALUE"""),2024.0)</f>
        <v>2024</v>
      </c>
      <c r="B153" s="4">
        <f>IFERROR(__xludf.DUMMYFUNCTION("""COMPUTED_VALUE"""),2.0)</f>
        <v>2</v>
      </c>
      <c r="C153" s="5">
        <v>45301.0</v>
      </c>
      <c r="D153" s="2" t="e">
        <v>#REF!</v>
      </c>
      <c r="E153" s="2" t="e">
        <v>#REF!</v>
      </c>
      <c r="F153" s="2" t="e">
        <v>#REF!</v>
      </c>
      <c r="G153" s="2" t="s">
        <v>39</v>
      </c>
      <c r="H153" s="2" t="s">
        <v>39</v>
      </c>
      <c r="I153" s="2" t="s">
        <v>39</v>
      </c>
      <c r="J153" s="2" t="e">
        <v>#REF!</v>
      </c>
      <c r="K153" s="2" t="s">
        <v>39</v>
      </c>
      <c r="L153" s="6" t="e">
        <v>#REF!</v>
      </c>
      <c r="M153" s="6" t="e">
        <v>#REF!</v>
      </c>
      <c r="N153" s="2" t="e">
        <v>#REF!</v>
      </c>
      <c r="O153" s="2" t="s">
        <v>39</v>
      </c>
      <c r="P153" s="2" t="s">
        <v>39</v>
      </c>
      <c r="Q153" s="2" t="s">
        <v>39</v>
      </c>
      <c r="R153" s="2" t="e">
        <v>#REF!</v>
      </c>
      <c r="S153" s="2" t="e">
        <v>#REF!</v>
      </c>
      <c r="T153" s="2" t="e">
        <v>#REF!</v>
      </c>
      <c r="U153" s="2" t="e">
        <v>#REF!</v>
      </c>
      <c r="V153" s="2" t="s">
        <v>39</v>
      </c>
      <c r="W153" s="2" t="s">
        <v>39</v>
      </c>
      <c r="X153" s="2" t="e">
        <v>#REF!</v>
      </c>
      <c r="Y153" s="2" t="s">
        <v>39</v>
      </c>
      <c r="Z153" s="2" t="s">
        <v>39</v>
      </c>
      <c r="AA153" s="6" t="s">
        <v>39</v>
      </c>
      <c r="AB153" s="2" t="s">
        <v>39</v>
      </c>
      <c r="AC153" s="2" t="s">
        <v>39</v>
      </c>
      <c r="AD153" s="2" t="e">
        <v>#REF!</v>
      </c>
      <c r="AE153" s="2" t="s">
        <v>39</v>
      </c>
      <c r="AF153" s="2" t="s">
        <v>39</v>
      </c>
      <c r="AG153" s="2" t="s">
        <v>39</v>
      </c>
    </row>
    <row r="154" ht="15.75" customHeight="1">
      <c r="A154" s="4">
        <f>IFERROR(__xludf.DUMMYFUNCTION("""COMPUTED_VALUE"""),2024.0)</f>
        <v>2024</v>
      </c>
      <c r="B154" s="4">
        <f>IFERROR(__xludf.DUMMYFUNCTION("""COMPUTED_VALUE"""),2.0)</f>
        <v>2</v>
      </c>
      <c r="C154" s="5">
        <v>45302.0</v>
      </c>
      <c r="D154" s="2" t="e">
        <v>#REF!</v>
      </c>
      <c r="E154" s="2" t="e">
        <v>#REF!</v>
      </c>
      <c r="F154" s="2" t="e">
        <v>#REF!</v>
      </c>
      <c r="G154" s="2" t="s">
        <v>39</v>
      </c>
      <c r="H154" s="2" t="s">
        <v>39</v>
      </c>
      <c r="I154" s="2" t="s">
        <v>39</v>
      </c>
      <c r="J154" s="2" t="e">
        <v>#REF!</v>
      </c>
      <c r="K154" s="2" t="s">
        <v>39</v>
      </c>
      <c r="L154" s="6" t="e">
        <v>#REF!</v>
      </c>
      <c r="M154" s="6" t="e">
        <v>#REF!</v>
      </c>
      <c r="N154" s="2" t="e">
        <v>#REF!</v>
      </c>
      <c r="O154" s="2" t="s">
        <v>39</v>
      </c>
      <c r="P154" s="2" t="s">
        <v>39</v>
      </c>
      <c r="Q154" s="2" t="s">
        <v>39</v>
      </c>
      <c r="R154" s="2" t="e">
        <v>#REF!</v>
      </c>
      <c r="S154" s="2" t="e">
        <v>#REF!</v>
      </c>
      <c r="T154" s="2" t="e">
        <v>#REF!</v>
      </c>
      <c r="U154" s="2" t="e">
        <v>#REF!</v>
      </c>
      <c r="V154" s="2" t="s">
        <v>39</v>
      </c>
      <c r="W154" s="2" t="s">
        <v>39</v>
      </c>
      <c r="X154" s="2" t="e">
        <v>#REF!</v>
      </c>
      <c r="Y154" s="2" t="s">
        <v>39</v>
      </c>
      <c r="Z154" s="2" t="s">
        <v>39</v>
      </c>
      <c r="AA154" s="6" t="s">
        <v>39</v>
      </c>
      <c r="AB154" s="2" t="s">
        <v>39</v>
      </c>
      <c r="AC154" s="2" t="s">
        <v>39</v>
      </c>
      <c r="AD154" s="2" t="e">
        <v>#REF!</v>
      </c>
      <c r="AE154" s="2" t="s">
        <v>39</v>
      </c>
      <c r="AF154" s="2" t="s">
        <v>39</v>
      </c>
      <c r="AG154" s="2" t="s">
        <v>39</v>
      </c>
    </row>
    <row r="155" ht="15.75" customHeight="1">
      <c r="A155" s="4">
        <f>IFERROR(__xludf.DUMMYFUNCTION("""COMPUTED_VALUE"""),2024.0)</f>
        <v>2024</v>
      </c>
      <c r="B155" s="4">
        <f>IFERROR(__xludf.DUMMYFUNCTION("""COMPUTED_VALUE"""),2.0)</f>
        <v>2</v>
      </c>
      <c r="C155" s="5">
        <v>45303.0</v>
      </c>
      <c r="D155" s="2" t="e">
        <v>#REF!</v>
      </c>
      <c r="E155" s="2" t="e">
        <v>#REF!</v>
      </c>
      <c r="F155" s="2" t="e">
        <v>#REF!</v>
      </c>
      <c r="G155" s="2" t="s">
        <v>39</v>
      </c>
      <c r="H155" s="2" t="s">
        <v>39</v>
      </c>
      <c r="I155" s="2" t="s">
        <v>39</v>
      </c>
      <c r="J155" s="2" t="e">
        <v>#REF!</v>
      </c>
      <c r="K155" s="2" t="s">
        <v>39</v>
      </c>
      <c r="L155" s="6" t="e">
        <v>#REF!</v>
      </c>
      <c r="M155" s="6" t="e">
        <v>#REF!</v>
      </c>
      <c r="N155" s="2" t="e">
        <v>#REF!</v>
      </c>
      <c r="O155" s="2" t="s">
        <v>39</v>
      </c>
      <c r="P155" s="2" t="s">
        <v>39</v>
      </c>
      <c r="Q155" s="2" t="s">
        <v>39</v>
      </c>
      <c r="R155" s="2" t="e">
        <v>#REF!</v>
      </c>
      <c r="S155" s="2" t="e">
        <v>#REF!</v>
      </c>
      <c r="T155" s="2" t="e">
        <v>#REF!</v>
      </c>
      <c r="U155" s="2" t="e">
        <v>#REF!</v>
      </c>
      <c r="V155" s="2" t="s">
        <v>39</v>
      </c>
      <c r="W155" s="2" t="s">
        <v>39</v>
      </c>
      <c r="X155" s="2" t="e">
        <v>#REF!</v>
      </c>
      <c r="Y155" s="2" t="s">
        <v>39</v>
      </c>
      <c r="Z155" s="2" t="s">
        <v>39</v>
      </c>
      <c r="AA155" s="6" t="s">
        <v>39</v>
      </c>
      <c r="AB155" s="2" t="s">
        <v>39</v>
      </c>
      <c r="AC155" s="2" t="s">
        <v>39</v>
      </c>
      <c r="AD155" s="2" t="e">
        <v>#REF!</v>
      </c>
      <c r="AE155" s="2" t="s">
        <v>39</v>
      </c>
      <c r="AF155" s="2" t="s">
        <v>39</v>
      </c>
      <c r="AG155" s="2" t="s">
        <v>39</v>
      </c>
    </row>
    <row r="156" ht="15.75" customHeight="1">
      <c r="A156" s="4">
        <f>IFERROR(__xludf.DUMMYFUNCTION("""COMPUTED_VALUE"""),2024.0)</f>
        <v>2024</v>
      </c>
      <c r="B156" s="4">
        <f>IFERROR(__xludf.DUMMYFUNCTION("""COMPUTED_VALUE"""),3.0)</f>
        <v>3</v>
      </c>
      <c r="C156" s="5">
        <v>45306.0</v>
      </c>
      <c r="D156" s="2" t="e">
        <v>#REF!</v>
      </c>
      <c r="E156" s="2" t="e">
        <v>#REF!</v>
      </c>
      <c r="F156" s="2" t="e">
        <v>#REF!</v>
      </c>
      <c r="G156" s="2" t="s">
        <v>39</v>
      </c>
      <c r="H156" s="2" t="s">
        <v>39</v>
      </c>
      <c r="I156" s="2" t="s">
        <v>39</v>
      </c>
      <c r="J156" s="2" t="e">
        <v>#REF!</v>
      </c>
      <c r="K156" s="2" t="s">
        <v>39</v>
      </c>
      <c r="L156" s="6" t="e">
        <v>#REF!</v>
      </c>
      <c r="M156" s="6" t="e">
        <v>#REF!</v>
      </c>
      <c r="N156" s="2" t="e">
        <v>#REF!</v>
      </c>
      <c r="O156" s="2" t="s">
        <v>39</v>
      </c>
      <c r="P156" s="2" t="s">
        <v>39</v>
      </c>
      <c r="Q156" s="2" t="s">
        <v>39</v>
      </c>
      <c r="R156" s="2" t="e">
        <v>#REF!</v>
      </c>
      <c r="S156" s="2" t="e">
        <v>#REF!</v>
      </c>
      <c r="T156" s="2" t="e">
        <v>#REF!</v>
      </c>
      <c r="U156" s="2" t="e">
        <v>#REF!</v>
      </c>
      <c r="V156" s="2" t="s">
        <v>39</v>
      </c>
      <c r="W156" s="2" t="s">
        <v>39</v>
      </c>
      <c r="X156" s="2" t="e">
        <v>#REF!</v>
      </c>
      <c r="Y156" s="2" t="s">
        <v>39</v>
      </c>
      <c r="Z156" s="2" t="s">
        <v>39</v>
      </c>
      <c r="AA156" s="6" t="s">
        <v>39</v>
      </c>
      <c r="AB156" s="2" t="s">
        <v>39</v>
      </c>
      <c r="AC156" s="2" t="s">
        <v>39</v>
      </c>
      <c r="AD156" s="2" t="e">
        <v>#REF!</v>
      </c>
      <c r="AE156" s="2" t="s">
        <v>39</v>
      </c>
      <c r="AF156" s="2" t="s">
        <v>39</v>
      </c>
      <c r="AG156" s="2" t="s">
        <v>39</v>
      </c>
    </row>
    <row r="157" ht="15.75" customHeight="1">
      <c r="A157" s="4">
        <f>IFERROR(__xludf.DUMMYFUNCTION("""COMPUTED_VALUE"""),2024.0)</f>
        <v>2024</v>
      </c>
      <c r="B157" s="4">
        <f>IFERROR(__xludf.DUMMYFUNCTION("""COMPUTED_VALUE"""),3.0)</f>
        <v>3</v>
      </c>
      <c r="C157" s="5">
        <v>45307.0</v>
      </c>
      <c r="D157" s="2" t="e">
        <v>#REF!</v>
      </c>
      <c r="E157" s="2" t="e">
        <v>#REF!</v>
      </c>
      <c r="F157" s="2" t="e">
        <v>#REF!</v>
      </c>
      <c r="G157" s="2" t="s">
        <v>39</v>
      </c>
      <c r="H157" s="2" t="s">
        <v>39</v>
      </c>
      <c r="I157" s="2" t="s">
        <v>39</v>
      </c>
      <c r="J157" s="2" t="e">
        <v>#REF!</v>
      </c>
      <c r="K157" s="2" t="s">
        <v>39</v>
      </c>
      <c r="L157" s="6" t="e">
        <v>#REF!</v>
      </c>
      <c r="M157" s="6" t="e">
        <v>#REF!</v>
      </c>
      <c r="N157" s="2" t="e">
        <v>#REF!</v>
      </c>
      <c r="O157" s="2" t="s">
        <v>39</v>
      </c>
      <c r="P157" s="2" t="s">
        <v>39</v>
      </c>
      <c r="Q157" s="2" t="s">
        <v>39</v>
      </c>
      <c r="R157" s="2" t="e">
        <v>#REF!</v>
      </c>
      <c r="S157" s="2" t="e">
        <v>#REF!</v>
      </c>
      <c r="T157" s="2" t="e">
        <v>#REF!</v>
      </c>
      <c r="U157" s="2" t="e">
        <v>#REF!</v>
      </c>
      <c r="V157" s="2" t="s">
        <v>39</v>
      </c>
      <c r="W157" s="2" t="s">
        <v>39</v>
      </c>
      <c r="X157" s="2" t="e">
        <v>#REF!</v>
      </c>
      <c r="Y157" s="2" t="s">
        <v>39</v>
      </c>
      <c r="Z157" s="2" t="s">
        <v>39</v>
      </c>
      <c r="AA157" s="6" t="s">
        <v>39</v>
      </c>
      <c r="AB157" s="2" t="s">
        <v>39</v>
      </c>
      <c r="AC157" s="2" t="s">
        <v>39</v>
      </c>
      <c r="AD157" s="2" t="e">
        <v>#REF!</v>
      </c>
      <c r="AE157" s="2" t="s">
        <v>39</v>
      </c>
      <c r="AF157" s="2" t="s">
        <v>39</v>
      </c>
      <c r="AG157" s="2" t="s">
        <v>39</v>
      </c>
    </row>
    <row r="158" ht="15.75" customHeight="1">
      <c r="A158" s="4">
        <f>IFERROR(__xludf.DUMMYFUNCTION("""COMPUTED_VALUE"""),2024.0)</f>
        <v>2024</v>
      </c>
      <c r="B158" s="4">
        <f>IFERROR(__xludf.DUMMYFUNCTION("""COMPUTED_VALUE"""),3.0)</f>
        <v>3</v>
      </c>
      <c r="C158" s="5">
        <v>45308.0</v>
      </c>
      <c r="D158" s="2" t="e">
        <v>#REF!</v>
      </c>
      <c r="E158" s="2" t="e">
        <v>#REF!</v>
      </c>
      <c r="F158" s="2" t="e">
        <v>#REF!</v>
      </c>
      <c r="G158" s="2" t="s">
        <v>39</v>
      </c>
      <c r="H158" s="2" t="s">
        <v>39</v>
      </c>
      <c r="I158" s="2" t="s">
        <v>39</v>
      </c>
      <c r="J158" s="2" t="e">
        <v>#REF!</v>
      </c>
      <c r="K158" s="2" t="s">
        <v>39</v>
      </c>
      <c r="L158" s="6" t="e">
        <v>#REF!</v>
      </c>
      <c r="M158" s="6" t="e">
        <v>#REF!</v>
      </c>
      <c r="N158" s="2" t="e">
        <v>#REF!</v>
      </c>
      <c r="O158" s="2" t="s">
        <v>39</v>
      </c>
      <c r="P158" s="2" t="s">
        <v>39</v>
      </c>
      <c r="Q158" s="2" t="s">
        <v>39</v>
      </c>
      <c r="R158" s="2" t="e">
        <v>#REF!</v>
      </c>
      <c r="S158" s="2" t="e">
        <v>#REF!</v>
      </c>
      <c r="T158" s="2" t="e">
        <v>#REF!</v>
      </c>
      <c r="U158" s="2" t="e">
        <v>#REF!</v>
      </c>
      <c r="V158" s="2" t="s">
        <v>39</v>
      </c>
      <c r="W158" s="2" t="s">
        <v>39</v>
      </c>
      <c r="X158" s="2" t="e">
        <v>#REF!</v>
      </c>
      <c r="Y158" s="2" t="s">
        <v>39</v>
      </c>
      <c r="Z158" s="2" t="s">
        <v>39</v>
      </c>
      <c r="AA158" s="6" t="s">
        <v>39</v>
      </c>
      <c r="AB158" s="2" t="s">
        <v>39</v>
      </c>
      <c r="AC158" s="2" t="s">
        <v>39</v>
      </c>
      <c r="AD158" s="2" t="e">
        <v>#REF!</v>
      </c>
      <c r="AE158" s="2" t="s">
        <v>39</v>
      </c>
      <c r="AF158" s="2" t="s">
        <v>39</v>
      </c>
      <c r="AG158" s="2" t="s">
        <v>39</v>
      </c>
    </row>
    <row r="159" ht="15.75" customHeight="1">
      <c r="A159" s="4">
        <f>IFERROR(__xludf.DUMMYFUNCTION("""COMPUTED_VALUE"""),2024.0)</f>
        <v>2024</v>
      </c>
      <c r="B159" s="4">
        <f>IFERROR(__xludf.DUMMYFUNCTION("""COMPUTED_VALUE"""),3.0)</f>
        <v>3</v>
      </c>
      <c r="C159" s="5">
        <v>45309.0</v>
      </c>
      <c r="D159" s="2" t="e">
        <v>#REF!</v>
      </c>
      <c r="E159" s="2" t="e">
        <v>#REF!</v>
      </c>
      <c r="F159" s="2" t="e">
        <v>#REF!</v>
      </c>
      <c r="G159" s="2" t="s">
        <v>39</v>
      </c>
      <c r="H159" s="2" t="s">
        <v>39</v>
      </c>
      <c r="I159" s="2" t="s">
        <v>39</v>
      </c>
      <c r="J159" s="2" t="e">
        <v>#REF!</v>
      </c>
      <c r="K159" s="2" t="s">
        <v>39</v>
      </c>
      <c r="L159" s="6" t="e">
        <v>#REF!</v>
      </c>
      <c r="M159" s="6" t="e">
        <v>#REF!</v>
      </c>
      <c r="N159" s="2" t="e">
        <v>#REF!</v>
      </c>
      <c r="O159" s="2" t="s">
        <v>39</v>
      </c>
      <c r="P159" s="2" t="s">
        <v>39</v>
      </c>
      <c r="Q159" s="2" t="s">
        <v>39</v>
      </c>
      <c r="R159" s="2" t="e">
        <v>#REF!</v>
      </c>
      <c r="S159" s="2" t="e">
        <v>#REF!</v>
      </c>
      <c r="T159" s="2" t="e">
        <v>#REF!</v>
      </c>
      <c r="U159" s="2" t="e">
        <v>#REF!</v>
      </c>
      <c r="V159" s="2" t="s">
        <v>39</v>
      </c>
      <c r="W159" s="2" t="s">
        <v>39</v>
      </c>
      <c r="X159" s="2" t="e">
        <v>#REF!</v>
      </c>
      <c r="Y159" s="2" t="s">
        <v>39</v>
      </c>
      <c r="Z159" s="2" t="s">
        <v>39</v>
      </c>
      <c r="AA159" s="6" t="s">
        <v>39</v>
      </c>
      <c r="AB159" s="2" t="s">
        <v>39</v>
      </c>
      <c r="AC159" s="2" t="s">
        <v>39</v>
      </c>
      <c r="AD159" s="2" t="e">
        <v>#REF!</v>
      </c>
      <c r="AE159" s="2" t="s">
        <v>39</v>
      </c>
      <c r="AF159" s="2" t="s">
        <v>39</v>
      </c>
      <c r="AG159" s="2" t="s">
        <v>39</v>
      </c>
    </row>
    <row r="160" ht="15.75" customHeight="1">
      <c r="A160" s="4">
        <f>IFERROR(__xludf.DUMMYFUNCTION("""COMPUTED_VALUE"""),2024.0)</f>
        <v>2024</v>
      </c>
      <c r="B160" s="4">
        <f>IFERROR(__xludf.DUMMYFUNCTION("""COMPUTED_VALUE"""),3.0)</f>
        <v>3</v>
      </c>
      <c r="C160" s="5">
        <v>45310.0</v>
      </c>
      <c r="D160" s="2" t="e">
        <v>#REF!</v>
      </c>
      <c r="E160" s="2" t="e">
        <v>#REF!</v>
      </c>
      <c r="F160" s="2" t="e">
        <v>#REF!</v>
      </c>
      <c r="G160" s="2" t="s">
        <v>39</v>
      </c>
      <c r="H160" s="2" t="s">
        <v>39</v>
      </c>
      <c r="I160" s="2" t="s">
        <v>39</v>
      </c>
      <c r="J160" s="2" t="e">
        <v>#REF!</v>
      </c>
      <c r="K160" s="2" t="s">
        <v>39</v>
      </c>
      <c r="L160" s="6" t="e">
        <v>#REF!</v>
      </c>
      <c r="M160" s="6" t="e">
        <v>#REF!</v>
      </c>
      <c r="N160" s="2" t="e">
        <v>#REF!</v>
      </c>
      <c r="O160" s="2" t="s">
        <v>39</v>
      </c>
      <c r="P160" s="2" t="s">
        <v>39</v>
      </c>
      <c r="Q160" s="2" t="s">
        <v>39</v>
      </c>
      <c r="R160" s="2" t="e">
        <v>#REF!</v>
      </c>
      <c r="S160" s="2" t="e">
        <v>#REF!</v>
      </c>
      <c r="T160" s="2" t="e">
        <v>#REF!</v>
      </c>
      <c r="U160" s="2" t="e">
        <v>#REF!</v>
      </c>
      <c r="V160" s="2" t="s">
        <v>39</v>
      </c>
      <c r="W160" s="2" t="s">
        <v>39</v>
      </c>
      <c r="X160" s="2" t="e">
        <v>#REF!</v>
      </c>
      <c r="Y160" s="2" t="s">
        <v>39</v>
      </c>
      <c r="Z160" s="2" t="s">
        <v>39</v>
      </c>
      <c r="AA160" s="6" t="s">
        <v>39</v>
      </c>
      <c r="AB160" s="2" t="s">
        <v>39</v>
      </c>
      <c r="AC160" s="2" t="s">
        <v>39</v>
      </c>
      <c r="AD160" s="2" t="e">
        <v>#REF!</v>
      </c>
      <c r="AE160" s="2" t="s">
        <v>39</v>
      </c>
      <c r="AF160" s="2" t="s">
        <v>39</v>
      </c>
      <c r="AG160" s="2" t="s">
        <v>39</v>
      </c>
    </row>
    <row r="161" ht="15.75" customHeight="1">
      <c r="A161" s="4">
        <f>IFERROR(__xludf.DUMMYFUNCTION("""COMPUTED_VALUE"""),2024.0)</f>
        <v>2024</v>
      </c>
      <c r="B161" s="4">
        <f>IFERROR(__xludf.DUMMYFUNCTION("""COMPUTED_VALUE"""),4.0)</f>
        <v>4</v>
      </c>
      <c r="C161" s="5">
        <v>45313.0</v>
      </c>
      <c r="D161" s="2" t="e">
        <v>#REF!</v>
      </c>
      <c r="E161" s="2" t="e">
        <v>#REF!</v>
      </c>
      <c r="F161" s="2" t="e">
        <v>#REF!</v>
      </c>
      <c r="G161" s="2" t="s">
        <v>39</v>
      </c>
      <c r="H161" s="2" t="s">
        <v>39</v>
      </c>
      <c r="I161" s="2" t="s">
        <v>39</v>
      </c>
      <c r="J161" s="2" t="e">
        <v>#REF!</v>
      </c>
      <c r="K161" s="2" t="s">
        <v>39</v>
      </c>
      <c r="L161" s="6" t="e">
        <v>#REF!</v>
      </c>
      <c r="M161" s="6" t="e">
        <v>#REF!</v>
      </c>
      <c r="N161" s="2" t="e">
        <v>#REF!</v>
      </c>
      <c r="O161" s="2" t="s">
        <v>39</v>
      </c>
      <c r="P161" s="2" t="s">
        <v>39</v>
      </c>
      <c r="Q161" s="2" t="s">
        <v>39</v>
      </c>
      <c r="R161" s="2" t="e">
        <v>#REF!</v>
      </c>
      <c r="S161" s="2" t="e">
        <v>#REF!</v>
      </c>
      <c r="T161" s="2" t="e">
        <v>#REF!</v>
      </c>
      <c r="U161" s="2" t="e">
        <v>#REF!</v>
      </c>
      <c r="V161" s="2" t="s">
        <v>39</v>
      </c>
      <c r="W161" s="2" t="s">
        <v>39</v>
      </c>
      <c r="X161" s="2" t="e">
        <v>#REF!</v>
      </c>
      <c r="Y161" s="2" t="s">
        <v>39</v>
      </c>
      <c r="Z161" s="2" t="s">
        <v>39</v>
      </c>
      <c r="AA161" s="6" t="s">
        <v>39</v>
      </c>
      <c r="AB161" s="2" t="s">
        <v>39</v>
      </c>
      <c r="AC161" s="2" t="s">
        <v>39</v>
      </c>
      <c r="AD161" s="2" t="e">
        <v>#REF!</v>
      </c>
      <c r="AE161" s="2" t="s">
        <v>39</v>
      </c>
      <c r="AF161" s="2" t="s">
        <v>39</v>
      </c>
      <c r="AG161" s="2" t="s">
        <v>39</v>
      </c>
    </row>
    <row r="162" ht="15.75" customHeight="1">
      <c r="A162" s="4">
        <f>IFERROR(__xludf.DUMMYFUNCTION("""COMPUTED_VALUE"""),2024.0)</f>
        <v>2024</v>
      </c>
      <c r="B162" s="4">
        <f>IFERROR(__xludf.DUMMYFUNCTION("""COMPUTED_VALUE"""),4.0)</f>
        <v>4</v>
      </c>
      <c r="C162" s="5">
        <v>45314.0</v>
      </c>
      <c r="D162" s="2" t="e">
        <v>#REF!</v>
      </c>
      <c r="E162" s="2" t="e">
        <v>#REF!</v>
      </c>
      <c r="F162" s="2" t="e">
        <v>#REF!</v>
      </c>
      <c r="G162" s="2" t="e">
        <v>#REF!</v>
      </c>
      <c r="H162" s="2" t="s">
        <v>39</v>
      </c>
      <c r="I162" s="2" t="s">
        <v>39</v>
      </c>
      <c r="J162" s="2" t="e">
        <v>#REF!</v>
      </c>
      <c r="K162" s="2" t="s">
        <v>39</v>
      </c>
      <c r="L162" s="6" t="e">
        <v>#REF!</v>
      </c>
      <c r="M162" s="6" t="e">
        <v>#REF!</v>
      </c>
      <c r="N162" s="2" t="e">
        <v>#REF!</v>
      </c>
      <c r="O162" s="2" t="s">
        <v>39</v>
      </c>
      <c r="P162" s="2" t="s">
        <v>39</v>
      </c>
      <c r="Q162" s="2" t="s">
        <v>39</v>
      </c>
      <c r="R162" s="2" t="e">
        <v>#REF!</v>
      </c>
      <c r="S162" s="2" t="e">
        <v>#REF!</v>
      </c>
      <c r="T162" s="2" t="e">
        <v>#REF!</v>
      </c>
      <c r="U162" s="2" t="e">
        <v>#REF!</v>
      </c>
      <c r="V162" s="2" t="s">
        <v>39</v>
      </c>
      <c r="W162" s="2" t="s">
        <v>39</v>
      </c>
      <c r="X162" s="2" t="e">
        <v>#REF!</v>
      </c>
      <c r="Y162" s="2" t="s">
        <v>39</v>
      </c>
      <c r="Z162" s="2" t="s">
        <v>39</v>
      </c>
      <c r="AA162" s="6" t="s">
        <v>39</v>
      </c>
      <c r="AB162" s="2" t="s">
        <v>39</v>
      </c>
      <c r="AC162" s="2" t="s">
        <v>39</v>
      </c>
      <c r="AD162" s="2" t="e">
        <v>#REF!</v>
      </c>
      <c r="AE162" s="2" t="s">
        <v>39</v>
      </c>
      <c r="AF162" s="2" t="s">
        <v>39</v>
      </c>
      <c r="AG162" s="2" t="s">
        <v>39</v>
      </c>
    </row>
    <row r="163" ht="15.75" customHeight="1">
      <c r="A163" s="4">
        <f>IFERROR(__xludf.DUMMYFUNCTION("""COMPUTED_VALUE"""),2024.0)</f>
        <v>2024</v>
      </c>
      <c r="B163" s="4">
        <f>IFERROR(__xludf.DUMMYFUNCTION("""COMPUTED_VALUE"""),4.0)</f>
        <v>4</v>
      </c>
      <c r="C163" s="5">
        <v>45315.0</v>
      </c>
      <c r="D163" s="2" t="e">
        <v>#REF!</v>
      </c>
      <c r="E163" s="2" t="e">
        <v>#REF!</v>
      </c>
      <c r="F163" s="2" t="e">
        <v>#REF!</v>
      </c>
      <c r="G163" s="2" t="e">
        <v>#REF!</v>
      </c>
      <c r="H163" s="2" t="s">
        <v>39</v>
      </c>
      <c r="I163" s="2" t="s">
        <v>39</v>
      </c>
      <c r="J163" s="2" t="e">
        <v>#REF!</v>
      </c>
      <c r="K163" s="2" t="s">
        <v>39</v>
      </c>
      <c r="L163" s="6" t="e">
        <v>#REF!</v>
      </c>
      <c r="M163" s="6" t="e">
        <v>#REF!</v>
      </c>
      <c r="N163" s="2" t="e">
        <v>#REF!</v>
      </c>
      <c r="O163" s="2" t="s">
        <v>39</v>
      </c>
      <c r="P163" s="2" t="s">
        <v>39</v>
      </c>
      <c r="Q163" s="2" t="s">
        <v>39</v>
      </c>
      <c r="R163" s="2" t="e">
        <v>#REF!</v>
      </c>
      <c r="S163" s="2" t="e">
        <v>#REF!</v>
      </c>
      <c r="T163" s="2" t="e">
        <v>#REF!</v>
      </c>
      <c r="U163" s="2" t="e">
        <v>#REF!</v>
      </c>
      <c r="V163" s="2" t="s">
        <v>39</v>
      </c>
      <c r="W163" s="2" t="s">
        <v>39</v>
      </c>
      <c r="X163" s="2" t="e">
        <v>#REF!</v>
      </c>
      <c r="Y163" s="2" t="s">
        <v>39</v>
      </c>
      <c r="Z163" s="2" t="s">
        <v>39</v>
      </c>
      <c r="AA163" s="6" t="s">
        <v>39</v>
      </c>
      <c r="AB163" s="2" t="s">
        <v>39</v>
      </c>
      <c r="AC163" s="2" t="s">
        <v>39</v>
      </c>
      <c r="AD163" s="2" t="e">
        <v>#REF!</v>
      </c>
      <c r="AE163" s="2" t="s">
        <v>39</v>
      </c>
      <c r="AF163" s="2" t="s">
        <v>39</v>
      </c>
      <c r="AG163" s="2" t="s">
        <v>39</v>
      </c>
    </row>
    <row r="164" ht="15.75" customHeight="1">
      <c r="A164" s="4">
        <f>IFERROR(__xludf.DUMMYFUNCTION("""COMPUTED_VALUE"""),2024.0)</f>
        <v>2024</v>
      </c>
      <c r="B164" s="4">
        <f>IFERROR(__xludf.DUMMYFUNCTION("""COMPUTED_VALUE"""),4.0)</f>
        <v>4</v>
      </c>
      <c r="C164" s="5">
        <v>45316.0</v>
      </c>
      <c r="D164" s="2" t="e">
        <v>#REF!</v>
      </c>
      <c r="E164" s="2" t="e">
        <v>#REF!</v>
      </c>
      <c r="F164" s="2" t="e">
        <v>#REF!</v>
      </c>
      <c r="G164" s="2" t="e">
        <v>#REF!</v>
      </c>
      <c r="H164" s="2" t="s">
        <v>39</v>
      </c>
      <c r="I164" s="2" t="s">
        <v>39</v>
      </c>
      <c r="J164" s="2" t="e">
        <v>#REF!</v>
      </c>
      <c r="K164" s="2" t="s">
        <v>39</v>
      </c>
      <c r="L164" s="6" t="e">
        <v>#REF!</v>
      </c>
      <c r="M164" s="6" t="e">
        <v>#REF!</v>
      </c>
      <c r="N164" s="2" t="e">
        <v>#REF!</v>
      </c>
      <c r="O164" s="2" t="e">
        <v>#REF!</v>
      </c>
      <c r="P164" s="2" t="s">
        <v>39</v>
      </c>
      <c r="Q164" s="2" t="s">
        <v>39</v>
      </c>
      <c r="R164" s="2" t="e">
        <v>#REF!</v>
      </c>
      <c r="S164" s="2" t="e">
        <v>#REF!</v>
      </c>
      <c r="T164" s="2" t="e">
        <v>#REF!</v>
      </c>
      <c r="U164" s="2" t="e">
        <v>#REF!</v>
      </c>
      <c r="V164" s="2" t="e">
        <v>#REF!</v>
      </c>
      <c r="W164" s="2" t="s">
        <v>39</v>
      </c>
      <c r="X164" s="2" t="e">
        <v>#REF!</v>
      </c>
      <c r="Y164" s="2" t="s">
        <v>39</v>
      </c>
      <c r="Z164" s="2" t="s">
        <v>39</v>
      </c>
      <c r="AA164" s="6" t="s">
        <v>39</v>
      </c>
      <c r="AB164" s="2" t="s">
        <v>39</v>
      </c>
      <c r="AC164" s="2" t="s">
        <v>39</v>
      </c>
      <c r="AD164" s="2" t="e">
        <v>#REF!</v>
      </c>
      <c r="AE164" s="2" t="s">
        <v>39</v>
      </c>
      <c r="AF164" s="2" t="s">
        <v>39</v>
      </c>
      <c r="AG164" s="2" t="s">
        <v>39</v>
      </c>
    </row>
    <row r="165" ht="15.75" customHeight="1">
      <c r="A165" s="4">
        <f>IFERROR(__xludf.DUMMYFUNCTION("""COMPUTED_VALUE"""),2024.0)</f>
        <v>2024</v>
      </c>
      <c r="B165" s="4">
        <f>IFERROR(__xludf.DUMMYFUNCTION("""COMPUTED_VALUE"""),4.0)</f>
        <v>4</v>
      </c>
      <c r="C165" s="5">
        <v>45317.0</v>
      </c>
      <c r="D165" s="2" t="e">
        <v>#REF!</v>
      </c>
      <c r="E165" s="2" t="e">
        <v>#REF!</v>
      </c>
      <c r="F165" s="2" t="e">
        <v>#REF!</v>
      </c>
      <c r="G165" s="2" t="e">
        <v>#REF!</v>
      </c>
      <c r="H165" s="2" t="s">
        <v>39</v>
      </c>
      <c r="I165" s="2" t="s">
        <v>39</v>
      </c>
      <c r="J165" s="2" t="e">
        <v>#REF!</v>
      </c>
      <c r="K165" s="2" t="s">
        <v>39</v>
      </c>
      <c r="L165" s="6" t="e">
        <v>#REF!</v>
      </c>
      <c r="M165" s="6" t="e">
        <v>#REF!</v>
      </c>
      <c r="N165" s="2" t="e">
        <v>#REF!</v>
      </c>
      <c r="O165" s="2" t="e">
        <v>#REF!</v>
      </c>
      <c r="P165" s="2" t="s">
        <v>39</v>
      </c>
      <c r="Q165" s="2" t="s">
        <v>39</v>
      </c>
      <c r="R165" s="2" t="e">
        <v>#REF!</v>
      </c>
      <c r="S165" s="2" t="e">
        <v>#REF!</v>
      </c>
      <c r="T165" s="2" t="e">
        <v>#REF!</v>
      </c>
      <c r="U165" s="2" t="e">
        <v>#REF!</v>
      </c>
      <c r="V165" s="2" t="e">
        <v>#REF!</v>
      </c>
      <c r="W165" s="2" t="s">
        <v>39</v>
      </c>
      <c r="X165" s="2" t="e">
        <v>#REF!</v>
      </c>
      <c r="Y165" s="2" t="s">
        <v>39</v>
      </c>
      <c r="Z165" s="2" t="s">
        <v>39</v>
      </c>
      <c r="AA165" s="6" t="s">
        <v>39</v>
      </c>
      <c r="AB165" s="2" t="s">
        <v>39</v>
      </c>
      <c r="AC165" s="2" t="s">
        <v>39</v>
      </c>
      <c r="AD165" s="2" t="e">
        <v>#REF!</v>
      </c>
      <c r="AE165" s="2" t="s">
        <v>39</v>
      </c>
      <c r="AF165" s="2" t="s">
        <v>39</v>
      </c>
      <c r="AG165" s="2" t="s">
        <v>39</v>
      </c>
    </row>
    <row r="166" ht="15.75" customHeight="1">
      <c r="A166" s="4">
        <f>IFERROR(__xludf.DUMMYFUNCTION("""COMPUTED_VALUE"""),2024.0)</f>
        <v>2024</v>
      </c>
      <c r="B166" s="4">
        <f>IFERROR(__xludf.DUMMYFUNCTION("""COMPUTED_VALUE"""),5.0)</f>
        <v>5</v>
      </c>
      <c r="C166" s="5">
        <v>45320.0</v>
      </c>
      <c r="D166" s="2" t="e">
        <v>#REF!</v>
      </c>
      <c r="E166" s="2" t="e">
        <v>#REF!</v>
      </c>
      <c r="F166" s="2" t="e">
        <v>#REF!</v>
      </c>
      <c r="G166" s="2" t="e">
        <v>#REF!</v>
      </c>
      <c r="H166" s="2" t="s">
        <v>39</v>
      </c>
      <c r="I166" s="2" t="s">
        <v>39</v>
      </c>
      <c r="J166" s="2" t="e">
        <v>#REF!</v>
      </c>
      <c r="K166" s="2" t="s">
        <v>39</v>
      </c>
      <c r="L166" s="6" t="e">
        <v>#REF!</v>
      </c>
      <c r="M166" s="6" t="e">
        <v>#REF!</v>
      </c>
      <c r="N166" s="2" t="e">
        <v>#REF!</v>
      </c>
      <c r="O166" s="2" t="e">
        <v>#REF!</v>
      </c>
      <c r="P166" s="2" t="s">
        <v>39</v>
      </c>
      <c r="Q166" s="2" t="s">
        <v>39</v>
      </c>
      <c r="R166" s="2" t="e">
        <v>#REF!</v>
      </c>
      <c r="S166" s="2" t="e">
        <v>#REF!</v>
      </c>
      <c r="T166" s="2" t="e">
        <v>#REF!</v>
      </c>
      <c r="U166" s="2" t="e">
        <v>#REF!</v>
      </c>
      <c r="V166" s="2" t="e">
        <v>#REF!</v>
      </c>
      <c r="W166" s="2" t="s">
        <v>39</v>
      </c>
      <c r="X166" s="2" t="e">
        <v>#REF!</v>
      </c>
      <c r="Y166" s="2" t="s">
        <v>39</v>
      </c>
      <c r="Z166" s="2" t="s">
        <v>39</v>
      </c>
      <c r="AA166" s="6" t="s">
        <v>39</v>
      </c>
      <c r="AB166" s="2" t="s">
        <v>39</v>
      </c>
      <c r="AC166" s="2" t="s">
        <v>39</v>
      </c>
      <c r="AD166" s="2" t="e">
        <v>#REF!</v>
      </c>
      <c r="AE166" s="2" t="s">
        <v>39</v>
      </c>
      <c r="AF166" s="2" t="s">
        <v>39</v>
      </c>
      <c r="AG166" s="2" t="s">
        <v>39</v>
      </c>
    </row>
    <row r="167" ht="15.75" customHeight="1">
      <c r="A167" s="4">
        <f>IFERROR(__xludf.DUMMYFUNCTION("""COMPUTED_VALUE"""),2024.0)</f>
        <v>2024</v>
      </c>
      <c r="B167" s="4">
        <f>IFERROR(__xludf.DUMMYFUNCTION("""COMPUTED_VALUE"""),5.0)</f>
        <v>5</v>
      </c>
      <c r="C167" s="5">
        <v>45321.0</v>
      </c>
      <c r="D167" s="2" t="e">
        <v>#REF!</v>
      </c>
      <c r="E167" s="2" t="e">
        <v>#REF!</v>
      </c>
      <c r="F167" s="2" t="e">
        <v>#REF!</v>
      </c>
      <c r="G167" s="2" t="e">
        <v>#REF!</v>
      </c>
      <c r="H167" s="2" t="s">
        <v>39</v>
      </c>
      <c r="I167" s="2" t="s">
        <v>39</v>
      </c>
      <c r="J167" s="2" t="e">
        <v>#REF!</v>
      </c>
      <c r="K167" s="2" t="s">
        <v>39</v>
      </c>
      <c r="L167" s="6" t="e">
        <v>#REF!</v>
      </c>
      <c r="M167" s="6" t="e">
        <v>#REF!</v>
      </c>
      <c r="N167" s="2" t="e">
        <v>#REF!</v>
      </c>
      <c r="O167" s="2" t="e">
        <v>#REF!</v>
      </c>
      <c r="P167" s="2" t="s">
        <v>39</v>
      </c>
      <c r="Q167" s="2" t="s">
        <v>39</v>
      </c>
      <c r="R167" s="2" t="e">
        <v>#REF!</v>
      </c>
      <c r="S167" s="2" t="e">
        <v>#REF!</v>
      </c>
      <c r="T167" s="2" t="e">
        <v>#REF!</v>
      </c>
      <c r="U167" s="2" t="e">
        <v>#REF!</v>
      </c>
      <c r="V167" s="2" t="e">
        <v>#REF!</v>
      </c>
      <c r="W167" s="2" t="s">
        <v>39</v>
      </c>
      <c r="X167" s="2" t="e">
        <v>#REF!</v>
      </c>
      <c r="Y167" s="2" t="s">
        <v>39</v>
      </c>
      <c r="Z167" s="2" t="s">
        <v>39</v>
      </c>
      <c r="AA167" s="6" t="s">
        <v>39</v>
      </c>
      <c r="AB167" s="2" t="s">
        <v>39</v>
      </c>
      <c r="AC167" s="2" t="s">
        <v>39</v>
      </c>
      <c r="AD167" s="2" t="e">
        <v>#REF!</v>
      </c>
      <c r="AE167" s="2" t="s">
        <v>39</v>
      </c>
      <c r="AF167" s="2" t="s">
        <v>39</v>
      </c>
      <c r="AG167" s="2" t="s">
        <v>39</v>
      </c>
    </row>
    <row r="168" ht="15.75" customHeight="1">
      <c r="A168" s="4">
        <f>IFERROR(__xludf.DUMMYFUNCTION("""COMPUTED_VALUE"""),2024.0)</f>
        <v>2024</v>
      </c>
      <c r="B168" s="4">
        <f>IFERROR(__xludf.DUMMYFUNCTION("""COMPUTED_VALUE"""),5.0)</f>
        <v>5</v>
      </c>
      <c r="C168" s="5">
        <v>45322.0</v>
      </c>
      <c r="D168" s="2" t="e">
        <v>#REF!</v>
      </c>
      <c r="E168" s="2" t="e">
        <v>#REF!</v>
      </c>
      <c r="F168" s="2" t="e">
        <v>#REF!</v>
      </c>
      <c r="G168" s="2" t="e">
        <v>#REF!</v>
      </c>
      <c r="H168" s="2" t="s">
        <v>39</v>
      </c>
      <c r="I168" s="2" t="s">
        <v>39</v>
      </c>
      <c r="J168" s="2" t="e">
        <v>#REF!</v>
      </c>
      <c r="K168" s="2" t="s">
        <v>39</v>
      </c>
      <c r="L168" s="6" t="e">
        <v>#REF!</v>
      </c>
      <c r="M168" s="6" t="e">
        <v>#REF!</v>
      </c>
      <c r="N168" s="2" t="e">
        <v>#REF!</v>
      </c>
      <c r="O168" s="2" t="e">
        <v>#REF!</v>
      </c>
      <c r="P168" s="2" t="s">
        <v>39</v>
      </c>
      <c r="Q168" s="2" t="s">
        <v>39</v>
      </c>
      <c r="R168" s="2" t="e">
        <v>#REF!</v>
      </c>
      <c r="S168" s="2" t="e">
        <v>#REF!</v>
      </c>
      <c r="T168" s="2" t="e">
        <v>#REF!</v>
      </c>
      <c r="U168" s="2" t="e">
        <v>#REF!</v>
      </c>
      <c r="V168" s="2" t="e">
        <v>#REF!</v>
      </c>
      <c r="W168" s="2" t="s">
        <v>39</v>
      </c>
      <c r="X168" s="2" t="e">
        <v>#REF!</v>
      </c>
      <c r="Y168" s="2" t="s">
        <v>39</v>
      </c>
      <c r="Z168" s="2" t="s">
        <v>39</v>
      </c>
      <c r="AA168" s="6" t="s">
        <v>39</v>
      </c>
      <c r="AB168" s="2" t="s">
        <v>39</v>
      </c>
      <c r="AC168" s="2" t="s">
        <v>39</v>
      </c>
      <c r="AD168" s="2" t="e">
        <v>#REF!</v>
      </c>
      <c r="AE168" s="2" t="s">
        <v>39</v>
      </c>
      <c r="AF168" s="2" t="s">
        <v>39</v>
      </c>
      <c r="AG168" s="2" t="s">
        <v>39</v>
      </c>
    </row>
    <row r="169" ht="15.75" customHeight="1">
      <c r="A169" s="4">
        <f>IFERROR(__xludf.DUMMYFUNCTION("""COMPUTED_VALUE"""),2024.0)</f>
        <v>2024</v>
      </c>
      <c r="B169" s="4">
        <f>IFERROR(__xludf.DUMMYFUNCTION("""COMPUTED_VALUE"""),5.0)</f>
        <v>5</v>
      </c>
      <c r="C169" s="5">
        <v>45323.0</v>
      </c>
      <c r="D169" s="2" t="e">
        <v>#REF!</v>
      </c>
      <c r="E169" s="2" t="e">
        <v>#REF!</v>
      </c>
      <c r="F169" s="2" t="e">
        <v>#REF!</v>
      </c>
      <c r="G169" s="2" t="e">
        <v>#REF!</v>
      </c>
      <c r="H169" s="2" t="s">
        <v>39</v>
      </c>
      <c r="I169" s="2" t="s">
        <v>39</v>
      </c>
      <c r="J169" s="2" t="e">
        <v>#REF!</v>
      </c>
      <c r="K169" s="2" t="s">
        <v>39</v>
      </c>
      <c r="L169" s="6" t="e">
        <v>#REF!</v>
      </c>
      <c r="M169" s="6" t="e">
        <v>#REF!</v>
      </c>
      <c r="N169" s="2" t="e">
        <v>#REF!</v>
      </c>
      <c r="O169" s="2" t="e">
        <v>#REF!</v>
      </c>
      <c r="P169" s="2" t="s">
        <v>39</v>
      </c>
      <c r="Q169" s="2" t="s">
        <v>39</v>
      </c>
      <c r="R169" s="2" t="e">
        <v>#REF!</v>
      </c>
      <c r="S169" s="2" t="e">
        <v>#REF!</v>
      </c>
      <c r="T169" s="2" t="e">
        <v>#REF!</v>
      </c>
      <c r="U169" s="2" t="e">
        <v>#REF!</v>
      </c>
      <c r="V169" s="2" t="e">
        <v>#REF!</v>
      </c>
      <c r="W169" s="2" t="s">
        <v>39</v>
      </c>
      <c r="X169" s="2" t="e">
        <v>#REF!</v>
      </c>
      <c r="Y169" s="2" t="s">
        <v>39</v>
      </c>
      <c r="Z169" s="2" t="s">
        <v>39</v>
      </c>
      <c r="AA169" s="6" t="s">
        <v>39</v>
      </c>
      <c r="AB169" s="2" t="s">
        <v>39</v>
      </c>
      <c r="AC169" s="2" t="s">
        <v>39</v>
      </c>
      <c r="AD169" s="2" t="e">
        <v>#REF!</v>
      </c>
      <c r="AE169" s="2" t="s">
        <v>39</v>
      </c>
      <c r="AF169" s="2" t="s">
        <v>39</v>
      </c>
      <c r="AG169" s="2" t="s">
        <v>39</v>
      </c>
    </row>
    <row r="170" ht="15.75" customHeight="1">
      <c r="A170" s="4">
        <f>IFERROR(__xludf.DUMMYFUNCTION("""COMPUTED_VALUE"""),2024.0)</f>
        <v>2024</v>
      </c>
      <c r="B170" s="4">
        <f>IFERROR(__xludf.DUMMYFUNCTION("""COMPUTED_VALUE"""),5.0)</f>
        <v>5</v>
      </c>
      <c r="C170" s="5">
        <v>45324.0</v>
      </c>
      <c r="D170" s="2" t="e">
        <v>#REF!</v>
      </c>
      <c r="E170" s="2" t="e">
        <v>#REF!</v>
      </c>
      <c r="F170" s="2" t="e">
        <v>#REF!</v>
      </c>
      <c r="G170" s="2" t="e">
        <v>#REF!</v>
      </c>
      <c r="H170" s="2" t="s">
        <v>39</v>
      </c>
      <c r="I170" s="2" t="s">
        <v>39</v>
      </c>
      <c r="J170" s="2" t="e">
        <v>#REF!</v>
      </c>
      <c r="K170" s="2" t="s">
        <v>39</v>
      </c>
      <c r="L170" s="6" t="e">
        <v>#REF!</v>
      </c>
      <c r="M170" s="6" t="e">
        <v>#REF!</v>
      </c>
      <c r="N170" s="2" t="e">
        <v>#REF!</v>
      </c>
      <c r="O170" s="2" t="e">
        <v>#REF!</v>
      </c>
      <c r="P170" s="2" t="s">
        <v>39</v>
      </c>
      <c r="Q170" s="2" t="s">
        <v>39</v>
      </c>
      <c r="R170" s="2" t="e">
        <v>#REF!</v>
      </c>
      <c r="S170" s="2" t="e">
        <v>#REF!</v>
      </c>
      <c r="T170" s="2" t="e">
        <v>#REF!</v>
      </c>
      <c r="U170" s="2" t="e">
        <v>#REF!</v>
      </c>
      <c r="V170" s="2" t="e">
        <v>#REF!</v>
      </c>
      <c r="W170" s="2" t="s">
        <v>39</v>
      </c>
      <c r="X170" s="2" t="e">
        <v>#REF!</v>
      </c>
      <c r="Y170" s="2" t="s">
        <v>39</v>
      </c>
      <c r="Z170" s="2" t="s">
        <v>39</v>
      </c>
      <c r="AA170" s="6" t="s">
        <v>39</v>
      </c>
      <c r="AB170" s="2" t="s">
        <v>39</v>
      </c>
      <c r="AC170" s="2" t="s">
        <v>39</v>
      </c>
      <c r="AD170" s="2" t="e">
        <v>#REF!</v>
      </c>
      <c r="AE170" s="2" t="s">
        <v>39</v>
      </c>
      <c r="AF170" s="2" t="s">
        <v>39</v>
      </c>
      <c r="AG170" s="2" t="s">
        <v>39</v>
      </c>
    </row>
    <row r="171" ht="15.75" customHeight="1">
      <c r="A171" s="4">
        <f>IFERROR(__xludf.DUMMYFUNCTION("""COMPUTED_VALUE"""),2024.0)</f>
        <v>2024</v>
      </c>
      <c r="B171" s="4">
        <f>IFERROR(__xludf.DUMMYFUNCTION("""COMPUTED_VALUE"""),6.0)</f>
        <v>6</v>
      </c>
      <c r="C171" s="5">
        <v>45327.0</v>
      </c>
      <c r="D171" s="2" t="e">
        <v>#REF!</v>
      </c>
      <c r="E171" s="2" t="e">
        <v>#REF!</v>
      </c>
      <c r="F171" s="2" t="e">
        <v>#REF!</v>
      </c>
      <c r="G171" s="2" t="e">
        <v>#REF!</v>
      </c>
      <c r="H171" s="2" t="s">
        <v>39</v>
      </c>
      <c r="I171" s="2" t="s">
        <v>39</v>
      </c>
      <c r="J171" s="2" t="e">
        <v>#REF!</v>
      </c>
      <c r="K171" s="2" t="s">
        <v>39</v>
      </c>
      <c r="L171" s="6" t="e">
        <v>#REF!</v>
      </c>
      <c r="M171" s="6" t="e">
        <v>#REF!</v>
      </c>
      <c r="N171" s="2" t="e">
        <v>#REF!</v>
      </c>
      <c r="O171" s="2" t="e">
        <v>#REF!</v>
      </c>
      <c r="P171" s="2" t="s">
        <v>39</v>
      </c>
      <c r="Q171" s="2" t="s">
        <v>39</v>
      </c>
      <c r="R171" s="2" t="e">
        <v>#REF!</v>
      </c>
      <c r="S171" s="2" t="e">
        <v>#REF!</v>
      </c>
      <c r="T171" s="2" t="e">
        <v>#REF!</v>
      </c>
      <c r="U171" s="2" t="e">
        <v>#REF!</v>
      </c>
      <c r="V171" s="2" t="e">
        <v>#REF!</v>
      </c>
      <c r="W171" s="2" t="s">
        <v>39</v>
      </c>
      <c r="X171" s="2" t="e">
        <v>#REF!</v>
      </c>
      <c r="Y171" s="2" t="s">
        <v>39</v>
      </c>
      <c r="Z171" s="2" t="s">
        <v>39</v>
      </c>
      <c r="AA171" s="6" t="s">
        <v>39</v>
      </c>
      <c r="AB171" s="2" t="s">
        <v>39</v>
      </c>
      <c r="AC171" s="2" t="s">
        <v>39</v>
      </c>
      <c r="AD171" s="2" t="e">
        <v>#REF!</v>
      </c>
      <c r="AE171" s="2" t="s">
        <v>39</v>
      </c>
      <c r="AF171" s="2" t="s">
        <v>39</v>
      </c>
      <c r="AG171" s="2" t="s">
        <v>39</v>
      </c>
    </row>
    <row r="172" ht="15.75" customHeight="1">
      <c r="A172" s="4">
        <f>IFERROR(__xludf.DUMMYFUNCTION("""COMPUTED_VALUE"""),2024.0)</f>
        <v>2024</v>
      </c>
      <c r="B172" s="4">
        <f>IFERROR(__xludf.DUMMYFUNCTION("""COMPUTED_VALUE"""),6.0)</f>
        <v>6</v>
      </c>
      <c r="C172" s="5">
        <v>45328.0</v>
      </c>
      <c r="D172" s="2" t="e">
        <v>#REF!</v>
      </c>
      <c r="E172" s="2" t="e">
        <v>#REF!</v>
      </c>
      <c r="F172" s="2" t="e">
        <v>#REF!</v>
      </c>
      <c r="G172" s="2" t="e">
        <v>#REF!</v>
      </c>
      <c r="H172" s="2" t="s">
        <v>39</v>
      </c>
      <c r="I172" s="2" t="s">
        <v>39</v>
      </c>
      <c r="J172" s="2" t="e">
        <v>#REF!</v>
      </c>
      <c r="K172" s="2" t="s">
        <v>39</v>
      </c>
      <c r="L172" s="6" t="e">
        <v>#REF!</v>
      </c>
      <c r="M172" s="6" t="e">
        <v>#REF!</v>
      </c>
      <c r="N172" s="2" t="e">
        <v>#REF!</v>
      </c>
      <c r="O172" s="2" t="e">
        <v>#REF!</v>
      </c>
      <c r="P172" s="2" t="s">
        <v>39</v>
      </c>
      <c r="Q172" s="2" t="s">
        <v>39</v>
      </c>
      <c r="R172" s="2" t="e">
        <v>#REF!</v>
      </c>
      <c r="S172" s="2" t="e">
        <v>#REF!</v>
      </c>
      <c r="T172" s="2" t="e">
        <v>#REF!</v>
      </c>
      <c r="U172" s="2" t="e">
        <v>#REF!</v>
      </c>
      <c r="V172" s="2" t="e">
        <v>#REF!</v>
      </c>
      <c r="W172" s="2" t="s">
        <v>39</v>
      </c>
      <c r="X172" s="2" t="e">
        <v>#REF!</v>
      </c>
      <c r="Y172" s="2" t="s">
        <v>39</v>
      </c>
      <c r="Z172" s="2" t="s">
        <v>39</v>
      </c>
      <c r="AA172" s="6" t="s">
        <v>39</v>
      </c>
      <c r="AB172" s="2" t="s">
        <v>39</v>
      </c>
      <c r="AC172" s="2" t="s">
        <v>39</v>
      </c>
      <c r="AD172" s="2" t="e">
        <v>#REF!</v>
      </c>
      <c r="AE172" s="2" t="s">
        <v>39</v>
      </c>
      <c r="AF172" s="2" t="s">
        <v>39</v>
      </c>
      <c r="AG172" s="2" t="s">
        <v>39</v>
      </c>
    </row>
    <row r="173" ht="15.75" customHeight="1">
      <c r="A173" s="4">
        <f>IFERROR(__xludf.DUMMYFUNCTION("""COMPUTED_VALUE"""),2024.0)</f>
        <v>2024</v>
      </c>
      <c r="B173" s="4">
        <f>IFERROR(__xludf.DUMMYFUNCTION("""COMPUTED_VALUE"""),6.0)</f>
        <v>6</v>
      </c>
      <c r="C173" s="5">
        <v>45329.0</v>
      </c>
      <c r="D173" s="2" t="e">
        <v>#REF!</v>
      </c>
      <c r="E173" s="2" t="e">
        <v>#REF!</v>
      </c>
      <c r="F173" s="2" t="e">
        <v>#REF!</v>
      </c>
      <c r="G173" s="2" t="e">
        <v>#REF!</v>
      </c>
      <c r="H173" s="2" t="s">
        <v>39</v>
      </c>
      <c r="I173" s="2" t="s">
        <v>39</v>
      </c>
      <c r="J173" s="2" t="e">
        <v>#REF!</v>
      </c>
      <c r="K173" s="2" t="e">
        <v>#REF!</v>
      </c>
      <c r="L173" s="6" t="e">
        <v>#REF!</v>
      </c>
      <c r="M173" s="6" t="e">
        <v>#REF!</v>
      </c>
      <c r="N173" s="2" t="e">
        <v>#REF!</v>
      </c>
      <c r="O173" s="2" t="e">
        <v>#REF!</v>
      </c>
      <c r="P173" s="2" t="s">
        <v>39</v>
      </c>
      <c r="Q173" s="2" t="s">
        <v>39</v>
      </c>
      <c r="R173" s="2" t="e">
        <v>#REF!</v>
      </c>
      <c r="S173" s="2" t="e">
        <v>#REF!</v>
      </c>
      <c r="T173" s="2" t="e">
        <v>#REF!</v>
      </c>
      <c r="U173" s="2" t="e">
        <v>#REF!</v>
      </c>
      <c r="V173" s="2" t="e">
        <v>#REF!</v>
      </c>
      <c r="W173" s="2" t="s">
        <v>39</v>
      </c>
      <c r="X173" s="2" t="e">
        <v>#REF!</v>
      </c>
      <c r="Y173" s="2" t="s">
        <v>39</v>
      </c>
      <c r="Z173" s="2" t="s">
        <v>39</v>
      </c>
      <c r="AA173" s="6" t="s">
        <v>39</v>
      </c>
      <c r="AB173" s="2" t="s">
        <v>39</v>
      </c>
      <c r="AC173" s="2" t="s">
        <v>39</v>
      </c>
      <c r="AD173" s="2" t="e">
        <v>#REF!</v>
      </c>
      <c r="AE173" s="2" t="s">
        <v>39</v>
      </c>
      <c r="AF173" s="2" t="s">
        <v>39</v>
      </c>
      <c r="AG173" s="2" t="s">
        <v>39</v>
      </c>
    </row>
    <row r="174" ht="15.75" customHeight="1">
      <c r="A174" s="4">
        <f>IFERROR(__xludf.DUMMYFUNCTION("""COMPUTED_VALUE"""),2024.0)</f>
        <v>2024</v>
      </c>
      <c r="B174" s="4">
        <f>IFERROR(__xludf.DUMMYFUNCTION("""COMPUTED_VALUE"""),6.0)</f>
        <v>6</v>
      </c>
      <c r="C174" s="5">
        <v>45330.0</v>
      </c>
      <c r="D174" s="2" t="e">
        <v>#REF!</v>
      </c>
      <c r="E174" s="2" t="e">
        <v>#REF!</v>
      </c>
      <c r="F174" s="2" t="e">
        <v>#REF!</v>
      </c>
      <c r="G174" s="2" t="e">
        <v>#REF!</v>
      </c>
      <c r="H174" s="2" t="e">
        <v>#REF!</v>
      </c>
      <c r="I174" s="2" t="s">
        <v>39</v>
      </c>
      <c r="J174" s="2" t="e">
        <v>#REF!</v>
      </c>
      <c r="K174" s="2" t="e">
        <v>#REF!</v>
      </c>
      <c r="L174" s="6" t="e">
        <v>#REF!</v>
      </c>
      <c r="M174" s="6" t="e">
        <v>#REF!</v>
      </c>
      <c r="N174" s="2" t="e">
        <v>#REF!</v>
      </c>
      <c r="O174" s="2" t="e">
        <v>#REF!</v>
      </c>
      <c r="P174" s="2" t="s">
        <v>39</v>
      </c>
      <c r="Q174" s="2" t="s">
        <v>39</v>
      </c>
      <c r="R174" s="2" t="e">
        <v>#REF!</v>
      </c>
      <c r="S174" s="2" t="e">
        <v>#REF!</v>
      </c>
      <c r="T174" s="2" t="e">
        <v>#REF!</v>
      </c>
      <c r="U174" s="2" t="e">
        <v>#REF!</v>
      </c>
      <c r="V174" s="2" t="e">
        <v>#REF!</v>
      </c>
      <c r="W174" s="2" t="s">
        <v>39</v>
      </c>
      <c r="X174" s="2" t="e">
        <v>#REF!</v>
      </c>
      <c r="Y174" s="2" t="s">
        <v>39</v>
      </c>
      <c r="Z174" s="2" t="s">
        <v>39</v>
      </c>
      <c r="AA174" s="6" t="s">
        <v>39</v>
      </c>
      <c r="AB174" s="2" t="s">
        <v>39</v>
      </c>
      <c r="AC174" s="2" t="s">
        <v>39</v>
      </c>
      <c r="AD174" s="2" t="e">
        <v>#REF!</v>
      </c>
      <c r="AE174" s="2" t="s">
        <v>39</v>
      </c>
      <c r="AF174" s="2" t="s">
        <v>39</v>
      </c>
      <c r="AG174" s="2" t="s">
        <v>39</v>
      </c>
    </row>
    <row r="175" ht="15.75" customHeight="1">
      <c r="A175" s="4">
        <f>IFERROR(__xludf.DUMMYFUNCTION("""COMPUTED_VALUE"""),2024.0)</f>
        <v>2024</v>
      </c>
      <c r="B175" s="4">
        <f>IFERROR(__xludf.DUMMYFUNCTION("""COMPUTED_VALUE"""),6.0)</f>
        <v>6</v>
      </c>
      <c r="C175" s="5">
        <v>45331.0</v>
      </c>
      <c r="D175" s="2" t="e">
        <v>#REF!</v>
      </c>
      <c r="E175" s="2" t="e">
        <v>#REF!</v>
      </c>
      <c r="F175" s="2" t="e">
        <v>#REF!</v>
      </c>
      <c r="G175" s="2" t="e">
        <v>#REF!</v>
      </c>
      <c r="H175" s="2" t="e">
        <v>#REF!</v>
      </c>
      <c r="I175" s="2" t="s">
        <v>39</v>
      </c>
      <c r="J175" s="2" t="e">
        <v>#REF!</v>
      </c>
      <c r="K175" s="2" t="e">
        <v>#REF!</v>
      </c>
      <c r="L175" s="6" t="e">
        <v>#REF!</v>
      </c>
      <c r="M175" s="6" t="e">
        <v>#REF!</v>
      </c>
      <c r="N175" s="2" t="e">
        <v>#REF!</v>
      </c>
      <c r="O175" s="2" t="e">
        <v>#REF!</v>
      </c>
      <c r="P175" s="2" t="s">
        <v>39</v>
      </c>
      <c r="Q175" s="2" t="s">
        <v>39</v>
      </c>
      <c r="R175" s="2" t="e">
        <v>#REF!</v>
      </c>
      <c r="S175" s="2" t="e">
        <v>#REF!</v>
      </c>
      <c r="T175" s="2" t="e">
        <v>#REF!</v>
      </c>
      <c r="U175" s="2" t="e">
        <v>#REF!</v>
      </c>
      <c r="V175" s="2" t="e">
        <v>#REF!</v>
      </c>
      <c r="W175" s="2" t="s">
        <v>39</v>
      </c>
      <c r="X175" s="2" t="e">
        <v>#REF!</v>
      </c>
      <c r="Y175" s="2" t="s">
        <v>39</v>
      </c>
      <c r="Z175" s="2" t="s">
        <v>39</v>
      </c>
      <c r="AA175" s="6" t="s">
        <v>39</v>
      </c>
      <c r="AB175" s="2" t="s">
        <v>39</v>
      </c>
      <c r="AC175" s="2" t="s">
        <v>39</v>
      </c>
      <c r="AD175" s="2" t="e">
        <v>#REF!</v>
      </c>
      <c r="AE175" s="2" t="s">
        <v>39</v>
      </c>
      <c r="AF175" s="2" t="s">
        <v>39</v>
      </c>
      <c r="AG175" s="2" t="s">
        <v>39</v>
      </c>
    </row>
    <row r="176" ht="15.75" customHeight="1">
      <c r="A176" s="4">
        <f>IFERROR(__xludf.DUMMYFUNCTION("""COMPUTED_VALUE"""),2024.0)</f>
        <v>2024</v>
      </c>
      <c r="B176" s="4">
        <f>IFERROR(__xludf.DUMMYFUNCTION("""COMPUTED_VALUE"""),7.0)</f>
        <v>7</v>
      </c>
      <c r="C176" s="5">
        <v>45334.0</v>
      </c>
      <c r="D176" s="2" t="e">
        <v>#REF!</v>
      </c>
      <c r="E176" s="2" t="e">
        <v>#REF!</v>
      </c>
      <c r="F176" s="2" t="e">
        <v>#REF!</v>
      </c>
      <c r="G176" s="2" t="e">
        <v>#REF!</v>
      </c>
      <c r="H176" s="2" t="e">
        <v>#REF!</v>
      </c>
      <c r="I176" s="2" t="s">
        <v>39</v>
      </c>
      <c r="J176" s="2" t="e">
        <v>#REF!</v>
      </c>
      <c r="K176" s="2" t="e">
        <v>#REF!</v>
      </c>
      <c r="L176" s="6" t="e">
        <v>#REF!</v>
      </c>
      <c r="M176" s="6" t="e">
        <v>#REF!</v>
      </c>
      <c r="N176" s="2" t="e">
        <v>#REF!</v>
      </c>
      <c r="O176" s="2" t="e">
        <v>#REF!</v>
      </c>
      <c r="P176" s="2" t="e">
        <v>#REF!</v>
      </c>
      <c r="Q176" s="2" t="s">
        <v>39</v>
      </c>
      <c r="R176" s="2" t="e">
        <v>#REF!</v>
      </c>
      <c r="S176" s="2" t="e">
        <v>#REF!</v>
      </c>
      <c r="T176" s="2" t="e">
        <v>#REF!</v>
      </c>
      <c r="U176" s="2" t="e">
        <v>#REF!</v>
      </c>
      <c r="V176" s="2" t="e">
        <v>#REF!</v>
      </c>
      <c r="W176" s="2" t="e">
        <v>#REF!</v>
      </c>
      <c r="X176" s="2" t="e">
        <v>#REF!</v>
      </c>
      <c r="Y176" s="2" t="s">
        <v>39</v>
      </c>
      <c r="Z176" s="2" t="s">
        <v>39</v>
      </c>
      <c r="AA176" s="6" t="s">
        <v>39</v>
      </c>
      <c r="AB176" s="2" t="s">
        <v>39</v>
      </c>
      <c r="AC176" s="2" t="s">
        <v>39</v>
      </c>
      <c r="AD176" s="2" t="e">
        <v>#REF!</v>
      </c>
      <c r="AE176" s="2" t="s">
        <v>39</v>
      </c>
      <c r="AF176" s="2" t="s">
        <v>39</v>
      </c>
      <c r="AG176" s="2" t="s">
        <v>39</v>
      </c>
    </row>
    <row r="177" ht="15.75" customHeight="1">
      <c r="A177" s="4">
        <f>IFERROR(__xludf.DUMMYFUNCTION("""COMPUTED_VALUE"""),2024.0)</f>
        <v>2024</v>
      </c>
      <c r="B177" s="4">
        <f>IFERROR(__xludf.DUMMYFUNCTION("""COMPUTED_VALUE"""),7.0)</f>
        <v>7</v>
      </c>
      <c r="C177" s="5">
        <v>45335.0</v>
      </c>
      <c r="D177" s="2" t="e">
        <v>#REF!</v>
      </c>
      <c r="E177" s="2" t="e">
        <v>#REF!</v>
      </c>
      <c r="F177" s="2" t="e">
        <v>#REF!</v>
      </c>
      <c r="G177" s="2" t="e">
        <v>#REF!</v>
      </c>
      <c r="H177" s="2" t="e">
        <v>#REF!</v>
      </c>
      <c r="I177" s="2" t="s">
        <v>39</v>
      </c>
      <c r="J177" s="2" t="e">
        <v>#REF!</v>
      </c>
      <c r="K177" s="2" t="e">
        <v>#REF!</v>
      </c>
      <c r="L177" s="6" t="e">
        <v>#REF!</v>
      </c>
      <c r="M177" s="6" t="e">
        <v>#REF!</v>
      </c>
      <c r="N177" s="2" t="e">
        <v>#REF!</v>
      </c>
      <c r="O177" s="2" t="e">
        <v>#REF!</v>
      </c>
      <c r="P177" s="2" t="e">
        <v>#REF!</v>
      </c>
      <c r="Q177" s="2" t="s">
        <v>39</v>
      </c>
      <c r="R177" s="2" t="e">
        <v>#REF!</v>
      </c>
      <c r="S177" s="2" t="e">
        <v>#REF!</v>
      </c>
      <c r="T177" s="2" t="e">
        <v>#REF!</v>
      </c>
      <c r="U177" s="2" t="e">
        <v>#REF!</v>
      </c>
      <c r="V177" s="2" t="e">
        <v>#REF!</v>
      </c>
      <c r="W177" s="2" t="e">
        <v>#REF!</v>
      </c>
      <c r="X177" s="2" t="e">
        <v>#REF!</v>
      </c>
      <c r="Y177" s="2" t="s">
        <v>39</v>
      </c>
      <c r="Z177" s="2" t="s">
        <v>39</v>
      </c>
      <c r="AA177" s="6" t="s">
        <v>39</v>
      </c>
      <c r="AB177" s="2" t="s">
        <v>39</v>
      </c>
      <c r="AC177" s="2" t="s">
        <v>39</v>
      </c>
      <c r="AD177" s="2" t="e">
        <v>#REF!</v>
      </c>
      <c r="AE177" s="2" t="s">
        <v>39</v>
      </c>
      <c r="AF177" s="2" t="s">
        <v>39</v>
      </c>
      <c r="AG177" s="2" t="s">
        <v>39</v>
      </c>
    </row>
    <row r="178" ht="15.75" customHeight="1">
      <c r="A178" s="4">
        <f>IFERROR(__xludf.DUMMYFUNCTION("""COMPUTED_VALUE"""),2024.0)</f>
        <v>2024</v>
      </c>
      <c r="B178" s="4">
        <f>IFERROR(__xludf.DUMMYFUNCTION("""COMPUTED_VALUE"""),7.0)</f>
        <v>7</v>
      </c>
      <c r="C178" s="5">
        <v>45336.0</v>
      </c>
      <c r="D178" s="2" t="e">
        <v>#REF!</v>
      </c>
      <c r="E178" s="2" t="e">
        <v>#REF!</v>
      </c>
      <c r="F178" s="2" t="e">
        <v>#REF!</v>
      </c>
      <c r="G178" s="2" t="s">
        <v>39</v>
      </c>
      <c r="H178" s="2" t="s">
        <v>39</v>
      </c>
      <c r="I178" s="2" t="s">
        <v>39</v>
      </c>
      <c r="J178" s="2" t="e">
        <v>#REF!</v>
      </c>
      <c r="K178" s="2" t="e">
        <v>#REF!</v>
      </c>
      <c r="L178" s="6" t="e">
        <v>#REF!</v>
      </c>
      <c r="M178" s="6" t="e">
        <v>#REF!</v>
      </c>
      <c r="N178" s="2" t="e">
        <v>#REF!</v>
      </c>
      <c r="O178" s="2" t="e">
        <v>#REF!</v>
      </c>
      <c r="P178" s="2" t="s">
        <v>39</v>
      </c>
      <c r="Q178" s="2" t="s">
        <v>39</v>
      </c>
      <c r="R178" s="2" t="e">
        <v>#REF!</v>
      </c>
      <c r="S178" s="2" t="e">
        <v>#REF!</v>
      </c>
      <c r="T178" s="2" t="e">
        <v>#REF!</v>
      </c>
      <c r="U178" s="2" t="s">
        <v>39</v>
      </c>
      <c r="V178" s="2" t="e">
        <v>#REF!</v>
      </c>
      <c r="W178" s="2" t="e">
        <v>#REF!</v>
      </c>
      <c r="X178" s="2" t="e">
        <v>#REF!</v>
      </c>
      <c r="Y178" s="2" t="s">
        <v>39</v>
      </c>
      <c r="Z178" s="2" t="s">
        <v>39</v>
      </c>
      <c r="AA178" s="6" t="s">
        <v>39</v>
      </c>
      <c r="AB178" s="2" t="s">
        <v>39</v>
      </c>
      <c r="AC178" s="2" t="s">
        <v>39</v>
      </c>
      <c r="AD178" s="2" t="e">
        <v>#REF!</v>
      </c>
      <c r="AE178" s="2" t="s">
        <v>39</v>
      </c>
      <c r="AF178" s="2" t="s">
        <v>39</v>
      </c>
      <c r="AG178" s="2" t="s">
        <v>39</v>
      </c>
    </row>
    <row r="179" ht="15.75" customHeight="1">
      <c r="A179" s="4">
        <f>IFERROR(__xludf.DUMMYFUNCTION("""COMPUTED_VALUE"""),2024.0)</f>
        <v>2024</v>
      </c>
      <c r="B179" s="4">
        <f>IFERROR(__xludf.DUMMYFUNCTION("""COMPUTED_VALUE"""),7.0)</f>
        <v>7</v>
      </c>
      <c r="C179" s="5">
        <v>45337.0</v>
      </c>
      <c r="D179" s="2" t="e">
        <v>#REF!</v>
      </c>
      <c r="E179" s="2" t="e">
        <v>#REF!</v>
      </c>
      <c r="F179" s="2" t="e">
        <v>#REF!</v>
      </c>
      <c r="G179" s="2" t="s">
        <v>39</v>
      </c>
      <c r="H179" s="2" t="s">
        <v>39</v>
      </c>
      <c r="I179" s="2" t="s">
        <v>39</v>
      </c>
      <c r="J179" s="2" t="e">
        <v>#REF!</v>
      </c>
      <c r="K179" s="2" t="e">
        <v>#REF!</v>
      </c>
      <c r="L179" s="6" t="e">
        <v>#REF!</v>
      </c>
      <c r="M179" s="6" t="e">
        <v>#REF!</v>
      </c>
      <c r="N179" s="2" t="e">
        <v>#REF!</v>
      </c>
      <c r="O179" s="2" t="e">
        <v>#REF!</v>
      </c>
      <c r="P179" s="2" t="s">
        <v>39</v>
      </c>
      <c r="Q179" s="2" t="s">
        <v>39</v>
      </c>
      <c r="R179" s="2" t="e">
        <v>#REF!</v>
      </c>
      <c r="S179" s="2" t="e">
        <v>#REF!</v>
      </c>
      <c r="T179" s="2" t="e">
        <v>#REF!</v>
      </c>
      <c r="U179" s="2" t="s">
        <v>39</v>
      </c>
      <c r="V179" s="2" t="e">
        <v>#REF!</v>
      </c>
      <c r="W179" s="2" t="e">
        <v>#REF!</v>
      </c>
      <c r="X179" s="2" t="e">
        <v>#REF!</v>
      </c>
      <c r="Y179" s="2" t="s">
        <v>39</v>
      </c>
      <c r="Z179" s="2" t="s">
        <v>39</v>
      </c>
      <c r="AA179" s="6" t="s">
        <v>39</v>
      </c>
      <c r="AB179" s="2" t="s">
        <v>39</v>
      </c>
      <c r="AC179" s="2" t="s">
        <v>39</v>
      </c>
      <c r="AD179" s="2" t="e">
        <v>#REF!</v>
      </c>
      <c r="AE179" s="2" t="s">
        <v>39</v>
      </c>
      <c r="AF179" s="2" t="s">
        <v>39</v>
      </c>
      <c r="AG179" s="2" t="s">
        <v>39</v>
      </c>
    </row>
    <row r="180" ht="15.75" customHeight="1">
      <c r="A180" s="4">
        <f>IFERROR(__xludf.DUMMYFUNCTION("""COMPUTED_VALUE"""),2024.0)</f>
        <v>2024</v>
      </c>
      <c r="B180" s="4">
        <f>IFERROR(__xludf.DUMMYFUNCTION("""COMPUTED_VALUE"""),7.0)</f>
        <v>7</v>
      </c>
      <c r="C180" s="5">
        <v>45338.0</v>
      </c>
      <c r="D180" s="2" t="e">
        <v>#REF!</v>
      </c>
      <c r="E180" s="2" t="e">
        <v>#REF!</v>
      </c>
      <c r="F180" s="2" t="e">
        <v>#REF!</v>
      </c>
      <c r="G180" s="2" t="s">
        <v>39</v>
      </c>
      <c r="H180" s="2" t="s">
        <v>39</v>
      </c>
      <c r="I180" s="2" t="s">
        <v>39</v>
      </c>
      <c r="J180" s="2" t="e">
        <v>#REF!</v>
      </c>
      <c r="K180" s="2" t="e">
        <v>#REF!</v>
      </c>
      <c r="L180" s="6" t="e">
        <v>#REF!</v>
      </c>
      <c r="M180" s="6" t="e">
        <v>#REF!</v>
      </c>
      <c r="N180" s="2" t="e">
        <v>#REF!</v>
      </c>
      <c r="O180" s="2" t="e">
        <v>#REF!</v>
      </c>
      <c r="P180" s="2" t="s">
        <v>39</v>
      </c>
      <c r="Q180" s="2" t="s">
        <v>39</v>
      </c>
      <c r="R180" s="2" t="e">
        <v>#REF!</v>
      </c>
      <c r="S180" s="2" t="e">
        <v>#REF!</v>
      </c>
      <c r="T180" s="2" t="e">
        <v>#REF!</v>
      </c>
      <c r="U180" s="2" t="s">
        <v>39</v>
      </c>
      <c r="V180" s="2" t="e">
        <v>#REF!</v>
      </c>
      <c r="W180" s="2" t="e">
        <v>#REF!</v>
      </c>
      <c r="X180" s="2" t="e">
        <v>#REF!</v>
      </c>
      <c r="Y180" s="2" t="s">
        <v>39</v>
      </c>
      <c r="Z180" s="2" t="s">
        <v>39</v>
      </c>
      <c r="AA180" s="6" t="s">
        <v>39</v>
      </c>
      <c r="AB180" s="2" t="s">
        <v>39</v>
      </c>
      <c r="AC180" s="2" t="s">
        <v>39</v>
      </c>
      <c r="AD180" s="2" t="e">
        <v>#REF!</v>
      </c>
      <c r="AE180" s="2" t="s">
        <v>39</v>
      </c>
      <c r="AF180" s="2" t="s">
        <v>39</v>
      </c>
      <c r="AG180" s="2" t="s">
        <v>39</v>
      </c>
    </row>
    <row r="181" ht="15.75" customHeight="1">
      <c r="A181" s="4">
        <f>IFERROR(__xludf.DUMMYFUNCTION("""COMPUTED_VALUE"""),2024.0)</f>
        <v>2024</v>
      </c>
      <c r="B181" s="4">
        <f>IFERROR(__xludf.DUMMYFUNCTION("""COMPUTED_VALUE"""),8.0)</f>
        <v>8</v>
      </c>
      <c r="C181" s="5">
        <v>45341.0</v>
      </c>
      <c r="D181" s="2" t="e">
        <v>#REF!</v>
      </c>
      <c r="E181" s="2" t="e">
        <v>#REF!</v>
      </c>
      <c r="F181" s="2" t="e">
        <v>#REF!</v>
      </c>
      <c r="G181" s="2" t="s">
        <v>39</v>
      </c>
      <c r="H181" s="2" t="s">
        <v>39</v>
      </c>
      <c r="I181" s="2" t="s">
        <v>39</v>
      </c>
      <c r="J181" s="2" t="e">
        <v>#REF!</v>
      </c>
      <c r="K181" s="2" t="e">
        <v>#REF!</v>
      </c>
      <c r="L181" s="6" t="e">
        <v>#REF!</v>
      </c>
      <c r="M181" s="6" t="e">
        <v>#REF!</v>
      </c>
      <c r="N181" s="2" t="e">
        <v>#REF!</v>
      </c>
      <c r="O181" s="2" t="e">
        <v>#REF!</v>
      </c>
      <c r="P181" s="2" t="s">
        <v>39</v>
      </c>
      <c r="Q181" s="2" t="s">
        <v>39</v>
      </c>
      <c r="R181" s="2" t="e">
        <v>#REF!</v>
      </c>
      <c r="S181" s="2" t="e">
        <v>#REF!</v>
      </c>
      <c r="T181" s="2" t="e">
        <v>#REF!</v>
      </c>
      <c r="U181" s="2" t="s">
        <v>39</v>
      </c>
      <c r="V181" s="2" t="e">
        <v>#REF!</v>
      </c>
      <c r="W181" s="2" t="e">
        <v>#REF!</v>
      </c>
      <c r="X181" s="2" t="e">
        <v>#REF!</v>
      </c>
      <c r="Y181" s="2" t="s">
        <v>39</v>
      </c>
      <c r="Z181" s="2" t="s">
        <v>39</v>
      </c>
      <c r="AA181" s="6" t="s">
        <v>39</v>
      </c>
      <c r="AB181" s="2" t="s">
        <v>39</v>
      </c>
      <c r="AC181" s="2" t="s">
        <v>39</v>
      </c>
      <c r="AD181" s="2" t="e">
        <v>#REF!</v>
      </c>
      <c r="AE181" s="2" t="s">
        <v>39</v>
      </c>
      <c r="AF181" s="2" t="s">
        <v>39</v>
      </c>
      <c r="AG181" s="2" t="s">
        <v>39</v>
      </c>
    </row>
    <row r="182" ht="15.75" customHeight="1">
      <c r="A182" s="4">
        <f>IFERROR(__xludf.DUMMYFUNCTION("""COMPUTED_VALUE"""),2024.0)</f>
        <v>2024</v>
      </c>
      <c r="B182" s="4">
        <f>IFERROR(__xludf.DUMMYFUNCTION("""COMPUTED_VALUE"""),8.0)</f>
        <v>8</v>
      </c>
      <c r="C182" s="5">
        <v>45342.0</v>
      </c>
      <c r="D182" s="2" t="e">
        <v>#REF!</v>
      </c>
      <c r="E182" s="2" t="e">
        <v>#REF!</v>
      </c>
      <c r="F182" s="2" t="e">
        <v>#REF!</v>
      </c>
      <c r="G182" s="2" t="s">
        <v>39</v>
      </c>
      <c r="H182" s="2" t="s">
        <v>39</v>
      </c>
      <c r="I182" s="2" t="s">
        <v>39</v>
      </c>
      <c r="J182" s="2" t="e">
        <v>#REF!</v>
      </c>
      <c r="K182" s="2" t="e">
        <v>#REF!</v>
      </c>
      <c r="L182" s="6" t="e">
        <v>#REF!</v>
      </c>
      <c r="M182" s="6" t="e">
        <v>#REF!</v>
      </c>
      <c r="N182" s="2" t="e">
        <v>#REF!</v>
      </c>
      <c r="O182" s="2" t="e">
        <v>#REF!</v>
      </c>
      <c r="P182" s="2" t="s">
        <v>39</v>
      </c>
      <c r="Q182" s="2" t="s">
        <v>39</v>
      </c>
      <c r="R182" s="2" t="e">
        <v>#REF!</v>
      </c>
      <c r="S182" s="2" t="e">
        <v>#REF!</v>
      </c>
      <c r="T182" s="2" t="e">
        <v>#REF!</v>
      </c>
      <c r="U182" s="2" t="s">
        <v>39</v>
      </c>
      <c r="V182" s="2" t="e">
        <v>#REF!</v>
      </c>
      <c r="W182" s="2" t="e">
        <v>#REF!</v>
      </c>
      <c r="X182" s="2" t="e">
        <v>#REF!</v>
      </c>
      <c r="Y182" s="2" t="s">
        <v>39</v>
      </c>
      <c r="Z182" s="2" t="s">
        <v>39</v>
      </c>
      <c r="AA182" s="6" t="s">
        <v>39</v>
      </c>
      <c r="AB182" s="2" t="s">
        <v>39</v>
      </c>
      <c r="AC182" s="2" t="s">
        <v>39</v>
      </c>
      <c r="AD182" s="2" t="e">
        <v>#REF!</v>
      </c>
      <c r="AE182" s="2" t="s">
        <v>39</v>
      </c>
      <c r="AF182" s="2" t="s">
        <v>39</v>
      </c>
      <c r="AG182" s="2" t="s">
        <v>39</v>
      </c>
    </row>
    <row r="183" ht="15.75" customHeight="1">
      <c r="A183" s="4">
        <f>IFERROR(__xludf.DUMMYFUNCTION("""COMPUTED_VALUE"""),2024.0)</f>
        <v>2024</v>
      </c>
      <c r="B183" s="4">
        <f>IFERROR(__xludf.DUMMYFUNCTION("""COMPUTED_VALUE"""),8.0)</f>
        <v>8</v>
      </c>
      <c r="C183" s="5">
        <v>45343.0</v>
      </c>
      <c r="D183" s="2" t="e">
        <v>#REF!</v>
      </c>
      <c r="E183" s="2" t="e">
        <v>#REF!</v>
      </c>
      <c r="F183" s="2" t="e">
        <v>#REF!</v>
      </c>
      <c r="G183" s="2" t="s">
        <v>39</v>
      </c>
      <c r="H183" s="2" t="s">
        <v>39</v>
      </c>
      <c r="I183" s="2" t="s">
        <v>39</v>
      </c>
      <c r="J183" s="2" t="e">
        <v>#REF!</v>
      </c>
      <c r="K183" s="2" t="e">
        <v>#REF!</v>
      </c>
      <c r="L183" s="6" t="e">
        <v>#REF!</v>
      </c>
      <c r="M183" s="6" t="e">
        <v>#REF!</v>
      </c>
      <c r="N183" s="2" t="e">
        <v>#REF!</v>
      </c>
      <c r="O183" s="2" t="e">
        <v>#REF!</v>
      </c>
      <c r="P183" s="2" t="s">
        <v>39</v>
      </c>
      <c r="Q183" s="2" t="s">
        <v>39</v>
      </c>
      <c r="R183" s="2" t="s">
        <v>39</v>
      </c>
      <c r="S183" s="2" t="e">
        <v>#REF!</v>
      </c>
      <c r="T183" s="2" t="e">
        <v>#REF!</v>
      </c>
      <c r="U183" s="2" t="s">
        <v>39</v>
      </c>
      <c r="V183" s="2" t="e">
        <v>#REF!</v>
      </c>
      <c r="W183" s="2" t="e">
        <v>#REF!</v>
      </c>
      <c r="X183" s="2" t="e">
        <v>#REF!</v>
      </c>
      <c r="Y183" s="2" t="s">
        <v>39</v>
      </c>
      <c r="Z183" s="2" t="s">
        <v>39</v>
      </c>
      <c r="AA183" s="6" t="s">
        <v>39</v>
      </c>
      <c r="AB183" s="2" t="s">
        <v>39</v>
      </c>
      <c r="AC183" s="2" t="s">
        <v>39</v>
      </c>
      <c r="AD183" s="2" t="e">
        <v>#REF!</v>
      </c>
      <c r="AE183" s="2" t="s">
        <v>39</v>
      </c>
      <c r="AF183" s="2" t="s">
        <v>39</v>
      </c>
      <c r="AG183" s="2" t="s">
        <v>39</v>
      </c>
    </row>
    <row r="184" ht="15.75" customHeight="1">
      <c r="A184" s="4">
        <f>IFERROR(__xludf.DUMMYFUNCTION("""COMPUTED_VALUE"""),2024.0)</f>
        <v>2024</v>
      </c>
      <c r="B184" s="4">
        <f>IFERROR(__xludf.DUMMYFUNCTION("""COMPUTED_VALUE"""),8.0)</f>
        <v>8</v>
      </c>
      <c r="C184" s="5">
        <v>45344.0</v>
      </c>
      <c r="D184" s="2" t="e">
        <v>#REF!</v>
      </c>
      <c r="E184" s="2" t="e">
        <v>#REF!</v>
      </c>
      <c r="F184" s="2" t="e">
        <v>#REF!</v>
      </c>
      <c r="G184" s="2" t="s">
        <v>39</v>
      </c>
      <c r="H184" s="2" t="s">
        <v>39</v>
      </c>
      <c r="I184" s="2" t="s">
        <v>39</v>
      </c>
      <c r="J184" s="2" t="e">
        <v>#REF!</v>
      </c>
      <c r="K184" s="2" t="e">
        <v>#REF!</v>
      </c>
      <c r="L184" s="6" t="e">
        <v>#REF!</v>
      </c>
      <c r="M184" s="6" t="e">
        <v>#REF!</v>
      </c>
      <c r="N184" s="2" t="e">
        <v>#REF!</v>
      </c>
      <c r="O184" s="2" t="e">
        <v>#REF!</v>
      </c>
      <c r="P184" s="2" t="s">
        <v>39</v>
      </c>
      <c r="Q184" s="2" t="s">
        <v>39</v>
      </c>
      <c r="R184" s="2" t="s">
        <v>39</v>
      </c>
      <c r="S184" s="2" t="e">
        <v>#REF!</v>
      </c>
      <c r="T184" s="2" t="e">
        <v>#REF!</v>
      </c>
      <c r="U184" s="2" t="s">
        <v>39</v>
      </c>
      <c r="V184" s="2" t="e">
        <v>#REF!</v>
      </c>
      <c r="W184" s="2" t="e">
        <v>#REF!</v>
      </c>
      <c r="X184" s="2" t="e">
        <v>#REF!</v>
      </c>
      <c r="Y184" s="2" t="s">
        <v>39</v>
      </c>
      <c r="Z184" s="2" t="s">
        <v>39</v>
      </c>
      <c r="AA184" s="6" t="s">
        <v>39</v>
      </c>
      <c r="AB184" s="2" t="s">
        <v>39</v>
      </c>
      <c r="AC184" s="2" t="s">
        <v>39</v>
      </c>
      <c r="AD184" s="2" t="e">
        <v>#REF!</v>
      </c>
      <c r="AE184" s="2" t="s">
        <v>39</v>
      </c>
      <c r="AF184" s="2" t="s">
        <v>39</v>
      </c>
      <c r="AG184" s="2" t="s">
        <v>39</v>
      </c>
    </row>
    <row r="185" ht="15.75" customHeight="1">
      <c r="A185" s="4">
        <f>IFERROR(__xludf.DUMMYFUNCTION("""COMPUTED_VALUE"""),2024.0)</f>
        <v>2024</v>
      </c>
      <c r="B185" s="4">
        <f>IFERROR(__xludf.DUMMYFUNCTION("""COMPUTED_VALUE"""),8.0)</f>
        <v>8</v>
      </c>
      <c r="C185" s="5">
        <v>45345.0</v>
      </c>
      <c r="D185" s="2" t="e">
        <v>#REF!</v>
      </c>
      <c r="E185" s="2" t="e">
        <v>#REF!</v>
      </c>
      <c r="F185" s="2" t="e">
        <v>#REF!</v>
      </c>
      <c r="G185" s="2" t="s">
        <v>39</v>
      </c>
      <c r="H185" s="2" t="s">
        <v>39</v>
      </c>
      <c r="I185" s="2" t="s">
        <v>39</v>
      </c>
      <c r="J185" s="2" t="e">
        <v>#REF!</v>
      </c>
      <c r="K185" s="2" t="e">
        <v>#REF!</v>
      </c>
      <c r="L185" s="6" t="e">
        <v>#REF!</v>
      </c>
      <c r="M185" s="6" t="e">
        <v>#REF!</v>
      </c>
      <c r="N185" s="2" t="e">
        <v>#REF!</v>
      </c>
      <c r="O185" s="2" t="e">
        <v>#REF!</v>
      </c>
      <c r="P185" s="2" t="s">
        <v>39</v>
      </c>
      <c r="Q185" s="2" t="s">
        <v>39</v>
      </c>
      <c r="R185" s="2" t="s">
        <v>39</v>
      </c>
      <c r="S185" s="2" t="e">
        <v>#REF!</v>
      </c>
      <c r="T185" s="2" t="e">
        <v>#REF!</v>
      </c>
      <c r="U185" s="2" t="s">
        <v>39</v>
      </c>
      <c r="V185" s="2" t="e">
        <v>#REF!</v>
      </c>
      <c r="W185" s="2" t="e">
        <v>#REF!</v>
      </c>
      <c r="X185" s="2" t="e">
        <v>#REF!</v>
      </c>
      <c r="Y185" s="2" t="s">
        <v>39</v>
      </c>
      <c r="Z185" s="2" t="s">
        <v>39</v>
      </c>
      <c r="AA185" s="6" t="s">
        <v>39</v>
      </c>
      <c r="AB185" s="2" t="s">
        <v>39</v>
      </c>
      <c r="AC185" s="2" t="s">
        <v>39</v>
      </c>
      <c r="AD185" s="2" t="e">
        <v>#REF!</v>
      </c>
      <c r="AE185" s="2" t="s">
        <v>39</v>
      </c>
      <c r="AF185" s="2" t="s">
        <v>39</v>
      </c>
      <c r="AG185" s="2" t="s">
        <v>39</v>
      </c>
    </row>
    <row r="186" ht="15.75" customHeight="1">
      <c r="A186" s="4">
        <f>IFERROR(__xludf.DUMMYFUNCTION("""COMPUTED_VALUE"""),2024.0)</f>
        <v>2024</v>
      </c>
      <c r="B186" s="4">
        <f>IFERROR(__xludf.DUMMYFUNCTION("""COMPUTED_VALUE"""),9.0)</f>
        <v>9</v>
      </c>
      <c r="C186" s="5">
        <v>45348.0</v>
      </c>
      <c r="D186" s="2" t="e">
        <v>#REF!</v>
      </c>
      <c r="E186" s="2" t="e">
        <v>#REF!</v>
      </c>
      <c r="F186" s="2" t="e">
        <v>#REF!</v>
      </c>
      <c r="G186" s="2" t="s">
        <v>39</v>
      </c>
      <c r="H186" s="2" t="s">
        <v>39</v>
      </c>
      <c r="I186" s="2" t="s">
        <v>39</v>
      </c>
      <c r="J186" s="2" t="e">
        <v>#REF!</v>
      </c>
      <c r="K186" s="2" t="e">
        <v>#REF!</v>
      </c>
      <c r="L186" s="6" t="e">
        <v>#REF!</v>
      </c>
      <c r="M186" s="6" t="e">
        <v>#REF!</v>
      </c>
      <c r="N186" s="2" t="e">
        <v>#REF!</v>
      </c>
      <c r="O186" s="2" t="e">
        <v>#REF!</v>
      </c>
      <c r="P186" s="2" t="s">
        <v>39</v>
      </c>
      <c r="Q186" s="2" t="s">
        <v>39</v>
      </c>
      <c r="R186" s="2" t="s">
        <v>39</v>
      </c>
      <c r="S186" s="2" t="e">
        <v>#REF!</v>
      </c>
      <c r="T186" s="2" t="e">
        <v>#REF!</v>
      </c>
      <c r="U186" s="2" t="s">
        <v>39</v>
      </c>
      <c r="V186" s="2" t="e">
        <v>#REF!</v>
      </c>
      <c r="W186" s="2" t="s">
        <v>39</v>
      </c>
      <c r="X186" s="2" t="e">
        <v>#REF!</v>
      </c>
      <c r="Y186" s="2" t="s">
        <v>39</v>
      </c>
      <c r="Z186" s="2" t="s">
        <v>39</v>
      </c>
      <c r="AA186" s="6" t="s">
        <v>39</v>
      </c>
      <c r="AB186" s="2" t="s">
        <v>39</v>
      </c>
      <c r="AC186" s="2" t="s">
        <v>39</v>
      </c>
      <c r="AD186" s="2" t="e">
        <v>#REF!</v>
      </c>
      <c r="AE186" s="2" t="s">
        <v>39</v>
      </c>
      <c r="AF186" s="2" t="s">
        <v>39</v>
      </c>
      <c r="AG186" s="2" t="s">
        <v>39</v>
      </c>
    </row>
    <row r="187" ht="15.75" customHeight="1">
      <c r="A187" s="4">
        <f>IFERROR(__xludf.DUMMYFUNCTION("""COMPUTED_VALUE"""),2024.0)</f>
        <v>2024</v>
      </c>
      <c r="B187" s="4">
        <f>IFERROR(__xludf.DUMMYFUNCTION("""COMPUTED_VALUE"""),9.0)</f>
        <v>9</v>
      </c>
      <c r="C187" s="5">
        <v>45349.0</v>
      </c>
      <c r="D187" s="2" t="e">
        <v>#REF!</v>
      </c>
      <c r="E187" s="2" t="e">
        <v>#REF!</v>
      </c>
      <c r="F187" s="2" t="e">
        <v>#REF!</v>
      </c>
      <c r="G187" s="2" t="s">
        <v>39</v>
      </c>
      <c r="H187" s="2" t="s">
        <v>39</v>
      </c>
      <c r="I187" s="2" t="s">
        <v>39</v>
      </c>
      <c r="J187" s="2" t="e">
        <v>#REF!</v>
      </c>
      <c r="K187" s="2" t="e">
        <v>#REF!</v>
      </c>
      <c r="L187" s="6" t="e">
        <v>#REF!</v>
      </c>
      <c r="M187" s="6" t="e">
        <v>#REF!</v>
      </c>
      <c r="N187" s="2" t="e">
        <v>#REF!</v>
      </c>
      <c r="O187" s="2" t="e">
        <v>#REF!</v>
      </c>
      <c r="P187" s="2" t="s">
        <v>39</v>
      </c>
      <c r="Q187" s="2" t="s">
        <v>39</v>
      </c>
      <c r="R187" s="2" t="s">
        <v>39</v>
      </c>
      <c r="S187" s="2" t="e">
        <v>#REF!</v>
      </c>
      <c r="T187" s="2" t="e">
        <v>#REF!</v>
      </c>
      <c r="U187" s="2" t="s">
        <v>39</v>
      </c>
      <c r="V187" s="2" t="e">
        <v>#REF!</v>
      </c>
      <c r="W187" s="2" t="s">
        <v>39</v>
      </c>
      <c r="X187" s="2" t="e">
        <v>#REF!</v>
      </c>
      <c r="Y187" s="2" t="s">
        <v>39</v>
      </c>
      <c r="Z187" s="2" t="s">
        <v>39</v>
      </c>
      <c r="AA187" s="6" t="s">
        <v>39</v>
      </c>
      <c r="AB187" s="2" t="s">
        <v>39</v>
      </c>
      <c r="AC187" s="2" t="s">
        <v>39</v>
      </c>
      <c r="AD187" s="2" t="e">
        <v>#REF!</v>
      </c>
      <c r="AE187" s="2" t="s">
        <v>39</v>
      </c>
      <c r="AF187" s="2" t="s">
        <v>39</v>
      </c>
      <c r="AG187" s="2" t="s">
        <v>39</v>
      </c>
    </row>
    <row r="188" ht="15.75" customHeight="1">
      <c r="A188" s="4">
        <f>IFERROR(__xludf.DUMMYFUNCTION("""COMPUTED_VALUE"""),2024.0)</f>
        <v>2024</v>
      </c>
      <c r="B188" s="4">
        <f>IFERROR(__xludf.DUMMYFUNCTION("""COMPUTED_VALUE"""),9.0)</f>
        <v>9</v>
      </c>
      <c r="C188" s="5">
        <v>45350.0</v>
      </c>
      <c r="D188" s="2" t="e">
        <v>#REF!</v>
      </c>
      <c r="E188" s="2" t="e">
        <v>#REF!</v>
      </c>
      <c r="F188" s="2" t="e">
        <v>#REF!</v>
      </c>
      <c r="G188" s="2" t="s">
        <v>39</v>
      </c>
      <c r="H188" s="2" t="s">
        <v>39</v>
      </c>
      <c r="I188" s="2" t="s">
        <v>39</v>
      </c>
      <c r="J188" s="2" t="e">
        <v>#REF!</v>
      </c>
      <c r="K188" s="2" t="e">
        <v>#REF!</v>
      </c>
      <c r="L188" s="6" t="e">
        <v>#REF!</v>
      </c>
      <c r="M188" s="6" t="e">
        <v>#REF!</v>
      </c>
      <c r="N188" s="2" t="e">
        <v>#REF!</v>
      </c>
      <c r="O188" s="2" t="e">
        <v>#REF!</v>
      </c>
      <c r="P188" s="2" t="s">
        <v>39</v>
      </c>
      <c r="Q188" s="2" t="s">
        <v>39</v>
      </c>
      <c r="R188" s="2" t="s">
        <v>39</v>
      </c>
      <c r="S188" s="2" t="e">
        <v>#REF!</v>
      </c>
      <c r="T188" s="2" t="e">
        <v>#REF!</v>
      </c>
      <c r="U188" s="2" t="s">
        <v>39</v>
      </c>
      <c r="V188" s="2" t="e">
        <v>#REF!</v>
      </c>
      <c r="W188" s="2" t="s">
        <v>39</v>
      </c>
      <c r="X188" s="2" t="e">
        <v>#REF!</v>
      </c>
      <c r="Y188" s="2" t="s">
        <v>39</v>
      </c>
      <c r="Z188" s="2" t="s">
        <v>39</v>
      </c>
      <c r="AA188" s="6" t="s">
        <v>39</v>
      </c>
      <c r="AB188" s="2" t="s">
        <v>39</v>
      </c>
      <c r="AC188" s="2" t="s">
        <v>39</v>
      </c>
      <c r="AD188" s="2" t="e">
        <v>#REF!</v>
      </c>
      <c r="AE188" s="2" t="s">
        <v>39</v>
      </c>
      <c r="AF188" s="2" t="s">
        <v>39</v>
      </c>
      <c r="AG188" s="2" t="s">
        <v>39</v>
      </c>
    </row>
    <row r="189" ht="15.75" customHeight="1">
      <c r="A189" s="4">
        <f>IFERROR(__xludf.DUMMYFUNCTION("""COMPUTED_VALUE"""),2024.0)</f>
        <v>2024</v>
      </c>
      <c r="B189" s="4">
        <f>IFERROR(__xludf.DUMMYFUNCTION("""COMPUTED_VALUE"""),9.0)</f>
        <v>9</v>
      </c>
      <c r="C189" s="5">
        <v>45351.0</v>
      </c>
      <c r="D189" s="2" t="e">
        <v>#REF!</v>
      </c>
      <c r="E189" s="2" t="e">
        <v>#REF!</v>
      </c>
      <c r="F189" s="2" t="e">
        <v>#REF!</v>
      </c>
      <c r="G189" s="2" t="s">
        <v>39</v>
      </c>
      <c r="H189" s="2" t="s">
        <v>39</v>
      </c>
      <c r="I189" s="2" t="s">
        <v>39</v>
      </c>
      <c r="J189" s="2" t="e">
        <v>#REF!</v>
      </c>
      <c r="K189" s="2" t="e">
        <v>#REF!</v>
      </c>
      <c r="L189" s="6" t="e">
        <v>#REF!</v>
      </c>
      <c r="M189" s="6" t="e">
        <v>#REF!</v>
      </c>
      <c r="N189" s="2" t="e">
        <v>#REF!</v>
      </c>
      <c r="O189" s="2" t="e">
        <v>#REF!</v>
      </c>
      <c r="P189" s="2" t="s">
        <v>39</v>
      </c>
      <c r="Q189" s="2" t="s">
        <v>39</v>
      </c>
      <c r="R189" s="2" t="s">
        <v>39</v>
      </c>
      <c r="S189" s="2" t="e">
        <v>#REF!</v>
      </c>
      <c r="T189" s="2" t="e">
        <v>#REF!</v>
      </c>
      <c r="U189" s="2" t="s">
        <v>39</v>
      </c>
      <c r="V189" s="2" t="e">
        <v>#REF!</v>
      </c>
      <c r="W189" s="2" t="s">
        <v>39</v>
      </c>
      <c r="X189" s="2" t="e">
        <v>#REF!</v>
      </c>
      <c r="Y189" s="2" t="s">
        <v>39</v>
      </c>
      <c r="Z189" s="2" t="s">
        <v>39</v>
      </c>
      <c r="AA189" s="6" t="s">
        <v>39</v>
      </c>
      <c r="AB189" s="2" t="s">
        <v>39</v>
      </c>
      <c r="AC189" s="2" t="s">
        <v>39</v>
      </c>
      <c r="AD189" s="2" t="e">
        <v>#REF!</v>
      </c>
      <c r="AE189" s="2" t="s">
        <v>39</v>
      </c>
      <c r="AF189" s="2" t="s">
        <v>39</v>
      </c>
      <c r="AG189" s="2" t="s">
        <v>39</v>
      </c>
    </row>
    <row r="190" ht="15.75" customHeight="1">
      <c r="A190" s="4">
        <f>IFERROR(__xludf.DUMMYFUNCTION("""COMPUTED_VALUE"""),2024.0)</f>
        <v>2024</v>
      </c>
      <c r="B190" s="4">
        <f>IFERROR(__xludf.DUMMYFUNCTION("""COMPUTED_VALUE"""),9.0)</f>
        <v>9</v>
      </c>
      <c r="C190" s="5">
        <v>45352.0</v>
      </c>
      <c r="D190" s="2" t="e">
        <v>#REF!</v>
      </c>
      <c r="E190" s="2" t="e">
        <v>#REF!</v>
      </c>
      <c r="F190" s="2" t="e">
        <v>#REF!</v>
      </c>
      <c r="G190" s="2" t="s">
        <v>39</v>
      </c>
      <c r="H190" s="2" t="s">
        <v>39</v>
      </c>
      <c r="I190" s="2" t="s">
        <v>39</v>
      </c>
      <c r="J190" s="2" t="e">
        <v>#REF!</v>
      </c>
      <c r="K190" s="2" t="e">
        <v>#REF!</v>
      </c>
      <c r="L190" s="6" t="e">
        <v>#REF!</v>
      </c>
      <c r="M190" s="6" t="e">
        <v>#REF!</v>
      </c>
      <c r="N190" s="2" t="e">
        <v>#REF!</v>
      </c>
      <c r="O190" s="2" t="e">
        <v>#REF!</v>
      </c>
      <c r="P190" s="2" t="s">
        <v>39</v>
      </c>
      <c r="Q190" s="2" t="s">
        <v>39</v>
      </c>
      <c r="R190" s="2" t="s">
        <v>39</v>
      </c>
      <c r="S190" s="2" t="e">
        <v>#REF!</v>
      </c>
      <c r="T190" s="2" t="e">
        <v>#REF!</v>
      </c>
      <c r="U190" s="2" t="s">
        <v>39</v>
      </c>
      <c r="V190" s="2" t="e">
        <v>#REF!</v>
      </c>
      <c r="W190" s="2" t="s">
        <v>39</v>
      </c>
      <c r="X190" s="2" t="e">
        <v>#REF!</v>
      </c>
      <c r="Y190" s="2" t="s">
        <v>39</v>
      </c>
      <c r="Z190" s="2" t="s">
        <v>39</v>
      </c>
      <c r="AA190" s="6" t="s">
        <v>39</v>
      </c>
      <c r="AB190" s="2" t="s">
        <v>39</v>
      </c>
      <c r="AC190" s="2" t="s">
        <v>39</v>
      </c>
      <c r="AD190" s="2" t="e">
        <v>#REF!</v>
      </c>
      <c r="AE190" s="2" t="s">
        <v>39</v>
      </c>
      <c r="AF190" s="2" t="s">
        <v>39</v>
      </c>
      <c r="AG190" s="2" t="s">
        <v>39</v>
      </c>
    </row>
    <row r="191" ht="15.75" customHeight="1">
      <c r="A191" s="4">
        <f>IFERROR(__xludf.DUMMYFUNCTION("""COMPUTED_VALUE"""),2024.0)</f>
        <v>2024</v>
      </c>
      <c r="B191" s="4">
        <f>IFERROR(__xludf.DUMMYFUNCTION("""COMPUTED_VALUE"""),10.0)</f>
        <v>10</v>
      </c>
      <c r="C191" s="5">
        <v>45355.0</v>
      </c>
      <c r="D191" s="2" t="e">
        <v>#REF!</v>
      </c>
      <c r="E191" s="2" t="e">
        <v>#REF!</v>
      </c>
      <c r="F191" s="2" t="e">
        <v>#REF!</v>
      </c>
      <c r="G191" s="2" t="s">
        <v>39</v>
      </c>
      <c r="H191" s="2" t="s">
        <v>39</v>
      </c>
      <c r="I191" s="2" t="e">
        <v>#REF!</v>
      </c>
      <c r="J191" s="2" t="e">
        <v>#REF!</v>
      </c>
      <c r="K191" s="2" t="e">
        <v>#REF!</v>
      </c>
      <c r="L191" s="6" t="e">
        <v>#REF!</v>
      </c>
      <c r="M191" s="6" t="e">
        <v>#REF!</v>
      </c>
      <c r="N191" s="2" t="e">
        <v>#REF!</v>
      </c>
      <c r="O191" s="2" t="e">
        <v>#REF!</v>
      </c>
      <c r="P191" s="2" t="s">
        <v>39</v>
      </c>
      <c r="Q191" s="2" t="s">
        <v>39</v>
      </c>
      <c r="R191" s="2" t="s">
        <v>39</v>
      </c>
      <c r="S191" s="2" t="e">
        <v>#REF!</v>
      </c>
      <c r="T191" s="2" t="e">
        <v>#REF!</v>
      </c>
      <c r="U191" s="2" t="s">
        <v>39</v>
      </c>
      <c r="V191" s="2" t="e">
        <v>#REF!</v>
      </c>
      <c r="W191" s="2" t="s">
        <v>39</v>
      </c>
      <c r="X191" s="2" t="e">
        <v>#REF!</v>
      </c>
      <c r="Y191" s="2" t="s">
        <v>39</v>
      </c>
      <c r="Z191" s="2" t="s">
        <v>39</v>
      </c>
      <c r="AA191" s="6" t="s">
        <v>39</v>
      </c>
      <c r="AB191" s="2" t="s">
        <v>39</v>
      </c>
      <c r="AC191" s="2" t="s">
        <v>39</v>
      </c>
      <c r="AD191" s="2" t="e">
        <v>#REF!</v>
      </c>
      <c r="AE191" s="2" t="s">
        <v>39</v>
      </c>
      <c r="AF191" s="2" t="s">
        <v>39</v>
      </c>
      <c r="AG191" s="2" t="s">
        <v>39</v>
      </c>
    </row>
    <row r="192" ht="15.75" customHeight="1">
      <c r="A192" s="4">
        <f>IFERROR(__xludf.DUMMYFUNCTION("""COMPUTED_VALUE"""),2024.0)</f>
        <v>2024</v>
      </c>
      <c r="B192" s="4">
        <f>IFERROR(__xludf.DUMMYFUNCTION("""COMPUTED_VALUE"""),10.0)</f>
        <v>10</v>
      </c>
      <c r="C192" s="5">
        <v>45356.0</v>
      </c>
      <c r="D192" s="2" t="e">
        <v>#REF!</v>
      </c>
      <c r="E192" s="2" t="e">
        <v>#REF!</v>
      </c>
      <c r="F192" s="2" t="e">
        <v>#REF!</v>
      </c>
      <c r="G192" s="2" t="s">
        <v>39</v>
      </c>
      <c r="H192" s="2" t="s">
        <v>39</v>
      </c>
      <c r="I192" s="2" t="e">
        <v>#REF!</v>
      </c>
      <c r="J192" s="2" t="e">
        <v>#REF!</v>
      </c>
      <c r="K192" s="2" t="e">
        <v>#REF!</v>
      </c>
      <c r="L192" s="6" t="e">
        <v>#REF!</v>
      </c>
      <c r="M192" s="6" t="e">
        <v>#REF!</v>
      </c>
      <c r="N192" s="2" t="e">
        <v>#REF!</v>
      </c>
      <c r="O192" s="2" t="e">
        <v>#REF!</v>
      </c>
      <c r="P192" s="2" t="s">
        <v>39</v>
      </c>
      <c r="Q192" s="2" t="s">
        <v>39</v>
      </c>
      <c r="R192" s="2" t="s">
        <v>39</v>
      </c>
      <c r="S192" s="2" t="e">
        <v>#REF!</v>
      </c>
      <c r="T192" s="2" t="e">
        <v>#REF!</v>
      </c>
      <c r="U192" s="2" t="s">
        <v>39</v>
      </c>
      <c r="V192" s="2" t="e">
        <v>#REF!</v>
      </c>
      <c r="W192" s="2" t="s">
        <v>39</v>
      </c>
      <c r="X192" s="2" t="e">
        <v>#REF!</v>
      </c>
      <c r="Y192" s="2" t="s">
        <v>39</v>
      </c>
      <c r="Z192" s="2" t="s">
        <v>39</v>
      </c>
      <c r="AA192" s="6" t="s">
        <v>39</v>
      </c>
      <c r="AB192" s="2" t="s">
        <v>39</v>
      </c>
      <c r="AC192" s="2" t="s">
        <v>39</v>
      </c>
      <c r="AD192" s="2" t="e">
        <v>#REF!</v>
      </c>
      <c r="AE192" s="2" t="s">
        <v>39</v>
      </c>
      <c r="AF192" s="2" t="s">
        <v>39</v>
      </c>
      <c r="AG192" s="2" t="s">
        <v>39</v>
      </c>
    </row>
    <row r="193" ht="15.75" customHeight="1">
      <c r="A193" s="4">
        <f>IFERROR(__xludf.DUMMYFUNCTION("""COMPUTED_VALUE"""),2024.0)</f>
        <v>2024</v>
      </c>
      <c r="B193" s="4">
        <f>IFERROR(__xludf.DUMMYFUNCTION("""COMPUTED_VALUE"""),10.0)</f>
        <v>10</v>
      </c>
      <c r="C193" s="5">
        <v>45357.0</v>
      </c>
      <c r="D193" s="2" t="e">
        <v>#REF!</v>
      </c>
      <c r="E193" s="2" t="e">
        <v>#REF!</v>
      </c>
      <c r="F193" s="2" t="e">
        <v>#REF!</v>
      </c>
      <c r="G193" s="2" t="s">
        <v>39</v>
      </c>
      <c r="H193" s="2" t="s">
        <v>39</v>
      </c>
      <c r="I193" s="2" t="e">
        <v>#REF!</v>
      </c>
      <c r="J193" s="2" t="e">
        <v>#REF!</v>
      </c>
      <c r="K193" s="2" t="e">
        <v>#REF!</v>
      </c>
      <c r="L193" s="6" t="e">
        <v>#REF!</v>
      </c>
      <c r="M193" s="6" t="e">
        <v>#REF!</v>
      </c>
      <c r="N193" s="2" t="e">
        <v>#REF!</v>
      </c>
      <c r="O193" s="2" t="e">
        <v>#REF!</v>
      </c>
      <c r="P193" s="2" t="s">
        <v>39</v>
      </c>
      <c r="Q193" s="2" t="s">
        <v>39</v>
      </c>
      <c r="R193" s="2" t="s">
        <v>39</v>
      </c>
      <c r="S193" s="2" t="e">
        <v>#REF!</v>
      </c>
      <c r="T193" s="2" t="e">
        <v>#REF!</v>
      </c>
      <c r="U193" s="2" t="s">
        <v>39</v>
      </c>
      <c r="V193" s="2" t="e">
        <v>#REF!</v>
      </c>
      <c r="W193" s="2" t="s">
        <v>39</v>
      </c>
      <c r="X193" s="2" t="e">
        <v>#REF!</v>
      </c>
      <c r="Y193" s="2" t="s">
        <v>39</v>
      </c>
      <c r="Z193" s="2" t="s">
        <v>39</v>
      </c>
      <c r="AA193" s="6" t="s">
        <v>39</v>
      </c>
      <c r="AB193" s="2" t="s">
        <v>39</v>
      </c>
      <c r="AC193" s="2" t="s">
        <v>39</v>
      </c>
      <c r="AD193" s="2" t="e">
        <v>#REF!</v>
      </c>
      <c r="AE193" s="2" t="s">
        <v>39</v>
      </c>
      <c r="AF193" s="2" t="s">
        <v>39</v>
      </c>
      <c r="AG193" s="2" t="s">
        <v>39</v>
      </c>
    </row>
    <row r="194" ht="15.75" customHeight="1">
      <c r="A194" s="4">
        <f>IFERROR(__xludf.DUMMYFUNCTION("""COMPUTED_VALUE"""),2024.0)</f>
        <v>2024</v>
      </c>
      <c r="B194" s="4">
        <f>IFERROR(__xludf.DUMMYFUNCTION("""COMPUTED_VALUE"""),10.0)</f>
        <v>10</v>
      </c>
      <c r="C194" s="5">
        <v>45358.0</v>
      </c>
      <c r="D194" s="2" t="e">
        <v>#REF!</v>
      </c>
      <c r="E194" s="2" t="e">
        <v>#REF!</v>
      </c>
      <c r="F194" s="2" t="e">
        <v>#REF!</v>
      </c>
      <c r="G194" s="2" t="s">
        <v>39</v>
      </c>
      <c r="H194" s="2" t="s">
        <v>39</v>
      </c>
      <c r="I194" s="2" t="e">
        <v>#REF!</v>
      </c>
      <c r="J194" s="2" t="e">
        <v>#REF!</v>
      </c>
      <c r="K194" s="2" t="e">
        <v>#REF!</v>
      </c>
      <c r="L194" s="6" t="e">
        <v>#REF!</v>
      </c>
      <c r="M194" s="6" t="e">
        <v>#REF!</v>
      </c>
      <c r="N194" s="2" t="e">
        <v>#REF!</v>
      </c>
      <c r="O194" s="2" t="e">
        <v>#REF!</v>
      </c>
      <c r="P194" s="2" t="s">
        <v>39</v>
      </c>
      <c r="Q194" s="2" t="e">
        <v>#REF!</v>
      </c>
      <c r="R194" s="2" t="s">
        <v>39</v>
      </c>
      <c r="S194" s="2" t="e">
        <v>#REF!</v>
      </c>
      <c r="T194" s="2" t="e">
        <v>#REF!</v>
      </c>
      <c r="U194" s="2" t="s">
        <v>39</v>
      </c>
      <c r="V194" s="2" t="e">
        <v>#REF!</v>
      </c>
      <c r="W194" s="2" t="s">
        <v>39</v>
      </c>
      <c r="X194" s="2" t="e">
        <v>#REF!</v>
      </c>
      <c r="Y194" s="2" t="s">
        <v>39</v>
      </c>
      <c r="Z194" s="2" t="s">
        <v>39</v>
      </c>
      <c r="AA194" s="6" t="s">
        <v>39</v>
      </c>
      <c r="AB194" s="2" t="s">
        <v>39</v>
      </c>
      <c r="AC194" s="2" t="s">
        <v>39</v>
      </c>
      <c r="AD194" s="2" t="e">
        <v>#REF!</v>
      </c>
      <c r="AE194" s="2" t="s">
        <v>39</v>
      </c>
      <c r="AF194" s="2" t="s">
        <v>39</v>
      </c>
      <c r="AG194" s="2" t="s">
        <v>39</v>
      </c>
    </row>
    <row r="195" ht="15.75" customHeight="1">
      <c r="A195" s="4">
        <f>IFERROR(__xludf.DUMMYFUNCTION("""COMPUTED_VALUE"""),2024.0)</f>
        <v>2024</v>
      </c>
      <c r="B195" s="4">
        <f>IFERROR(__xludf.DUMMYFUNCTION("""COMPUTED_VALUE"""),10.0)</f>
        <v>10</v>
      </c>
      <c r="C195" s="5">
        <v>45359.0</v>
      </c>
      <c r="D195" s="2" t="e">
        <v>#REF!</v>
      </c>
      <c r="E195" s="2" t="e">
        <v>#REF!</v>
      </c>
      <c r="F195" s="2" t="e">
        <v>#REF!</v>
      </c>
      <c r="G195" s="2" t="s">
        <v>39</v>
      </c>
      <c r="H195" s="2" t="s">
        <v>39</v>
      </c>
      <c r="I195" s="2" t="e">
        <v>#REF!</v>
      </c>
      <c r="J195" s="2" t="e">
        <v>#REF!</v>
      </c>
      <c r="K195" s="2" t="e">
        <v>#REF!</v>
      </c>
      <c r="L195" s="6" t="e">
        <v>#REF!</v>
      </c>
      <c r="M195" s="6" t="e">
        <v>#REF!</v>
      </c>
      <c r="N195" s="2" t="e">
        <v>#REF!</v>
      </c>
      <c r="O195" s="2" t="e">
        <v>#REF!</v>
      </c>
      <c r="P195" s="2" t="s">
        <v>39</v>
      </c>
      <c r="Q195" s="2" t="e">
        <v>#REF!</v>
      </c>
      <c r="R195" s="2" t="s">
        <v>39</v>
      </c>
      <c r="S195" s="2" t="e">
        <v>#REF!</v>
      </c>
      <c r="T195" s="2" t="e">
        <v>#REF!</v>
      </c>
      <c r="U195" s="2" t="s">
        <v>39</v>
      </c>
      <c r="V195" s="2" t="e">
        <v>#REF!</v>
      </c>
      <c r="W195" s="2" t="s">
        <v>39</v>
      </c>
      <c r="X195" s="2" t="e">
        <v>#REF!</v>
      </c>
      <c r="Y195" s="2" t="s">
        <v>39</v>
      </c>
      <c r="Z195" s="2" t="s">
        <v>39</v>
      </c>
      <c r="AA195" s="6" t="s">
        <v>39</v>
      </c>
      <c r="AB195" s="2" t="s">
        <v>39</v>
      </c>
      <c r="AC195" s="2" t="s">
        <v>39</v>
      </c>
      <c r="AD195" s="2" t="e">
        <v>#REF!</v>
      </c>
      <c r="AE195" s="2" t="s">
        <v>39</v>
      </c>
      <c r="AF195" s="2" t="s">
        <v>39</v>
      </c>
      <c r="AG195" s="2" t="s">
        <v>39</v>
      </c>
    </row>
    <row r="196" ht="15.75" customHeight="1">
      <c r="A196" s="4">
        <f>IFERROR(__xludf.DUMMYFUNCTION("""COMPUTED_VALUE"""),2024.0)</f>
        <v>2024</v>
      </c>
      <c r="B196" s="4">
        <f>IFERROR(__xludf.DUMMYFUNCTION("""COMPUTED_VALUE"""),11.0)</f>
        <v>11</v>
      </c>
      <c r="C196" s="5">
        <v>45362.0</v>
      </c>
      <c r="D196" s="2" t="e">
        <v>#REF!</v>
      </c>
      <c r="E196" s="2" t="e">
        <v>#REF!</v>
      </c>
      <c r="F196" s="2" t="e">
        <v>#REF!</v>
      </c>
      <c r="G196" s="2" t="s">
        <v>39</v>
      </c>
      <c r="H196" s="2" t="s">
        <v>39</v>
      </c>
      <c r="I196" s="2" t="e">
        <v>#REF!</v>
      </c>
      <c r="J196" s="2" t="e">
        <v>#REF!</v>
      </c>
      <c r="K196" s="2" t="e">
        <v>#REF!</v>
      </c>
      <c r="L196" s="6" t="e">
        <v>#REF!</v>
      </c>
      <c r="M196" s="6" t="e">
        <v>#REF!</v>
      </c>
      <c r="N196" s="2" t="e">
        <v>#REF!</v>
      </c>
      <c r="O196" s="2" t="e">
        <v>#REF!</v>
      </c>
      <c r="P196" s="2" t="s">
        <v>39</v>
      </c>
      <c r="Q196" s="2" t="e">
        <v>#REF!</v>
      </c>
      <c r="R196" s="2" t="s">
        <v>39</v>
      </c>
      <c r="S196" s="2" t="e">
        <v>#REF!</v>
      </c>
      <c r="T196" s="2" t="e">
        <v>#REF!</v>
      </c>
      <c r="U196" s="2" t="s">
        <v>39</v>
      </c>
      <c r="V196" s="2" t="e">
        <v>#REF!</v>
      </c>
      <c r="W196" s="2" t="s">
        <v>39</v>
      </c>
      <c r="X196" s="2" t="e">
        <v>#REF!</v>
      </c>
      <c r="Y196" s="2" t="s">
        <v>39</v>
      </c>
      <c r="Z196" s="2" t="s">
        <v>39</v>
      </c>
      <c r="AA196" s="6" t="s">
        <v>39</v>
      </c>
      <c r="AB196" s="2" t="s">
        <v>39</v>
      </c>
      <c r="AC196" s="2" t="s">
        <v>39</v>
      </c>
      <c r="AD196" s="2" t="e">
        <v>#REF!</v>
      </c>
      <c r="AE196" s="2" t="s">
        <v>39</v>
      </c>
      <c r="AF196" s="2" t="s">
        <v>39</v>
      </c>
      <c r="AG196" s="2" t="s">
        <v>39</v>
      </c>
    </row>
    <row r="197" ht="15.75" customHeight="1">
      <c r="A197" s="4">
        <f>IFERROR(__xludf.DUMMYFUNCTION("""COMPUTED_VALUE"""),2024.0)</f>
        <v>2024</v>
      </c>
      <c r="B197" s="4">
        <f>IFERROR(__xludf.DUMMYFUNCTION("""COMPUTED_VALUE"""),11.0)</f>
        <v>11</v>
      </c>
      <c r="C197" s="5">
        <v>45363.0</v>
      </c>
      <c r="D197" s="2" t="e">
        <v>#REF!</v>
      </c>
      <c r="E197" s="2" t="e">
        <v>#REF!</v>
      </c>
      <c r="F197" s="2" t="e">
        <v>#REF!</v>
      </c>
      <c r="G197" s="2" t="s">
        <v>39</v>
      </c>
      <c r="H197" s="2" t="s">
        <v>39</v>
      </c>
      <c r="I197" s="2" t="e">
        <v>#REF!</v>
      </c>
      <c r="J197" s="2" t="e">
        <v>#REF!</v>
      </c>
      <c r="K197" s="2" t="e">
        <v>#REF!</v>
      </c>
      <c r="L197" s="6" t="e">
        <v>#REF!</v>
      </c>
      <c r="M197" s="6" t="e">
        <v>#REF!</v>
      </c>
      <c r="N197" s="2" t="e">
        <v>#REF!</v>
      </c>
      <c r="O197" s="2" t="e">
        <v>#REF!</v>
      </c>
      <c r="P197" s="2" t="s">
        <v>39</v>
      </c>
      <c r="Q197" s="2" t="e">
        <v>#REF!</v>
      </c>
      <c r="R197" s="2" t="s">
        <v>39</v>
      </c>
      <c r="S197" s="2" t="e">
        <v>#REF!</v>
      </c>
      <c r="T197" s="2" t="e">
        <v>#REF!</v>
      </c>
      <c r="U197" s="2" t="s">
        <v>39</v>
      </c>
      <c r="V197" s="2" t="e">
        <v>#REF!</v>
      </c>
      <c r="W197" s="2" t="s">
        <v>39</v>
      </c>
      <c r="X197" s="2" t="e">
        <v>#REF!</v>
      </c>
      <c r="Y197" s="2" t="s">
        <v>39</v>
      </c>
      <c r="Z197" s="2" t="s">
        <v>39</v>
      </c>
      <c r="AA197" s="6" t="s">
        <v>39</v>
      </c>
      <c r="AB197" s="2" t="s">
        <v>39</v>
      </c>
      <c r="AC197" s="2" t="s">
        <v>39</v>
      </c>
      <c r="AD197" s="2" t="e">
        <v>#REF!</v>
      </c>
      <c r="AE197" s="2" t="s">
        <v>39</v>
      </c>
      <c r="AF197" s="2" t="s">
        <v>39</v>
      </c>
      <c r="AG197" s="2" t="s">
        <v>39</v>
      </c>
    </row>
    <row r="198" ht="15.75" customHeight="1">
      <c r="A198" s="4">
        <f>IFERROR(__xludf.DUMMYFUNCTION("""COMPUTED_VALUE"""),2024.0)</f>
        <v>2024</v>
      </c>
      <c r="B198" s="4">
        <f>IFERROR(__xludf.DUMMYFUNCTION("""COMPUTED_VALUE"""),11.0)</f>
        <v>11</v>
      </c>
      <c r="C198" s="5">
        <v>45364.0</v>
      </c>
      <c r="D198" s="2" t="e">
        <v>#REF!</v>
      </c>
      <c r="E198" s="2" t="e">
        <v>#REF!</v>
      </c>
      <c r="F198" s="2" t="e">
        <v>#REF!</v>
      </c>
      <c r="G198" s="2" t="s">
        <v>39</v>
      </c>
      <c r="H198" s="2" t="s">
        <v>39</v>
      </c>
      <c r="I198" s="2" t="e">
        <v>#REF!</v>
      </c>
      <c r="J198" s="2" t="e">
        <v>#REF!</v>
      </c>
      <c r="K198" s="2" t="e">
        <v>#REF!</v>
      </c>
      <c r="L198" s="6" t="e">
        <v>#REF!</v>
      </c>
      <c r="M198" s="6" t="e">
        <v>#REF!</v>
      </c>
      <c r="N198" s="2" t="e">
        <v>#REF!</v>
      </c>
      <c r="O198" s="2" t="e">
        <v>#REF!</v>
      </c>
      <c r="P198" s="2" t="s">
        <v>39</v>
      </c>
      <c r="Q198" s="2" t="e">
        <v>#REF!</v>
      </c>
      <c r="R198" s="2" t="s">
        <v>39</v>
      </c>
      <c r="S198" s="2" t="e">
        <v>#REF!</v>
      </c>
      <c r="T198" s="2" t="e">
        <v>#REF!</v>
      </c>
      <c r="U198" s="2" t="s">
        <v>39</v>
      </c>
      <c r="V198" s="2" t="e">
        <v>#REF!</v>
      </c>
      <c r="W198" s="2" t="s">
        <v>39</v>
      </c>
      <c r="X198" s="2" t="e">
        <v>#REF!</v>
      </c>
      <c r="Y198" s="2" t="s">
        <v>39</v>
      </c>
      <c r="Z198" s="2" t="s">
        <v>39</v>
      </c>
      <c r="AA198" s="6" t="s">
        <v>39</v>
      </c>
      <c r="AB198" s="2" t="s">
        <v>39</v>
      </c>
      <c r="AC198" s="2" t="s">
        <v>39</v>
      </c>
      <c r="AD198" s="2" t="e">
        <v>#REF!</v>
      </c>
      <c r="AE198" s="2" t="s">
        <v>39</v>
      </c>
      <c r="AF198" s="2" t="s">
        <v>39</v>
      </c>
      <c r="AG198" s="2" t="s">
        <v>39</v>
      </c>
    </row>
    <row r="199" ht="15.75" customHeight="1">
      <c r="A199" s="4">
        <f>IFERROR(__xludf.DUMMYFUNCTION("""COMPUTED_VALUE"""),2024.0)</f>
        <v>2024</v>
      </c>
      <c r="B199" s="4">
        <f>IFERROR(__xludf.DUMMYFUNCTION("""COMPUTED_VALUE"""),11.0)</f>
        <v>11</v>
      </c>
      <c r="C199" s="5">
        <v>45365.0</v>
      </c>
      <c r="D199" s="2" t="e">
        <v>#REF!</v>
      </c>
      <c r="E199" s="2" t="e">
        <v>#REF!</v>
      </c>
      <c r="F199" s="2" t="e">
        <v>#REF!</v>
      </c>
      <c r="G199" s="2" t="s">
        <v>39</v>
      </c>
      <c r="H199" s="2" t="s">
        <v>39</v>
      </c>
      <c r="I199" s="2" t="e">
        <v>#REF!</v>
      </c>
      <c r="J199" s="2" t="e">
        <v>#REF!</v>
      </c>
      <c r="K199" s="2" t="e">
        <v>#REF!</v>
      </c>
      <c r="L199" s="6" t="e">
        <v>#REF!</v>
      </c>
      <c r="M199" s="6" t="e">
        <v>#REF!</v>
      </c>
      <c r="N199" s="2" t="e">
        <v>#REF!</v>
      </c>
      <c r="O199" s="2" t="e">
        <v>#REF!</v>
      </c>
      <c r="P199" s="2" t="s">
        <v>39</v>
      </c>
      <c r="Q199" s="2" t="e">
        <v>#REF!</v>
      </c>
      <c r="R199" s="2" t="s">
        <v>39</v>
      </c>
      <c r="S199" s="2" t="e">
        <v>#REF!</v>
      </c>
      <c r="T199" s="2" t="e">
        <v>#REF!</v>
      </c>
      <c r="U199" s="2" t="s">
        <v>39</v>
      </c>
      <c r="V199" s="2" t="e">
        <v>#REF!</v>
      </c>
      <c r="W199" s="2" t="s">
        <v>39</v>
      </c>
      <c r="X199" s="2" t="e">
        <v>#REF!</v>
      </c>
      <c r="Y199" s="2" t="s">
        <v>39</v>
      </c>
      <c r="Z199" s="2" t="s">
        <v>39</v>
      </c>
      <c r="AA199" s="6" t="s">
        <v>39</v>
      </c>
      <c r="AB199" s="2" t="s">
        <v>39</v>
      </c>
      <c r="AC199" s="2" t="s">
        <v>39</v>
      </c>
      <c r="AD199" s="2" t="e">
        <v>#REF!</v>
      </c>
      <c r="AE199" s="2" t="s">
        <v>39</v>
      </c>
      <c r="AF199" s="2" t="s">
        <v>39</v>
      </c>
      <c r="AG199" s="2" t="s">
        <v>39</v>
      </c>
    </row>
    <row r="200" ht="15.75" customHeight="1">
      <c r="A200" s="4">
        <f>IFERROR(__xludf.DUMMYFUNCTION("""COMPUTED_VALUE"""),2024.0)</f>
        <v>2024</v>
      </c>
      <c r="B200" s="4">
        <f>IFERROR(__xludf.DUMMYFUNCTION("""COMPUTED_VALUE"""),11.0)</f>
        <v>11</v>
      </c>
      <c r="C200" s="5">
        <v>45366.0</v>
      </c>
      <c r="D200" s="2" t="e">
        <v>#REF!</v>
      </c>
      <c r="E200" s="2" t="e">
        <v>#REF!</v>
      </c>
      <c r="F200" s="2" t="e">
        <v>#REF!</v>
      </c>
      <c r="G200" s="2" t="s">
        <v>39</v>
      </c>
      <c r="H200" s="2" t="s">
        <v>39</v>
      </c>
      <c r="I200" s="2" t="e">
        <v>#REF!</v>
      </c>
      <c r="J200" s="2" t="e">
        <v>#REF!</v>
      </c>
      <c r="K200" s="2" t="e">
        <v>#REF!</v>
      </c>
      <c r="L200" s="6" t="e">
        <v>#REF!</v>
      </c>
      <c r="M200" s="6" t="e">
        <v>#REF!</v>
      </c>
      <c r="N200" s="2" t="e">
        <v>#REF!</v>
      </c>
      <c r="O200" s="2" t="e">
        <v>#REF!</v>
      </c>
      <c r="P200" s="2" t="s">
        <v>39</v>
      </c>
      <c r="Q200" s="2" t="e">
        <v>#REF!</v>
      </c>
      <c r="R200" s="2" t="s">
        <v>39</v>
      </c>
      <c r="S200" s="2" t="e">
        <v>#REF!</v>
      </c>
      <c r="T200" s="2" t="e">
        <v>#REF!</v>
      </c>
      <c r="U200" s="2" t="s">
        <v>39</v>
      </c>
      <c r="V200" s="2" t="e">
        <v>#REF!</v>
      </c>
      <c r="W200" s="2" t="s">
        <v>39</v>
      </c>
      <c r="X200" s="2" t="e">
        <v>#REF!</v>
      </c>
      <c r="Y200" s="2" t="s">
        <v>39</v>
      </c>
      <c r="Z200" s="2" t="s">
        <v>39</v>
      </c>
      <c r="AA200" s="6" t="s">
        <v>39</v>
      </c>
      <c r="AB200" s="2" t="s">
        <v>39</v>
      </c>
      <c r="AC200" s="2" t="s">
        <v>39</v>
      </c>
      <c r="AD200" s="2" t="e">
        <v>#REF!</v>
      </c>
      <c r="AE200" s="2" t="s">
        <v>39</v>
      </c>
      <c r="AF200" s="2" t="s">
        <v>39</v>
      </c>
      <c r="AG200" s="2" t="s">
        <v>39</v>
      </c>
    </row>
    <row r="201" ht="15.75" customHeight="1">
      <c r="A201" s="4">
        <f>IFERROR(__xludf.DUMMYFUNCTION("""COMPUTED_VALUE"""),2024.0)</f>
        <v>2024</v>
      </c>
      <c r="B201" s="4">
        <f>IFERROR(__xludf.DUMMYFUNCTION("""COMPUTED_VALUE"""),12.0)</f>
        <v>12</v>
      </c>
      <c r="C201" s="5">
        <v>45369.0</v>
      </c>
      <c r="D201" s="2" t="e">
        <v>#REF!</v>
      </c>
      <c r="E201" s="2" t="e">
        <v>#REF!</v>
      </c>
      <c r="F201" s="2" t="e">
        <v>#REF!</v>
      </c>
      <c r="G201" s="2" t="s">
        <v>39</v>
      </c>
      <c r="H201" s="2" t="s">
        <v>39</v>
      </c>
      <c r="I201" s="2" t="e">
        <v>#REF!</v>
      </c>
      <c r="J201" s="2" t="e">
        <v>#REF!</v>
      </c>
      <c r="K201" s="2" t="e">
        <v>#REF!</v>
      </c>
      <c r="L201" s="6" t="e">
        <v>#REF!</v>
      </c>
      <c r="M201" s="6" t="e">
        <v>#REF!</v>
      </c>
      <c r="N201" s="2" t="e">
        <v>#REF!</v>
      </c>
      <c r="O201" s="2" t="e">
        <v>#REF!</v>
      </c>
      <c r="P201" s="2" t="s">
        <v>39</v>
      </c>
      <c r="Q201" s="2" t="e">
        <v>#REF!</v>
      </c>
      <c r="R201" s="2" t="s">
        <v>39</v>
      </c>
      <c r="S201" s="2" t="e">
        <v>#REF!</v>
      </c>
      <c r="T201" s="2" t="e">
        <v>#REF!</v>
      </c>
      <c r="U201" s="2" t="s">
        <v>39</v>
      </c>
      <c r="V201" s="2" t="e">
        <v>#REF!</v>
      </c>
      <c r="W201" s="2" t="s">
        <v>39</v>
      </c>
      <c r="X201" s="2" t="e">
        <v>#REF!</v>
      </c>
      <c r="Y201" s="2" t="s">
        <v>39</v>
      </c>
      <c r="Z201" s="2" t="s">
        <v>39</v>
      </c>
      <c r="AA201" s="6" t="s">
        <v>39</v>
      </c>
      <c r="AB201" s="2" t="s">
        <v>39</v>
      </c>
      <c r="AC201" s="2" t="s">
        <v>39</v>
      </c>
      <c r="AD201" s="2" t="e">
        <v>#REF!</v>
      </c>
      <c r="AE201" s="2" t="s">
        <v>39</v>
      </c>
      <c r="AF201" s="2" t="s">
        <v>39</v>
      </c>
      <c r="AG201" s="2" t="s">
        <v>39</v>
      </c>
    </row>
    <row r="202" ht="15.75" customHeight="1">
      <c r="A202" s="4">
        <f>IFERROR(__xludf.DUMMYFUNCTION("""COMPUTED_VALUE"""),2024.0)</f>
        <v>2024</v>
      </c>
      <c r="B202" s="4">
        <f>IFERROR(__xludf.DUMMYFUNCTION("""COMPUTED_VALUE"""),12.0)</f>
        <v>12</v>
      </c>
      <c r="C202" s="5">
        <v>45370.0</v>
      </c>
      <c r="D202" s="2" t="e">
        <v>#REF!</v>
      </c>
      <c r="E202" s="2" t="e">
        <v>#REF!</v>
      </c>
      <c r="F202" s="2" t="e">
        <v>#REF!</v>
      </c>
      <c r="G202" s="2" t="s">
        <v>39</v>
      </c>
      <c r="H202" s="2" t="s">
        <v>39</v>
      </c>
      <c r="I202" s="2" t="e">
        <v>#REF!</v>
      </c>
      <c r="J202" s="2" t="e">
        <v>#REF!</v>
      </c>
      <c r="K202" s="2" t="e">
        <v>#REF!</v>
      </c>
      <c r="L202" s="6" t="e">
        <v>#REF!</v>
      </c>
      <c r="M202" s="6" t="e">
        <v>#REF!</v>
      </c>
      <c r="N202" s="2" t="e">
        <v>#REF!</v>
      </c>
      <c r="O202" s="2" t="e">
        <v>#REF!</v>
      </c>
      <c r="P202" s="2" t="s">
        <v>39</v>
      </c>
      <c r="Q202" s="2" t="e">
        <v>#REF!</v>
      </c>
      <c r="R202" s="2" t="s">
        <v>39</v>
      </c>
      <c r="S202" s="2" t="e">
        <v>#REF!</v>
      </c>
      <c r="T202" s="2" t="e">
        <v>#REF!</v>
      </c>
      <c r="U202" s="2" t="s">
        <v>39</v>
      </c>
      <c r="V202" s="2" t="e">
        <v>#REF!</v>
      </c>
      <c r="W202" s="2" t="s">
        <v>39</v>
      </c>
      <c r="X202" s="2" t="e">
        <v>#REF!</v>
      </c>
      <c r="Y202" s="2" t="s">
        <v>39</v>
      </c>
      <c r="Z202" s="2" t="s">
        <v>39</v>
      </c>
      <c r="AA202" s="6" t="s">
        <v>39</v>
      </c>
      <c r="AB202" s="2" t="s">
        <v>39</v>
      </c>
      <c r="AC202" s="2" t="s">
        <v>39</v>
      </c>
      <c r="AD202" s="2" t="e">
        <v>#REF!</v>
      </c>
      <c r="AE202" s="2" t="s">
        <v>39</v>
      </c>
      <c r="AF202" s="2" t="s">
        <v>39</v>
      </c>
      <c r="AG202" s="2" t="s">
        <v>39</v>
      </c>
    </row>
    <row r="203" ht="15.75" customHeight="1">
      <c r="A203" s="4">
        <f>IFERROR(__xludf.DUMMYFUNCTION("""COMPUTED_VALUE"""),2024.0)</f>
        <v>2024</v>
      </c>
      <c r="B203" s="4">
        <f>IFERROR(__xludf.DUMMYFUNCTION("""COMPUTED_VALUE"""),12.0)</f>
        <v>12</v>
      </c>
      <c r="C203" s="5">
        <v>45371.0</v>
      </c>
      <c r="D203" s="2" t="e">
        <v>#REF!</v>
      </c>
      <c r="E203" s="2" t="e">
        <v>#REF!</v>
      </c>
      <c r="F203" s="2" t="e">
        <v>#REF!</v>
      </c>
      <c r="G203" s="2" t="s">
        <v>39</v>
      </c>
      <c r="H203" s="2" t="s">
        <v>39</v>
      </c>
      <c r="I203" s="2" t="e">
        <v>#REF!</v>
      </c>
      <c r="J203" s="2" t="e">
        <v>#REF!</v>
      </c>
      <c r="K203" s="2" t="e">
        <v>#REF!</v>
      </c>
      <c r="L203" s="6" t="e">
        <v>#REF!</v>
      </c>
      <c r="M203" s="6" t="e">
        <v>#REF!</v>
      </c>
      <c r="N203" s="2" t="e">
        <v>#REF!</v>
      </c>
      <c r="O203" s="2" t="e">
        <v>#REF!</v>
      </c>
      <c r="P203" s="2" t="s">
        <v>39</v>
      </c>
      <c r="Q203" s="2" t="e">
        <v>#REF!</v>
      </c>
      <c r="R203" s="2" t="s">
        <v>39</v>
      </c>
      <c r="S203" s="2" t="e">
        <v>#REF!</v>
      </c>
      <c r="T203" s="2" t="e">
        <v>#REF!</v>
      </c>
      <c r="U203" s="2" t="s">
        <v>39</v>
      </c>
      <c r="V203" s="2" t="e">
        <v>#REF!</v>
      </c>
      <c r="W203" s="2" t="s">
        <v>39</v>
      </c>
      <c r="X203" s="2" t="e">
        <v>#REF!</v>
      </c>
      <c r="Y203" s="2" t="s">
        <v>39</v>
      </c>
      <c r="Z203" s="2" t="s">
        <v>39</v>
      </c>
      <c r="AA203" s="6" t="s">
        <v>39</v>
      </c>
      <c r="AB203" s="2" t="s">
        <v>39</v>
      </c>
      <c r="AC203" s="2" t="s">
        <v>39</v>
      </c>
      <c r="AD203" s="2" t="e">
        <v>#REF!</v>
      </c>
      <c r="AE203" s="2" t="s">
        <v>39</v>
      </c>
      <c r="AF203" s="2" t="s">
        <v>39</v>
      </c>
      <c r="AG203" s="2" t="s">
        <v>39</v>
      </c>
    </row>
    <row r="204" ht="15.75" customHeight="1">
      <c r="A204" s="4">
        <f>IFERROR(__xludf.DUMMYFUNCTION("""COMPUTED_VALUE"""),2024.0)</f>
        <v>2024</v>
      </c>
      <c r="B204" s="4">
        <f>IFERROR(__xludf.DUMMYFUNCTION("""COMPUTED_VALUE"""),12.0)</f>
        <v>12</v>
      </c>
      <c r="C204" s="5">
        <v>45372.0</v>
      </c>
      <c r="D204" s="2" t="e">
        <v>#REF!</v>
      </c>
      <c r="E204" s="2" t="e">
        <v>#REF!</v>
      </c>
      <c r="F204" s="2" t="e">
        <v>#REF!</v>
      </c>
      <c r="G204" s="2" t="s">
        <v>39</v>
      </c>
      <c r="H204" s="2" t="s">
        <v>39</v>
      </c>
      <c r="I204" s="2" t="e">
        <v>#REF!</v>
      </c>
      <c r="J204" s="2" t="e">
        <v>#REF!</v>
      </c>
      <c r="K204" s="2" t="e">
        <v>#REF!</v>
      </c>
      <c r="L204" s="6" t="e">
        <v>#REF!</v>
      </c>
      <c r="M204" s="6" t="e">
        <v>#REF!</v>
      </c>
      <c r="N204" s="2" t="e">
        <v>#REF!</v>
      </c>
      <c r="O204" s="2" t="e">
        <v>#REF!</v>
      </c>
      <c r="P204" s="2" t="s">
        <v>39</v>
      </c>
      <c r="Q204" s="2" t="e">
        <v>#REF!</v>
      </c>
      <c r="R204" s="2" t="s">
        <v>39</v>
      </c>
      <c r="S204" s="2" t="e">
        <v>#REF!</v>
      </c>
      <c r="T204" s="2" t="e">
        <v>#REF!</v>
      </c>
      <c r="U204" s="2" t="s">
        <v>39</v>
      </c>
      <c r="V204" s="2" t="e">
        <v>#REF!</v>
      </c>
      <c r="W204" s="2" t="s">
        <v>39</v>
      </c>
      <c r="X204" s="2" t="e">
        <v>#REF!</v>
      </c>
      <c r="Y204" s="2" t="s">
        <v>39</v>
      </c>
      <c r="Z204" s="2" t="s">
        <v>39</v>
      </c>
      <c r="AA204" s="6" t="s">
        <v>39</v>
      </c>
      <c r="AB204" s="2" t="s">
        <v>39</v>
      </c>
      <c r="AC204" s="2" t="s">
        <v>39</v>
      </c>
      <c r="AD204" s="2" t="e">
        <v>#REF!</v>
      </c>
      <c r="AE204" s="2" t="s">
        <v>39</v>
      </c>
      <c r="AF204" s="2" t="s">
        <v>39</v>
      </c>
      <c r="AG204" s="2" t="s">
        <v>39</v>
      </c>
    </row>
    <row r="205" ht="15.75" customHeight="1">
      <c r="A205" s="4">
        <f>IFERROR(__xludf.DUMMYFUNCTION("""COMPUTED_VALUE"""),2024.0)</f>
        <v>2024</v>
      </c>
      <c r="B205" s="4">
        <f>IFERROR(__xludf.DUMMYFUNCTION("""COMPUTED_VALUE"""),12.0)</f>
        <v>12</v>
      </c>
      <c r="C205" s="5">
        <v>45373.0</v>
      </c>
      <c r="D205" s="2" t="e">
        <v>#REF!</v>
      </c>
      <c r="E205" s="2" t="e">
        <v>#REF!</v>
      </c>
      <c r="F205" s="2" t="e">
        <v>#REF!</v>
      </c>
      <c r="G205" s="2" t="s">
        <v>39</v>
      </c>
      <c r="H205" s="2" t="s">
        <v>39</v>
      </c>
      <c r="I205" s="2" t="e">
        <v>#REF!</v>
      </c>
      <c r="J205" s="2" t="e">
        <v>#REF!</v>
      </c>
      <c r="K205" s="2" t="e">
        <v>#REF!</v>
      </c>
      <c r="L205" s="6" t="e">
        <v>#REF!</v>
      </c>
      <c r="M205" s="6" t="e">
        <v>#REF!</v>
      </c>
      <c r="N205" s="2" t="e">
        <v>#REF!</v>
      </c>
      <c r="O205" s="2" t="e">
        <v>#REF!</v>
      </c>
      <c r="P205" s="2" t="s">
        <v>39</v>
      </c>
      <c r="Q205" s="2" t="e">
        <v>#REF!</v>
      </c>
      <c r="R205" s="2" t="s">
        <v>39</v>
      </c>
      <c r="S205" s="2" t="e">
        <v>#REF!</v>
      </c>
      <c r="T205" s="2" t="e">
        <v>#REF!</v>
      </c>
      <c r="U205" s="2" t="s">
        <v>39</v>
      </c>
      <c r="V205" s="2" t="e">
        <v>#REF!</v>
      </c>
      <c r="W205" s="2" t="s">
        <v>39</v>
      </c>
      <c r="X205" s="2" t="e">
        <v>#REF!</v>
      </c>
      <c r="Y205" s="2" t="s">
        <v>39</v>
      </c>
      <c r="Z205" s="2" t="s">
        <v>39</v>
      </c>
      <c r="AA205" s="6" t="s">
        <v>39</v>
      </c>
      <c r="AB205" s="2" t="s">
        <v>39</v>
      </c>
      <c r="AC205" s="2" t="s">
        <v>39</v>
      </c>
      <c r="AD205" s="2" t="e">
        <v>#REF!</v>
      </c>
      <c r="AE205" s="2" t="s">
        <v>39</v>
      </c>
      <c r="AF205" s="2" t="s">
        <v>39</v>
      </c>
      <c r="AG205" s="2" t="s">
        <v>39</v>
      </c>
    </row>
    <row r="206" ht="15.75" customHeight="1">
      <c r="A206" s="4">
        <f>IFERROR(__xludf.DUMMYFUNCTION("""COMPUTED_VALUE"""),2024.0)</f>
        <v>2024</v>
      </c>
      <c r="B206" s="4">
        <f>IFERROR(__xludf.DUMMYFUNCTION("""COMPUTED_VALUE"""),13.0)</f>
        <v>13</v>
      </c>
      <c r="C206" s="5">
        <v>45376.0</v>
      </c>
      <c r="D206" s="2" t="e">
        <v>#REF!</v>
      </c>
      <c r="E206" s="2" t="e">
        <v>#REF!</v>
      </c>
      <c r="F206" s="2" t="e">
        <v>#REF!</v>
      </c>
      <c r="G206" s="2" t="s">
        <v>39</v>
      </c>
      <c r="H206" s="2" t="s">
        <v>39</v>
      </c>
      <c r="I206" s="2" t="e">
        <v>#REF!</v>
      </c>
      <c r="J206" s="2" t="e">
        <v>#REF!</v>
      </c>
      <c r="K206" s="2" t="e">
        <v>#REF!</v>
      </c>
      <c r="L206" s="6" t="e">
        <v>#REF!</v>
      </c>
      <c r="M206" s="6" t="e">
        <v>#REF!</v>
      </c>
      <c r="N206" s="2" t="e">
        <v>#REF!</v>
      </c>
      <c r="O206" s="2" t="e">
        <v>#REF!</v>
      </c>
      <c r="P206" s="2" t="s">
        <v>39</v>
      </c>
      <c r="Q206" s="2" t="e">
        <v>#REF!</v>
      </c>
      <c r="R206" s="2" t="s">
        <v>39</v>
      </c>
      <c r="S206" s="2" t="e">
        <v>#REF!</v>
      </c>
      <c r="T206" s="2" t="e">
        <v>#REF!</v>
      </c>
      <c r="U206" s="2" t="s">
        <v>39</v>
      </c>
      <c r="V206" s="2" t="e">
        <v>#REF!</v>
      </c>
      <c r="W206" s="2" t="s">
        <v>39</v>
      </c>
      <c r="X206" s="2" t="e">
        <v>#REF!</v>
      </c>
      <c r="Y206" s="2" t="s">
        <v>39</v>
      </c>
      <c r="Z206" s="2" t="s">
        <v>39</v>
      </c>
      <c r="AA206" s="6" t="s">
        <v>39</v>
      </c>
      <c r="AB206" s="2" t="s">
        <v>39</v>
      </c>
      <c r="AC206" s="2" t="s">
        <v>39</v>
      </c>
      <c r="AD206" s="2" t="e">
        <v>#REF!</v>
      </c>
      <c r="AE206" s="2" t="s">
        <v>39</v>
      </c>
      <c r="AF206" s="2" t="s">
        <v>39</v>
      </c>
      <c r="AG206" s="2" t="s">
        <v>39</v>
      </c>
    </row>
    <row r="207" ht="15.75" customHeight="1">
      <c r="A207" s="4">
        <f>IFERROR(__xludf.DUMMYFUNCTION("""COMPUTED_VALUE"""),2024.0)</f>
        <v>2024</v>
      </c>
      <c r="B207" s="4">
        <f>IFERROR(__xludf.DUMMYFUNCTION("""COMPUTED_VALUE"""),13.0)</f>
        <v>13</v>
      </c>
      <c r="C207" s="5">
        <v>45377.0</v>
      </c>
      <c r="D207" s="2" t="e">
        <v>#REF!</v>
      </c>
      <c r="E207" s="2" t="e">
        <v>#REF!</v>
      </c>
      <c r="F207" s="2" t="e">
        <v>#REF!</v>
      </c>
      <c r="G207" s="2" t="s">
        <v>39</v>
      </c>
      <c r="H207" s="2" t="s">
        <v>39</v>
      </c>
      <c r="I207" s="2" t="e">
        <v>#REF!</v>
      </c>
      <c r="J207" s="2" t="e">
        <v>#REF!</v>
      </c>
      <c r="K207" s="2" t="e">
        <v>#REF!</v>
      </c>
      <c r="L207" s="6" t="e">
        <v>#REF!</v>
      </c>
      <c r="M207" s="6" t="e">
        <v>#REF!</v>
      </c>
      <c r="N207" s="2" t="e">
        <v>#REF!</v>
      </c>
      <c r="O207" s="2" t="e">
        <v>#REF!</v>
      </c>
      <c r="P207" s="2" t="s">
        <v>39</v>
      </c>
      <c r="Q207" s="2" t="e">
        <v>#REF!</v>
      </c>
      <c r="R207" s="2" t="s">
        <v>39</v>
      </c>
      <c r="S207" s="2" t="e">
        <v>#REF!</v>
      </c>
      <c r="T207" s="2" t="e">
        <v>#REF!</v>
      </c>
      <c r="U207" s="2" t="s">
        <v>39</v>
      </c>
      <c r="V207" s="2" t="e">
        <v>#REF!</v>
      </c>
      <c r="W207" s="2" t="s">
        <v>39</v>
      </c>
      <c r="X207" s="2" t="e">
        <v>#REF!</v>
      </c>
      <c r="Y207" s="2" t="s">
        <v>39</v>
      </c>
      <c r="Z207" s="2" t="s">
        <v>39</v>
      </c>
      <c r="AA207" s="6" t="s">
        <v>39</v>
      </c>
      <c r="AB207" s="2" t="s">
        <v>39</v>
      </c>
      <c r="AC207" s="2" t="s">
        <v>39</v>
      </c>
      <c r="AD207" s="2" t="e">
        <v>#REF!</v>
      </c>
      <c r="AE207" s="2" t="s">
        <v>39</v>
      </c>
      <c r="AF207" s="2" t="s">
        <v>39</v>
      </c>
      <c r="AG207" s="2" t="s">
        <v>39</v>
      </c>
    </row>
    <row r="208" ht="15.75" customHeight="1">
      <c r="A208" s="4">
        <f>IFERROR(__xludf.DUMMYFUNCTION("""COMPUTED_VALUE"""),2024.0)</f>
        <v>2024</v>
      </c>
      <c r="B208" s="4">
        <f>IFERROR(__xludf.DUMMYFUNCTION("""COMPUTED_VALUE"""),13.0)</f>
        <v>13</v>
      </c>
      <c r="C208" s="5">
        <v>45378.0</v>
      </c>
      <c r="D208" s="2" t="e">
        <v>#REF!</v>
      </c>
      <c r="E208" s="2" t="e">
        <v>#REF!</v>
      </c>
      <c r="F208" s="2" t="e">
        <v>#REF!</v>
      </c>
      <c r="G208" s="2" t="s">
        <v>39</v>
      </c>
      <c r="H208" s="2" t="s">
        <v>39</v>
      </c>
      <c r="I208" s="2" t="e">
        <v>#REF!</v>
      </c>
      <c r="J208" s="2" t="e">
        <v>#REF!</v>
      </c>
      <c r="K208" s="2" t="e">
        <v>#REF!</v>
      </c>
      <c r="L208" s="6" t="e">
        <v>#REF!</v>
      </c>
      <c r="M208" s="6" t="e">
        <v>#REF!</v>
      </c>
      <c r="N208" s="2" t="e">
        <v>#REF!</v>
      </c>
      <c r="O208" s="2" t="e">
        <v>#REF!</v>
      </c>
      <c r="P208" s="2" t="s">
        <v>39</v>
      </c>
      <c r="Q208" s="2" t="e">
        <v>#REF!</v>
      </c>
      <c r="R208" s="2" t="s">
        <v>39</v>
      </c>
      <c r="S208" s="2" t="e">
        <v>#REF!</v>
      </c>
      <c r="T208" s="2" t="e">
        <v>#REF!</v>
      </c>
      <c r="U208" s="2" t="s">
        <v>39</v>
      </c>
      <c r="V208" s="2" t="e">
        <v>#REF!</v>
      </c>
      <c r="W208" s="2" t="s">
        <v>39</v>
      </c>
      <c r="X208" s="2" t="e">
        <v>#REF!</v>
      </c>
      <c r="Y208" s="2" t="s">
        <v>39</v>
      </c>
      <c r="Z208" s="2" t="s">
        <v>39</v>
      </c>
      <c r="AA208" s="6" t="s">
        <v>39</v>
      </c>
      <c r="AB208" s="2" t="s">
        <v>39</v>
      </c>
      <c r="AC208" s="2" t="s">
        <v>39</v>
      </c>
      <c r="AD208" s="2" t="e">
        <v>#REF!</v>
      </c>
      <c r="AE208" s="2" t="s">
        <v>39</v>
      </c>
      <c r="AF208" s="2" t="s">
        <v>39</v>
      </c>
      <c r="AG208" s="2" t="s">
        <v>39</v>
      </c>
    </row>
    <row r="209" ht="15.75" customHeight="1">
      <c r="A209" s="4">
        <f>IFERROR(__xludf.DUMMYFUNCTION("""COMPUTED_VALUE"""),2024.0)</f>
        <v>2024</v>
      </c>
      <c r="B209" s="4">
        <f>IFERROR(__xludf.DUMMYFUNCTION("""COMPUTED_VALUE"""),13.0)</f>
        <v>13</v>
      </c>
      <c r="C209" s="5">
        <v>45379.0</v>
      </c>
      <c r="D209" s="2" t="e">
        <v>#REF!</v>
      </c>
      <c r="E209" s="2" t="e">
        <v>#REF!</v>
      </c>
      <c r="F209" s="2" t="e">
        <v>#REF!</v>
      </c>
      <c r="G209" s="2" t="s">
        <v>39</v>
      </c>
      <c r="H209" s="2" t="s">
        <v>39</v>
      </c>
      <c r="I209" s="2" t="e">
        <v>#REF!</v>
      </c>
      <c r="J209" s="2" t="e">
        <v>#REF!</v>
      </c>
      <c r="K209" s="2" t="e">
        <v>#REF!</v>
      </c>
      <c r="L209" s="6" t="e">
        <v>#REF!</v>
      </c>
      <c r="M209" s="6" t="e">
        <v>#REF!</v>
      </c>
      <c r="N209" s="2" t="e">
        <v>#REF!</v>
      </c>
      <c r="O209" s="2" t="e">
        <v>#REF!</v>
      </c>
      <c r="P209" s="2" t="s">
        <v>39</v>
      </c>
      <c r="Q209" s="2" t="e">
        <v>#REF!</v>
      </c>
      <c r="R209" s="2" t="s">
        <v>39</v>
      </c>
      <c r="S209" s="2" t="e">
        <v>#REF!</v>
      </c>
      <c r="T209" s="2" t="e">
        <v>#REF!</v>
      </c>
      <c r="U209" s="2" t="s">
        <v>39</v>
      </c>
      <c r="V209" s="2" t="e">
        <v>#REF!</v>
      </c>
      <c r="W209" s="2" t="s">
        <v>39</v>
      </c>
      <c r="X209" s="2" t="e">
        <v>#REF!</v>
      </c>
      <c r="Y209" s="2" t="s">
        <v>39</v>
      </c>
      <c r="Z209" s="2" t="s">
        <v>39</v>
      </c>
      <c r="AA209" s="6" t="s">
        <v>39</v>
      </c>
      <c r="AB209" s="2" t="s">
        <v>39</v>
      </c>
      <c r="AC209" s="2" t="s">
        <v>39</v>
      </c>
      <c r="AD209" s="2" t="e">
        <v>#REF!</v>
      </c>
      <c r="AE209" s="2" t="s">
        <v>39</v>
      </c>
      <c r="AF209" s="2" t="s">
        <v>39</v>
      </c>
      <c r="AG209" s="2" t="s">
        <v>39</v>
      </c>
    </row>
    <row r="210" ht="15.75" customHeight="1">
      <c r="A210" s="4">
        <f>IFERROR(__xludf.DUMMYFUNCTION("""COMPUTED_VALUE"""),2024.0)</f>
        <v>2024</v>
      </c>
      <c r="B210" s="4">
        <f>IFERROR(__xludf.DUMMYFUNCTION("""COMPUTED_VALUE"""),13.0)</f>
        <v>13</v>
      </c>
      <c r="C210" s="5">
        <v>45380.0</v>
      </c>
      <c r="D210" s="2" t="e">
        <v>#REF!</v>
      </c>
      <c r="E210" s="2" t="e">
        <v>#REF!</v>
      </c>
      <c r="F210" s="2" t="e">
        <v>#REF!</v>
      </c>
      <c r="G210" s="2" t="s">
        <v>39</v>
      </c>
      <c r="H210" s="2" t="s">
        <v>39</v>
      </c>
      <c r="I210" s="2" t="e">
        <v>#REF!</v>
      </c>
      <c r="J210" s="2" t="e">
        <v>#REF!</v>
      </c>
      <c r="K210" s="2" t="e">
        <v>#REF!</v>
      </c>
      <c r="L210" s="6" t="e">
        <v>#REF!</v>
      </c>
      <c r="M210" s="6" t="e">
        <v>#REF!</v>
      </c>
      <c r="N210" s="2" t="e">
        <v>#REF!</v>
      </c>
      <c r="O210" s="2" t="e">
        <v>#REF!</v>
      </c>
      <c r="P210" s="2" t="s">
        <v>39</v>
      </c>
      <c r="Q210" s="2" t="e">
        <v>#REF!</v>
      </c>
      <c r="R210" s="2" t="s">
        <v>39</v>
      </c>
      <c r="S210" s="2" t="e">
        <v>#REF!</v>
      </c>
      <c r="T210" s="2" t="e">
        <v>#REF!</v>
      </c>
      <c r="U210" s="2" t="s">
        <v>39</v>
      </c>
      <c r="V210" s="2" t="e">
        <v>#REF!</v>
      </c>
      <c r="W210" s="2" t="s">
        <v>39</v>
      </c>
      <c r="X210" s="2" t="e">
        <v>#REF!</v>
      </c>
      <c r="Y210" s="2" t="s">
        <v>39</v>
      </c>
      <c r="Z210" s="2" t="s">
        <v>39</v>
      </c>
      <c r="AA210" s="6" t="s">
        <v>39</v>
      </c>
      <c r="AB210" s="2" t="s">
        <v>39</v>
      </c>
      <c r="AC210" s="2" t="s">
        <v>39</v>
      </c>
      <c r="AD210" s="2" t="e">
        <v>#REF!</v>
      </c>
      <c r="AE210" s="2" t="s">
        <v>39</v>
      </c>
      <c r="AF210" s="2" t="s">
        <v>39</v>
      </c>
      <c r="AG210" s="2" t="s">
        <v>39</v>
      </c>
    </row>
    <row r="211" ht="15.75" customHeight="1">
      <c r="A211" s="4">
        <f>IFERROR(__xludf.DUMMYFUNCTION("""COMPUTED_VALUE"""),2024.0)</f>
        <v>2024</v>
      </c>
      <c r="B211" s="4">
        <f>IFERROR(__xludf.DUMMYFUNCTION("""COMPUTED_VALUE"""),14.0)</f>
        <v>14</v>
      </c>
      <c r="C211" s="5">
        <v>45383.0</v>
      </c>
      <c r="D211" s="2" t="e">
        <v>#REF!</v>
      </c>
      <c r="E211" s="2" t="e">
        <v>#REF!</v>
      </c>
      <c r="F211" s="2" t="e">
        <v>#REF!</v>
      </c>
      <c r="G211" s="2" t="s">
        <v>39</v>
      </c>
      <c r="H211" s="2" t="s">
        <v>39</v>
      </c>
      <c r="I211" s="2" t="e">
        <v>#REF!</v>
      </c>
      <c r="J211" s="2" t="e">
        <v>#REF!</v>
      </c>
      <c r="K211" s="2" t="e">
        <v>#REF!</v>
      </c>
      <c r="L211" s="6" t="e">
        <v>#REF!</v>
      </c>
      <c r="M211" s="6" t="e">
        <v>#REF!</v>
      </c>
      <c r="N211" s="2" t="e">
        <v>#REF!</v>
      </c>
      <c r="O211" s="2" t="e">
        <v>#REF!</v>
      </c>
      <c r="P211" s="2" t="s">
        <v>39</v>
      </c>
      <c r="Q211" s="2" t="e">
        <v>#REF!</v>
      </c>
      <c r="R211" s="2" t="s">
        <v>39</v>
      </c>
      <c r="S211" s="2" t="e">
        <v>#REF!</v>
      </c>
      <c r="T211" s="2" t="e">
        <v>#REF!</v>
      </c>
      <c r="U211" s="2" t="s">
        <v>39</v>
      </c>
      <c r="V211" s="2" t="e">
        <v>#REF!</v>
      </c>
      <c r="W211" s="2" t="s">
        <v>39</v>
      </c>
      <c r="X211" s="2" t="e">
        <v>#REF!</v>
      </c>
      <c r="Y211" s="2" t="s">
        <v>39</v>
      </c>
      <c r="Z211" s="2" t="s">
        <v>39</v>
      </c>
      <c r="AA211" s="6" t="s">
        <v>39</v>
      </c>
      <c r="AB211" s="2" t="s">
        <v>39</v>
      </c>
      <c r="AC211" s="2" t="s">
        <v>39</v>
      </c>
      <c r="AD211" s="2" t="e">
        <v>#REF!</v>
      </c>
      <c r="AE211" s="2" t="s">
        <v>39</v>
      </c>
      <c r="AF211" s="2" t="s">
        <v>39</v>
      </c>
      <c r="AG211" s="2" t="s">
        <v>39</v>
      </c>
    </row>
    <row r="212" ht="15.75" customHeight="1">
      <c r="A212" s="4">
        <f>IFERROR(__xludf.DUMMYFUNCTION("""COMPUTED_VALUE"""),2024.0)</f>
        <v>2024</v>
      </c>
      <c r="B212" s="4">
        <f>IFERROR(__xludf.DUMMYFUNCTION("""COMPUTED_VALUE"""),14.0)</f>
        <v>14</v>
      </c>
      <c r="C212" s="5">
        <v>45384.0</v>
      </c>
      <c r="D212" s="2" t="e">
        <v>#REF!</v>
      </c>
      <c r="E212" s="2" t="e">
        <v>#REF!</v>
      </c>
      <c r="F212" s="2" t="e">
        <v>#REF!</v>
      </c>
      <c r="G212" s="2" t="s">
        <v>39</v>
      </c>
      <c r="H212" s="2" t="s">
        <v>39</v>
      </c>
      <c r="I212" s="2" t="e">
        <v>#REF!</v>
      </c>
      <c r="J212" s="2" t="e">
        <v>#REF!</v>
      </c>
      <c r="K212" s="2" t="e">
        <v>#REF!</v>
      </c>
      <c r="L212" s="6" t="e">
        <v>#REF!</v>
      </c>
      <c r="M212" s="6" t="e">
        <v>#REF!</v>
      </c>
      <c r="N212" s="2" t="e">
        <v>#REF!</v>
      </c>
      <c r="O212" s="2" t="e">
        <v>#REF!</v>
      </c>
      <c r="P212" s="2" t="s">
        <v>39</v>
      </c>
      <c r="Q212" s="2" t="e">
        <v>#REF!</v>
      </c>
      <c r="R212" s="2" t="s">
        <v>39</v>
      </c>
      <c r="S212" s="2" t="e">
        <v>#REF!</v>
      </c>
      <c r="T212" s="2" t="e">
        <v>#REF!</v>
      </c>
      <c r="U212" s="2" t="s">
        <v>39</v>
      </c>
      <c r="V212" s="2" t="e">
        <v>#REF!</v>
      </c>
      <c r="W212" s="2" t="s">
        <v>39</v>
      </c>
      <c r="X212" s="2" t="e">
        <v>#REF!</v>
      </c>
      <c r="Y212" s="2" t="s">
        <v>39</v>
      </c>
      <c r="Z212" s="2" t="s">
        <v>39</v>
      </c>
      <c r="AA212" s="6" t="s">
        <v>39</v>
      </c>
      <c r="AB212" s="2" t="s">
        <v>39</v>
      </c>
      <c r="AC212" s="2" t="s">
        <v>39</v>
      </c>
      <c r="AD212" s="2" t="e">
        <v>#REF!</v>
      </c>
      <c r="AE212" s="2" t="s">
        <v>39</v>
      </c>
      <c r="AF212" s="2" t="s">
        <v>39</v>
      </c>
      <c r="AG212" s="2" t="s">
        <v>39</v>
      </c>
    </row>
    <row r="213" ht="15.75" customHeight="1">
      <c r="A213" s="4">
        <f>IFERROR(__xludf.DUMMYFUNCTION("""COMPUTED_VALUE"""),2024.0)</f>
        <v>2024</v>
      </c>
      <c r="B213" s="4">
        <f>IFERROR(__xludf.DUMMYFUNCTION("""COMPUTED_VALUE"""),14.0)</f>
        <v>14</v>
      </c>
      <c r="C213" s="5">
        <v>45385.0</v>
      </c>
      <c r="D213" s="2" t="e">
        <v>#REF!</v>
      </c>
      <c r="E213" s="2" t="e">
        <v>#REF!</v>
      </c>
      <c r="F213" s="2" t="e">
        <v>#REF!</v>
      </c>
      <c r="G213" s="2" t="s">
        <v>39</v>
      </c>
      <c r="H213" s="2" t="s">
        <v>39</v>
      </c>
      <c r="I213" s="2" t="e">
        <v>#REF!</v>
      </c>
      <c r="J213" s="2" t="e">
        <v>#REF!</v>
      </c>
      <c r="K213" s="2" t="e">
        <v>#REF!</v>
      </c>
      <c r="L213" s="6" t="e">
        <v>#REF!</v>
      </c>
      <c r="M213" s="6" t="e">
        <v>#REF!</v>
      </c>
      <c r="N213" s="2" t="e">
        <v>#REF!</v>
      </c>
      <c r="O213" s="2" t="e">
        <v>#REF!</v>
      </c>
      <c r="P213" s="2" t="s">
        <v>39</v>
      </c>
      <c r="Q213" s="2" t="e">
        <v>#REF!</v>
      </c>
      <c r="R213" s="2" t="s">
        <v>39</v>
      </c>
      <c r="S213" s="2" t="e">
        <v>#REF!</v>
      </c>
      <c r="T213" s="2" t="e">
        <v>#REF!</v>
      </c>
      <c r="U213" s="2" t="s">
        <v>39</v>
      </c>
      <c r="V213" s="2" t="e">
        <v>#REF!</v>
      </c>
      <c r="W213" s="2" t="s">
        <v>39</v>
      </c>
      <c r="X213" s="2" t="e">
        <v>#REF!</v>
      </c>
      <c r="Y213" s="2" t="s">
        <v>39</v>
      </c>
      <c r="Z213" s="2" t="s">
        <v>39</v>
      </c>
      <c r="AA213" s="6" t="s">
        <v>39</v>
      </c>
      <c r="AB213" s="2" t="s">
        <v>39</v>
      </c>
      <c r="AC213" s="2" t="s">
        <v>39</v>
      </c>
      <c r="AD213" s="2" t="e">
        <v>#REF!</v>
      </c>
      <c r="AE213" s="2" t="s">
        <v>39</v>
      </c>
      <c r="AF213" s="2" t="s">
        <v>39</v>
      </c>
      <c r="AG213" s="2" t="s">
        <v>39</v>
      </c>
    </row>
    <row r="214" ht="15.75" customHeight="1">
      <c r="A214" s="4">
        <f>IFERROR(__xludf.DUMMYFUNCTION("""COMPUTED_VALUE"""),2024.0)</f>
        <v>2024</v>
      </c>
      <c r="B214" s="4">
        <f>IFERROR(__xludf.DUMMYFUNCTION("""COMPUTED_VALUE"""),14.0)</f>
        <v>14</v>
      </c>
      <c r="C214" s="5">
        <v>45386.0</v>
      </c>
      <c r="D214" s="2" t="e">
        <v>#REF!</v>
      </c>
      <c r="E214" s="2" t="e">
        <v>#REF!</v>
      </c>
      <c r="F214" s="2" t="e">
        <v>#REF!</v>
      </c>
      <c r="G214" s="2" t="s">
        <v>39</v>
      </c>
      <c r="H214" s="2" t="s">
        <v>39</v>
      </c>
      <c r="I214" s="2" t="e">
        <v>#REF!</v>
      </c>
      <c r="J214" s="2" t="e">
        <v>#REF!</v>
      </c>
      <c r="K214" s="2" t="e">
        <v>#REF!</v>
      </c>
      <c r="L214" s="6" t="e">
        <v>#REF!</v>
      </c>
      <c r="M214" s="6" t="e">
        <v>#REF!</v>
      </c>
      <c r="N214" s="2" t="e">
        <v>#REF!</v>
      </c>
      <c r="O214" s="2" t="e">
        <v>#REF!</v>
      </c>
      <c r="P214" s="2" t="s">
        <v>39</v>
      </c>
      <c r="Q214" s="2" t="e">
        <v>#REF!</v>
      </c>
      <c r="R214" s="2" t="s">
        <v>39</v>
      </c>
      <c r="S214" s="2" t="e">
        <v>#REF!</v>
      </c>
      <c r="T214" s="2" t="e">
        <v>#REF!</v>
      </c>
      <c r="U214" s="2" t="s">
        <v>39</v>
      </c>
      <c r="V214" s="2" t="e">
        <v>#REF!</v>
      </c>
      <c r="W214" s="2" t="s">
        <v>39</v>
      </c>
      <c r="X214" s="2" t="e">
        <v>#REF!</v>
      </c>
      <c r="Y214" s="2" t="s">
        <v>39</v>
      </c>
      <c r="Z214" s="2" t="s">
        <v>39</v>
      </c>
      <c r="AA214" s="6" t="s">
        <v>39</v>
      </c>
      <c r="AB214" s="2" t="s">
        <v>39</v>
      </c>
      <c r="AC214" s="2" t="s">
        <v>39</v>
      </c>
      <c r="AD214" s="2" t="e">
        <v>#REF!</v>
      </c>
      <c r="AE214" s="2" t="s">
        <v>39</v>
      </c>
      <c r="AF214" s="2" t="s">
        <v>39</v>
      </c>
      <c r="AG214" s="2" t="s">
        <v>39</v>
      </c>
    </row>
    <row r="215" ht="15.75" customHeight="1">
      <c r="A215" s="4">
        <f>IFERROR(__xludf.DUMMYFUNCTION("""COMPUTED_VALUE"""),2024.0)</f>
        <v>2024</v>
      </c>
      <c r="B215" s="4">
        <f>IFERROR(__xludf.DUMMYFUNCTION("""COMPUTED_VALUE"""),14.0)</f>
        <v>14</v>
      </c>
      <c r="C215" s="5">
        <v>45387.0</v>
      </c>
      <c r="D215" s="2" t="e">
        <v>#REF!</v>
      </c>
      <c r="E215" s="2" t="e">
        <v>#REF!</v>
      </c>
      <c r="F215" s="2" t="e">
        <v>#REF!</v>
      </c>
      <c r="G215" s="2" t="s">
        <v>39</v>
      </c>
      <c r="H215" s="2" t="s">
        <v>39</v>
      </c>
      <c r="I215" s="2" t="e">
        <v>#REF!</v>
      </c>
      <c r="J215" s="2" t="e">
        <v>#REF!</v>
      </c>
      <c r="K215" s="2" t="e">
        <v>#REF!</v>
      </c>
      <c r="L215" s="6" t="e">
        <v>#REF!</v>
      </c>
      <c r="M215" s="6" t="e">
        <v>#REF!</v>
      </c>
      <c r="N215" s="2" t="e">
        <v>#REF!</v>
      </c>
      <c r="O215" s="2" t="e">
        <v>#REF!</v>
      </c>
      <c r="P215" s="2" t="s">
        <v>39</v>
      </c>
      <c r="Q215" s="2" t="e">
        <v>#REF!</v>
      </c>
      <c r="R215" s="2" t="s">
        <v>39</v>
      </c>
      <c r="S215" s="2" t="e">
        <v>#REF!</v>
      </c>
      <c r="T215" s="2" t="e">
        <v>#REF!</v>
      </c>
      <c r="U215" s="2" t="s">
        <v>39</v>
      </c>
      <c r="V215" s="2" t="e">
        <v>#REF!</v>
      </c>
      <c r="W215" s="2" t="s">
        <v>39</v>
      </c>
      <c r="X215" s="2" t="e">
        <v>#REF!</v>
      </c>
      <c r="Y215" s="2" t="s">
        <v>39</v>
      </c>
      <c r="Z215" s="2" t="s">
        <v>39</v>
      </c>
      <c r="AA215" s="6" t="s">
        <v>39</v>
      </c>
      <c r="AB215" s="2" t="s">
        <v>39</v>
      </c>
      <c r="AC215" s="2" t="s">
        <v>39</v>
      </c>
      <c r="AD215" s="2" t="e">
        <v>#REF!</v>
      </c>
      <c r="AE215" s="2" t="s">
        <v>39</v>
      </c>
      <c r="AF215" s="2" t="s">
        <v>39</v>
      </c>
      <c r="AG215" s="2" t="s">
        <v>39</v>
      </c>
    </row>
    <row r="216" ht="15.75" customHeight="1">
      <c r="A216" s="4">
        <f>IFERROR(__xludf.DUMMYFUNCTION("""COMPUTED_VALUE"""),2024.0)</f>
        <v>2024</v>
      </c>
      <c r="B216" s="4">
        <f>IFERROR(__xludf.DUMMYFUNCTION("""COMPUTED_VALUE"""),15.0)</f>
        <v>15</v>
      </c>
      <c r="C216" s="5">
        <v>45390.0</v>
      </c>
      <c r="D216" s="2" t="e">
        <v>#REF!</v>
      </c>
      <c r="E216" s="2" t="e">
        <v>#REF!</v>
      </c>
      <c r="F216" s="2" t="e">
        <v>#REF!</v>
      </c>
      <c r="G216" s="2" t="s">
        <v>39</v>
      </c>
      <c r="H216" s="2" t="s">
        <v>39</v>
      </c>
      <c r="I216" s="2" t="e">
        <v>#REF!</v>
      </c>
      <c r="J216" s="2" t="e">
        <v>#REF!</v>
      </c>
      <c r="K216" s="2" t="e">
        <v>#REF!</v>
      </c>
      <c r="L216" s="6" t="e">
        <v>#REF!</v>
      </c>
      <c r="M216" s="6" t="e">
        <v>#REF!</v>
      </c>
      <c r="N216" s="2" t="e">
        <v>#REF!</v>
      </c>
      <c r="O216" s="2" t="e">
        <v>#REF!</v>
      </c>
      <c r="P216" s="2" t="s">
        <v>39</v>
      </c>
      <c r="Q216" s="2" t="e">
        <v>#REF!</v>
      </c>
      <c r="R216" s="2" t="s">
        <v>39</v>
      </c>
      <c r="S216" s="2" t="e">
        <v>#REF!</v>
      </c>
      <c r="T216" s="2" t="e">
        <v>#REF!</v>
      </c>
      <c r="U216" s="2" t="s">
        <v>39</v>
      </c>
      <c r="V216" s="2" t="e">
        <v>#REF!</v>
      </c>
      <c r="W216" s="2" t="s">
        <v>39</v>
      </c>
      <c r="X216" s="2" t="e">
        <v>#REF!</v>
      </c>
      <c r="Y216" s="2" t="s">
        <v>39</v>
      </c>
      <c r="Z216" s="2" t="s">
        <v>39</v>
      </c>
      <c r="AA216" s="6" t="s">
        <v>39</v>
      </c>
      <c r="AB216" s="2" t="s">
        <v>39</v>
      </c>
      <c r="AC216" s="2" t="s">
        <v>39</v>
      </c>
      <c r="AD216" s="2" t="e">
        <v>#REF!</v>
      </c>
      <c r="AE216" s="2" t="s">
        <v>39</v>
      </c>
      <c r="AF216" s="2" t="s">
        <v>39</v>
      </c>
      <c r="AG216" s="2" t="s">
        <v>39</v>
      </c>
    </row>
    <row r="217" ht="15.75" customHeight="1">
      <c r="A217" s="4">
        <f>IFERROR(__xludf.DUMMYFUNCTION("""COMPUTED_VALUE"""),2024.0)</f>
        <v>2024</v>
      </c>
      <c r="B217" s="4">
        <f>IFERROR(__xludf.DUMMYFUNCTION("""COMPUTED_VALUE"""),15.0)</f>
        <v>15</v>
      </c>
      <c r="C217" s="5">
        <v>45391.0</v>
      </c>
      <c r="D217" s="2" t="e">
        <v>#REF!</v>
      </c>
      <c r="E217" s="2" t="e">
        <v>#REF!</v>
      </c>
      <c r="F217" s="2" t="e">
        <v>#REF!</v>
      </c>
      <c r="G217" s="2" t="s">
        <v>39</v>
      </c>
      <c r="H217" s="2" t="s">
        <v>39</v>
      </c>
      <c r="I217" s="2" t="e">
        <v>#REF!</v>
      </c>
      <c r="J217" s="2" t="e">
        <v>#REF!</v>
      </c>
      <c r="K217" s="2" t="e">
        <v>#REF!</v>
      </c>
      <c r="L217" s="6" t="e">
        <v>#REF!</v>
      </c>
      <c r="M217" s="6" t="e">
        <v>#REF!</v>
      </c>
      <c r="N217" s="2" t="e">
        <v>#REF!</v>
      </c>
      <c r="O217" s="2" t="e">
        <v>#REF!</v>
      </c>
      <c r="P217" s="2" t="s">
        <v>39</v>
      </c>
      <c r="Q217" s="2" t="e">
        <v>#REF!</v>
      </c>
      <c r="R217" s="2" t="s">
        <v>39</v>
      </c>
      <c r="S217" s="2" t="e">
        <v>#REF!</v>
      </c>
      <c r="T217" s="2" t="e">
        <v>#REF!</v>
      </c>
      <c r="U217" s="2" t="s">
        <v>39</v>
      </c>
      <c r="V217" s="2" t="e">
        <v>#REF!</v>
      </c>
      <c r="W217" s="2" t="s">
        <v>39</v>
      </c>
      <c r="X217" s="2" t="e">
        <v>#REF!</v>
      </c>
      <c r="Y217" s="2" t="s">
        <v>39</v>
      </c>
      <c r="Z217" s="2" t="s">
        <v>39</v>
      </c>
      <c r="AA217" s="6" t="s">
        <v>39</v>
      </c>
      <c r="AB217" s="2" t="s">
        <v>39</v>
      </c>
      <c r="AC217" s="2" t="s">
        <v>39</v>
      </c>
      <c r="AD217" s="2" t="e">
        <v>#REF!</v>
      </c>
      <c r="AE217" s="2" t="s">
        <v>39</v>
      </c>
      <c r="AF217" s="2" t="s">
        <v>39</v>
      </c>
      <c r="AG217" s="2" t="s">
        <v>39</v>
      </c>
    </row>
    <row r="218" ht="15.75" customHeight="1">
      <c r="A218" s="4">
        <f>IFERROR(__xludf.DUMMYFUNCTION("""COMPUTED_VALUE"""),2024.0)</f>
        <v>2024</v>
      </c>
      <c r="B218" s="4">
        <f>IFERROR(__xludf.DUMMYFUNCTION("""COMPUTED_VALUE"""),15.0)</f>
        <v>15</v>
      </c>
      <c r="C218" s="5">
        <v>45392.0</v>
      </c>
      <c r="D218" s="2" t="e">
        <v>#REF!</v>
      </c>
      <c r="E218" s="2" t="e">
        <v>#REF!</v>
      </c>
      <c r="F218" s="2" t="e">
        <v>#REF!</v>
      </c>
      <c r="G218" s="2" t="s">
        <v>39</v>
      </c>
      <c r="H218" s="2" t="s">
        <v>39</v>
      </c>
      <c r="I218" s="2" t="e">
        <v>#REF!</v>
      </c>
      <c r="J218" s="2" t="e">
        <v>#REF!</v>
      </c>
      <c r="K218" s="2" t="e">
        <v>#REF!</v>
      </c>
      <c r="L218" s="6" t="e">
        <v>#REF!</v>
      </c>
      <c r="M218" s="6" t="e">
        <v>#REF!</v>
      </c>
      <c r="N218" s="2" t="e">
        <v>#REF!</v>
      </c>
      <c r="O218" s="2" t="e">
        <v>#REF!</v>
      </c>
      <c r="P218" s="2" t="s">
        <v>39</v>
      </c>
      <c r="Q218" s="2" t="e">
        <v>#REF!</v>
      </c>
      <c r="R218" s="2" t="s">
        <v>39</v>
      </c>
      <c r="S218" s="2" t="e">
        <v>#REF!</v>
      </c>
      <c r="T218" s="2" t="e">
        <v>#REF!</v>
      </c>
      <c r="U218" s="2" t="s">
        <v>39</v>
      </c>
      <c r="V218" s="2" t="e">
        <v>#REF!</v>
      </c>
      <c r="W218" s="2" t="s">
        <v>39</v>
      </c>
      <c r="X218" s="2" t="e">
        <v>#REF!</v>
      </c>
      <c r="Y218" s="2" t="s">
        <v>39</v>
      </c>
      <c r="Z218" s="2" t="s">
        <v>39</v>
      </c>
      <c r="AA218" s="6" t="s">
        <v>39</v>
      </c>
      <c r="AB218" s="2" t="s">
        <v>39</v>
      </c>
      <c r="AC218" s="2" t="s">
        <v>39</v>
      </c>
      <c r="AD218" s="2" t="e">
        <v>#REF!</v>
      </c>
      <c r="AE218" s="2" t="s">
        <v>39</v>
      </c>
      <c r="AF218" s="2" t="s">
        <v>39</v>
      </c>
      <c r="AG218" s="2" t="s">
        <v>39</v>
      </c>
    </row>
    <row r="219" ht="15.75" customHeight="1">
      <c r="A219" s="4">
        <f>IFERROR(__xludf.DUMMYFUNCTION("""COMPUTED_VALUE"""),2024.0)</f>
        <v>2024</v>
      </c>
      <c r="B219" s="4">
        <f>IFERROR(__xludf.DUMMYFUNCTION("""COMPUTED_VALUE"""),15.0)</f>
        <v>15</v>
      </c>
      <c r="C219" s="5">
        <v>45393.0</v>
      </c>
      <c r="D219" s="2" t="e">
        <v>#REF!</v>
      </c>
      <c r="E219" s="2" t="e">
        <v>#REF!</v>
      </c>
      <c r="F219" s="2" t="e">
        <v>#REF!</v>
      </c>
      <c r="G219" s="2" t="s">
        <v>39</v>
      </c>
      <c r="H219" s="2" t="s">
        <v>39</v>
      </c>
      <c r="I219" s="2" t="e">
        <v>#REF!</v>
      </c>
      <c r="J219" s="2" t="e">
        <v>#REF!</v>
      </c>
      <c r="K219" s="2" t="e">
        <v>#REF!</v>
      </c>
      <c r="L219" s="6" t="e">
        <v>#REF!</v>
      </c>
      <c r="M219" s="6" t="e">
        <v>#REF!</v>
      </c>
      <c r="N219" s="2" t="e">
        <v>#REF!</v>
      </c>
      <c r="O219" s="2" t="e">
        <v>#REF!</v>
      </c>
      <c r="P219" s="2" t="s">
        <v>39</v>
      </c>
      <c r="Q219" s="2" t="e">
        <v>#REF!</v>
      </c>
      <c r="R219" s="2" t="s">
        <v>39</v>
      </c>
      <c r="S219" s="2" t="e">
        <v>#REF!</v>
      </c>
      <c r="T219" s="2" t="e">
        <v>#REF!</v>
      </c>
      <c r="U219" s="2" t="s">
        <v>39</v>
      </c>
      <c r="V219" s="2" t="e">
        <v>#REF!</v>
      </c>
      <c r="W219" s="2" t="s">
        <v>39</v>
      </c>
      <c r="X219" s="2" t="e">
        <v>#REF!</v>
      </c>
      <c r="Y219" s="2" t="s">
        <v>39</v>
      </c>
      <c r="Z219" s="2" t="s">
        <v>39</v>
      </c>
      <c r="AA219" s="6" t="s">
        <v>39</v>
      </c>
      <c r="AB219" s="2" t="s">
        <v>39</v>
      </c>
      <c r="AC219" s="2" t="s">
        <v>39</v>
      </c>
      <c r="AD219" s="2" t="e">
        <v>#REF!</v>
      </c>
      <c r="AE219" s="2" t="s">
        <v>39</v>
      </c>
      <c r="AF219" s="2" t="s">
        <v>39</v>
      </c>
      <c r="AG219" s="2" t="s">
        <v>39</v>
      </c>
    </row>
    <row r="220" ht="15.75" customHeight="1">
      <c r="A220" s="4">
        <f>IFERROR(__xludf.DUMMYFUNCTION("""COMPUTED_VALUE"""),2024.0)</f>
        <v>2024</v>
      </c>
      <c r="B220" s="4">
        <f>IFERROR(__xludf.DUMMYFUNCTION("""COMPUTED_VALUE"""),15.0)</f>
        <v>15</v>
      </c>
      <c r="C220" s="5">
        <v>45394.0</v>
      </c>
      <c r="D220" s="2" t="e">
        <v>#REF!</v>
      </c>
      <c r="E220" s="2" t="e">
        <v>#REF!</v>
      </c>
      <c r="F220" s="2" t="e">
        <v>#REF!</v>
      </c>
      <c r="G220" s="2" t="s">
        <v>39</v>
      </c>
      <c r="H220" s="2" t="s">
        <v>39</v>
      </c>
      <c r="I220" s="2" t="e">
        <v>#REF!</v>
      </c>
      <c r="J220" s="2" t="e">
        <v>#REF!</v>
      </c>
      <c r="K220" s="2" t="e">
        <v>#REF!</v>
      </c>
      <c r="L220" s="6" t="e">
        <v>#REF!</v>
      </c>
      <c r="M220" s="6" t="e">
        <v>#REF!</v>
      </c>
      <c r="N220" s="2" t="e">
        <v>#REF!</v>
      </c>
      <c r="O220" s="2" t="e">
        <v>#REF!</v>
      </c>
      <c r="P220" s="2" t="s">
        <v>39</v>
      </c>
      <c r="Q220" s="2" t="e">
        <v>#REF!</v>
      </c>
      <c r="R220" s="2" t="s">
        <v>39</v>
      </c>
      <c r="S220" s="2" t="e">
        <v>#REF!</v>
      </c>
      <c r="T220" s="2" t="e">
        <v>#REF!</v>
      </c>
      <c r="U220" s="2" t="s">
        <v>39</v>
      </c>
      <c r="V220" s="2" t="e">
        <v>#REF!</v>
      </c>
      <c r="W220" s="2" t="s">
        <v>39</v>
      </c>
      <c r="X220" s="2" t="e">
        <v>#REF!</v>
      </c>
      <c r="Y220" s="2" t="s">
        <v>39</v>
      </c>
      <c r="Z220" s="2" t="s">
        <v>39</v>
      </c>
      <c r="AA220" s="6" t="s">
        <v>39</v>
      </c>
      <c r="AB220" s="2" t="s">
        <v>39</v>
      </c>
      <c r="AC220" s="2" t="s">
        <v>39</v>
      </c>
      <c r="AD220" s="2" t="e">
        <v>#REF!</v>
      </c>
      <c r="AE220" s="2" t="s">
        <v>39</v>
      </c>
      <c r="AF220" s="2" t="s">
        <v>39</v>
      </c>
      <c r="AG220" s="2" t="s">
        <v>39</v>
      </c>
    </row>
    <row r="221" ht="15.75" customHeight="1">
      <c r="A221" s="4">
        <f>IFERROR(__xludf.DUMMYFUNCTION("""COMPUTED_VALUE"""),2024.0)</f>
        <v>2024</v>
      </c>
      <c r="B221" s="4">
        <f>IFERROR(__xludf.DUMMYFUNCTION("""COMPUTED_VALUE"""),16.0)</f>
        <v>16</v>
      </c>
      <c r="C221" s="5">
        <v>45397.0</v>
      </c>
      <c r="D221" s="2" t="e">
        <v>#REF!</v>
      </c>
      <c r="E221" s="2" t="e">
        <v>#REF!</v>
      </c>
      <c r="F221" s="2" t="e">
        <v>#REF!</v>
      </c>
      <c r="G221" s="2" t="s">
        <v>39</v>
      </c>
      <c r="H221" s="2" t="s">
        <v>39</v>
      </c>
      <c r="I221" s="2" t="e">
        <v>#REF!</v>
      </c>
      <c r="J221" s="2" t="e">
        <v>#REF!</v>
      </c>
      <c r="K221" s="2" t="e">
        <v>#REF!</v>
      </c>
      <c r="L221" s="6" t="e">
        <v>#REF!</v>
      </c>
      <c r="M221" s="6" t="e">
        <v>#REF!</v>
      </c>
      <c r="N221" s="2" t="e">
        <v>#REF!</v>
      </c>
      <c r="O221" s="2" t="e">
        <v>#REF!</v>
      </c>
      <c r="P221" s="2" t="s">
        <v>39</v>
      </c>
      <c r="Q221" s="2" t="e">
        <v>#REF!</v>
      </c>
      <c r="R221" s="2" t="s">
        <v>39</v>
      </c>
      <c r="S221" s="2" t="e">
        <v>#REF!</v>
      </c>
      <c r="T221" s="2" t="e">
        <v>#REF!</v>
      </c>
      <c r="U221" s="2" t="s">
        <v>39</v>
      </c>
      <c r="V221" s="2" t="e">
        <v>#REF!</v>
      </c>
      <c r="W221" s="2" t="s">
        <v>39</v>
      </c>
      <c r="X221" s="2" t="e">
        <v>#REF!</v>
      </c>
      <c r="Y221" s="2" t="s">
        <v>39</v>
      </c>
      <c r="Z221" s="2" t="s">
        <v>39</v>
      </c>
      <c r="AA221" s="6" t="s">
        <v>39</v>
      </c>
      <c r="AB221" s="2" t="s">
        <v>39</v>
      </c>
      <c r="AC221" s="2" t="s">
        <v>39</v>
      </c>
      <c r="AD221" s="2" t="e">
        <v>#REF!</v>
      </c>
      <c r="AE221" s="2" t="s">
        <v>39</v>
      </c>
      <c r="AF221" s="2" t="s">
        <v>39</v>
      </c>
      <c r="AG221" s="2" t="s">
        <v>39</v>
      </c>
    </row>
    <row r="222" ht="15.75" customHeight="1">
      <c r="A222" s="4">
        <f>IFERROR(__xludf.DUMMYFUNCTION("""COMPUTED_VALUE"""),2024.0)</f>
        <v>2024</v>
      </c>
      <c r="B222" s="4">
        <f>IFERROR(__xludf.DUMMYFUNCTION("""COMPUTED_VALUE"""),16.0)</f>
        <v>16</v>
      </c>
      <c r="C222" s="5">
        <v>45398.0</v>
      </c>
      <c r="D222" s="2" t="e">
        <v>#REF!</v>
      </c>
      <c r="E222" s="2" t="e">
        <v>#REF!</v>
      </c>
      <c r="F222" s="2" t="e">
        <v>#REF!</v>
      </c>
      <c r="G222" s="2" t="s">
        <v>39</v>
      </c>
      <c r="H222" s="2" t="s">
        <v>39</v>
      </c>
      <c r="I222" s="2" t="e">
        <v>#REF!</v>
      </c>
      <c r="J222" s="2" t="e">
        <v>#REF!</v>
      </c>
      <c r="K222" s="2" t="e">
        <v>#REF!</v>
      </c>
      <c r="L222" s="6" t="e">
        <v>#REF!</v>
      </c>
      <c r="M222" s="6" t="e">
        <v>#REF!</v>
      </c>
      <c r="N222" s="2" t="e">
        <v>#REF!</v>
      </c>
      <c r="O222" s="2" t="e">
        <v>#REF!</v>
      </c>
      <c r="P222" s="2" t="s">
        <v>39</v>
      </c>
      <c r="Q222" s="2" t="e">
        <v>#REF!</v>
      </c>
      <c r="R222" s="2" t="s">
        <v>39</v>
      </c>
      <c r="S222" s="2" t="e">
        <v>#REF!</v>
      </c>
      <c r="T222" s="2" t="e">
        <v>#REF!</v>
      </c>
      <c r="U222" s="2" t="s">
        <v>39</v>
      </c>
      <c r="V222" s="2" t="e">
        <v>#REF!</v>
      </c>
      <c r="W222" s="2" t="s">
        <v>39</v>
      </c>
      <c r="X222" s="2" t="e">
        <v>#REF!</v>
      </c>
      <c r="Y222" s="2" t="s">
        <v>39</v>
      </c>
      <c r="Z222" s="2" t="s">
        <v>39</v>
      </c>
      <c r="AA222" s="6" t="s">
        <v>39</v>
      </c>
      <c r="AB222" s="2" t="s">
        <v>39</v>
      </c>
      <c r="AC222" s="2" t="s">
        <v>39</v>
      </c>
      <c r="AD222" s="2" t="e">
        <v>#REF!</v>
      </c>
      <c r="AE222" s="2" t="s">
        <v>39</v>
      </c>
      <c r="AF222" s="2" t="s">
        <v>39</v>
      </c>
      <c r="AG222" s="2" t="s">
        <v>39</v>
      </c>
    </row>
    <row r="223" ht="15.75" customHeight="1">
      <c r="A223" s="4">
        <f>IFERROR(__xludf.DUMMYFUNCTION("""COMPUTED_VALUE"""),2024.0)</f>
        <v>2024</v>
      </c>
      <c r="B223" s="4">
        <f>IFERROR(__xludf.DUMMYFUNCTION("""COMPUTED_VALUE"""),16.0)</f>
        <v>16</v>
      </c>
      <c r="C223" s="5">
        <v>45399.0</v>
      </c>
      <c r="D223" s="2" t="e">
        <v>#REF!</v>
      </c>
      <c r="E223" s="2" t="e">
        <v>#REF!</v>
      </c>
      <c r="F223" s="2" t="e">
        <v>#REF!</v>
      </c>
      <c r="G223" s="2" t="s">
        <v>39</v>
      </c>
      <c r="H223" s="2" t="s">
        <v>39</v>
      </c>
      <c r="I223" s="2" t="e">
        <v>#REF!</v>
      </c>
      <c r="J223" s="2" t="e">
        <v>#REF!</v>
      </c>
      <c r="K223" s="2" t="e">
        <v>#REF!</v>
      </c>
      <c r="L223" s="6" t="e">
        <v>#REF!</v>
      </c>
      <c r="M223" s="6" t="e">
        <v>#REF!</v>
      </c>
      <c r="N223" s="2" t="e">
        <v>#REF!</v>
      </c>
      <c r="O223" s="2" t="e">
        <v>#REF!</v>
      </c>
      <c r="P223" s="2" t="s">
        <v>39</v>
      </c>
      <c r="Q223" s="2" t="e">
        <v>#REF!</v>
      </c>
      <c r="R223" s="2" t="s">
        <v>39</v>
      </c>
      <c r="S223" s="2" t="e">
        <v>#REF!</v>
      </c>
      <c r="T223" s="2" t="e">
        <v>#REF!</v>
      </c>
      <c r="U223" s="2" t="s">
        <v>39</v>
      </c>
      <c r="V223" s="2" t="e">
        <v>#REF!</v>
      </c>
      <c r="W223" s="2" t="s">
        <v>39</v>
      </c>
      <c r="X223" s="2" t="e">
        <v>#REF!</v>
      </c>
      <c r="Y223" s="2" t="e">
        <v>#REF!</v>
      </c>
      <c r="Z223" s="2" t="s">
        <v>39</v>
      </c>
      <c r="AA223" s="6" t="s">
        <v>39</v>
      </c>
      <c r="AB223" s="2" t="s">
        <v>39</v>
      </c>
      <c r="AC223" s="2" t="s">
        <v>39</v>
      </c>
      <c r="AD223" s="2" t="e">
        <v>#REF!</v>
      </c>
      <c r="AE223" s="2" t="s">
        <v>39</v>
      </c>
      <c r="AF223" s="2" t="s">
        <v>39</v>
      </c>
      <c r="AG223" s="2" t="s">
        <v>39</v>
      </c>
    </row>
    <row r="224" ht="15.75" customHeight="1">
      <c r="A224" s="4">
        <f>IFERROR(__xludf.DUMMYFUNCTION("""COMPUTED_VALUE"""),2024.0)</f>
        <v>2024</v>
      </c>
      <c r="B224" s="4">
        <f>IFERROR(__xludf.DUMMYFUNCTION("""COMPUTED_VALUE"""),16.0)</f>
        <v>16</v>
      </c>
      <c r="C224" s="5">
        <v>45400.0</v>
      </c>
      <c r="D224" s="2" t="e">
        <v>#REF!</v>
      </c>
      <c r="E224" s="2" t="e">
        <v>#REF!</v>
      </c>
      <c r="F224" s="2" t="e">
        <v>#REF!</v>
      </c>
      <c r="G224" s="2" t="s">
        <v>39</v>
      </c>
      <c r="H224" s="2" t="s">
        <v>39</v>
      </c>
      <c r="I224" s="2" t="e">
        <v>#REF!</v>
      </c>
      <c r="J224" s="2" t="e">
        <v>#REF!</v>
      </c>
      <c r="K224" s="2" t="e">
        <v>#REF!</v>
      </c>
      <c r="L224" s="6" t="e">
        <v>#REF!</v>
      </c>
      <c r="M224" s="6" t="e">
        <v>#REF!</v>
      </c>
      <c r="N224" s="2" t="e">
        <v>#REF!</v>
      </c>
      <c r="O224" s="2" t="e">
        <v>#REF!</v>
      </c>
      <c r="P224" s="2" t="s">
        <v>39</v>
      </c>
      <c r="Q224" s="2" t="e">
        <v>#REF!</v>
      </c>
      <c r="R224" s="2" t="s">
        <v>39</v>
      </c>
      <c r="S224" s="2" t="e">
        <v>#REF!</v>
      </c>
      <c r="T224" s="2" t="e">
        <v>#REF!</v>
      </c>
      <c r="U224" s="2" t="s">
        <v>39</v>
      </c>
      <c r="V224" s="2" t="e">
        <v>#REF!</v>
      </c>
      <c r="W224" s="2" t="s">
        <v>39</v>
      </c>
      <c r="X224" s="2" t="e">
        <v>#REF!</v>
      </c>
      <c r="Y224" s="2" t="e">
        <v>#REF!</v>
      </c>
      <c r="Z224" s="2" t="s">
        <v>39</v>
      </c>
      <c r="AA224" s="6" t="s">
        <v>39</v>
      </c>
      <c r="AB224" s="2" t="s">
        <v>39</v>
      </c>
      <c r="AC224" s="2" t="s">
        <v>39</v>
      </c>
      <c r="AD224" s="2" t="e">
        <v>#REF!</v>
      </c>
      <c r="AE224" s="2" t="s">
        <v>39</v>
      </c>
      <c r="AF224" s="2" t="s">
        <v>39</v>
      </c>
      <c r="AG224" s="2" t="s">
        <v>39</v>
      </c>
    </row>
    <row r="225" ht="15.75" customHeight="1">
      <c r="A225" s="4">
        <f>IFERROR(__xludf.DUMMYFUNCTION("""COMPUTED_VALUE"""),2024.0)</f>
        <v>2024</v>
      </c>
      <c r="B225" s="4">
        <f>IFERROR(__xludf.DUMMYFUNCTION("""COMPUTED_VALUE"""),16.0)</f>
        <v>16</v>
      </c>
      <c r="C225" s="5">
        <v>45401.0</v>
      </c>
      <c r="D225" s="2" t="e">
        <v>#REF!</v>
      </c>
      <c r="E225" s="2" t="e">
        <v>#REF!</v>
      </c>
      <c r="F225" s="2" t="e">
        <v>#REF!</v>
      </c>
      <c r="G225" s="2" t="s">
        <v>39</v>
      </c>
      <c r="H225" s="2" t="s">
        <v>39</v>
      </c>
      <c r="I225" s="2" t="e">
        <v>#REF!</v>
      </c>
      <c r="J225" s="2" t="e">
        <v>#REF!</v>
      </c>
      <c r="K225" s="2" t="e">
        <v>#REF!</v>
      </c>
      <c r="L225" s="6" t="e">
        <v>#REF!</v>
      </c>
      <c r="M225" s="6" t="e">
        <v>#REF!</v>
      </c>
      <c r="N225" s="2" t="e">
        <v>#REF!</v>
      </c>
      <c r="O225" s="2" t="e">
        <v>#REF!</v>
      </c>
      <c r="P225" s="2" t="s">
        <v>39</v>
      </c>
      <c r="Q225" s="2" t="e">
        <v>#REF!</v>
      </c>
      <c r="R225" s="2" t="s">
        <v>39</v>
      </c>
      <c r="S225" s="2" t="e">
        <v>#REF!</v>
      </c>
      <c r="T225" s="2" t="e">
        <v>#REF!</v>
      </c>
      <c r="U225" s="2" t="s">
        <v>39</v>
      </c>
      <c r="V225" s="2" t="e">
        <v>#REF!</v>
      </c>
      <c r="W225" s="2" t="s">
        <v>39</v>
      </c>
      <c r="X225" s="2" t="e">
        <v>#REF!</v>
      </c>
      <c r="Y225" s="2" t="e">
        <v>#REF!</v>
      </c>
      <c r="Z225" s="2" t="s">
        <v>39</v>
      </c>
      <c r="AA225" s="6" t="s">
        <v>39</v>
      </c>
      <c r="AB225" s="2" t="s">
        <v>39</v>
      </c>
      <c r="AC225" s="2" t="s">
        <v>39</v>
      </c>
      <c r="AD225" s="2" t="e">
        <v>#REF!</v>
      </c>
      <c r="AE225" s="2" t="s">
        <v>39</v>
      </c>
      <c r="AF225" s="2" t="s">
        <v>39</v>
      </c>
      <c r="AG225" s="2" t="s">
        <v>39</v>
      </c>
    </row>
    <row r="226" ht="15.75" customHeight="1">
      <c r="A226" s="4">
        <f>IFERROR(__xludf.DUMMYFUNCTION("""COMPUTED_VALUE"""),2024.0)</f>
        <v>2024</v>
      </c>
      <c r="B226" s="4">
        <f>IFERROR(__xludf.DUMMYFUNCTION("""COMPUTED_VALUE"""),17.0)</f>
        <v>17</v>
      </c>
      <c r="C226" s="5">
        <v>45404.0</v>
      </c>
      <c r="D226" s="2" t="e">
        <v>#REF!</v>
      </c>
      <c r="E226" s="2" t="e">
        <v>#REF!</v>
      </c>
      <c r="F226" s="2" t="e">
        <v>#REF!</v>
      </c>
      <c r="G226" s="2" t="s">
        <v>39</v>
      </c>
      <c r="H226" s="2" t="s">
        <v>39</v>
      </c>
      <c r="I226" s="2" t="e">
        <v>#REF!</v>
      </c>
      <c r="J226" s="2" t="e">
        <v>#REF!</v>
      </c>
      <c r="K226" s="2" t="e">
        <v>#REF!</v>
      </c>
      <c r="L226" s="6" t="e">
        <v>#REF!</v>
      </c>
      <c r="M226" s="6" t="e">
        <v>#REF!</v>
      </c>
      <c r="N226" s="2" t="e">
        <v>#REF!</v>
      </c>
      <c r="O226" s="2" t="e">
        <v>#REF!</v>
      </c>
      <c r="P226" s="2" t="s">
        <v>39</v>
      </c>
      <c r="Q226" s="2" t="e">
        <v>#REF!</v>
      </c>
      <c r="R226" s="2" t="s">
        <v>39</v>
      </c>
      <c r="S226" s="2" t="e">
        <v>#REF!</v>
      </c>
      <c r="T226" s="2" t="e">
        <v>#REF!</v>
      </c>
      <c r="U226" s="2" t="s">
        <v>39</v>
      </c>
      <c r="V226" s="2" t="e">
        <v>#REF!</v>
      </c>
      <c r="W226" s="2" t="s">
        <v>39</v>
      </c>
      <c r="X226" s="2" t="e">
        <v>#REF!</v>
      </c>
      <c r="Y226" s="2" t="e">
        <v>#REF!</v>
      </c>
      <c r="Z226" s="2" t="e">
        <v>#REF!</v>
      </c>
      <c r="AA226" s="6" t="s">
        <v>39</v>
      </c>
      <c r="AB226" s="2" t="s">
        <v>39</v>
      </c>
      <c r="AC226" s="2" t="s">
        <v>39</v>
      </c>
      <c r="AD226" s="2" t="e">
        <v>#REF!</v>
      </c>
      <c r="AE226" s="2" t="s">
        <v>39</v>
      </c>
      <c r="AF226" s="2" t="s">
        <v>39</v>
      </c>
      <c r="AG226" s="2" t="s">
        <v>39</v>
      </c>
    </row>
    <row r="227" ht="15.75" customHeight="1">
      <c r="A227" s="4">
        <f>IFERROR(__xludf.DUMMYFUNCTION("""COMPUTED_VALUE"""),2024.0)</f>
        <v>2024</v>
      </c>
      <c r="B227" s="4">
        <f>IFERROR(__xludf.DUMMYFUNCTION("""COMPUTED_VALUE"""),17.0)</f>
        <v>17</v>
      </c>
      <c r="C227" s="5">
        <v>45405.0</v>
      </c>
      <c r="D227" s="2" t="e">
        <v>#REF!</v>
      </c>
      <c r="E227" s="2" t="e">
        <v>#REF!</v>
      </c>
      <c r="F227" s="2" t="e">
        <v>#REF!</v>
      </c>
      <c r="G227" s="2" t="s">
        <v>39</v>
      </c>
      <c r="H227" s="2" t="s">
        <v>39</v>
      </c>
      <c r="I227" s="2" t="s">
        <v>39</v>
      </c>
      <c r="J227" s="2" t="e">
        <v>#REF!</v>
      </c>
      <c r="K227" s="2" t="e">
        <v>#REF!</v>
      </c>
      <c r="L227" s="6" t="e">
        <v>#REF!</v>
      </c>
      <c r="M227" s="6" t="e">
        <v>#REF!</v>
      </c>
      <c r="N227" s="2" t="e">
        <v>#REF!</v>
      </c>
      <c r="O227" s="2" t="e">
        <v>#REF!</v>
      </c>
      <c r="P227" s="2" t="s">
        <v>39</v>
      </c>
      <c r="Q227" s="2" t="s">
        <v>39</v>
      </c>
      <c r="R227" s="2" t="s">
        <v>39</v>
      </c>
      <c r="S227" s="2" t="e">
        <v>#REF!</v>
      </c>
      <c r="T227" s="2" t="e">
        <v>#REF!</v>
      </c>
      <c r="U227" s="2" t="s">
        <v>39</v>
      </c>
      <c r="V227" s="2" t="e">
        <v>#REF!</v>
      </c>
      <c r="W227" s="2" t="s">
        <v>39</v>
      </c>
      <c r="X227" s="2" t="e">
        <v>#REF!</v>
      </c>
      <c r="Y227" s="2" t="e">
        <v>#REF!</v>
      </c>
      <c r="Z227" s="2" t="e">
        <v>#REF!</v>
      </c>
      <c r="AA227" s="6" t="e">
        <v>#REF!</v>
      </c>
      <c r="AB227" s="2" t="e">
        <v>#REF!</v>
      </c>
      <c r="AC227" s="2" t="s">
        <v>39</v>
      </c>
      <c r="AD227" s="2" t="e">
        <v>#REF!</v>
      </c>
      <c r="AE227" s="2" t="s">
        <v>39</v>
      </c>
      <c r="AF227" s="2" t="s">
        <v>39</v>
      </c>
      <c r="AG227" s="2" t="s">
        <v>39</v>
      </c>
    </row>
    <row r="228" ht="15.75" customHeight="1">
      <c r="A228" s="4">
        <f>IFERROR(__xludf.DUMMYFUNCTION("""COMPUTED_VALUE"""),2024.0)</f>
        <v>2024</v>
      </c>
      <c r="B228" s="4">
        <f>IFERROR(__xludf.DUMMYFUNCTION("""COMPUTED_VALUE"""),17.0)</f>
        <v>17</v>
      </c>
      <c r="C228" s="5">
        <v>45406.0</v>
      </c>
      <c r="D228" s="2" t="e">
        <v>#REF!</v>
      </c>
      <c r="E228" s="2" t="e">
        <v>#REF!</v>
      </c>
      <c r="F228" s="2" t="e">
        <v>#REF!</v>
      </c>
      <c r="G228" s="2" t="s">
        <v>39</v>
      </c>
      <c r="H228" s="2" t="s">
        <v>39</v>
      </c>
      <c r="I228" s="2" t="s">
        <v>39</v>
      </c>
      <c r="J228" s="2" t="e">
        <v>#REF!</v>
      </c>
      <c r="K228" s="2" t="e">
        <v>#REF!</v>
      </c>
      <c r="L228" s="6" t="e">
        <v>#REF!</v>
      </c>
      <c r="M228" s="6" t="e">
        <v>#REF!</v>
      </c>
      <c r="N228" s="2" t="e">
        <v>#REF!</v>
      </c>
      <c r="O228" s="2" t="e">
        <v>#REF!</v>
      </c>
      <c r="P228" s="2" t="s">
        <v>39</v>
      </c>
      <c r="Q228" s="2" t="s">
        <v>39</v>
      </c>
      <c r="R228" s="2" t="s">
        <v>39</v>
      </c>
      <c r="S228" s="2" t="e">
        <v>#REF!</v>
      </c>
      <c r="T228" s="2" t="e">
        <v>#REF!</v>
      </c>
      <c r="U228" s="2" t="s">
        <v>39</v>
      </c>
      <c r="V228" s="2" t="e">
        <v>#REF!</v>
      </c>
      <c r="W228" s="2" t="s">
        <v>39</v>
      </c>
      <c r="X228" s="2" t="e">
        <v>#REF!</v>
      </c>
      <c r="Y228" s="2" t="e">
        <v>#REF!</v>
      </c>
      <c r="Z228" s="2" t="e">
        <v>#REF!</v>
      </c>
      <c r="AA228" s="6" t="e">
        <v>#REF!</v>
      </c>
      <c r="AB228" s="2" t="e">
        <v>#REF!</v>
      </c>
      <c r="AC228" s="2" t="s">
        <v>39</v>
      </c>
      <c r="AD228" s="2" t="e">
        <v>#REF!</v>
      </c>
      <c r="AE228" s="2" t="s">
        <v>39</v>
      </c>
      <c r="AF228" s="2" t="s">
        <v>39</v>
      </c>
      <c r="AG228" s="2" t="s">
        <v>39</v>
      </c>
    </row>
    <row r="229" ht="15.75" customHeight="1">
      <c r="A229" s="4">
        <f>IFERROR(__xludf.DUMMYFUNCTION("""COMPUTED_VALUE"""),2024.0)</f>
        <v>2024</v>
      </c>
      <c r="B229" s="4">
        <f>IFERROR(__xludf.DUMMYFUNCTION("""COMPUTED_VALUE"""),17.0)</f>
        <v>17</v>
      </c>
      <c r="C229" s="5">
        <v>45407.0</v>
      </c>
      <c r="D229" s="2" t="e">
        <v>#REF!</v>
      </c>
      <c r="E229" s="2" t="e">
        <v>#REF!</v>
      </c>
      <c r="F229" s="2" t="e">
        <v>#REF!</v>
      </c>
      <c r="G229" s="2" t="s">
        <v>39</v>
      </c>
      <c r="H229" s="2" t="s">
        <v>39</v>
      </c>
      <c r="I229" s="2" t="s">
        <v>39</v>
      </c>
      <c r="J229" s="2" t="e">
        <v>#REF!</v>
      </c>
      <c r="K229" s="2" t="e">
        <v>#REF!</v>
      </c>
      <c r="L229" s="6" t="e">
        <v>#REF!</v>
      </c>
      <c r="M229" s="6" t="e">
        <v>#REF!</v>
      </c>
      <c r="N229" s="2" t="e">
        <v>#REF!</v>
      </c>
      <c r="O229" s="2" t="e">
        <v>#REF!</v>
      </c>
      <c r="P229" s="2" t="s">
        <v>39</v>
      </c>
      <c r="Q229" s="2" t="s">
        <v>39</v>
      </c>
      <c r="R229" s="2" t="s">
        <v>39</v>
      </c>
      <c r="S229" s="2" t="e">
        <v>#REF!</v>
      </c>
      <c r="T229" s="2" t="e">
        <v>#REF!</v>
      </c>
      <c r="U229" s="2" t="s">
        <v>39</v>
      </c>
      <c r="V229" s="2" t="e">
        <v>#REF!</v>
      </c>
      <c r="W229" s="2" t="s">
        <v>39</v>
      </c>
      <c r="X229" s="2" t="e">
        <v>#REF!</v>
      </c>
      <c r="Y229" s="2" t="e">
        <v>#REF!</v>
      </c>
      <c r="Z229" s="2" t="e">
        <v>#REF!</v>
      </c>
      <c r="AA229" s="6" t="e">
        <v>#REF!</v>
      </c>
      <c r="AB229" s="2" t="e">
        <v>#REF!</v>
      </c>
      <c r="AC229" s="2" t="s">
        <v>39</v>
      </c>
      <c r="AD229" s="2" t="e">
        <v>#REF!</v>
      </c>
      <c r="AE229" s="2" t="s">
        <v>39</v>
      </c>
      <c r="AF229" s="2" t="s">
        <v>39</v>
      </c>
      <c r="AG229" s="2" t="s">
        <v>39</v>
      </c>
    </row>
    <row r="230" ht="15.75" customHeight="1">
      <c r="A230" s="4">
        <f>IFERROR(__xludf.DUMMYFUNCTION("""COMPUTED_VALUE"""),2024.0)</f>
        <v>2024</v>
      </c>
      <c r="B230" s="4">
        <f>IFERROR(__xludf.DUMMYFUNCTION("""COMPUTED_VALUE"""),17.0)</f>
        <v>17</v>
      </c>
      <c r="C230" s="5">
        <v>45408.0</v>
      </c>
      <c r="D230" s="2" t="e">
        <v>#REF!</v>
      </c>
      <c r="E230" s="2" t="e">
        <v>#REF!</v>
      </c>
      <c r="F230" s="2" t="e">
        <v>#REF!</v>
      </c>
      <c r="G230" s="2" t="s">
        <v>39</v>
      </c>
      <c r="H230" s="2" t="s">
        <v>39</v>
      </c>
      <c r="I230" s="2" t="s">
        <v>39</v>
      </c>
      <c r="J230" s="2" t="e">
        <v>#REF!</v>
      </c>
      <c r="K230" s="2" t="e">
        <v>#REF!</v>
      </c>
      <c r="L230" s="6" t="e">
        <v>#REF!</v>
      </c>
      <c r="M230" s="6" t="e">
        <v>#REF!</v>
      </c>
      <c r="N230" s="2" t="e">
        <v>#REF!</v>
      </c>
      <c r="O230" s="2" t="e">
        <v>#REF!</v>
      </c>
      <c r="P230" s="2" t="s">
        <v>39</v>
      </c>
      <c r="Q230" s="2" t="s">
        <v>39</v>
      </c>
      <c r="R230" s="2" t="s">
        <v>39</v>
      </c>
      <c r="S230" s="2" t="e">
        <v>#REF!</v>
      </c>
      <c r="T230" s="2" t="e">
        <v>#REF!</v>
      </c>
      <c r="U230" s="2" t="s">
        <v>39</v>
      </c>
      <c r="V230" s="2" t="e">
        <v>#REF!</v>
      </c>
      <c r="W230" s="2" t="s">
        <v>39</v>
      </c>
      <c r="X230" s="2" t="e">
        <v>#REF!</v>
      </c>
      <c r="Y230" s="2" t="e">
        <v>#REF!</v>
      </c>
      <c r="Z230" s="2" t="e">
        <v>#REF!</v>
      </c>
      <c r="AA230" s="6" t="e">
        <v>#REF!</v>
      </c>
      <c r="AB230" s="2" t="e">
        <v>#REF!</v>
      </c>
      <c r="AC230" s="2" t="s">
        <v>39</v>
      </c>
      <c r="AD230" s="2" t="e">
        <v>#REF!</v>
      </c>
      <c r="AE230" s="2" t="s">
        <v>39</v>
      </c>
      <c r="AF230" s="2" t="s">
        <v>39</v>
      </c>
      <c r="AG230" s="2" t="s">
        <v>39</v>
      </c>
    </row>
    <row r="231" ht="15.75" customHeight="1">
      <c r="A231" s="2">
        <f>IFERROR(__xludf.DUMMYFUNCTION("""COMPUTED_VALUE"""),2024.0)</f>
        <v>2024</v>
      </c>
      <c r="B231" s="2">
        <f>IFERROR(__xludf.DUMMYFUNCTION("""COMPUTED_VALUE"""),18.0)</f>
        <v>18</v>
      </c>
      <c r="C231" s="7">
        <v>45411.0</v>
      </c>
      <c r="D231" s="2" t="e">
        <v>#REF!</v>
      </c>
      <c r="E231" s="2" t="e">
        <v>#REF!</v>
      </c>
      <c r="F231" s="2" t="e">
        <v>#REF!</v>
      </c>
      <c r="G231" s="2" t="s">
        <v>39</v>
      </c>
      <c r="H231" s="2" t="s">
        <v>39</v>
      </c>
      <c r="I231" s="2" t="s">
        <v>39</v>
      </c>
      <c r="J231" s="2" t="e">
        <v>#REF!</v>
      </c>
      <c r="K231" s="2" t="e">
        <v>#REF!</v>
      </c>
      <c r="L231" s="6" t="e">
        <v>#REF!</v>
      </c>
      <c r="M231" s="6" t="e">
        <v>#REF!</v>
      </c>
      <c r="N231" s="2" t="e">
        <v>#REF!</v>
      </c>
      <c r="O231" s="2" t="e">
        <v>#REF!</v>
      </c>
      <c r="P231" s="2" t="s">
        <v>39</v>
      </c>
      <c r="Q231" s="2" t="s">
        <v>39</v>
      </c>
      <c r="R231" s="2" t="s">
        <v>39</v>
      </c>
      <c r="S231" s="2" t="e">
        <v>#REF!</v>
      </c>
      <c r="T231" s="2" t="e">
        <v>#REF!</v>
      </c>
      <c r="U231" s="2" t="s">
        <v>39</v>
      </c>
      <c r="V231" s="2" t="e">
        <v>#REF!</v>
      </c>
      <c r="W231" s="2" t="s">
        <v>39</v>
      </c>
      <c r="X231" s="2" t="e">
        <v>#REF!</v>
      </c>
      <c r="Y231" s="2" t="e">
        <v>#REF!</v>
      </c>
      <c r="Z231" s="2" t="e">
        <v>#REF!</v>
      </c>
      <c r="AA231" s="6" t="e">
        <v>#REF!</v>
      </c>
      <c r="AB231" s="2" t="e">
        <v>#REF!</v>
      </c>
      <c r="AC231" s="2" t="s">
        <v>39</v>
      </c>
      <c r="AD231" s="2" t="e">
        <v>#REF!</v>
      </c>
      <c r="AE231" s="2" t="s">
        <v>39</v>
      </c>
      <c r="AF231" s="2" t="s">
        <v>39</v>
      </c>
      <c r="AG231" s="2" t="s">
        <v>39</v>
      </c>
    </row>
    <row r="232" ht="15.75" customHeight="1">
      <c r="A232" s="2">
        <f>IFERROR(__xludf.DUMMYFUNCTION("""COMPUTED_VALUE"""),2024.0)</f>
        <v>2024</v>
      </c>
      <c r="B232" s="2">
        <f>IFERROR(__xludf.DUMMYFUNCTION("""COMPUTED_VALUE"""),18.0)</f>
        <v>18</v>
      </c>
      <c r="C232" s="8">
        <v>45412.0</v>
      </c>
      <c r="D232" s="2" t="e">
        <v>#REF!</v>
      </c>
      <c r="E232" s="2" t="e">
        <v>#REF!</v>
      </c>
      <c r="F232" s="2" t="e">
        <v>#REF!</v>
      </c>
      <c r="G232" s="2" t="s">
        <v>39</v>
      </c>
      <c r="H232" s="2" t="s">
        <v>39</v>
      </c>
      <c r="I232" s="2" t="s">
        <v>39</v>
      </c>
      <c r="J232" s="2" t="e">
        <v>#REF!</v>
      </c>
      <c r="K232" s="2" t="e">
        <v>#REF!</v>
      </c>
      <c r="L232" s="6" t="e">
        <v>#REF!</v>
      </c>
      <c r="M232" s="6" t="e">
        <v>#REF!</v>
      </c>
      <c r="N232" s="2" t="e">
        <v>#REF!</v>
      </c>
      <c r="O232" s="2" t="e">
        <v>#REF!</v>
      </c>
      <c r="P232" s="2" t="s">
        <v>39</v>
      </c>
      <c r="Q232" s="2" t="s">
        <v>39</v>
      </c>
      <c r="R232" s="2" t="s">
        <v>39</v>
      </c>
      <c r="S232" s="2" t="e">
        <v>#REF!</v>
      </c>
      <c r="T232" s="2" t="e">
        <v>#REF!</v>
      </c>
      <c r="U232" s="2" t="s">
        <v>39</v>
      </c>
      <c r="V232" s="2" t="e">
        <v>#REF!</v>
      </c>
      <c r="W232" s="2" t="s">
        <v>39</v>
      </c>
      <c r="X232" s="2" t="e">
        <v>#REF!</v>
      </c>
      <c r="Y232" s="2" t="e">
        <v>#REF!</v>
      </c>
      <c r="Z232" s="2" t="e">
        <v>#REF!</v>
      </c>
      <c r="AA232" s="6" t="e">
        <v>#REF!</v>
      </c>
      <c r="AB232" s="2" t="e">
        <v>#REF!</v>
      </c>
      <c r="AC232" s="2" t="s">
        <v>39</v>
      </c>
      <c r="AD232" s="2" t="e">
        <v>#REF!</v>
      </c>
      <c r="AE232" s="2" t="s">
        <v>39</v>
      </c>
      <c r="AF232" s="2" t="s">
        <v>39</v>
      </c>
      <c r="AG232" s="2" t="s">
        <v>39</v>
      </c>
    </row>
    <row r="233" ht="15.75" customHeight="1">
      <c r="A233" s="2">
        <f>IFERROR(__xludf.DUMMYFUNCTION("""COMPUTED_VALUE"""),2024.0)</f>
        <v>2024</v>
      </c>
      <c r="B233" s="2">
        <f>IFERROR(__xludf.DUMMYFUNCTION("""COMPUTED_VALUE"""),18.0)</f>
        <v>18</v>
      </c>
      <c r="C233" s="8">
        <v>45413.0</v>
      </c>
      <c r="D233" s="2" t="e">
        <v>#REF!</v>
      </c>
      <c r="E233" s="2" t="e">
        <v>#REF!</v>
      </c>
      <c r="F233" s="2" t="e">
        <v>#REF!</v>
      </c>
      <c r="G233" s="2" t="s">
        <v>39</v>
      </c>
      <c r="H233" s="2" t="s">
        <v>39</v>
      </c>
      <c r="I233" s="2" t="s">
        <v>39</v>
      </c>
      <c r="J233" s="2" t="e">
        <v>#REF!</v>
      </c>
      <c r="K233" s="2" t="e">
        <v>#REF!</v>
      </c>
      <c r="L233" s="6" t="e">
        <v>#REF!</v>
      </c>
      <c r="M233" s="6" t="e">
        <v>#REF!</v>
      </c>
      <c r="N233" s="2" t="e">
        <v>#REF!</v>
      </c>
      <c r="O233" s="2" t="e">
        <v>#REF!</v>
      </c>
      <c r="P233" s="2" t="s">
        <v>39</v>
      </c>
      <c r="Q233" s="2" t="s">
        <v>39</v>
      </c>
      <c r="R233" s="2" t="s">
        <v>39</v>
      </c>
      <c r="S233" s="2" t="e">
        <v>#REF!</v>
      </c>
      <c r="T233" s="2" t="e">
        <v>#REF!</v>
      </c>
      <c r="U233" s="2" t="s">
        <v>39</v>
      </c>
      <c r="V233" s="2" t="e">
        <v>#REF!</v>
      </c>
      <c r="W233" s="2" t="s">
        <v>39</v>
      </c>
      <c r="X233" s="2" t="e">
        <v>#REF!</v>
      </c>
      <c r="Y233" s="2" t="e">
        <v>#REF!</v>
      </c>
      <c r="Z233" s="2" t="e">
        <v>#REF!</v>
      </c>
      <c r="AA233" s="6" t="e">
        <v>#REF!</v>
      </c>
      <c r="AB233" s="2" t="e">
        <v>#REF!</v>
      </c>
      <c r="AC233" s="2" t="s">
        <v>39</v>
      </c>
      <c r="AD233" s="2" t="e">
        <v>#REF!</v>
      </c>
      <c r="AE233" s="2" t="s">
        <v>39</v>
      </c>
      <c r="AF233" s="2" t="s">
        <v>39</v>
      </c>
      <c r="AG233" s="2" t="s">
        <v>39</v>
      </c>
    </row>
    <row r="234" ht="15.75" customHeight="1">
      <c r="A234" s="2">
        <f>IFERROR(__xludf.DUMMYFUNCTION("""COMPUTED_VALUE"""),2024.0)</f>
        <v>2024</v>
      </c>
      <c r="B234" s="2">
        <f>IFERROR(__xludf.DUMMYFUNCTION("""COMPUTED_VALUE"""),18.0)</f>
        <v>18</v>
      </c>
      <c r="C234" s="8">
        <v>45414.0</v>
      </c>
      <c r="D234" s="2" t="e">
        <v>#REF!</v>
      </c>
      <c r="E234" s="2" t="e">
        <v>#REF!</v>
      </c>
      <c r="F234" s="2" t="e">
        <v>#REF!</v>
      </c>
      <c r="G234" s="2" t="s">
        <v>39</v>
      </c>
      <c r="H234" s="2" t="s">
        <v>39</v>
      </c>
      <c r="I234" s="2" t="s">
        <v>39</v>
      </c>
      <c r="J234" s="2" t="e">
        <v>#REF!</v>
      </c>
      <c r="K234" s="2" t="e">
        <v>#REF!</v>
      </c>
      <c r="L234" s="6" t="e">
        <v>#REF!</v>
      </c>
      <c r="M234" s="6" t="e">
        <v>#REF!</v>
      </c>
      <c r="N234" s="2" t="e">
        <v>#REF!</v>
      </c>
      <c r="O234" s="2" t="e">
        <v>#REF!</v>
      </c>
      <c r="P234" s="2" t="s">
        <v>39</v>
      </c>
      <c r="Q234" s="2" t="s">
        <v>39</v>
      </c>
      <c r="R234" s="2" t="s">
        <v>39</v>
      </c>
      <c r="S234" s="2" t="e">
        <v>#REF!</v>
      </c>
      <c r="T234" s="2" t="e">
        <v>#REF!</v>
      </c>
      <c r="U234" s="2" t="s">
        <v>39</v>
      </c>
      <c r="V234" s="2" t="e">
        <v>#REF!</v>
      </c>
      <c r="W234" s="2" t="s">
        <v>39</v>
      </c>
      <c r="X234" s="2" t="e">
        <v>#REF!</v>
      </c>
      <c r="Y234" s="2" t="e">
        <v>#REF!</v>
      </c>
      <c r="Z234" s="2" t="e">
        <v>#REF!</v>
      </c>
      <c r="AA234" s="6" t="e">
        <v>#REF!</v>
      </c>
      <c r="AB234" s="2" t="e">
        <v>#REF!</v>
      </c>
      <c r="AC234" s="2" t="s">
        <v>39</v>
      </c>
      <c r="AD234" s="2" t="e">
        <v>#REF!</v>
      </c>
      <c r="AE234" s="2" t="s">
        <v>39</v>
      </c>
      <c r="AF234" s="2" t="s">
        <v>39</v>
      </c>
      <c r="AG234" s="2" t="s">
        <v>39</v>
      </c>
    </row>
    <row r="235" ht="15.75" customHeight="1">
      <c r="A235" s="2">
        <f>IFERROR(__xludf.DUMMYFUNCTION("""COMPUTED_VALUE"""),2024.0)</f>
        <v>2024</v>
      </c>
      <c r="B235" s="2">
        <f>IFERROR(__xludf.DUMMYFUNCTION("""COMPUTED_VALUE"""),18.0)</f>
        <v>18</v>
      </c>
      <c r="C235" s="8">
        <v>45415.0</v>
      </c>
      <c r="D235" s="2" t="e">
        <v>#REF!</v>
      </c>
      <c r="E235" s="2" t="e">
        <v>#REF!</v>
      </c>
      <c r="F235" s="2" t="e">
        <v>#REF!</v>
      </c>
      <c r="G235" s="2" t="s">
        <v>39</v>
      </c>
      <c r="H235" s="2" t="s">
        <v>39</v>
      </c>
      <c r="I235" s="2" t="s">
        <v>39</v>
      </c>
      <c r="J235" s="2" t="e">
        <v>#REF!</v>
      </c>
      <c r="K235" s="2" t="e">
        <v>#REF!</v>
      </c>
      <c r="L235" s="6" t="e">
        <v>#REF!</v>
      </c>
      <c r="M235" s="6" t="e">
        <v>#REF!</v>
      </c>
      <c r="N235" s="2" t="e">
        <v>#REF!</v>
      </c>
      <c r="O235" s="2" t="e">
        <v>#REF!</v>
      </c>
      <c r="P235" s="2" t="s">
        <v>39</v>
      </c>
      <c r="Q235" s="2" t="s">
        <v>39</v>
      </c>
      <c r="R235" s="2" t="s">
        <v>39</v>
      </c>
      <c r="S235" s="2" t="e">
        <v>#REF!</v>
      </c>
      <c r="T235" s="2" t="e">
        <v>#REF!</v>
      </c>
      <c r="U235" s="2" t="s">
        <v>39</v>
      </c>
      <c r="V235" s="2" t="e">
        <v>#REF!</v>
      </c>
      <c r="W235" s="2" t="s">
        <v>39</v>
      </c>
      <c r="X235" s="2" t="e">
        <v>#REF!</v>
      </c>
      <c r="Y235" s="2" t="e">
        <v>#REF!</v>
      </c>
      <c r="Z235" s="2" t="e">
        <v>#REF!</v>
      </c>
      <c r="AA235" s="6" t="e">
        <v>#REF!</v>
      </c>
      <c r="AB235" s="2" t="e">
        <v>#REF!</v>
      </c>
      <c r="AC235" s="2" t="s">
        <v>39</v>
      </c>
      <c r="AD235" s="2" t="e">
        <v>#REF!</v>
      </c>
      <c r="AE235" s="2" t="s">
        <v>39</v>
      </c>
      <c r="AF235" s="2" t="s">
        <v>39</v>
      </c>
      <c r="AG235" s="2" t="s">
        <v>39</v>
      </c>
    </row>
    <row r="236" ht="15.75" customHeight="1">
      <c r="A236" s="2">
        <f>IFERROR(__xludf.DUMMYFUNCTION("""COMPUTED_VALUE"""),2024.0)</f>
        <v>2024</v>
      </c>
      <c r="B236" s="2">
        <f>IFERROR(__xludf.DUMMYFUNCTION("""COMPUTED_VALUE"""),19.0)</f>
        <v>19</v>
      </c>
      <c r="C236" s="8">
        <v>45418.0</v>
      </c>
      <c r="D236" s="2" t="e">
        <v>#REF!</v>
      </c>
      <c r="E236" s="2" t="e">
        <v>#REF!</v>
      </c>
      <c r="F236" s="2" t="e">
        <v>#REF!</v>
      </c>
      <c r="G236" s="2" t="s">
        <v>39</v>
      </c>
      <c r="H236" s="2" t="s">
        <v>39</v>
      </c>
      <c r="I236" s="2" t="s">
        <v>39</v>
      </c>
      <c r="J236" s="2" t="e">
        <v>#REF!</v>
      </c>
      <c r="K236" s="2" t="e">
        <v>#REF!</v>
      </c>
      <c r="L236" s="6" t="e">
        <v>#REF!</v>
      </c>
      <c r="M236" s="6" t="e">
        <v>#REF!</v>
      </c>
      <c r="N236" s="2" t="e">
        <v>#REF!</v>
      </c>
      <c r="O236" s="2" t="e">
        <v>#REF!</v>
      </c>
      <c r="P236" s="2" t="s">
        <v>39</v>
      </c>
      <c r="Q236" s="2" t="s">
        <v>39</v>
      </c>
      <c r="R236" s="2" t="s">
        <v>39</v>
      </c>
      <c r="S236" s="2" t="e">
        <v>#REF!</v>
      </c>
      <c r="T236" s="2" t="e">
        <v>#REF!</v>
      </c>
      <c r="U236" s="2" t="s">
        <v>39</v>
      </c>
      <c r="V236" s="2" t="e">
        <v>#REF!</v>
      </c>
      <c r="W236" s="2" t="s">
        <v>39</v>
      </c>
      <c r="X236" s="2" t="e">
        <v>#REF!</v>
      </c>
      <c r="Y236" s="2" t="e">
        <v>#REF!</v>
      </c>
      <c r="Z236" s="2" t="e">
        <v>#REF!</v>
      </c>
      <c r="AA236" s="6" t="e">
        <v>#REF!</v>
      </c>
      <c r="AB236" s="2" t="e">
        <v>#REF!</v>
      </c>
      <c r="AC236" s="2" t="s">
        <v>39</v>
      </c>
      <c r="AD236" s="2" t="e">
        <v>#REF!</v>
      </c>
      <c r="AE236" s="2" t="s">
        <v>39</v>
      </c>
      <c r="AF236" s="2" t="s">
        <v>39</v>
      </c>
      <c r="AG236" s="2" t="s">
        <v>39</v>
      </c>
    </row>
    <row r="237" ht="15.75" customHeight="1">
      <c r="A237" s="2">
        <f>IFERROR(__xludf.DUMMYFUNCTION("""COMPUTED_VALUE"""),2024.0)</f>
        <v>2024</v>
      </c>
      <c r="B237" s="2">
        <f>IFERROR(__xludf.DUMMYFUNCTION("""COMPUTED_VALUE"""),19.0)</f>
        <v>19</v>
      </c>
      <c r="C237" s="8">
        <v>45419.0</v>
      </c>
      <c r="D237" s="2" t="e">
        <v>#REF!</v>
      </c>
      <c r="E237" s="2" t="e">
        <v>#REF!</v>
      </c>
      <c r="F237" s="2" t="e">
        <v>#REF!</v>
      </c>
      <c r="G237" s="2" t="s">
        <v>39</v>
      </c>
      <c r="H237" s="2" t="s">
        <v>39</v>
      </c>
      <c r="I237" s="2" t="s">
        <v>39</v>
      </c>
      <c r="J237" s="2" t="e">
        <v>#REF!</v>
      </c>
      <c r="K237" s="2" t="e">
        <v>#REF!</v>
      </c>
      <c r="L237" s="6" t="e">
        <v>#REF!</v>
      </c>
      <c r="M237" s="6" t="e">
        <v>#REF!</v>
      </c>
      <c r="N237" s="2" t="e">
        <v>#REF!</v>
      </c>
      <c r="O237" s="2" t="e">
        <v>#REF!</v>
      </c>
      <c r="P237" s="2" t="s">
        <v>39</v>
      </c>
      <c r="Q237" s="2" t="s">
        <v>39</v>
      </c>
      <c r="R237" s="2" t="s">
        <v>39</v>
      </c>
      <c r="S237" s="2" t="e">
        <v>#REF!</v>
      </c>
      <c r="T237" s="2" t="e">
        <v>#REF!</v>
      </c>
      <c r="U237" s="2" t="s">
        <v>39</v>
      </c>
      <c r="V237" s="2" t="e">
        <v>#REF!</v>
      </c>
      <c r="W237" s="2" t="s">
        <v>39</v>
      </c>
      <c r="X237" s="2" t="e">
        <v>#REF!</v>
      </c>
      <c r="Y237" s="2" t="e">
        <v>#REF!</v>
      </c>
      <c r="Z237" s="2" t="e">
        <v>#REF!</v>
      </c>
      <c r="AA237" s="6" t="e">
        <v>#REF!</v>
      </c>
      <c r="AB237" s="2" t="e">
        <v>#REF!</v>
      </c>
      <c r="AC237" s="2" t="s">
        <v>39</v>
      </c>
      <c r="AD237" s="2" t="e">
        <v>#REF!</v>
      </c>
      <c r="AE237" s="2" t="s">
        <v>39</v>
      </c>
      <c r="AF237" s="2" t="s">
        <v>39</v>
      </c>
      <c r="AG237" s="2" t="s">
        <v>39</v>
      </c>
    </row>
    <row r="238" ht="15.75" customHeight="1">
      <c r="A238" s="2">
        <f>IFERROR(__xludf.DUMMYFUNCTION("""COMPUTED_VALUE"""),2024.0)</f>
        <v>2024</v>
      </c>
      <c r="B238" s="2">
        <f>IFERROR(__xludf.DUMMYFUNCTION("""COMPUTED_VALUE"""),19.0)</f>
        <v>19</v>
      </c>
      <c r="C238" s="8">
        <v>45420.0</v>
      </c>
      <c r="D238" s="2" t="e">
        <v>#REF!</v>
      </c>
      <c r="E238" s="2" t="e">
        <v>#REF!</v>
      </c>
      <c r="F238" s="2" t="e">
        <v>#REF!</v>
      </c>
      <c r="G238" s="2" t="s">
        <v>39</v>
      </c>
      <c r="H238" s="2" t="s">
        <v>39</v>
      </c>
      <c r="I238" s="2" t="s">
        <v>39</v>
      </c>
      <c r="J238" s="2" t="e">
        <v>#REF!</v>
      </c>
      <c r="K238" s="2" t="e">
        <v>#REF!</v>
      </c>
      <c r="L238" s="6" t="e">
        <v>#REF!</v>
      </c>
      <c r="M238" s="6" t="e">
        <v>#REF!</v>
      </c>
      <c r="N238" s="2" t="e">
        <v>#REF!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e">
        <v>#REF!</v>
      </c>
      <c r="T238" s="2" t="e">
        <v>#REF!</v>
      </c>
      <c r="U238" s="2" t="s">
        <v>39</v>
      </c>
      <c r="V238" s="2" t="s">
        <v>39</v>
      </c>
      <c r="W238" s="2" t="s">
        <v>39</v>
      </c>
      <c r="X238" s="2" t="e">
        <v>#REF!</v>
      </c>
      <c r="Y238" s="2" t="e">
        <v>#REF!</v>
      </c>
      <c r="Z238" s="2" t="e">
        <v>#REF!</v>
      </c>
      <c r="AA238" s="6" t="e">
        <v>#REF!</v>
      </c>
      <c r="AB238" s="2" t="e">
        <v>#REF!</v>
      </c>
      <c r="AC238" s="2" t="s">
        <v>39</v>
      </c>
      <c r="AD238" s="2" t="e">
        <v>#REF!</v>
      </c>
      <c r="AE238" s="2" t="s">
        <v>39</v>
      </c>
      <c r="AF238" s="2" t="s">
        <v>39</v>
      </c>
      <c r="AG238" s="2" t="s">
        <v>39</v>
      </c>
    </row>
    <row r="239" ht="15.75" customHeight="1">
      <c r="A239" s="2">
        <f>IFERROR(__xludf.DUMMYFUNCTION("""COMPUTED_VALUE"""),2024.0)</f>
        <v>2024</v>
      </c>
      <c r="B239" s="2">
        <f>IFERROR(__xludf.DUMMYFUNCTION("""COMPUTED_VALUE"""),19.0)</f>
        <v>19</v>
      </c>
      <c r="C239" s="8">
        <v>45421.0</v>
      </c>
      <c r="D239" s="2" t="e">
        <v>#REF!</v>
      </c>
      <c r="E239" s="2" t="e">
        <v>#REF!</v>
      </c>
      <c r="F239" s="2" t="e">
        <v>#REF!</v>
      </c>
      <c r="G239" s="2" t="s">
        <v>39</v>
      </c>
      <c r="H239" s="2" t="s">
        <v>39</v>
      </c>
      <c r="I239" s="2" t="s">
        <v>39</v>
      </c>
      <c r="J239" s="2" t="e">
        <v>#REF!</v>
      </c>
      <c r="K239" s="2" t="e">
        <v>#REF!</v>
      </c>
      <c r="L239" s="6" t="e">
        <v>#REF!</v>
      </c>
      <c r="M239" s="6" t="e">
        <v>#REF!</v>
      </c>
      <c r="N239" s="2" t="e">
        <v>#REF!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e">
        <v>#REF!</v>
      </c>
      <c r="T239" s="2" t="e">
        <v>#REF!</v>
      </c>
      <c r="U239" s="2" t="s">
        <v>39</v>
      </c>
      <c r="V239" s="2" t="s">
        <v>39</v>
      </c>
      <c r="W239" s="2" t="s">
        <v>39</v>
      </c>
      <c r="X239" s="2" t="e">
        <v>#REF!</v>
      </c>
      <c r="Y239" s="2" t="e">
        <v>#REF!</v>
      </c>
      <c r="Z239" s="2" t="e">
        <v>#REF!</v>
      </c>
      <c r="AA239" s="6" t="e">
        <v>#REF!</v>
      </c>
      <c r="AB239" s="2" t="e">
        <v>#REF!</v>
      </c>
      <c r="AC239" s="2" t="s">
        <v>39</v>
      </c>
      <c r="AD239" s="2" t="e">
        <v>#REF!</v>
      </c>
      <c r="AE239" s="2" t="s">
        <v>39</v>
      </c>
      <c r="AF239" s="2" t="s">
        <v>39</v>
      </c>
      <c r="AG239" s="2" t="s">
        <v>39</v>
      </c>
    </row>
    <row r="240" ht="15.75" customHeight="1">
      <c r="A240" s="2">
        <f>IFERROR(__xludf.DUMMYFUNCTION("""COMPUTED_VALUE"""),2024.0)</f>
        <v>2024</v>
      </c>
      <c r="B240" s="2">
        <f>IFERROR(__xludf.DUMMYFUNCTION("""COMPUTED_VALUE"""),19.0)</f>
        <v>19</v>
      </c>
      <c r="C240" s="8">
        <v>45422.0</v>
      </c>
      <c r="D240" s="2" t="e">
        <v>#REF!</v>
      </c>
      <c r="E240" s="2" t="e">
        <v>#REF!</v>
      </c>
      <c r="F240" s="2" t="e">
        <v>#REF!</v>
      </c>
      <c r="G240" s="2" t="s">
        <v>39</v>
      </c>
      <c r="H240" s="2" t="s">
        <v>39</v>
      </c>
      <c r="I240" s="2" t="s">
        <v>39</v>
      </c>
      <c r="J240" s="2" t="e">
        <v>#REF!</v>
      </c>
      <c r="K240" s="2" t="e">
        <v>#REF!</v>
      </c>
      <c r="L240" s="6" t="e">
        <v>#REF!</v>
      </c>
      <c r="M240" s="6" t="e">
        <v>#REF!</v>
      </c>
      <c r="N240" s="2" t="e">
        <v>#REF!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e">
        <v>#REF!</v>
      </c>
      <c r="T240" s="2" t="e">
        <v>#REF!</v>
      </c>
      <c r="U240" s="2" t="s">
        <v>39</v>
      </c>
      <c r="V240" s="2" t="s">
        <v>39</v>
      </c>
      <c r="W240" s="2" t="s">
        <v>39</v>
      </c>
      <c r="X240" s="2" t="e">
        <v>#REF!</v>
      </c>
      <c r="Y240" s="2" t="e">
        <v>#REF!</v>
      </c>
      <c r="Z240" s="2" t="e">
        <v>#REF!</v>
      </c>
      <c r="AA240" s="6" t="e">
        <v>#REF!</v>
      </c>
      <c r="AB240" s="2" t="e">
        <v>#REF!</v>
      </c>
      <c r="AC240" s="2" t="s">
        <v>39</v>
      </c>
      <c r="AD240" s="2" t="e">
        <v>#REF!</v>
      </c>
      <c r="AE240" s="2" t="s">
        <v>39</v>
      </c>
      <c r="AF240" s="2" t="s">
        <v>39</v>
      </c>
      <c r="AG240" s="2" t="s">
        <v>39</v>
      </c>
    </row>
    <row r="241" ht="15.75" customHeight="1">
      <c r="A241" s="2">
        <f>IFERROR(__xludf.DUMMYFUNCTION("""COMPUTED_VALUE"""),2024.0)</f>
        <v>2024</v>
      </c>
      <c r="B241" s="2">
        <f>IFERROR(__xludf.DUMMYFUNCTION("""COMPUTED_VALUE"""),20.0)</f>
        <v>20</v>
      </c>
      <c r="C241" s="8">
        <v>45425.0</v>
      </c>
      <c r="D241" s="2" t="e">
        <v>#REF!</v>
      </c>
      <c r="E241" s="2" t="e">
        <v>#REF!</v>
      </c>
      <c r="F241" s="2" t="e">
        <v>#REF!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6" t="e">
        <v>#REF!</v>
      </c>
      <c r="M241" s="6" t="e">
        <v>#REF!</v>
      </c>
      <c r="N241" s="2" t="e">
        <v>#REF!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e">
        <v>#REF!</v>
      </c>
      <c r="T241" s="2" t="e">
        <v>#REF!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6" t="e">
        <v>#REF!</v>
      </c>
      <c r="AB241" s="2" t="e">
        <v>#REF!</v>
      </c>
      <c r="AC241" s="2" t="s">
        <v>39</v>
      </c>
      <c r="AD241" s="2" t="e">
        <v>#REF!</v>
      </c>
      <c r="AE241" s="2" t="s">
        <v>39</v>
      </c>
      <c r="AF241" s="2" t="s">
        <v>39</v>
      </c>
      <c r="AG241" s="2" t="s">
        <v>39</v>
      </c>
    </row>
    <row r="242" ht="15.75" customHeight="1">
      <c r="A242" s="2">
        <f>IFERROR(__xludf.DUMMYFUNCTION("""COMPUTED_VALUE"""),2024.0)</f>
        <v>2024</v>
      </c>
      <c r="B242" s="2">
        <f>IFERROR(__xludf.DUMMYFUNCTION("""COMPUTED_VALUE"""),20.0)</f>
        <v>20</v>
      </c>
      <c r="C242" s="8">
        <v>45426.0</v>
      </c>
      <c r="D242" s="2" t="e">
        <v>#REF!</v>
      </c>
      <c r="E242" s="2" t="e">
        <v>#REF!</v>
      </c>
      <c r="F242" s="2" t="e">
        <v>#REF!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6" t="e">
        <v>#REF!</v>
      </c>
      <c r="M242" s="6" t="e">
        <v>#REF!</v>
      </c>
      <c r="N242" s="2" t="e">
        <v>#REF!</v>
      </c>
      <c r="O242" s="2" t="s">
        <v>39</v>
      </c>
      <c r="P242" s="2" t="s">
        <v>39</v>
      </c>
      <c r="Q242" s="2" t="s">
        <v>39</v>
      </c>
      <c r="R242" s="2" t="s">
        <v>39</v>
      </c>
      <c r="S242" s="2" t="e">
        <v>#REF!</v>
      </c>
      <c r="T242" s="2" t="e">
        <v>#REF!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6" t="e">
        <v>#REF!</v>
      </c>
      <c r="AB242" s="2" t="e">
        <v>#REF!</v>
      </c>
      <c r="AC242" s="2" t="s">
        <v>39</v>
      </c>
      <c r="AD242" s="2" t="e">
        <v>#REF!</v>
      </c>
      <c r="AE242" s="2" t="s">
        <v>39</v>
      </c>
      <c r="AF242" s="2" t="s">
        <v>39</v>
      </c>
      <c r="AG242" s="2" t="s">
        <v>39</v>
      </c>
    </row>
    <row r="243" ht="15.75" customHeight="1">
      <c r="A243" s="2">
        <f>IFERROR(__xludf.DUMMYFUNCTION("""COMPUTED_VALUE"""),2024.0)</f>
        <v>2024</v>
      </c>
      <c r="B243" s="2">
        <f>IFERROR(__xludf.DUMMYFUNCTION("""COMPUTED_VALUE"""),20.0)</f>
        <v>20</v>
      </c>
      <c r="C243" s="8">
        <v>45427.0</v>
      </c>
      <c r="D243" s="2" t="e">
        <v>#REF!</v>
      </c>
      <c r="E243" s="2" t="e">
        <v>#REF!</v>
      </c>
      <c r="F243" s="2" t="e">
        <v>#REF!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6" t="s">
        <v>39</v>
      </c>
      <c r="M243" s="6" t="s">
        <v>39</v>
      </c>
      <c r="N243" s="2" t="e">
        <v>#REF!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e">
        <v>#REF!</v>
      </c>
      <c r="T243" s="2" t="e">
        <v>#REF!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6" t="s">
        <v>39</v>
      </c>
      <c r="AB243" s="2" t="e">
        <v>#REF!</v>
      </c>
      <c r="AC243" s="2" t="e">
        <v>#REF!</v>
      </c>
      <c r="AD243" s="2" t="e">
        <v>#REF!</v>
      </c>
      <c r="AE243" s="2" t="s">
        <v>39</v>
      </c>
      <c r="AF243" s="2" t="s">
        <v>39</v>
      </c>
      <c r="AG243" s="2" t="s">
        <v>39</v>
      </c>
    </row>
    <row r="244" ht="15.75" customHeight="1">
      <c r="A244" s="2">
        <f>IFERROR(__xludf.DUMMYFUNCTION("""COMPUTED_VALUE"""),2024.0)</f>
        <v>2024</v>
      </c>
      <c r="B244" s="2">
        <f>IFERROR(__xludf.DUMMYFUNCTION("""COMPUTED_VALUE"""),20.0)</f>
        <v>20</v>
      </c>
      <c r="C244" s="8">
        <v>45428.0</v>
      </c>
      <c r="D244" s="2" t="e">
        <v>#REF!</v>
      </c>
      <c r="E244" s="2" t="e">
        <v>#REF!</v>
      </c>
      <c r="F244" s="2" t="e">
        <v>#REF!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6" t="s">
        <v>39</v>
      </c>
      <c r="M244" s="6" t="s">
        <v>39</v>
      </c>
      <c r="N244" s="2" t="e">
        <v>#REF!</v>
      </c>
      <c r="O244" s="2" t="s">
        <v>39</v>
      </c>
      <c r="P244" s="2" t="s">
        <v>39</v>
      </c>
      <c r="Q244" s="2" t="s">
        <v>39</v>
      </c>
      <c r="R244" s="2" t="s">
        <v>39</v>
      </c>
      <c r="S244" s="2" t="e">
        <v>#REF!</v>
      </c>
      <c r="T244" s="2" t="e">
        <v>#REF!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6" t="s">
        <v>39</v>
      </c>
      <c r="AB244" s="2" t="e">
        <v>#REF!</v>
      </c>
      <c r="AC244" s="2" t="e">
        <v>#REF!</v>
      </c>
      <c r="AD244" s="2" t="e">
        <v>#REF!</v>
      </c>
      <c r="AE244" s="2" t="s">
        <v>39</v>
      </c>
      <c r="AF244" s="2" t="s">
        <v>39</v>
      </c>
      <c r="AG244" s="2" t="s">
        <v>39</v>
      </c>
    </row>
    <row r="245" ht="15.75" customHeight="1">
      <c r="A245" s="2">
        <f>IFERROR(__xludf.DUMMYFUNCTION("""COMPUTED_VALUE"""),2024.0)</f>
        <v>2024</v>
      </c>
      <c r="B245" s="2">
        <f>IFERROR(__xludf.DUMMYFUNCTION("""COMPUTED_VALUE"""),20.0)</f>
        <v>20</v>
      </c>
      <c r="C245" s="8">
        <v>45429.0</v>
      </c>
      <c r="D245" s="2" t="e">
        <v>#REF!</v>
      </c>
      <c r="E245" s="2" t="e">
        <v>#REF!</v>
      </c>
      <c r="F245" s="2" t="e">
        <v>#REF!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6" t="s">
        <v>39</v>
      </c>
      <c r="M245" s="6" t="s">
        <v>39</v>
      </c>
      <c r="N245" s="2" t="e">
        <v>#REF!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e">
        <v>#REF!</v>
      </c>
      <c r="T245" s="2" t="e">
        <v>#REF!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6" t="s">
        <v>39</v>
      </c>
      <c r="AB245" s="2" t="e">
        <v>#REF!</v>
      </c>
      <c r="AC245" s="2" t="e">
        <v>#REF!</v>
      </c>
      <c r="AD245" s="2" t="e">
        <v>#REF!</v>
      </c>
      <c r="AE245" s="2" t="s">
        <v>39</v>
      </c>
      <c r="AF245" s="2" t="s">
        <v>39</v>
      </c>
      <c r="AG245" s="2" t="s">
        <v>39</v>
      </c>
    </row>
    <row r="246" ht="15.75" customHeight="1">
      <c r="A246" s="2">
        <f>IFERROR(__xludf.DUMMYFUNCTION("""COMPUTED_VALUE"""),2024.0)</f>
        <v>2024</v>
      </c>
      <c r="B246" s="2">
        <f>IFERROR(__xludf.DUMMYFUNCTION("""COMPUTED_VALUE"""),21.0)</f>
        <v>21</v>
      </c>
      <c r="C246" s="8">
        <v>45432.0</v>
      </c>
      <c r="D246" s="2" t="e">
        <v>#REF!</v>
      </c>
      <c r="E246" s="2" t="e">
        <v>#REF!</v>
      </c>
      <c r="F246" s="2" t="e">
        <v>#REF!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6" t="s">
        <v>39</v>
      </c>
      <c r="M246" s="6" t="s">
        <v>39</v>
      </c>
      <c r="N246" s="2" t="e">
        <v>#REF!</v>
      </c>
      <c r="O246" s="2" t="s">
        <v>39</v>
      </c>
      <c r="P246" s="2" t="s">
        <v>39</v>
      </c>
      <c r="Q246" s="2" t="s">
        <v>39</v>
      </c>
      <c r="R246" s="2" t="s">
        <v>39</v>
      </c>
      <c r="S246" s="2" t="e">
        <v>#REF!</v>
      </c>
      <c r="T246" s="2" t="e">
        <v>#REF!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6" t="s">
        <v>39</v>
      </c>
      <c r="AB246" s="2" t="e">
        <v>#REF!</v>
      </c>
      <c r="AC246" s="2" t="e">
        <v>#REF!</v>
      </c>
      <c r="AD246" s="2" t="e">
        <v>#REF!</v>
      </c>
      <c r="AE246" s="2" t="s">
        <v>39</v>
      </c>
      <c r="AF246" s="2" t="s">
        <v>39</v>
      </c>
      <c r="AG246" s="2" t="s">
        <v>39</v>
      </c>
    </row>
    <row r="247" ht="15.75" customHeight="1">
      <c r="A247" s="2">
        <f>IFERROR(__xludf.DUMMYFUNCTION("""COMPUTED_VALUE"""),2024.0)</f>
        <v>2024</v>
      </c>
      <c r="B247" s="2">
        <f>IFERROR(__xludf.DUMMYFUNCTION("""COMPUTED_VALUE"""),21.0)</f>
        <v>21</v>
      </c>
      <c r="C247" s="8">
        <v>45433.0</v>
      </c>
      <c r="D247" s="2" t="e">
        <v>#REF!</v>
      </c>
      <c r="E247" s="2" t="e">
        <v>#REF!</v>
      </c>
      <c r="F247" s="2" t="e">
        <v>#REF!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39</v>
      </c>
      <c r="L247" s="6" t="s">
        <v>39</v>
      </c>
      <c r="M247" s="6" t="s">
        <v>39</v>
      </c>
      <c r="N247" s="2" t="e">
        <v>#REF!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e">
        <v>#REF!</v>
      </c>
      <c r="T247" s="2" t="e">
        <v>#REF!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6" t="s">
        <v>39</v>
      </c>
      <c r="AB247" s="2" t="e">
        <v>#REF!</v>
      </c>
      <c r="AC247" s="2" t="e">
        <v>#REF!</v>
      </c>
      <c r="AD247" s="2" t="e">
        <v>#REF!</v>
      </c>
      <c r="AE247" s="2" t="e">
        <v>#REF!</v>
      </c>
      <c r="AF247" s="2" t="s">
        <v>39</v>
      </c>
      <c r="AG247" s="2" t="s">
        <v>39</v>
      </c>
    </row>
    <row r="248" ht="15.75" customHeight="1">
      <c r="A248" s="2">
        <f>IFERROR(__xludf.DUMMYFUNCTION("""COMPUTED_VALUE"""),2024.0)</f>
        <v>2024</v>
      </c>
      <c r="B248" s="2">
        <f>IFERROR(__xludf.DUMMYFUNCTION("""COMPUTED_VALUE"""),21.0)</f>
        <v>21</v>
      </c>
      <c r="C248" s="8">
        <v>45434.0</v>
      </c>
      <c r="D248" s="2" t="e">
        <v>#REF!</v>
      </c>
      <c r="E248" s="2" t="e">
        <v>#REF!</v>
      </c>
      <c r="F248" s="2" t="e">
        <v>#REF!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6" t="s">
        <v>39</v>
      </c>
      <c r="M248" s="6" t="s">
        <v>39</v>
      </c>
      <c r="N248" s="2" t="e">
        <v>#REF!</v>
      </c>
      <c r="O248" s="2" t="s">
        <v>39</v>
      </c>
      <c r="P248" s="2" t="s">
        <v>39</v>
      </c>
      <c r="Q248" s="2" t="s">
        <v>39</v>
      </c>
      <c r="R248" s="2" t="s">
        <v>39</v>
      </c>
      <c r="S248" s="2" t="e">
        <v>#REF!</v>
      </c>
      <c r="T248" s="2" t="e">
        <v>#REF!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6" t="s">
        <v>39</v>
      </c>
      <c r="AB248" s="2" t="e">
        <v>#REF!</v>
      </c>
      <c r="AC248" s="2" t="e">
        <v>#REF!</v>
      </c>
      <c r="AD248" s="2" t="e">
        <v>#REF!</v>
      </c>
      <c r="AE248" s="2" t="e">
        <v>#REF!</v>
      </c>
      <c r="AF248" s="2" t="s">
        <v>39</v>
      </c>
      <c r="AG248" s="2" t="s">
        <v>39</v>
      </c>
    </row>
    <row r="249" ht="15.75" customHeight="1">
      <c r="A249" s="2">
        <f>IFERROR(__xludf.DUMMYFUNCTION("""COMPUTED_VALUE"""),2024.0)</f>
        <v>2024</v>
      </c>
      <c r="B249" s="2">
        <f>IFERROR(__xludf.DUMMYFUNCTION("""COMPUTED_VALUE"""),21.0)</f>
        <v>21</v>
      </c>
      <c r="C249" s="8">
        <v>45435.0</v>
      </c>
      <c r="D249" s="2" t="e">
        <v>#REF!</v>
      </c>
      <c r="E249" s="2" t="e">
        <v>#REF!</v>
      </c>
      <c r="F249" s="2" t="e">
        <v>#REF!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6" t="s">
        <v>39</v>
      </c>
      <c r="M249" s="6" t="s">
        <v>39</v>
      </c>
      <c r="N249" s="2" t="e">
        <v>#REF!</v>
      </c>
      <c r="O249" s="2" t="s">
        <v>39</v>
      </c>
      <c r="P249" s="2" t="s">
        <v>39</v>
      </c>
      <c r="Q249" s="2" t="s">
        <v>39</v>
      </c>
      <c r="R249" s="2" t="s">
        <v>39</v>
      </c>
      <c r="S249" s="2" t="e">
        <v>#REF!</v>
      </c>
      <c r="T249" s="2" t="e">
        <v>#REF!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6" t="s">
        <v>39</v>
      </c>
      <c r="AB249" s="2" t="e">
        <v>#REF!</v>
      </c>
      <c r="AC249" s="2" t="e">
        <v>#REF!</v>
      </c>
      <c r="AD249" s="2" t="e">
        <v>#REF!</v>
      </c>
      <c r="AE249" s="2" t="e">
        <v>#REF!</v>
      </c>
      <c r="AF249" s="2" t="s">
        <v>39</v>
      </c>
      <c r="AG249" s="2" t="s">
        <v>39</v>
      </c>
    </row>
    <row r="250" ht="15.75" customHeight="1">
      <c r="A250" s="2">
        <f>IFERROR(__xludf.DUMMYFUNCTION("""COMPUTED_VALUE"""),2024.0)</f>
        <v>2024</v>
      </c>
      <c r="B250" s="2">
        <f>IFERROR(__xludf.DUMMYFUNCTION("""COMPUTED_VALUE"""),21.0)</f>
        <v>21</v>
      </c>
      <c r="C250" s="8">
        <v>45436.0</v>
      </c>
      <c r="D250" s="2" t="e">
        <v>#REF!</v>
      </c>
      <c r="E250" s="2" t="e">
        <v>#REF!</v>
      </c>
      <c r="F250" s="2" t="e">
        <v>#REF!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6" t="s">
        <v>39</v>
      </c>
      <c r="M250" s="6" t="s">
        <v>39</v>
      </c>
      <c r="N250" s="2" t="e">
        <v>#REF!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e">
        <v>#REF!</v>
      </c>
      <c r="T250" s="2" t="e">
        <v>#REF!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6" t="s">
        <v>39</v>
      </c>
      <c r="AB250" s="2" t="e">
        <v>#REF!</v>
      </c>
      <c r="AC250" s="2" t="e">
        <v>#REF!</v>
      </c>
      <c r="AD250" s="2" t="e">
        <v>#REF!</v>
      </c>
      <c r="AE250" s="2" t="e">
        <v>#REF!</v>
      </c>
      <c r="AF250" s="2" t="s">
        <v>39</v>
      </c>
      <c r="AG250" s="2" t="s">
        <v>39</v>
      </c>
    </row>
    <row r="251" ht="15.75" customHeight="1">
      <c r="A251" s="2">
        <f>IFERROR(__xludf.DUMMYFUNCTION("""COMPUTED_VALUE"""),2024.0)</f>
        <v>2024</v>
      </c>
      <c r="B251" s="2">
        <f>IFERROR(__xludf.DUMMYFUNCTION("""COMPUTED_VALUE"""),22.0)</f>
        <v>22</v>
      </c>
      <c r="C251" s="8">
        <v>45439.0</v>
      </c>
      <c r="D251" s="2" t="e">
        <v>#REF!</v>
      </c>
      <c r="E251" s="2" t="e">
        <v>#REF!</v>
      </c>
      <c r="F251" s="2" t="e">
        <v>#REF!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6" t="s">
        <v>39</v>
      </c>
      <c r="M251" s="6" t="s">
        <v>39</v>
      </c>
      <c r="N251" s="2" t="e">
        <v>#REF!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e">
        <v>#REF!</v>
      </c>
      <c r="T251" s="2" t="e">
        <v>#REF!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6" t="s">
        <v>39</v>
      </c>
      <c r="AB251" s="2" t="e">
        <v>#REF!</v>
      </c>
      <c r="AC251" s="2" t="e">
        <v>#REF!</v>
      </c>
      <c r="AD251" s="2" t="e">
        <v>#REF!</v>
      </c>
      <c r="AE251" s="2" t="e">
        <v>#REF!</v>
      </c>
      <c r="AF251" s="2" t="s">
        <v>39</v>
      </c>
      <c r="AG251" s="2" t="s">
        <v>39</v>
      </c>
    </row>
    <row r="252" ht="15.75" customHeight="1">
      <c r="A252" s="2">
        <f>IFERROR(__xludf.DUMMYFUNCTION("""COMPUTED_VALUE"""),2024.0)</f>
        <v>2024</v>
      </c>
      <c r="B252" s="2">
        <f>IFERROR(__xludf.DUMMYFUNCTION("""COMPUTED_VALUE"""),22.0)</f>
        <v>22</v>
      </c>
      <c r="C252" s="8">
        <v>45440.0</v>
      </c>
      <c r="D252" s="2" t="e">
        <v>#REF!</v>
      </c>
      <c r="E252" s="2" t="e">
        <v>#REF!</v>
      </c>
      <c r="F252" s="2" t="e">
        <v>#REF!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6" t="s">
        <v>39</v>
      </c>
      <c r="M252" s="6" t="s">
        <v>39</v>
      </c>
      <c r="N252" s="2" t="e">
        <v>#REF!</v>
      </c>
      <c r="O252" s="2" t="s">
        <v>39</v>
      </c>
      <c r="P252" s="2" t="s">
        <v>39</v>
      </c>
      <c r="Q252" s="2" t="s">
        <v>39</v>
      </c>
      <c r="R252" s="2" t="s">
        <v>39</v>
      </c>
      <c r="S252" s="2" t="e">
        <v>#REF!</v>
      </c>
      <c r="T252" s="2" t="e">
        <v>#REF!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6" t="s">
        <v>39</v>
      </c>
      <c r="AB252" s="2" t="e">
        <v>#REF!</v>
      </c>
      <c r="AC252" s="2" t="e">
        <v>#REF!</v>
      </c>
      <c r="AD252" s="2" t="e">
        <v>#REF!</v>
      </c>
      <c r="AE252" s="2" t="e">
        <v>#REF!</v>
      </c>
      <c r="AF252" s="2" t="s">
        <v>39</v>
      </c>
      <c r="AG252" s="2" t="s">
        <v>39</v>
      </c>
    </row>
    <row r="253" ht="15.75" customHeight="1">
      <c r="A253" s="2">
        <f>IFERROR(__xludf.DUMMYFUNCTION("""COMPUTED_VALUE"""),2024.0)</f>
        <v>2024</v>
      </c>
      <c r="B253" s="2">
        <f>IFERROR(__xludf.DUMMYFUNCTION("""COMPUTED_VALUE"""),22.0)</f>
        <v>22</v>
      </c>
      <c r="C253" s="8">
        <v>45441.0</v>
      </c>
      <c r="D253" s="2" t="e">
        <v>#REF!</v>
      </c>
      <c r="E253" s="2" t="e">
        <v>#REF!</v>
      </c>
      <c r="F253" s="2" t="e">
        <v>#REF!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6" t="s">
        <v>39</v>
      </c>
      <c r="M253" s="6" t="s">
        <v>39</v>
      </c>
      <c r="N253" s="2" t="e">
        <v>#REF!</v>
      </c>
      <c r="O253" s="2" t="s">
        <v>39</v>
      </c>
      <c r="P253" s="2" t="s">
        <v>39</v>
      </c>
      <c r="Q253" s="2" t="s">
        <v>39</v>
      </c>
      <c r="R253" s="2" t="s">
        <v>39</v>
      </c>
      <c r="S253" s="2" t="e">
        <v>#REF!</v>
      </c>
      <c r="T253" s="2" t="e">
        <v>#REF!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6" t="s">
        <v>39</v>
      </c>
      <c r="AB253" s="2" t="e">
        <v>#REF!</v>
      </c>
      <c r="AC253" s="2" t="e">
        <v>#REF!</v>
      </c>
      <c r="AD253" s="2" t="e">
        <v>#REF!</v>
      </c>
      <c r="AE253" s="2" t="e">
        <v>#REF!</v>
      </c>
      <c r="AF253" s="2" t="s">
        <v>39</v>
      </c>
      <c r="AG253" s="2" t="s">
        <v>39</v>
      </c>
    </row>
    <row r="254" ht="15.75" customHeight="1">
      <c r="A254" s="2">
        <f>IFERROR(__xludf.DUMMYFUNCTION("""COMPUTED_VALUE"""),2024.0)</f>
        <v>2024</v>
      </c>
      <c r="B254" s="2">
        <f>IFERROR(__xludf.DUMMYFUNCTION("""COMPUTED_VALUE"""),22.0)</f>
        <v>22</v>
      </c>
      <c r="C254" s="8">
        <v>45442.0</v>
      </c>
      <c r="D254" s="2" t="e">
        <v>#REF!</v>
      </c>
      <c r="E254" s="2" t="e">
        <v>#REF!</v>
      </c>
      <c r="F254" s="2" t="e">
        <v>#REF!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39</v>
      </c>
      <c r="L254" s="6" t="s">
        <v>39</v>
      </c>
      <c r="M254" s="6" t="s">
        <v>39</v>
      </c>
      <c r="N254" s="2" t="e">
        <v>#REF!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e">
        <v>#REF!</v>
      </c>
      <c r="T254" s="2" t="e">
        <v>#REF!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6" t="s">
        <v>39</v>
      </c>
      <c r="AB254" s="2" t="e">
        <v>#REF!</v>
      </c>
      <c r="AC254" s="2" t="e">
        <v>#REF!</v>
      </c>
      <c r="AD254" s="2" t="e">
        <v>#REF!</v>
      </c>
      <c r="AE254" s="2" t="e">
        <v>#REF!</v>
      </c>
      <c r="AF254" s="2" t="s">
        <v>39</v>
      </c>
      <c r="AG254" s="2" t="s">
        <v>39</v>
      </c>
    </row>
    <row r="255" ht="15.75" customHeight="1">
      <c r="A255" s="2">
        <f>IFERROR(__xludf.DUMMYFUNCTION("""COMPUTED_VALUE"""),2024.0)</f>
        <v>2024</v>
      </c>
      <c r="B255" s="2">
        <f>IFERROR(__xludf.DUMMYFUNCTION("""COMPUTED_VALUE"""),22.0)</f>
        <v>22</v>
      </c>
      <c r="C255" s="8">
        <v>45443.0</v>
      </c>
      <c r="D255" s="2" t="e">
        <v>#REF!</v>
      </c>
      <c r="E255" s="2" t="e">
        <v>#REF!</v>
      </c>
      <c r="F255" s="2" t="e">
        <v>#REF!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6" t="s">
        <v>39</v>
      </c>
      <c r="M255" s="6" t="s">
        <v>39</v>
      </c>
      <c r="N255" s="2" t="e">
        <v>#REF!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e">
        <v>#REF!</v>
      </c>
      <c r="T255" s="2" t="e">
        <v>#REF!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6" t="s">
        <v>39</v>
      </c>
      <c r="AB255" s="2" t="e">
        <v>#REF!</v>
      </c>
      <c r="AC255" s="2" t="e">
        <v>#REF!</v>
      </c>
      <c r="AD255" s="2" t="e">
        <v>#REF!</v>
      </c>
      <c r="AE255" s="2" t="e">
        <v>#REF!</v>
      </c>
      <c r="AF255" s="2" t="s">
        <v>39</v>
      </c>
      <c r="AG255" s="2" t="s">
        <v>39</v>
      </c>
    </row>
    <row r="256" ht="15.75" customHeight="1">
      <c r="A256" s="2">
        <f>IFERROR(__xludf.DUMMYFUNCTION("""COMPUTED_VALUE"""),2024.0)</f>
        <v>2024</v>
      </c>
      <c r="B256" s="2">
        <f>IFERROR(__xludf.DUMMYFUNCTION("""COMPUTED_VALUE"""),23.0)</f>
        <v>23</v>
      </c>
      <c r="C256" s="8">
        <v>45446.0</v>
      </c>
      <c r="D256" s="2" t="e">
        <v>#REF!</v>
      </c>
      <c r="E256" s="2" t="e">
        <v>#REF!</v>
      </c>
      <c r="F256" s="2" t="e">
        <v>#REF!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39</v>
      </c>
      <c r="L256" s="6" t="s">
        <v>39</v>
      </c>
      <c r="M256" s="6" t="s">
        <v>39</v>
      </c>
      <c r="N256" s="2" t="e">
        <v>#REF!</v>
      </c>
      <c r="O256" s="2" t="s">
        <v>39</v>
      </c>
      <c r="P256" s="2" t="s">
        <v>39</v>
      </c>
      <c r="Q256" s="2" t="s">
        <v>39</v>
      </c>
      <c r="R256" s="2" t="s">
        <v>39</v>
      </c>
      <c r="S256" s="2" t="e">
        <v>#REF!</v>
      </c>
      <c r="T256" s="2" t="e">
        <v>#REF!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6" t="s">
        <v>39</v>
      </c>
      <c r="AB256" s="2" t="e">
        <v>#REF!</v>
      </c>
      <c r="AC256" s="2" t="e">
        <v>#REF!</v>
      </c>
      <c r="AD256" s="2" t="e">
        <v>#REF!</v>
      </c>
      <c r="AE256" s="2" t="e">
        <v>#REF!</v>
      </c>
      <c r="AF256" s="2" t="s">
        <v>39</v>
      </c>
      <c r="AG256" s="2" t="s">
        <v>39</v>
      </c>
    </row>
    <row r="257" ht="15.75" customHeight="1">
      <c r="A257" s="2">
        <f>IFERROR(__xludf.DUMMYFUNCTION("""COMPUTED_VALUE"""),2024.0)</f>
        <v>2024</v>
      </c>
      <c r="B257" s="2">
        <f>IFERROR(__xludf.DUMMYFUNCTION("""COMPUTED_VALUE"""),23.0)</f>
        <v>23</v>
      </c>
      <c r="C257" s="8">
        <v>45447.0</v>
      </c>
      <c r="D257" s="2" t="e">
        <v>#REF!</v>
      </c>
      <c r="E257" s="2" t="e">
        <v>#REF!</v>
      </c>
      <c r="F257" s="2" t="e">
        <v>#REF!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6" t="s">
        <v>39</v>
      </c>
      <c r="M257" s="6" t="s">
        <v>39</v>
      </c>
      <c r="N257" s="2" t="e">
        <v>#REF!</v>
      </c>
      <c r="O257" s="2" t="s">
        <v>39</v>
      </c>
      <c r="P257" s="2" t="s">
        <v>39</v>
      </c>
      <c r="Q257" s="2" t="s">
        <v>39</v>
      </c>
      <c r="R257" s="2" t="s">
        <v>39</v>
      </c>
      <c r="S257" s="2" t="e">
        <v>#REF!</v>
      </c>
      <c r="T257" s="2" t="e">
        <v>#REF!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6" t="s">
        <v>39</v>
      </c>
      <c r="AB257" s="2" t="e">
        <v>#REF!</v>
      </c>
      <c r="AC257" s="2" t="e">
        <v>#REF!</v>
      </c>
      <c r="AD257" s="2" t="e">
        <v>#REF!</v>
      </c>
      <c r="AE257" s="2" t="e">
        <v>#REF!</v>
      </c>
      <c r="AF257" s="2" t="e">
        <v>#REF!</v>
      </c>
      <c r="AG257" s="2" t="s">
        <v>39</v>
      </c>
    </row>
    <row r="258" ht="15.75" customHeight="1">
      <c r="A258" s="2">
        <f>IFERROR(__xludf.DUMMYFUNCTION("""COMPUTED_VALUE"""),2024.0)</f>
        <v>2024</v>
      </c>
      <c r="B258" s="2">
        <f>IFERROR(__xludf.DUMMYFUNCTION("""COMPUTED_VALUE"""),23.0)</f>
        <v>23</v>
      </c>
      <c r="C258" s="8">
        <v>45448.0</v>
      </c>
      <c r="D258" s="2" t="e">
        <v>#REF!</v>
      </c>
      <c r="E258" s="2" t="e">
        <v>#REF!</v>
      </c>
      <c r="F258" s="2" t="e">
        <v>#REF!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6" t="s">
        <v>39</v>
      </c>
      <c r="M258" s="6" t="s">
        <v>39</v>
      </c>
      <c r="N258" s="2" t="e">
        <v>#REF!</v>
      </c>
      <c r="O258" s="2" t="s">
        <v>39</v>
      </c>
      <c r="P258" s="2" t="s">
        <v>39</v>
      </c>
      <c r="Q258" s="2" t="s">
        <v>39</v>
      </c>
      <c r="R258" s="2" t="s">
        <v>39</v>
      </c>
      <c r="S258" s="2" t="e">
        <v>#REF!</v>
      </c>
      <c r="T258" s="2" t="e">
        <v>#REF!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6" t="s">
        <v>39</v>
      </c>
      <c r="AB258" s="2" t="e">
        <v>#REF!</v>
      </c>
      <c r="AC258" s="2" t="e">
        <v>#REF!</v>
      </c>
      <c r="AD258" s="2" t="e">
        <v>#REF!</v>
      </c>
      <c r="AE258" s="2" t="e">
        <v>#REF!</v>
      </c>
      <c r="AF258" s="2" t="e">
        <v>#REF!</v>
      </c>
      <c r="AG258" s="2" t="s">
        <v>39</v>
      </c>
    </row>
    <row r="259" ht="15.75" customHeight="1">
      <c r="A259" s="2">
        <f>IFERROR(__xludf.DUMMYFUNCTION("""COMPUTED_VALUE"""),2024.0)</f>
        <v>2024</v>
      </c>
      <c r="B259" s="2">
        <f>IFERROR(__xludf.DUMMYFUNCTION("""COMPUTED_VALUE"""),23.0)</f>
        <v>23</v>
      </c>
      <c r="C259" s="8">
        <v>45449.0</v>
      </c>
      <c r="D259" s="2" t="e">
        <v>#REF!</v>
      </c>
      <c r="E259" s="2" t="e">
        <v>#REF!</v>
      </c>
      <c r="F259" s="2" t="e">
        <v>#REF!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6" t="s">
        <v>39</v>
      </c>
      <c r="M259" s="6" t="s">
        <v>39</v>
      </c>
      <c r="N259" s="2" t="e">
        <v>#REF!</v>
      </c>
      <c r="O259" s="2" t="s">
        <v>39</v>
      </c>
      <c r="P259" s="2" t="s">
        <v>39</v>
      </c>
      <c r="Q259" s="2" t="s">
        <v>39</v>
      </c>
      <c r="R259" s="2" t="s">
        <v>39</v>
      </c>
      <c r="S259" s="2" t="e">
        <v>#REF!</v>
      </c>
      <c r="T259" s="2" t="e">
        <v>#REF!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6" t="s">
        <v>39</v>
      </c>
      <c r="AB259" s="2" t="e">
        <v>#REF!</v>
      </c>
      <c r="AC259" s="2" t="e">
        <v>#REF!</v>
      </c>
      <c r="AD259" s="2" t="e">
        <v>#REF!</v>
      </c>
      <c r="AE259" s="2" t="e">
        <v>#REF!</v>
      </c>
      <c r="AF259" s="2" t="e">
        <v>#REF!</v>
      </c>
      <c r="AG259" s="2" t="s">
        <v>39</v>
      </c>
    </row>
    <row r="260" ht="15.75" customHeight="1">
      <c r="A260" s="2">
        <f>IFERROR(__xludf.DUMMYFUNCTION("""COMPUTED_VALUE"""),2024.0)</f>
        <v>2024</v>
      </c>
      <c r="B260" s="2">
        <f>IFERROR(__xludf.DUMMYFUNCTION("""COMPUTED_VALUE"""),23.0)</f>
        <v>23</v>
      </c>
      <c r="C260" s="8">
        <v>45450.0</v>
      </c>
      <c r="D260" s="2" t="e">
        <v>#REF!</v>
      </c>
      <c r="E260" s="2" t="e">
        <v>#REF!</v>
      </c>
      <c r="F260" s="2" t="e">
        <v>#REF!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6" t="s">
        <v>39</v>
      </c>
      <c r="M260" s="6" t="s">
        <v>39</v>
      </c>
      <c r="N260" s="2" t="e">
        <v>#REF!</v>
      </c>
      <c r="O260" s="2" t="s">
        <v>39</v>
      </c>
      <c r="P260" s="2" t="s">
        <v>39</v>
      </c>
      <c r="Q260" s="2" t="s">
        <v>39</v>
      </c>
      <c r="R260" s="2" t="s">
        <v>39</v>
      </c>
      <c r="S260" s="2" t="e">
        <v>#REF!</v>
      </c>
      <c r="T260" s="2" t="e">
        <v>#REF!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A260" s="6" t="s">
        <v>39</v>
      </c>
      <c r="AB260" s="2" t="e">
        <v>#REF!</v>
      </c>
      <c r="AC260" s="2" t="e">
        <v>#REF!</v>
      </c>
      <c r="AD260" s="2" t="e">
        <v>#REF!</v>
      </c>
      <c r="AE260" s="2" t="e">
        <v>#REF!</v>
      </c>
      <c r="AF260" s="2" t="e">
        <v>#REF!</v>
      </c>
      <c r="AG260" s="2" t="s">
        <v>39</v>
      </c>
    </row>
    <row r="261" ht="15.75" customHeight="1">
      <c r="A261" s="2">
        <f>IFERROR(__xludf.DUMMYFUNCTION("""COMPUTED_VALUE"""),2024.0)</f>
        <v>2024</v>
      </c>
      <c r="B261" s="2">
        <f>IFERROR(__xludf.DUMMYFUNCTION("""COMPUTED_VALUE"""),24.0)</f>
        <v>24</v>
      </c>
      <c r="C261" s="8">
        <v>45453.0</v>
      </c>
      <c r="D261" s="2" t="e">
        <v>#REF!</v>
      </c>
      <c r="E261" s="2" t="e">
        <v>#REF!</v>
      </c>
      <c r="F261" s="2" t="e">
        <v>#REF!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6" t="s">
        <v>39</v>
      </c>
      <c r="M261" s="6" t="s">
        <v>39</v>
      </c>
      <c r="N261" s="2" t="s">
        <v>39</v>
      </c>
      <c r="O261" s="2" t="s">
        <v>39</v>
      </c>
      <c r="P261" s="2" t="s">
        <v>39</v>
      </c>
      <c r="Q261" s="2" t="s">
        <v>39</v>
      </c>
      <c r="R261" s="2" t="s">
        <v>39</v>
      </c>
      <c r="S261" s="2" t="s">
        <v>39</v>
      </c>
      <c r="T261" s="2" t="e">
        <v>#REF!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6" t="s">
        <v>39</v>
      </c>
      <c r="AB261" s="2" t="e">
        <v>#REF!</v>
      </c>
      <c r="AC261" s="2" t="s">
        <v>39</v>
      </c>
      <c r="AD261" s="2" t="e">
        <v>#REF!</v>
      </c>
      <c r="AE261" s="2" t="s">
        <v>39</v>
      </c>
      <c r="AF261" s="2" t="e">
        <v>#REF!</v>
      </c>
      <c r="AG261" s="2" t="s">
        <v>39</v>
      </c>
    </row>
    <row r="262" ht="15.75" customHeight="1">
      <c r="A262" s="2">
        <f>IFERROR(__xludf.DUMMYFUNCTION("""COMPUTED_VALUE"""),2024.0)</f>
        <v>2024</v>
      </c>
      <c r="B262" s="2">
        <f>IFERROR(__xludf.DUMMYFUNCTION("""COMPUTED_VALUE"""),24.0)</f>
        <v>24</v>
      </c>
      <c r="C262" s="8">
        <v>45454.0</v>
      </c>
      <c r="D262" s="2" t="e">
        <v>#REF!</v>
      </c>
      <c r="E262" s="2" t="e">
        <v>#REF!</v>
      </c>
      <c r="F262" s="2" t="e">
        <v>#REF!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6" t="s">
        <v>39</v>
      </c>
      <c r="M262" s="6" t="s">
        <v>39</v>
      </c>
      <c r="N262" s="2" t="s">
        <v>39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e">
        <v>#REF!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A262" s="6" t="s">
        <v>39</v>
      </c>
      <c r="AB262" s="2" t="s">
        <v>39</v>
      </c>
      <c r="AC262" s="2" t="s">
        <v>39</v>
      </c>
      <c r="AD262" s="2" t="e">
        <v>#REF!</v>
      </c>
      <c r="AE262" s="2" t="s">
        <v>39</v>
      </c>
      <c r="AF262" s="2" t="e">
        <v>#REF!</v>
      </c>
      <c r="AG262" s="2" t="s">
        <v>39</v>
      </c>
    </row>
    <row r="263" ht="15.75" customHeight="1">
      <c r="A263" s="2">
        <f>IFERROR(__xludf.DUMMYFUNCTION("""COMPUTED_VALUE"""),2024.0)</f>
        <v>2024</v>
      </c>
      <c r="B263" s="2">
        <f>IFERROR(__xludf.DUMMYFUNCTION("""COMPUTED_VALUE"""),24.0)</f>
        <v>24</v>
      </c>
      <c r="C263" s="8">
        <v>45455.0</v>
      </c>
      <c r="D263" s="2" t="e">
        <v>#REF!</v>
      </c>
      <c r="E263" s="2" t="e">
        <v>#REF!</v>
      </c>
      <c r="F263" s="2" t="e">
        <v>#REF!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6" t="s">
        <v>39</v>
      </c>
      <c r="M263" s="6" t="s">
        <v>39</v>
      </c>
      <c r="N263" s="2" t="s">
        <v>39</v>
      </c>
      <c r="O263" s="2" t="s">
        <v>39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e">
        <v>#REF!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6" t="s">
        <v>39</v>
      </c>
      <c r="AB263" s="2" t="s">
        <v>39</v>
      </c>
      <c r="AC263" s="2" t="s">
        <v>39</v>
      </c>
      <c r="AD263" s="2" t="e">
        <v>#REF!</v>
      </c>
      <c r="AE263" s="2" t="s">
        <v>39</v>
      </c>
      <c r="AF263" s="2" t="e">
        <v>#REF!</v>
      </c>
      <c r="AG263" s="2" t="s">
        <v>39</v>
      </c>
    </row>
    <row r="264" ht="15.75" customHeight="1">
      <c r="A264" s="2">
        <f>IFERROR(__xludf.DUMMYFUNCTION("""COMPUTED_VALUE"""),2024.0)</f>
        <v>2024</v>
      </c>
      <c r="B264" s="2">
        <f>IFERROR(__xludf.DUMMYFUNCTION("""COMPUTED_VALUE"""),24.0)</f>
        <v>24</v>
      </c>
      <c r="C264" s="8">
        <v>45456.0</v>
      </c>
      <c r="D264" s="2" t="e">
        <v>#REF!</v>
      </c>
      <c r="E264" s="2" t="e">
        <v>#REF!</v>
      </c>
      <c r="F264" s="2" t="e">
        <v>#REF!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6" t="s">
        <v>39</v>
      </c>
      <c r="M264" s="6" t="s">
        <v>39</v>
      </c>
      <c r="N264" s="2" t="s">
        <v>39</v>
      </c>
      <c r="O264" s="2" t="s">
        <v>39</v>
      </c>
      <c r="P264" s="2" t="s">
        <v>39</v>
      </c>
      <c r="Q264" s="2" t="s">
        <v>39</v>
      </c>
      <c r="R264" s="2" t="s">
        <v>39</v>
      </c>
      <c r="S264" s="2" t="s">
        <v>39</v>
      </c>
      <c r="T264" s="2" t="e">
        <v>#REF!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6" t="s">
        <v>39</v>
      </c>
      <c r="AB264" s="2" t="s">
        <v>39</v>
      </c>
      <c r="AC264" s="2" t="s">
        <v>39</v>
      </c>
      <c r="AD264" s="2" t="e">
        <v>#REF!</v>
      </c>
      <c r="AE264" s="2" t="s">
        <v>39</v>
      </c>
      <c r="AF264" s="2" t="e">
        <v>#REF!</v>
      </c>
      <c r="AG264" s="2" t="s">
        <v>39</v>
      </c>
    </row>
    <row r="265" ht="15.75" customHeight="1">
      <c r="A265" s="2">
        <f>IFERROR(__xludf.DUMMYFUNCTION("""COMPUTED_VALUE"""),2024.0)</f>
        <v>2024</v>
      </c>
      <c r="B265" s="2">
        <f>IFERROR(__xludf.DUMMYFUNCTION("""COMPUTED_VALUE"""),24.0)</f>
        <v>24</v>
      </c>
      <c r="C265" s="8">
        <v>45457.0</v>
      </c>
      <c r="D265" s="2" t="e">
        <v>#REF!</v>
      </c>
      <c r="E265" s="2" t="e">
        <v>#REF!</v>
      </c>
      <c r="F265" s="2" t="e">
        <v>#REF!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6" t="s">
        <v>39</v>
      </c>
      <c r="M265" s="6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e">
        <v>#REF!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6" t="s">
        <v>39</v>
      </c>
      <c r="AB265" s="2" t="s">
        <v>39</v>
      </c>
      <c r="AC265" s="2" t="s">
        <v>39</v>
      </c>
      <c r="AD265" s="2" t="e">
        <v>#REF!</v>
      </c>
      <c r="AE265" s="2" t="s">
        <v>39</v>
      </c>
      <c r="AF265" s="2" t="e">
        <v>#REF!</v>
      </c>
      <c r="AG265" s="2" t="e">
        <v>#REF!</v>
      </c>
    </row>
    <row r="266" ht="15.75" customHeight="1">
      <c r="A266" s="2">
        <f>IFERROR(__xludf.DUMMYFUNCTION("""COMPUTED_VALUE"""),2024.0)</f>
        <v>2024</v>
      </c>
      <c r="B266" s="2">
        <f>IFERROR(__xludf.DUMMYFUNCTION("""COMPUTED_VALUE"""),25.0)</f>
        <v>25</v>
      </c>
      <c r="C266" s="8">
        <v>45460.0</v>
      </c>
      <c r="D266" s="2" t="e">
        <v>#REF!</v>
      </c>
      <c r="E266" s="2" t="e">
        <v>#REF!</v>
      </c>
      <c r="F266" s="2" t="e">
        <v>#REF!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6" t="s">
        <v>39</v>
      </c>
      <c r="M266" s="6" t="s">
        <v>39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e">
        <v>#REF!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6" t="s">
        <v>39</v>
      </c>
      <c r="AB266" s="2" t="s">
        <v>39</v>
      </c>
      <c r="AC266" s="2" t="s">
        <v>39</v>
      </c>
      <c r="AD266" s="2" t="e">
        <v>#REF!</v>
      </c>
      <c r="AE266" s="2" t="s">
        <v>39</v>
      </c>
      <c r="AF266" s="2" t="e">
        <v>#REF!</v>
      </c>
      <c r="AG266" s="2" t="e">
        <v>#REF!</v>
      </c>
    </row>
    <row r="267" ht="15.75" customHeight="1">
      <c r="A267" s="2">
        <f>IFERROR(__xludf.DUMMYFUNCTION("""COMPUTED_VALUE"""),2024.0)</f>
        <v>2024</v>
      </c>
      <c r="B267" s="2">
        <f>IFERROR(__xludf.DUMMYFUNCTION("""COMPUTED_VALUE"""),25.0)</f>
        <v>25</v>
      </c>
      <c r="C267" s="8">
        <v>45461.0</v>
      </c>
      <c r="D267" s="2" t="e">
        <v>#REF!</v>
      </c>
      <c r="E267" s="2" t="e">
        <v>#REF!</v>
      </c>
      <c r="F267" s="2" t="e">
        <v>#REF!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6" t="s">
        <v>39</v>
      </c>
      <c r="M267" s="6" t="s">
        <v>39</v>
      </c>
      <c r="N267" s="2" t="s">
        <v>39</v>
      </c>
      <c r="O267" s="2" t="s">
        <v>39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e">
        <v>#REF!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6" t="s">
        <v>39</v>
      </c>
      <c r="AB267" s="2" t="s">
        <v>39</v>
      </c>
      <c r="AC267" s="2" t="s">
        <v>39</v>
      </c>
      <c r="AD267" s="2" t="e">
        <v>#REF!</v>
      </c>
      <c r="AE267" s="2" t="s">
        <v>39</v>
      </c>
      <c r="AF267" s="2" t="e">
        <v>#REF!</v>
      </c>
      <c r="AG267" s="2" t="e">
        <v>#REF!</v>
      </c>
    </row>
    <row r="268" ht="15.75" customHeight="1">
      <c r="A268" s="2">
        <f>IFERROR(__xludf.DUMMYFUNCTION("""COMPUTED_VALUE"""),2024.0)</f>
        <v>2024</v>
      </c>
      <c r="B268" s="2">
        <f>IFERROR(__xludf.DUMMYFUNCTION("""COMPUTED_VALUE"""),25.0)</f>
        <v>25</v>
      </c>
      <c r="C268" s="8">
        <v>45462.0</v>
      </c>
      <c r="D268" s="2" t="e">
        <v>#REF!</v>
      </c>
      <c r="E268" s="2" t="e">
        <v>#REF!</v>
      </c>
      <c r="F268" s="2" t="e">
        <v>#REF!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6" t="s">
        <v>39</v>
      </c>
      <c r="M268" s="6" t="s">
        <v>39</v>
      </c>
      <c r="N268" s="2" t="s">
        <v>39</v>
      </c>
      <c r="O268" s="2" t="s">
        <v>39</v>
      </c>
      <c r="P268" s="2" t="s">
        <v>39</v>
      </c>
      <c r="Q268" s="2" t="s">
        <v>39</v>
      </c>
      <c r="R268" s="2" t="s">
        <v>39</v>
      </c>
      <c r="S268" s="2" t="s">
        <v>39</v>
      </c>
      <c r="T268" s="2" t="e">
        <v>#REF!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6" t="s">
        <v>39</v>
      </c>
      <c r="AB268" s="2" t="s">
        <v>39</v>
      </c>
      <c r="AC268" s="2" t="s">
        <v>39</v>
      </c>
      <c r="AD268" s="2" t="e">
        <v>#REF!</v>
      </c>
      <c r="AE268" s="2" t="s">
        <v>39</v>
      </c>
      <c r="AF268" s="2" t="e">
        <v>#REF!</v>
      </c>
      <c r="AG268" s="2" t="e">
        <v>#REF!</v>
      </c>
    </row>
    <row r="269" ht="15.75" customHeight="1">
      <c r="A269" s="2">
        <f>IFERROR(__xludf.DUMMYFUNCTION("""COMPUTED_VALUE"""),2024.0)</f>
        <v>2024</v>
      </c>
      <c r="B269" s="2">
        <f>IFERROR(__xludf.DUMMYFUNCTION("""COMPUTED_VALUE"""),25.0)</f>
        <v>25</v>
      </c>
      <c r="C269" s="8">
        <v>45463.0</v>
      </c>
      <c r="D269" s="2" t="e">
        <v>#REF!</v>
      </c>
      <c r="E269" s="2" t="e">
        <v>#REF!</v>
      </c>
      <c r="F269" s="2" t="e">
        <v>#REF!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6" t="s">
        <v>39</v>
      </c>
      <c r="M269" s="6" t="s">
        <v>39</v>
      </c>
      <c r="N269" s="2" t="s">
        <v>39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e">
        <v>#REF!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6" t="s">
        <v>39</v>
      </c>
      <c r="AB269" s="2" t="s">
        <v>39</v>
      </c>
      <c r="AC269" s="2" t="s">
        <v>39</v>
      </c>
      <c r="AD269" s="2" t="e">
        <v>#REF!</v>
      </c>
      <c r="AE269" s="2" t="s">
        <v>39</v>
      </c>
      <c r="AF269" s="2" t="e">
        <v>#REF!</v>
      </c>
      <c r="AG269" s="2" t="e">
        <v>#REF!</v>
      </c>
    </row>
    <row r="270" ht="15.75" customHeight="1">
      <c r="A270" s="2">
        <f>IFERROR(__xludf.DUMMYFUNCTION("""COMPUTED_VALUE"""),2024.0)</f>
        <v>2024</v>
      </c>
      <c r="B270" s="2">
        <f>IFERROR(__xludf.DUMMYFUNCTION("""COMPUTED_VALUE"""),25.0)</f>
        <v>25</v>
      </c>
      <c r="C270" s="8">
        <v>45464.0</v>
      </c>
      <c r="D270" s="2" t="e">
        <v>#REF!</v>
      </c>
      <c r="E270" s="2" t="e">
        <v>#REF!</v>
      </c>
      <c r="F270" s="2" t="e">
        <v>#REF!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6" t="s">
        <v>39</v>
      </c>
      <c r="M270" s="6" t="s">
        <v>39</v>
      </c>
      <c r="N270" s="2" t="s">
        <v>39</v>
      </c>
      <c r="O270" s="2" t="s">
        <v>39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e">
        <v>#REF!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6" t="s">
        <v>39</v>
      </c>
      <c r="AB270" s="2" t="s">
        <v>39</v>
      </c>
      <c r="AC270" s="2" t="s">
        <v>39</v>
      </c>
      <c r="AD270" s="2" t="e">
        <v>#REF!</v>
      </c>
      <c r="AE270" s="2" t="s">
        <v>39</v>
      </c>
      <c r="AF270" s="2" t="e">
        <v>#REF!</v>
      </c>
      <c r="AG270" s="2" t="e">
        <v>#REF!</v>
      </c>
    </row>
    <row r="271" ht="15.75" customHeight="1">
      <c r="A271" s="2">
        <f>IFERROR(__xludf.DUMMYFUNCTION("""COMPUTED_VALUE"""),2024.0)</f>
        <v>2024</v>
      </c>
      <c r="B271" s="2">
        <f>IFERROR(__xludf.DUMMYFUNCTION("""COMPUTED_VALUE"""),26.0)</f>
        <v>26</v>
      </c>
      <c r="C271" s="8">
        <v>45467.0</v>
      </c>
      <c r="D271" s="2" t="e">
        <v>#REF!</v>
      </c>
      <c r="E271" s="2" t="e">
        <v>#REF!</v>
      </c>
      <c r="F271" s="2" t="e">
        <v>#REF!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6" t="s">
        <v>39</v>
      </c>
      <c r="M271" s="6" t="s">
        <v>39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e">
        <v>#REF!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6" t="s">
        <v>39</v>
      </c>
      <c r="AB271" s="2" t="s">
        <v>39</v>
      </c>
      <c r="AC271" s="2" t="s">
        <v>39</v>
      </c>
      <c r="AD271" s="2" t="e">
        <v>#REF!</v>
      </c>
      <c r="AE271" s="2" t="s">
        <v>39</v>
      </c>
      <c r="AF271" s="2" t="e">
        <v>#REF!</v>
      </c>
      <c r="AG271" s="2" t="e">
        <v>#REF!</v>
      </c>
    </row>
    <row r="272" ht="15.75" customHeight="1">
      <c r="A272" s="2">
        <f>IFERROR(__xludf.DUMMYFUNCTION("""COMPUTED_VALUE"""),2024.0)</f>
        <v>2024</v>
      </c>
      <c r="B272" s="2">
        <f>IFERROR(__xludf.DUMMYFUNCTION("""COMPUTED_VALUE"""),26.0)</f>
        <v>26</v>
      </c>
      <c r="C272" s="8">
        <v>45468.0</v>
      </c>
      <c r="D272" s="2" t="e">
        <v>#REF!</v>
      </c>
      <c r="E272" s="2" t="e">
        <v>#REF!</v>
      </c>
      <c r="F272" s="2" t="e">
        <v>#REF!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6" t="s">
        <v>39</v>
      </c>
      <c r="M272" s="6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e">
        <v>#REF!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6" t="s">
        <v>39</v>
      </c>
      <c r="AB272" s="2" t="s">
        <v>39</v>
      </c>
      <c r="AC272" s="2" t="s">
        <v>39</v>
      </c>
      <c r="AD272" s="2" t="e">
        <v>#REF!</v>
      </c>
      <c r="AE272" s="2" t="s">
        <v>39</v>
      </c>
      <c r="AF272" s="2" t="e">
        <v>#REF!</v>
      </c>
      <c r="AG272" s="2" t="e">
        <v>#REF!</v>
      </c>
    </row>
    <row r="273" ht="15.75" customHeight="1">
      <c r="C273" s="2"/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6" t="s">
        <v>39</v>
      </c>
      <c r="M273" s="6" t="s">
        <v>39</v>
      </c>
      <c r="N273" s="2" t="s">
        <v>39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6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</row>
    <row r="274" ht="15.75" customHeight="1">
      <c r="C274" s="2"/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6" t="s">
        <v>39</v>
      </c>
      <c r="M274" s="6" t="s">
        <v>39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6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39</v>
      </c>
    </row>
    <row r="275" ht="15.75" customHeight="1">
      <c r="C275" s="2"/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6" t="s">
        <v>39</v>
      </c>
      <c r="M275" s="6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6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</row>
    <row r="276" ht="15.75" customHeight="1">
      <c r="C276" s="2"/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6" t="s">
        <v>39</v>
      </c>
      <c r="M276" s="6" t="s">
        <v>39</v>
      </c>
      <c r="N276" s="2" t="s">
        <v>39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6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</row>
    <row r="277" ht="15.75" customHeight="1">
      <c r="C277" s="2"/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6" t="s">
        <v>39</v>
      </c>
      <c r="M277" s="6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6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</row>
    <row r="278" ht="15.75" customHeight="1">
      <c r="C278" s="2"/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6" t="s">
        <v>39</v>
      </c>
      <c r="M278" s="6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6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</row>
    <row r="279" ht="15.75" customHeight="1">
      <c r="C279" s="2"/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6" t="s">
        <v>39</v>
      </c>
      <c r="M279" s="6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6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39</v>
      </c>
    </row>
    <row r="280" ht="15.75" customHeight="1">
      <c r="C280" s="2"/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6" t="s">
        <v>39</v>
      </c>
      <c r="M280" s="6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6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</row>
    <row r="281" ht="15.75" customHeight="1">
      <c r="C281" s="2"/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6" t="s">
        <v>39</v>
      </c>
      <c r="M281" s="6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6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</row>
    <row r="282" ht="15.75" customHeight="1">
      <c r="C282" s="2"/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6" t="s">
        <v>39</v>
      </c>
      <c r="M282" s="6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6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</row>
    <row r="283" ht="15.75" customHeight="1">
      <c r="C283" s="2"/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6" t="s">
        <v>39</v>
      </c>
      <c r="M283" s="6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6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</row>
    <row r="284" ht="15.75" customHeight="1">
      <c r="C284" s="2"/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6" t="s">
        <v>39</v>
      </c>
      <c r="M284" s="6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6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</row>
    <row r="285" ht="15.75" customHeight="1">
      <c r="C285" s="2"/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6" t="s">
        <v>39</v>
      </c>
      <c r="M285" s="6" t="s">
        <v>39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6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</row>
    <row r="286" ht="15.75" customHeight="1">
      <c r="C286" s="2"/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6" t="s">
        <v>39</v>
      </c>
      <c r="M286" s="6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6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39</v>
      </c>
    </row>
    <row r="287" ht="15.75" customHeight="1">
      <c r="C287" s="2"/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6" t="s">
        <v>39</v>
      </c>
      <c r="M287" s="6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6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</row>
    <row r="288" ht="15.75" customHeight="1">
      <c r="C288" s="2"/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6" t="s">
        <v>39</v>
      </c>
      <c r="M288" s="6" t="s">
        <v>39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6" t="s">
        <v>39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39</v>
      </c>
    </row>
    <row r="289" ht="15.75" customHeight="1">
      <c r="C289" s="2"/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6" t="s">
        <v>39</v>
      </c>
      <c r="M289" s="6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6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</row>
    <row r="290" ht="15.75" customHeight="1">
      <c r="C290" s="2"/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6" t="s">
        <v>39</v>
      </c>
      <c r="M290" s="6" t="s">
        <v>39</v>
      </c>
      <c r="N290" s="2" t="s">
        <v>39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6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</row>
    <row r="291" ht="15.75" customHeight="1">
      <c r="C291" s="2"/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6" t="s">
        <v>39</v>
      </c>
      <c r="M291" s="6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6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</row>
    <row r="292" ht="15.75" customHeight="1">
      <c r="C292" s="2"/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6" t="s">
        <v>39</v>
      </c>
      <c r="M292" s="6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6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</row>
    <row r="293" ht="15.75" customHeight="1">
      <c r="C293" s="2"/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6" t="s">
        <v>39</v>
      </c>
      <c r="M293" s="6" t="s">
        <v>39</v>
      </c>
      <c r="N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6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</row>
    <row r="294" ht="15.75" customHeight="1">
      <c r="C294" s="2"/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6" t="s">
        <v>39</v>
      </c>
      <c r="M294" s="6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6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</row>
    <row r="295" ht="15.75" customHeight="1">
      <c r="C295" s="2"/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6" t="s">
        <v>39</v>
      </c>
      <c r="M295" s="6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6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</row>
    <row r="296" ht="15.75" customHeight="1">
      <c r="C296" s="2"/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6" t="s">
        <v>39</v>
      </c>
      <c r="M296" s="6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6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</row>
    <row r="297" ht="15.75" customHeight="1">
      <c r="C297" s="2"/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6" t="s">
        <v>39</v>
      </c>
      <c r="M297" s="6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6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</row>
    <row r="298" ht="15.75" customHeight="1">
      <c r="C298" s="2"/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6" t="s">
        <v>39</v>
      </c>
      <c r="M298" s="6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6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</row>
    <row r="299" ht="15.75" customHeight="1">
      <c r="C299" s="2"/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6" t="s">
        <v>39</v>
      </c>
      <c r="M299" s="6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6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</row>
    <row r="300" ht="15.75" customHeight="1">
      <c r="C300" s="2"/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6" t="s">
        <v>39</v>
      </c>
      <c r="M300" s="6" t="s">
        <v>39</v>
      </c>
      <c r="N300" s="2" t="s">
        <v>39</v>
      </c>
      <c r="O300" s="2" t="s">
        <v>39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6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</row>
    <row r="301" ht="15.75" customHeight="1">
      <c r="C301" s="2"/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6" t="s">
        <v>39</v>
      </c>
      <c r="M301" s="6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6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</row>
    <row r="302" ht="15.75" customHeight="1">
      <c r="C302" s="2"/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6" t="s">
        <v>39</v>
      </c>
      <c r="M302" s="6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6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</row>
    <row r="303" ht="15.75" customHeight="1">
      <c r="C303" s="2"/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6" t="s">
        <v>39</v>
      </c>
      <c r="M303" s="6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6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</row>
    <row r="304" ht="15.75" customHeight="1">
      <c r="C304" s="2"/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6" t="s">
        <v>39</v>
      </c>
      <c r="M304" s="6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6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</row>
    <row r="305" ht="15.75" customHeight="1">
      <c r="C305" s="2"/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6" t="s">
        <v>39</v>
      </c>
      <c r="M305" s="6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6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</row>
    <row r="306" ht="15.75" customHeight="1">
      <c r="C306" s="2"/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6" t="s">
        <v>39</v>
      </c>
      <c r="M306" s="6" t="s">
        <v>39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6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39</v>
      </c>
    </row>
    <row r="307" ht="15.75" customHeight="1">
      <c r="C307" s="2"/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6" t="s">
        <v>39</v>
      </c>
      <c r="M307" s="6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6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</row>
    <row r="308" ht="15.75" customHeight="1">
      <c r="C308" s="2"/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6" t="s">
        <v>39</v>
      </c>
      <c r="M308" s="6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6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</row>
    <row r="309" ht="15.75" customHeight="1">
      <c r="C309" s="2"/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6" t="s">
        <v>39</v>
      </c>
      <c r="M309" s="6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6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39</v>
      </c>
    </row>
    <row r="310" ht="15.75" customHeight="1">
      <c r="C310" s="2"/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6" t="s">
        <v>39</v>
      </c>
      <c r="M310" s="6" t="s">
        <v>39</v>
      </c>
      <c r="N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6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39</v>
      </c>
    </row>
    <row r="311" ht="15.75" customHeight="1">
      <c r="C311" s="2"/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6" t="s">
        <v>39</v>
      </c>
      <c r="M311" s="6" t="s">
        <v>39</v>
      </c>
      <c r="N311" s="2" t="s">
        <v>39</v>
      </c>
      <c r="O311" s="2" t="s">
        <v>39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6" t="s">
        <v>39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39</v>
      </c>
      <c r="AG311" s="2" t="s">
        <v>39</v>
      </c>
    </row>
    <row r="312" ht="15.75" customHeight="1">
      <c r="C312" s="2"/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6" t="s">
        <v>39</v>
      </c>
      <c r="M312" s="6" t="s">
        <v>39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6" t="s">
        <v>39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39</v>
      </c>
    </row>
    <row r="313" ht="15.75" customHeight="1">
      <c r="C313" s="2"/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6" t="s">
        <v>39</v>
      </c>
      <c r="M313" s="6" t="s">
        <v>39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6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39</v>
      </c>
    </row>
    <row r="314" ht="15.75" customHeight="1">
      <c r="C314" s="2"/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6" t="s">
        <v>39</v>
      </c>
      <c r="M314" s="6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6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</row>
    <row r="315" ht="15.75" customHeight="1">
      <c r="C315" s="2"/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6" t="s">
        <v>39</v>
      </c>
      <c r="M315" s="6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6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</row>
    <row r="316" ht="15.75" customHeight="1">
      <c r="C316" s="2"/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39</v>
      </c>
      <c r="L316" s="6" t="s">
        <v>39</v>
      </c>
      <c r="M316" s="6" t="s">
        <v>39</v>
      </c>
      <c r="N316" s="2" t="s">
        <v>39</v>
      </c>
      <c r="O316" s="2" t="s">
        <v>39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6" t="s">
        <v>39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39</v>
      </c>
      <c r="AG316" s="2" t="s">
        <v>39</v>
      </c>
    </row>
    <row r="317" ht="15.75" customHeight="1">
      <c r="C317" s="2"/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6" t="s">
        <v>39</v>
      </c>
      <c r="M317" s="6" t="s">
        <v>39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6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39</v>
      </c>
      <c r="AG317" s="2" t="s">
        <v>39</v>
      </c>
    </row>
    <row r="318" ht="15.75" customHeight="1">
      <c r="C318" s="2"/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6" t="s">
        <v>39</v>
      </c>
      <c r="M318" s="6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6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39</v>
      </c>
    </row>
    <row r="319" ht="15.75" customHeight="1">
      <c r="C319" s="2"/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6" t="s">
        <v>39</v>
      </c>
      <c r="M319" s="6" t="s">
        <v>39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6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39</v>
      </c>
    </row>
    <row r="320" ht="15.75" customHeight="1">
      <c r="C320" s="2"/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6" t="s">
        <v>39</v>
      </c>
      <c r="M320" s="6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6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</row>
    <row r="321" ht="15.75" customHeight="1">
      <c r="C321" s="2"/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6" t="s">
        <v>39</v>
      </c>
      <c r="M321" s="6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6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39</v>
      </c>
    </row>
    <row r="322" ht="15.75" customHeight="1">
      <c r="C322" s="2"/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6" t="s">
        <v>39</v>
      </c>
      <c r="M322" s="6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6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</row>
    <row r="323" ht="15.75" customHeight="1">
      <c r="C323" s="2"/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6" t="s">
        <v>39</v>
      </c>
      <c r="M323" s="6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6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</row>
    <row r="324" ht="15.75" customHeight="1">
      <c r="C324" s="2"/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6" t="s">
        <v>39</v>
      </c>
      <c r="M324" s="6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6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39</v>
      </c>
    </row>
    <row r="325" ht="15.75" customHeight="1">
      <c r="C325" s="2"/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6" t="s">
        <v>39</v>
      </c>
      <c r="M325" s="6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6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39</v>
      </c>
    </row>
    <row r="326" ht="15.75" customHeight="1">
      <c r="C326" s="2"/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6" t="s">
        <v>39</v>
      </c>
      <c r="M326" s="6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6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</row>
    <row r="327" ht="15.75" customHeight="1">
      <c r="C327" s="2"/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6" t="s">
        <v>39</v>
      </c>
      <c r="M327" s="6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6" t="s">
        <v>39</v>
      </c>
      <c r="AB327" s="2" t="s">
        <v>39</v>
      </c>
      <c r="AC327" s="2" t="s">
        <v>39</v>
      </c>
      <c r="AD327" s="2" t="s">
        <v>39</v>
      </c>
      <c r="AE327" s="2" t="s">
        <v>39</v>
      </c>
      <c r="AF327" s="2" t="s">
        <v>39</v>
      </c>
      <c r="AG327" s="2" t="s">
        <v>39</v>
      </c>
    </row>
    <row r="328" ht="15.75" customHeight="1">
      <c r="C328" s="2"/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6" t="s">
        <v>39</v>
      </c>
      <c r="M328" s="6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6" t="s">
        <v>39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39</v>
      </c>
      <c r="AG328" s="2" t="s">
        <v>39</v>
      </c>
    </row>
    <row r="329" ht="15.75" customHeight="1">
      <c r="C329" s="2"/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6" t="s">
        <v>39</v>
      </c>
      <c r="M329" s="6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6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</row>
    <row r="330" ht="15.75" customHeight="1">
      <c r="C330" s="2"/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6" t="s">
        <v>39</v>
      </c>
      <c r="M330" s="6" t="s">
        <v>39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6" t="s">
        <v>39</v>
      </c>
      <c r="AB330" s="2" t="s">
        <v>39</v>
      </c>
      <c r="AC330" s="2" t="s">
        <v>39</v>
      </c>
      <c r="AD330" s="2" t="s">
        <v>39</v>
      </c>
      <c r="AE330" s="2" t="s">
        <v>39</v>
      </c>
      <c r="AF330" s="2" t="s">
        <v>39</v>
      </c>
      <c r="AG330" s="2" t="s">
        <v>39</v>
      </c>
    </row>
    <row r="331" ht="15.75" customHeight="1">
      <c r="C331" s="2"/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6" t="s">
        <v>39</v>
      </c>
      <c r="M331" s="6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6" t="s">
        <v>39</v>
      </c>
      <c r="AB331" s="2" t="s">
        <v>39</v>
      </c>
      <c r="AC331" s="2" t="s">
        <v>39</v>
      </c>
      <c r="AD331" s="2" t="s">
        <v>39</v>
      </c>
      <c r="AE331" s="2" t="s">
        <v>39</v>
      </c>
      <c r="AF331" s="2" t="s">
        <v>39</v>
      </c>
      <c r="AG331" s="2" t="s">
        <v>39</v>
      </c>
    </row>
    <row r="332" ht="15.75" customHeight="1">
      <c r="C332" s="2"/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6" t="s">
        <v>39</v>
      </c>
      <c r="M332" s="6" t="s">
        <v>39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6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39</v>
      </c>
      <c r="AG332" s="2" t="s">
        <v>39</v>
      </c>
    </row>
    <row r="333" ht="15.75" customHeight="1">
      <c r="C333" s="2"/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6" t="s">
        <v>39</v>
      </c>
      <c r="M333" s="6" t="s">
        <v>39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6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</row>
    <row r="334" ht="15.75" customHeight="1">
      <c r="C334" s="2"/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6" t="s">
        <v>39</v>
      </c>
      <c r="M334" s="6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6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</row>
    <row r="335" ht="15.75" customHeight="1">
      <c r="C335" s="2"/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6" t="s">
        <v>39</v>
      </c>
      <c r="M335" s="6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6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</row>
    <row r="336" ht="15.75" customHeight="1">
      <c r="C336" s="2"/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6" t="s">
        <v>39</v>
      </c>
      <c r="M336" s="6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6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</row>
    <row r="337" ht="15.75" customHeight="1">
      <c r="C337" s="2"/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6" t="s">
        <v>39</v>
      </c>
      <c r="M337" s="6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6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</row>
    <row r="338" ht="15.75" customHeight="1">
      <c r="C338" s="2"/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6" t="s">
        <v>39</v>
      </c>
      <c r="M338" s="6" t="s">
        <v>39</v>
      </c>
      <c r="N338" s="2" t="s">
        <v>39</v>
      </c>
      <c r="O338" s="2" t="s">
        <v>39</v>
      </c>
      <c r="P338" s="2" t="s">
        <v>39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6" t="s">
        <v>39</v>
      </c>
      <c r="AB338" s="2" t="s">
        <v>39</v>
      </c>
      <c r="AC338" s="2" t="s">
        <v>39</v>
      </c>
      <c r="AD338" s="2" t="s">
        <v>39</v>
      </c>
      <c r="AE338" s="2" t="s">
        <v>39</v>
      </c>
      <c r="AF338" s="2" t="s">
        <v>39</v>
      </c>
      <c r="AG338" s="2" t="s">
        <v>39</v>
      </c>
    </row>
    <row r="339" ht="15.75" customHeight="1">
      <c r="C339" s="2"/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6" t="s">
        <v>39</v>
      </c>
      <c r="M339" s="6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6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39</v>
      </c>
      <c r="AG339" s="2" t="s">
        <v>39</v>
      </c>
    </row>
    <row r="340" ht="15.75" customHeight="1">
      <c r="C340" s="2"/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6" t="s">
        <v>39</v>
      </c>
      <c r="M340" s="6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6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</row>
    <row r="341" ht="15.75" customHeight="1">
      <c r="C341" s="2"/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6" t="s">
        <v>39</v>
      </c>
      <c r="M341" s="6" t="s">
        <v>39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6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</row>
    <row r="342" ht="15.75" customHeight="1">
      <c r="C342" s="2"/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6" t="s">
        <v>39</v>
      </c>
      <c r="M342" s="6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6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</row>
    <row r="343" ht="15.75" customHeight="1">
      <c r="C343" s="2"/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6" t="s">
        <v>39</v>
      </c>
      <c r="M343" s="6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6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</row>
    <row r="344" ht="15.75" customHeight="1">
      <c r="C344" s="2"/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6" t="s">
        <v>39</v>
      </c>
      <c r="M344" s="6" t="s">
        <v>39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6" t="s">
        <v>39</v>
      </c>
      <c r="AB344" s="2" t="s">
        <v>39</v>
      </c>
      <c r="AC344" s="2" t="s">
        <v>39</v>
      </c>
      <c r="AD344" s="2" t="s">
        <v>39</v>
      </c>
      <c r="AE344" s="2" t="s">
        <v>39</v>
      </c>
      <c r="AF344" s="2" t="s">
        <v>39</v>
      </c>
      <c r="AG344" s="2" t="s">
        <v>39</v>
      </c>
    </row>
    <row r="345" ht="15.75" customHeight="1">
      <c r="C345" s="2"/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6" t="s">
        <v>39</v>
      </c>
      <c r="M345" s="6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6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G345" s="2" t="s">
        <v>39</v>
      </c>
    </row>
    <row r="346" ht="15.75" customHeight="1">
      <c r="C346" s="2"/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6" t="s">
        <v>39</v>
      </c>
      <c r="M346" s="6" t="s">
        <v>39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6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</row>
    <row r="347" ht="15.75" customHeight="1">
      <c r="C347" s="2"/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6" t="s">
        <v>39</v>
      </c>
      <c r="M347" s="6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6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</row>
    <row r="348" ht="15.75" customHeight="1">
      <c r="C348" s="2"/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6" t="s">
        <v>39</v>
      </c>
      <c r="M348" s="6" t="s">
        <v>39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6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</row>
    <row r="349" ht="15.75" customHeight="1">
      <c r="C349" s="2"/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6" t="s">
        <v>39</v>
      </c>
      <c r="M349" s="6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6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</row>
    <row r="350" ht="15.75" customHeight="1">
      <c r="C350" s="2"/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6" t="s">
        <v>39</v>
      </c>
      <c r="M350" s="6" t="s">
        <v>39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6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</row>
    <row r="351" ht="15.75" customHeight="1">
      <c r="C351" s="2"/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6" t="s">
        <v>39</v>
      </c>
      <c r="M351" s="6" t="s">
        <v>39</v>
      </c>
      <c r="N351" s="2" t="s">
        <v>39</v>
      </c>
      <c r="O351" s="2" t="s">
        <v>39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6" t="s">
        <v>39</v>
      </c>
      <c r="AB351" s="2" t="s">
        <v>39</v>
      </c>
      <c r="AC351" s="2" t="s">
        <v>39</v>
      </c>
      <c r="AD351" s="2" t="s">
        <v>39</v>
      </c>
      <c r="AE351" s="2" t="s">
        <v>39</v>
      </c>
      <c r="AF351" s="2" t="s">
        <v>39</v>
      </c>
      <c r="AG351" s="2" t="s">
        <v>39</v>
      </c>
    </row>
    <row r="352" ht="15.75" customHeight="1">
      <c r="C352" s="2"/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6" t="s">
        <v>39</v>
      </c>
      <c r="M352" s="6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6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G352" s="2" t="s">
        <v>39</v>
      </c>
    </row>
    <row r="353" ht="15.75" customHeight="1">
      <c r="C353" s="2"/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6" t="s">
        <v>39</v>
      </c>
      <c r="M353" s="6" t="s">
        <v>39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6" t="s">
        <v>39</v>
      </c>
      <c r="AB353" s="2" t="s">
        <v>39</v>
      </c>
      <c r="AC353" s="2" t="s">
        <v>39</v>
      </c>
      <c r="AD353" s="2" t="s">
        <v>39</v>
      </c>
      <c r="AE353" s="2" t="s">
        <v>39</v>
      </c>
      <c r="AF353" s="2" t="s">
        <v>39</v>
      </c>
      <c r="AG353" s="2" t="s">
        <v>39</v>
      </c>
    </row>
    <row r="354" ht="15.75" customHeight="1">
      <c r="C354" s="2"/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6" t="s">
        <v>39</v>
      </c>
      <c r="M354" s="6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6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</row>
    <row r="355" ht="15.75" customHeight="1">
      <c r="C355" s="2"/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6" t="s">
        <v>39</v>
      </c>
      <c r="M355" s="6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6" t="s">
        <v>39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39</v>
      </c>
      <c r="AG355" s="2" t="s">
        <v>39</v>
      </c>
    </row>
    <row r="356" ht="15.75" customHeight="1">
      <c r="C356" s="2"/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6" t="s">
        <v>39</v>
      </c>
      <c r="M356" s="6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6" t="s">
        <v>39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39</v>
      </c>
      <c r="AG356" s="2" t="s">
        <v>39</v>
      </c>
    </row>
    <row r="357" ht="15.75" customHeight="1">
      <c r="C357" s="2"/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6" t="s">
        <v>39</v>
      </c>
      <c r="M357" s="6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6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</row>
    <row r="358" ht="15.75" customHeight="1">
      <c r="C358" s="2"/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6" t="s">
        <v>39</v>
      </c>
      <c r="M358" s="6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6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</row>
    <row r="359" ht="15.75" customHeight="1">
      <c r="C359" s="2"/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6" t="s">
        <v>39</v>
      </c>
      <c r="M359" s="6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6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F359" s="2" t="s">
        <v>39</v>
      </c>
      <c r="AG359" s="2" t="s">
        <v>39</v>
      </c>
    </row>
    <row r="360" ht="15.75" customHeight="1">
      <c r="C360" s="2"/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6" t="s">
        <v>39</v>
      </c>
      <c r="M360" s="6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6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</row>
    <row r="361" ht="15.75" customHeight="1">
      <c r="C361" s="2"/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6" t="s">
        <v>39</v>
      </c>
      <c r="M361" s="6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6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</row>
    <row r="362" ht="15.75" customHeight="1">
      <c r="C362" s="2"/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6" t="s">
        <v>39</v>
      </c>
      <c r="M362" s="6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6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39</v>
      </c>
    </row>
    <row r="363" ht="15.75" customHeight="1">
      <c r="C363" s="2"/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6" t="s">
        <v>39</v>
      </c>
      <c r="M363" s="6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6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39</v>
      </c>
    </row>
    <row r="364" ht="15.75" customHeight="1">
      <c r="C364" s="2"/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6" t="s">
        <v>39</v>
      </c>
      <c r="M364" s="6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6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</row>
    <row r="365" ht="15.75" customHeight="1">
      <c r="C365" s="2"/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6" t="s">
        <v>39</v>
      </c>
      <c r="M365" s="6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6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</row>
    <row r="366" ht="15.75" customHeight="1">
      <c r="C366" s="2"/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6" t="s">
        <v>39</v>
      </c>
      <c r="M366" s="6" t="s">
        <v>39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6" t="s">
        <v>39</v>
      </c>
      <c r="AB366" s="2" t="s">
        <v>39</v>
      </c>
      <c r="AC366" s="2" t="s">
        <v>39</v>
      </c>
      <c r="AD366" s="2" t="s">
        <v>39</v>
      </c>
      <c r="AE366" s="2" t="s">
        <v>39</v>
      </c>
      <c r="AF366" s="2" t="s">
        <v>39</v>
      </c>
      <c r="AG366" s="2" t="s">
        <v>39</v>
      </c>
    </row>
    <row r="367" ht="15.75" customHeight="1">
      <c r="C367" s="2"/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6" t="s">
        <v>39</v>
      </c>
      <c r="M367" s="6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6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</row>
    <row r="368" ht="15.75" customHeight="1">
      <c r="C368" s="2"/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6" t="s">
        <v>39</v>
      </c>
      <c r="M368" s="6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6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</row>
    <row r="369" ht="15.75" customHeight="1">
      <c r="C369" s="2"/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6" t="s">
        <v>39</v>
      </c>
      <c r="M369" s="6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6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</row>
    <row r="370" ht="15.75" customHeight="1">
      <c r="C370" s="2"/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6" t="s">
        <v>39</v>
      </c>
      <c r="M370" s="6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6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</row>
    <row r="371" ht="15.75" customHeight="1">
      <c r="C371" s="2"/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6" t="s">
        <v>39</v>
      </c>
      <c r="M371" s="6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6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</row>
    <row r="372" ht="15.75" customHeight="1">
      <c r="C372" s="2"/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6" t="s">
        <v>39</v>
      </c>
      <c r="M372" s="6" t="s">
        <v>39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6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</row>
    <row r="373" ht="15.75" customHeight="1">
      <c r="C373" s="2"/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6" t="s">
        <v>39</v>
      </c>
      <c r="M373" s="6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6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</row>
    <row r="374" ht="15.75" customHeight="1">
      <c r="C374" s="2"/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6" t="s">
        <v>39</v>
      </c>
      <c r="M374" s="6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6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</row>
    <row r="375" ht="15.75" customHeight="1">
      <c r="C375" s="2"/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6" t="s">
        <v>39</v>
      </c>
      <c r="M375" s="6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6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</row>
    <row r="376" ht="15.75" customHeight="1">
      <c r="C376" s="2"/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6" t="s">
        <v>39</v>
      </c>
      <c r="M376" s="6" t="s">
        <v>39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6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</row>
    <row r="377" ht="15.75" customHeight="1">
      <c r="C377" s="2"/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6" t="s">
        <v>39</v>
      </c>
      <c r="M377" s="6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6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</row>
    <row r="378" ht="15.75" customHeight="1">
      <c r="C378" s="2"/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6" t="s">
        <v>39</v>
      </c>
      <c r="M378" s="6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6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</row>
    <row r="379" ht="15.75" customHeight="1">
      <c r="C379" s="2"/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6" t="s">
        <v>39</v>
      </c>
      <c r="M379" s="6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6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</row>
    <row r="380" ht="15.75" customHeight="1">
      <c r="C380" s="2"/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6" t="s">
        <v>39</v>
      </c>
      <c r="M380" s="6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6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</row>
    <row r="381" ht="15.75" customHeight="1">
      <c r="C381" s="2"/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6" t="s">
        <v>39</v>
      </c>
      <c r="M381" s="6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6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  <c r="AG381" s="2" t="s">
        <v>39</v>
      </c>
    </row>
    <row r="382" ht="15.75" customHeight="1">
      <c r="C382" s="2"/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6" t="s">
        <v>39</v>
      </c>
      <c r="M382" s="6" t="s">
        <v>39</v>
      </c>
      <c r="N382" s="2" t="s">
        <v>39</v>
      </c>
      <c r="O382" s="2" t="s">
        <v>39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6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</row>
    <row r="383" ht="15.75" customHeight="1">
      <c r="C383" s="2"/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6" t="s">
        <v>39</v>
      </c>
      <c r="M383" s="6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6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</row>
    <row r="384" ht="15.75" customHeight="1">
      <c r="C384" s="2"/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6" t="s">
        <v>39</v>
      </c>
      <c r="M384" s="6" t="s">
        <v>39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6" t="s">
        <v>39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39</v>
      </c>
      <c r="AG384" s="2" t="s">
        <v>39</v>
      </c>
    </row>
    <row r="385" ht="15.75" customHeight="1">
      <c r="C385" s="2"/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6" t="s">
        <v>39</v>
      </c>
      <c r="M385" s="6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6" t="s">
        <v>39</v>
      </c>
      <c r="AB385" s="2" t="s">
        <v>39</v>
      </c>
      <c r="AC385" s="2" t="s">
        <v>39</v>
      </c>
      <c r="AD385" s="2" t="s">
        <v>39</v>
      </c>
      <c r="AE385" s="2" t="s">
        <v>39</v>
      </c>
      <c r="AF385" s="2" t="s">
        <v>39</v>
      </c>
      <c r="AG385" s="2" t="s">
        <v>39</v>
      </c>
    </row>
    <row r="386" ht="15.75" customHeight="1">
      <c r="C386" s="2"/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6" t="s">
        <v>39</v>
      </c>
      <c r="M386" s="6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6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</row>
    <row r="387" ht="15.75" customHeight="1">
      <c r="C387" s="2"/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6" t="s">
        <v>39</v>
      </c>
      <c r="M387" s="6" t="s">
        <v>39</v>
      </c>
      <c r="N387" s="2" t="s">
        <v>39</v>
      </c>
      <c r="O387" s="2" t="s">
        <v>39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6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</row>
    <row r="388" ht="15.75" customHeight="1">
      <c r="C388" s="2"/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6" t="s">
        <v>39</v>
      </c>
      <c r="M388" s="6" t="s">
        <v>39</v>
      </c>
      <c r="N388" s="2" t="s">
        <v>39</v>
      </c>
      <c r="O388" s="2" t="s">
        <v>39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6" t="s">
        <v>39</v>
      </c>
      <c r="AB388" s="2" t="s">
        <v>39</v>
      </c>
      <c r="AC388" s="2" t="s">
        <v>39</v>
      </c>
      <c r="AD388" s="2" t="s">
        <v>39</v>
      </c>
      <c r="AE388" s="2" t="s">
        <v>39</v>
      </c>
      <c r="AF388" s="2" t="s">
        <v>39</v>
      </c>
      <c r="AG388" s="2" t="s">
        <v>39</v>
      </c>
    </row>
    <row r="389" ht="15.75" customHeight="1">
      <c r="C389" s="2"/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6" t="s">
        <v>39</v>
      </c>
      <c r="M389" s="6" t="s">
        <v>39</v>
      </c>
      <c r="N389" s="2" t="s">
        <v>39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6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</row>
    <row r="390" ht="15.75" customHeight="1">
      <c r="C390" s="2"/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6" t="s">
        <v>39</v>
      </c>
      <c r="M390" s="6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6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</row>
    <row r="391" ht="15.75" customHeight="1">
      <c r="C391" s="2"/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6" t="s">
        <v>39</v>
      </c>
      <c r="M391" s="6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6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</row>
    <row r="392" ht="15.75" customHeight="1">
      <c r="C392" s="2"/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6" t="s">
        <v>39</v>
      </c>
      <c r="M392" s="6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6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39</v>
      </c>
      <c r="AG392" s="2" t="s">
        <v>39</v>
      </c>
    </row>
    <row r="393" ht="15.75" customHeight="1">
      <c r="C393" s="2"/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6" t="s">
        <v>39</v>
      </c>
      <c r="M393" s="6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6" t="s">
        <v>39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39</v>
      </c>
      <c r="AG393" s="2" t="s">
        <v>39</v>
      </c>
    </row>
    <row r="394" ht="15.75" customHeight="1">
      <c r="C394" s="2"/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6" t="s">
        <v>39</v>
      </c>
      <c r="M394" s="6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6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</row>
    <row r="395" ht="15.75" customHeight="1">
      <c r="C395" s="2"/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6" t="s">
        <v>39</v>
      </c>
      <c r="M395" s="6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6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</row>
    <row r="396" ht="15.75" customHeight="1">
      <c r="C396" s="2"/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6" t="s">
        <v>39</v>
      </c>
      <c r="M396" s="6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6" t="s">
        <v>39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39</v>
      </c>
      <c r="AG396" s="2" t="s">
        <v>39</v>
      </c>
    </row>
    <row r="397" ht="15.75" customHeight="1">
      <c r="C397" s="2"/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6" t="s">
        <v>39</v>
      </c>
      <c r="M397" s="6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6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</row>
    <row r="398" ht="15.75" customHeight="1">
      <c r="C398" s="2"/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6" t="s">
        <v>39</v>
      </c>
      <c r="M398" s="6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6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</row>
    <row r="399" ht="15.75" customHeight="1">
      <c r="C399" s="2"/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6" t="s">
        <v>39</v>
      </c>
      <c r="M399" s="6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6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</row>
    <row r="400" ht="15.75" customHeight="1">
      <c r="C400" s="2"/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6" t="s">
        <v>39</v>
      </c>
      <c r="M400" s="6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6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</row>
    <row r="401" ht="15.75" customHeight="1">
      <c r="C401" s="2"/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6" t="s">
        <v>39</v>
      </c>
      <c r="M401" s="6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6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39</v>
      </c>
    </row>
    <row r="402" ht="15.75" customHeight="1">
      <c r="C402" s="2"/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6" t="s">
        <v>39</v>
      </c>
      <c r="M402" s="6" t="s">
        <v>39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6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</row>
    <row r="403" ht="15.75" customHeight="1">
      <c r="C403" s="2"/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6" t="s">
        <v>39</v>
      </c>
      <c r="M403" s="6" t="s">
        <v>39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6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39</v>
      </c>
      <c r="AG403" s="2" t="s">
        <v>39</v>
      </c>
    </row>
    <row r="404" ht="15.75" customHeight="1">
      <c r="C404" s="2"/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6" t="s">
        <v>39</v>
      </c>
      <c r="M404" s="6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6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</row>
    <row r="405" ht="15.75" customHeight="1">
      <c r="C405" s="2"/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6" t="s">
        <v>39</v>
      </c>
      <c r="M405" s="6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6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39</v>
      </c>
    </row>
    <row r="406" ht="15.75" customHeight="1">
      <c r="C406" s="2"/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6" t="s">
        <v>39</v>
      </c>
      <c r="M406" s="6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6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39</v>
      </c>
    </row>
    <row r="407" ht="15.75" customHeight="1">
      <c r="C407" s="2"/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6" t="s">
        <v>39</v>
      </c>
      <c r="M407" s="6" t="s">
        <v>39</v>
      </c>
      <c r="N407" s="2" t="s">
        <v>39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6" t="s">
        <v>39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39</v>
      </c>
      <c r="AG407" s="2" t="s">
        <v>39</v>
      </c>
    </row>
    <row r="408" ht="15.75" customHeight="1">
      <c r="C408" s="2"/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6" t="s">
        <v>39</v>
      </c>
      <c r="M408" s="6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6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39</v>
      </c>
    </row>
    <row r="409" ht="15.75" customHeight="1">
      <c r="C409" s="2"/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6" t="s">
        <v>39</v>
      </c>
      <c r="M409" s="6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6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39</v>
      </c>
    </row>
    <row r="410" ht="15.75" customHeight="1">
      <c r="C410" s="2"/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6" t="s">
        <v>39</v>
      </c>
      <c r="M410" s="6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6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39</v>
      </c>
      <c r="AG410" s="2" t="s">
        <v>39</v>
      </c>
    </row>
    <row r="411" ht="15.75" customHeight="1">
      <c r="C411" s="2"/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6" t="s">
        <v>39</v>
      </c>
      <c r="M411" s="6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6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</row>
    <row r="412" ht="15.75" customHeight="1">
      <c r="C412" s="2"/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6" t="s">
        <v>39</v>
      </c>
      <c r="M412" s="6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6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</row>
    <row r="413" ht="15.75" customHeight="1">
      <c r="C413" s="2"/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6" t="s">
        <v>39</v>
      </c>
      <c r="M413" s="6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6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</row>
    <row r="414" ht="15.75" customHeight="1">
      <c r="C414" s="2"/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6" t="s">
        <v>39</v>
      </c>
      <c r="M414" s="6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6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</row>
    <row r="415" ht="15.75" customHeight="1">
      <c r="C415" s="2"/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6" t="s">
        <v>39</v>
      </c>
      <c r="M415" s="6" t="s">
        <v>39</v>
      </c>
      <c r="N415" s="2" t="s">
        <v>39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6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</row>
    <row r="416" ht="15.75" customHeight="1">
      <c r="C416" s="2"/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6" t="s">
        <v>39</v>
      </c>
      <c r="M416" s="6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6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</row>
    <row r="417" ht="15.75" customHeight="1">
      <c r="C417" s="2"/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6" t="s">
        <v>39</v>
      </c>
      <c r="M417" s="6" t="s">
        <v>39</v>
      </c>
      <c r="N417" s="2" t="s">
        <v>39</v>
      </c>
      <c r="O417" s="2" t="s">
        <v>39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A417" s="6" t="s">
        <v>39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39</v>
      </c>
    </row>
    <row r="418" ht="15.75" customHeight="1">
      <c r="C418" s="2"/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6" t="s">
        <v>39</v>
      </c>
      <c r="M418" s="6" t="s">
        <v>39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A418" s="6" t="s">
        <v>39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39</v>
      </c>
      <c r="AG418" s="2" t="s">
        <v>39</v>
      </c>
    </row>
    <row r="419" ht="15.75" customHeight="1">
      <c r="C419" s="2"/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6" t="s">
        <v>39</v>
      </c>
      <c r="M419" s="6" t="s">
        <v>39</v>
      </c>
      <c r="N419" s="2" t="s">
        <v>39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A419" s="6" t="s">
        <v>39</v>
      </c>
      <c r="AB419" s="2" t="s">
        <v>39</v>
      </c>
      <c r="AC419" s="2" t="s">
        <v>39</v>
      </c>
      <c r="AD419" s="2" t="s">
        <v>39</v>
      </c>
      <c r="AE419" s="2" t="s">
        <v>39</v>
      </c>
      <c r="AF419" s="2" t="s">
        <v>39</v>
      </c>
      <c r="AG419" s="2" t="s">
        <v>39</v>
      </c>
    </row>
    <row r="420" ht="15.75" customHeight="1">
      <c r="C420" s="2"/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6" t="s">
        <v>39</v>
      </c>
      <c r="M420" s="6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6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39</v>
      </c>
    </row>
    <row r="421" ht="15.75" customHeight="1">
      <c r="C421" s="2"/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6" t="s">
        <v>39</v>
      </c>
      <c r="M421" s="6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6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39</v>
      </c>
      <c r="AG421" s="2" t="s">
        <v>39</v>
      </c>
    </row>
    <row r="422" ht="15.75" customHeight="1">
      <c r="C422" s="2"/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6" t="s">
        <v>39</v>
      </c>
      <c r="M422" s="6" t="s">
        <v>39</v>
      </c>
      <c r="N422" s="2" t="s">
        <v>39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6" t="s">
        <v>39</v>
      </c>
      <c r="AB422" s="2" t="s">
        <v>39</v>
      </c>
      <c r="AC422" s="2" t="s">
        <v>39</v>
      </c>
      <c r="AD422" s="2" t="s">
        <v>39</v>
      </c>
      <c r="AE422" s="2" t="s">
        <v>39</v>
      </c>
      <c r="AF422" s="2" t="s">
        <v>39</v>
      </c>
      <c r="AG422" s="2" t="s">
        <v>39</v>
      </c>
    </row>
    <row r="423" ht="15.75" customHeight="1">
      <c r="C423" s="2"/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6" t="s">
        <v>39</v>
      </c>
      <c r="M423" s="6" t="s">
        <v>39</v>
      </c>
      <c r="N423" s="2" t="s">
        <v>39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6" t="s">
        <v>39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39</v>
      </c>
    </row>
    <row r="424" ht="15.75" customHeight="1">
      <c r="C424" s="2"/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6" t="s">
        <v>39</v>
      </c>
      <c r="M424" s="6" t="s">
        <v>39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6" t="s">
        <v>39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39</v>
      </c>
    </row>
    <row r="425" ht="15.75" customHeight="1">
      <c r="C425" s="2"/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6" t="s">
        <v>39</v>
      </c>
      <c r="M425" s="6" t="s">
        <v>39</v>
      </c>
      <c r="N425" s="2" t="s">
        <v>39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6" t="s">
        <v>39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39</v>
      </c>
      <c r="AG425" s="2" t="s">
        <v>39</v>
      </c>
    </row>
    <row r="426" ht="15.75" customHeight="1">
      <c r="C426" s="2"/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6" t="s">
        <v>39</v>
      </c>
      <c r="M426" s="6" t="s">
        <v>39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6" t="s">
        <v>39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39</v>
      </c>
    </row>
    <row r="427" ht="15.75" customHeight="1">
      <c r="C427" s="2"/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6" t="s">
        <v>39</v>
      </c>
      <c r="M427" s="6" t="s">
        <v>39</v>
      </c>
      <c r="N427" s="2" t="s">
        <v>39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6" t="s">
        <v>39</v>
      </c>
      <c r="AB427" s="2" t="s">
        <v>39</v>
      </c>
      <c r="AC427" s="2" t="s">
        <v>39</v>
      </c>
      <c r="AD427" s="2" t="s">
        <v>39</v>
      </c>
      <c r="AE427" s="2" t="s">
        <v>39</v>
      </c>
      <c r="AF427" s="2" t="s">
        <v>39</v>
      </c>
      <c r="AG427" s="2" t="s">
        <v>39</v>
      </c>
    </row>
    <row r="428" ht="15.75" customHeight="1">
      <c r="C428" s="2"/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6" t="s">
        <v>39</v>
      </c>
      <c r="M428" s="6" t="s">
        <v>39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6" t="s">
        <v>39</v>
      </c>
      <c r="AB428" s="2" t="s">
        <v>39</v>
      </c>
      <c r="AC428" s="2" t="s">
        <v>39</v>
      </c>
      <c r="AD428" s="2" t="s">
        <v>39</v>
      </c>
      <c r="AE428" s="2" t="s">
        <v>39</v>
      </c>
      <c r="AF428" s="2" t="s">
        <v>39</v>
      </c>
      <c r="AG428" s="2" t="s">
        <v>39</v>
      </c>
    </row>
    <row r="429" ht="15.75" customHeight="1">
      <c r="C429" s="2"/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6" t="s">
        <v>39</v>
      </c>
      <c r="M429" s="6" t="s">
        <v>39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6" t="s">
        <v>39</v>
      </c>
      <c r="AB429" s="2" t="s">
        <v>39</v>
      </c>
      <c r="AC429" s="2" t="s">
        <v>39</v>
      </c>
      <c r="AD429" s="2" t="s">
        <v>39</v>
      </c>
      <c r="AE429" s="2" t="s">
        <v>39</v>
      </c>
      <c r="AF429" s="2" t="s">
        <v>39</v>
      </c>
      <c r="AG429" s="2" t="s">
        <v>39</v>
      </c>
    </row>
    <row r="430" ht="15.75" customHeight="1">
      <c r="C430" s="2"/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6" t="s">
        <v>39</v>
      </c>
      <c r="M430" s="6" t="s">
        <v>39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6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39</v>
      </c>
    </row>
    <row r="431" ht="15.75" customHeight="1">
      <c r="C431" s="2"/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6" t="s">
        <v>39</v>
      </c>
      <c r="M431" s="6" t="s">
        <v>39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6" t="s">
        <v>39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39</v>
      </c>
      <c r="AG431" s="2" t="s">
        <v>39</v>
      </c>
    </row>
    <row r="432" ht="15.75" customHeight="1">
      <c r="C432" s="2"/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6" t="s">
        <v>39</v>
      </c>
      <c r="M432" s="6" t="s">
        <v>39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6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39</v>
      </c>
    </row>
    <row r="433" ht="15.75" customHeight="1">
      <c r="C433" s="2"/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6" t="s">
        <v>39</v>
      </c>
      <c r="M433" s="6" t="s">
        <v>39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6" t="s">
        <v>39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39</v>
      </c>
    </row>
    <row r="434" ht="15.75" customHeight="1">
      <c r="C434" s="2"/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6" t="s">
        <v>39</v>
      </c>
      <c r="M434" s="6" t="s">
        <v>39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6" t="s">
        <v>39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39</v>
      </c>
    </row>
    <row r="435" ht="15.75" customHeight="1">
      <c r="C435" s="2"/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6" t="s">
        <v>39</v>
      </c>
      <c r="M435" s="6" t="s">
        <v>39</v>
      </c>
      <c r="N435" s="2" t="s">
        <v>39</v>
      </c>
      <c r="O435" s="2" t="s">
        <v>39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6" t="s">
        <v>39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39</v>
      </c>
    </row>
    <row r="436" ht="15.75" customHeight="1">
      <c r="C436" s="2"/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6" t="s">
        <v>39</v>
      </c>
      <c r="M436" s="6" t="s">
        <v>39</v>
      </c>
      <c r="N436" s="2" t="s">
        <v>39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6" t="s">
        <v>39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39</v>
      </c>
    </row>
    <row r="437" ht="15.75" customHeight="1">
      <c r="C437" s="2"/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6" t="s">
        <v>39</v>
      </c>
      <c r="M437" s="6" t="s">
        <v>39</v>
      </c>
      <c r="N437" s="2" t="s">
        <v>39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6" t="s">
        <v>39</v>
      </c>
      <c r="AB437" s="2" t="s">
        <v>39</v>
      </c>
      <c r="AC437" s="2" t="s">
        <v>39</v>
      </c>
      <c r="AD437" s="2" t="s">
        <v>39</v>
      </c>
      <c r="AE437" s="2" t="s">
        <v>39</v>
      </c>
      <c r="AF437" s="2" t="s">
        <v>39</v>
      </c>
      <c r="AG437" s="2" t="s">
        <v>39</v>
      </c>
    </row>
    <row r="438" ht="15.75" customHeight="1">
      <c r="C438" s="2"/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  <c r="I438" s="2" t="s">
        <v>39</v>
      </c>
      <c r="J438" s="2" t="s">
        <v>39</v>
      </c>
      <c r="K438" s="2" t="s">
        <v>39</v>
      </c>
      <c r="L438" s="6" t="s">
        <v>39</v>
      </c>
      <c r="M438" s="6" t="s">
        <v>39</v>
      </c>
      <c r="N438" s="2" t="s">
        <v>39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6" t="s">
        <v>39</v>
      </c>
      <c r="AB438" s="2" t="s">
        <v>39</v>
      </c>
      <c r="AC438" s="2" t="s">
        <v>39</v>
      </c>
      <c r="AD438" s="2" t="s">
        <v>39</v>
      </c>
      <c r="AE438" s="2" t="s">
        <v>39</v>
      </c>
      <c r="AF438" s="2" t="s">
        <v>39</v>
      </c>
      <c r="AG438" s="2" t="s">
        <v>39</v>
      </c>
    </row>
    <row r="439" ht="15.75" customHeight="1">
      <c r="C439" s="2"/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6" t="s">
        <v>39</v>
      </c>
      <c r="M439" s="6" t="s">
        <v>39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6" t="s">
        <v>39</v>
      </c>
      <c r="AB439" s="2" t="s">
        <v>39</v>
      </c>
      <c r="AC439" s="2" t="s">
        <v>39</v>
      </c>
      <c r="AD439" s="2" t="s">
        <v>39</v>
      </c>
      <c r="AE439" s="2" t="s">
        <v>39</v>
      </c>
      <c r="AF439" s="2" t="s">
        <v>39</v>
      </c>
      <c r="AG439" s="2" t="s">
        <v>39</v>
      </c>
    </row>
    <row r="440" ht="15.75" customHeight="1">
      <c r="C440" s="2"/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6" t="s">
        <v>39</v>
      </c>
      <c r="M440" s="6" t="s">
        <v>39</v>
      </c>
      <c r="N440" s="2" t="s">
        <v>39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6" t="s">
        <v>39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39</v>
      </c>
    </row>
    <row r="441" ht="15.75" customHeight="1">
      <c r="C441" s="2"/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39</v>
      </c>
      <c r="L441" s="6" t="s">
        <v>39</v>
      </c>
      <c r="M441" s="6" t="s">
        <v>39</v>
      </c>
      <c r="N441" s="2" t="s">
        <v>39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6" t="s">
        <v>39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39</v>
      </c>
    </row>
    <row r="442" ht="15.75" customHeight="1">
      <c r="C442" s="2"/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6" t="s">
        <v>39</v>
      </c>
      <c r="M442" s="6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6" t="s">
        <v>39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39</v>
      </c>
    </row>
    <row r="443" ht="15.75" customHeight="1">
      <c r="C443" s="2"/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39</v>
      </c>
      <c r="L443" s="6" t="s">
        <v>39</v>
      </c>
      <c r="M443" s="6" t="s">
        <v>39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6" t="s">
        <v>39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39</v>
      </c>
    </row>
    <row r="444" ht="15.75" customHeight="1">
      <c r="C444" s="2"/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6" t="s">
        <v>39</v>
      </c>
      <c r="M444" s="6" t="s">
        <v>39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6" t="s">
        <v>39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39</v>
      </c>
    </row>
    <row r="445" ht="15.75" customHeight="1">
      <c r="C445" s="2"/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39</v>
      </c>
      <c r="L445" s="6" t="s">
        <v>39</v>
      </c>
      <c r="M445" s="6" t="s">
        <v>39</v>
      </c>
      <c r="N445" s="2" t="s">
        <v>39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6" t="s">
        <v>39</v>
      </c>
      <c r="AB445" s="2" t="s">
        <v>39</v>
      </c>
      <c r="AC445" s="2" t="s">
        <v>39</v>
      </c>
      <c r="AD445" s="2" t="s">
        <v>39</v>
      </c>
      <c r="AE445" s="2" t="s">
        <v>39</v>
      </c>
      <c r="AF445" s="2" t="s">
        <v>39</v>
      </c>
      <c r="AG445" s="2" t="s">
        <v>39</v>
      </c>
    </row>
    <row r="446" ht="15.75" customHeight="1">
      <c r="C446" s="2"/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6" t="s">
        <v>39</v>
      </c>
      <c r="M446" s="6" t="s">
        <v>39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6" t="s">
        <v>39</v>
      </c>
      <c r="AB446" s="2" t="s">
        <v>39</v>
      </c>
      <c r="AC446" s="2" t="s">
        <v>39</v>
      </c>
      <c r="AD446" s="2" t="s">
        <v>39</v>
      </c>
      <c r="AE446" s="2" t="s">
        <v>39</v>
      </c>
      <c r="AF446" s="2" t="s">
        <v>39</v>
      </c>
      <c r="AG446" s="2" t="s">
        <v>39</v>
      </c>
    </row>
    <row r="447" ht="15.75" customHeight="1">
      <c r="C447" s="2"/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6" t="s">
        <v>39</v>
      </c>
      <c r="M447" s="6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6" t="s">
        <v>39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39</v>
      </c>
    </row>
    <row r="448" ht="15.75" customHeight="1">
      <c r="C448" s="2"/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6" t="s">
        <v>39</v>
      </c>
      <c r="M448" s="6" t="s">
        <v>39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6" t="s">
        <v>39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39</v>
      </c>
      <c r="AG448" s="2" t="s">
        <v>39</v>
      </c>
    </row>
    <row r="449" ht="15.75" customHeight="1">
      <c r="C449" s="2"/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6" t="s">
        <v>39</v>
      </c>
      <c r="M449" s="6" t="s">
        <v>39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6" t="s">
        <v>39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39</v>
      </c>
    </row>
    <row r="450" ht="15.75" customHeight="1">
      <c r="C450" s="2"/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6" t="s">
        <v>39</v>
      </c>
      <c r="M450" s="6" t="s">
        <v>39</v>
      </c>
      <c r="N450" s="2" t="s">
        <v>39</v>
      </c>
      <c r="O450" s="2" t="s">
        <v>39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6" t="s">
        <v>39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39</v>
      </c>
      <c r="AG450" s="2" t="s">
        <v>39</v>
      </c>
    </row>
    <row r="451" ht="15.75" customHeight="1">
      <c r="C451" s="2"/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39</v>
      </c>
      <c r="L451" s="6" t="s">
        <v>39</v>
      </c>
      <c r="M451" s="6" t="s">
        <v>39</v>
      </c>
      <c r="N451" s="2" t="s">
        <v>39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39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6" t="s">
        <v>39</v>
      </c>
      <c r="AB451" s="2" t="s">
        <v>39</v>
      </c>
      <c r="AC451" s="2" t="s">
        <v>39</v>
      </c>
      <c r="AD451" s="2" t="s">
        <v>39</v>
      </c>
      <c r="AE451" s="2" t="s">
        <v>39</v>
      </c>
      <c r="AF451" s="2" t="s">
        <v>39</v>
      </c>
      <c r="AG451" s="2" t="s">
        <v>39</v>
      </c>
    </row>
    <row r="452" ht="15.75" customHeight="1">
      <c r="C452" s="2"/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39</v>
      </c>
      <c r="L452" s="6" t="s">
        <v>39</v>
      </c>
      <c r="M452" s="6" t="s">
        <v>39</v>
      </c>
      <c r="N452" s="2" t="s">
        <v>39</v>
      </c>
      <c r="O452" s="2" t="s">
        <v>39</v>
      </c>
      <c r="P452" s="2" t="s">
        <v>39</v>
      </c>
      <c r="Q452" s="2" t="s">
        <v>39</v>
      </c>
      <c r="R452" s="2" t="s">
        <v>39</v>
      </c>
      <c r="S452" s="2" t="s">
        <v>39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6" t="s">
        <v>39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39</v>
      </c>
      <c r="AG452" s="2" t="s">
        <v>39</v>
      </c>
    </row>
    <row r="453" ht="15.75" customHeight="1">
      <c r="C453" s="2"/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6" t="s">
        <v>39</v>
      </c>
      <c r="M453" s="6" t="s">
        <v>39</v>
      </c>
      <c r="N453" s="2" t="s">
        <v>39</v>
      </c>
      <c r="O453" s="2" t="s">
        <v>39</v>
      </c>
      <c r="P453" s="2" t="s">
        <v>39</v>
      </c>
      <c r="Q453" s="2" t="s">
        <v>39</v>
      </c>
      <c r="R453" s="2" t="s">
        <v>39</v>
      </c>
      <c r="S453" s="2" t="s">
        <v>39</v>
      </c>
      <c r="T453" s="2" t="s">
        <v>39</v>
      </c>
      <c r="U453" s="2" t="s">
        <v>39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A453" s="6" t="s">
        <v>39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39</v>
      </c>
      <c r="AG453" s="2" t="s">
        <v>39</v>
      </c>
    </row>
    <row r="454" ht="15.75" customHeight="1">
      <c r="C454" s="2"/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6" t="s">
        <v>39</v>
      </c>
      <c r="M454" s="6" t="s">
        <v>39</v>
      </c>
      <c r="N454" s="2" t="s">
        <v>39</v>
      </c>
      <c r="O454" s="2" t="s">
        <v>39</v>
      </c>
      <c r="P454" s="2" t="s">
        <v>39</v>
      </c>
      <c r="Q454" s="2" t="s">
        <v>39</v>
      </c>
      <c r="R454" s="2" t="s">
        <v>39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6" t="s">
        <v>39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39</v>
      </c>
    </row>
    <row r="455" ht="15.75" customHeight="1">
      <c r="C455" s="2"/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39</v>
      </c>
      <c r="L455" s="6" t="s">
        <v>39</v>
      </c>
      <c r="M455" s="6" t="s">
        <v>39</v>
      </c>
      <c r="N455" s="2" t="s">
        <v>39</v>
      </c>
      <c r="O455" s="2" t="s">
        <v>39</v>
      </c>
      <c r="P455" s="2" t="s">
        <v>39</v>
      </c>
      <c r="Q455" s="2" t="s">
        <v>39</v>
      </c>
      <c r="R455" s="2" t="s">
        <v>39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6" t="s">
        <v>39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39</v>
      </c>
      <c r="AG455" s="2" t="s">
        <v>39</v>
      </c>
    </row>
    <row r="456" ht="15.75" customHeight="1">
      <c r="C456" s="2"/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39</v>
      </c>
      <c r="L456" s="6" t="s">
        <v>39</v>
      </c>
      <c r="M456" s="6" t="s">
        <v>39</v>
      </c>
      <c r="N456" s="2" t="s">
        <v>39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6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39</v>
      </c>
    </row>
    <row r="457" ht="15.75" customHeight="1">
      <c r="C457" s="2"/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39</v>
      </c>
      <c r="K457" s="2" t="s">
        <v>39</v>
      </c>
      <c r="L457" s="6" t="s">
        <v>39</v>
      </c>
      <c r="M457" s="6" t="s">
        <v>39</v>
      </c>
      <c r="N457" s="2" t="s">
        <v>39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6" t="s">
        <v>39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39</v>
      </c>
    </row>
    <row r="458" ht="15.75" customHeight="1">
      <c r="C458" s="2"/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39</v>
      </c>
      <c r="L458" s="6" t="s">
        <v>39</v>
      </c>
      <c r="M458" s="6" t="s">
        <v>39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6" t="s">
        <v>39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39</v>
      </c>
      <c r="AG458" s="2" t="s">
        <v>39</v>
      </c>
    </row>
    <row r="459" ht="15.75" customHeight="1">
      <c r="C459" s="2"/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6" t="s">
        <v>39</v>
      </c>
      <c r="M459" s="6" t="s">
        <v>39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6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39</v>
      </c>
    </row>
    <row r="460" ht="15.75" customHeight="1">
      <c r="C460" s="2"/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6" t="s">
        <v>39</v>
      </c>
      <c r="M460" s="6" t="s">
        <v>39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6" t="s">
        <v>39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39</v>
      </c>
    </row>
    <row r="461" ht="15.75" customHeight="1">
      <c r="C461" s="2"/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6" t="s">
        <v>39</v>
      </c>
      <c r="M461" s="6" t="s">
        <v>39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6" t="s">
        <v>39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39</v>
      </c>
      <c r="AG461" s="2" t="s">
        <v>39</v>
      </c>
    </row>
    <row r="462" ht="15.75" customHeight="1">
      <c r="C462" s="2"/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6" t="s">
        <v>39</v>
      </c>
      <c r="M462" s="6" t="s">
        <v>39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6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39</v>
      </c>
      <c r="AG462" s="2" t="s">
        <v>39</v>
      </c>
    </row>
    <row r="463" ht="15.75" customHeight="1">
      <c r="C463" s="2"/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6" t="s">
        <v>39</v>
      </c>
      <c r="M463" s="6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6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</row>
    <row r="464" ht="15.75" customHeight="1">
      <c r="C464" s="2"/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6" t="s">
        <v>39</v>
      </c>
      <c r="M464" s="6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6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</row>
    <row r="465" ht="15.75" customHeight="1">
      <c r="C465" s="2"/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6" t="s">
        <v>39</v>
      </c>
      <c r="M465" s="6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6" t="s">
        <v>39</v>
      </c>
      <c r="AB465" s="2" t="s">
        <v>39</v>
      </c>
      <c r="AC465" s="2" t="s">
        <v>39</v>
      </c>
      <c r="AD465" s="2" t="s">
        <v>39</v>
      </c>
      <c r="AE465" s="2" t="s">
        <v>39</v>
      </c>
      <c r="AF465" s="2" t="s">
        <v>39</v>
      </c>
      <c r="AG465" s="2" t="s">
        <v>39</v>
      </c>
    </row>
    <row r="466" ht="15.75" customHeight="1">
      <c r="C466" s="2"/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6" t="s">
        <v>39</v>
      </c>
      <c r="M466" s="6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6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</row>
    <row r="467" ht="15.75" customHeight="1">
      <c r="C467" s="2"/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6" t="s">
        <v>39</v>
      </c>
      <c r="M467" s="6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6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</row>
    <row r="468" ht="15.75" customHeight="1">
      <c r="C468" s="2"/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6" t="s">
        <v>39</v>
      </c>
      <c r="M468" s="6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6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</row>
    <row r="469" ht="15.75" customHeight="1">
      <c r="C469" s="2"/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6" t="s">
        <v>39</v>
      </c>
      <c r="M469" s="6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6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</row>
    <row r="470" ht="15.75" customHeight="1">
      <c r="C470" s="2"/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6" t="s">
        <v>39</v>
      </c>
      <c r="M470" s="6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6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</row>
    <row r="471" ht="15.75" customHeight="1">
      <c r="C471" s="2"/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6" t="s">
        <v>39</v>
      </c>
      <c r="M471" s="6" t="s">
        <v>39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6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</row>
    <row r="472" ht="15.75" customHeight="1">
      <c r="C472" s="2"/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6" t="s">
        <v>39</v>
      </c>
      <c r="M472" s="6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6" t="s">
        <v>39</v>
      </c>
      <c r="AB472" s="2" t="s">
        <v>39</v>
      </c>
      <c r="AC472" s="2" t="s">
        <v>39</v>
      </c>
      <c r="AD472" s="2" t="s">
        <v>39</v>
      </c>
      <c r="AE472" s="2" t="s">
        <v>39</v>
      </c>
      <c r="AF472" s="2" t="s">
        <v>39</v>
      </c>
      <c r="AG472" s="2" t="s">
        <v>39</v>
      </c>
    </row>
    <row r="473" ht="15.75" customHeight="1">
      <c r="C473" s="2"/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6" t="s">
        <v>39</v>
      </c>
      <c r="M473" s="6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6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</row>
    <row r="474" ht="15.75" customHeight="1">
      <c r="C474" s="2"/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6" t="s">
        <v>39</v>
      </c>
      <c r="M474" s="6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6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</row>
    <row r="475" ht="15.75" customHeight="1">
      <c r="C475" s="2"/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6" t="s">
        <v>39</v>
      </c>
      <c r="M475" s="6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6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</row>
    <row r="476" ht="15.75" customHeight="1">
      <c r="C476" s="2"/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6" t="s">
        <v>39</v>
      </c>
      <c r="M476" s="6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6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</row>
    <row r="477" ht="15.75" customHeight="1">
      <c r="C477" s="2"/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6" t="s">
        <v>39</v>
      </c>
      <c r="M477" s="6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6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</row>
    <row r="478" ht="15.75" customHeight="1">
      <c r="C478" s="2"/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6" t="s">
        <v>39</v>
      </c>
      <c r="M478" s="6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6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</row>
    <row r="479" ht="15.75" customHeight="1">
      <c r="C479" s="2"/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6" t="s">
        <v>39</v>
      </c>
      <c r="M479" s="6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6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</row>
    <row r="480" ht="15.75" customHeight="1">
      <c r="C480" s="2"/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6" t="s">
        <v>39</v>
      </c>
      <c r="M480" s="6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6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</row>
    <row r="481" ht="15.75" customHeight="1">
      <c r="C481" s="2"/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6" t="s">
        <v>39</v>
      </c>
      <c r="M481" s="6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6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</row>
    <row r="482" ht="15.75" customHeight="1">
      <c r="C482" s="2"/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6" t="s">
        <v>39</v>
      </c>
      <c r="M482" s="6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6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</row>
    <row r="483" ht="15.75" customHeight="1">
      <c r="C483" s="2"/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6" t="s">
        <v>39</v>
      </c>
      <c r="M483" s="6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6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</row>
    <row r="484" ht="15.75" customHeight="1">
      <c r="C484" s="2"/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6" t="s">
        <v>39</v>
      </c>
      <c r="M484" s="6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6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</row>
    <row r="485" ht="15.75" customHeight="1">
      <c r="C485" s="2"/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6" t="s">
        <v>39</v>
      </c>
      <c r="M485" s="6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6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</row>
    <row r="486" ht="15.75" customHeight="1">
      <c r="C486" s="2"/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6" t="s">
        <v>39</v>
      </c>
      <c r="M486" s="6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6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</row>
    <row r="487" ht="15.75" customHeight="1">
      <c r="C487" s="2"/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6" t="s">
        <v>39</v>
      </c>
      <c r="M487" s="6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6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</row>
    <row r="488" ht="15.75" customHeight="1">
      <c r="C488" s="2"/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6" t="s">
        <v>39</v>
      </c>
      <c r="M488" s="6" t="s">
        <v>39</v>
      </c>
      <c r="N488" s="2" t="s">
        <v>39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6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</row>
    <row r="489" ht="15.75" customHeight="1">
      <c r="C489" s="2"/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6" t="s">
        <v>39</v>
      </c>
      <c r="M489" s="6" t="s">
        <v>39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6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</row>
    <row r="490" ht="15.75" customHeight="1">
      <c r="C490" s="2"/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6" t="s">
        <v>39</v>
      </c>
      <c r="M490" s="6" t="s">
        <v>39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6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</row>
    <row r="491" ht="15.75" customHeight="1">
      <c r="C491" s="2"/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6" t="s">
        <v>39</v>
      </c>
      <c r="M491" s="6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6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</row>
    <row r="492" ht="15.75" customHeight="1">
      <c r="C492" s="2"/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6" t="s">
        <v>39</v>
      </c>
      <c r="M492" s="6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6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</row>
    <row r="493" ht="15.75" customHeight="1">
      <c r="C493" s="2"/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6" t="s">
        <v>39</v>
      </c>
      <c r="M493" s="6" t="s">
        <v>39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6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</row>
    <row r="494" ht="15.75" customHeight="1">
      <c r="C494" s="2"/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6" t="s">
        <v>39</v>
      </c>
      <c r="M494" s="6" t="s">
        <v>39</v>
      </c>
      <c r="N494" s="2" t="s">
        <v>39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6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</row>
    <row r="495" ht="15.75" customHeight="1">
      <c r="C495" s="2"/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6" t="s">
        <v>39</v>
      </c>
      <c r="M495" s="6" t="s">
        <v>39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6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</row>
    <row r="496" ht="15.75" customHeight="1">
      <c r="C496" s="2"/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6" t="s">
        <v>39</v>
      </c>
      <c r="M496" s="6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6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</row>
    <row r="497" ht="15.75" customHeight="1">
      <c r="C497" s="2"/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6" t="s">
        <v>39</v>
      </c>
      <c r="M497" s="6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6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</row>
    <row r="498" ht="15.75" customHeight="1">
      <c r="C498" s="2"/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6" t="s">
        <v>39</v>
      </c>
      <c r="M498" s="6" t="s">
        <v>39</v>
      </c>
      <c r="N498" s="2" t="s">
        <v>39</v>
      </c>
      <c r="O498" s="2" t="s">
        <v>39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6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</row>
    <row r="499" ht="15.75" customHeight="1">
      <c r="C499" s="2"/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6" t="s">
        <v>39</v>
      </c>
      <c r="M499" s="6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6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</row>
    <row r="500" ht="15.75" customHeight="1">
      <c r="C500" s="2"/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6" t="s">
        <v>39</v>
      </c>
      <c r="M500" s="6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6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</row>
    <row r="501" ht="15.75" customHeight="1">
      <c r="C501" s="2"/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6" t="s">
        <v>39</v>
      </c>
      <c r="M501" s="6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6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</row>
    <row r="502" ht="15.75" customHeight="1">
      <c r="C502" s="2"/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6" t="s">
        <v>39</v>
      </c>
      <c r="M502" s="6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6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</row>
    <row r="503" ht="15.75" customHeight="1">
      <c r="C503" s="2"/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6" t="s">
        <v>39</v>
      </c>
      <c r="M503" s="6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6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</row>
    <row r="504" ht="15.75" customHeight="1">
      <c r="C504" s="2"/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6" t="s">
        <v>39</v>
      </c>
      <c r="M504" s="6" t="s">
        <v>39</v>
      </c>
      <c r="N504" s="2" t="s">
        <v>39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6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</row>
    <row r="505" ht="15.75" customHeight="1">
      <c r="C505" s="2"/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6" t="s">
        <v>39</v>
      </c>
      <c r="M505" s="6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6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</row>
    <row r="506" ht="15.75" customHeight="1">
      <c r="C506" s="2"/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6" t="s">
        <v>39</v>
      </c>
      <c r="M506" s="6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6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</row>
    <row r="507" ht="15.75" customHeight="1">
      <c r="C507" s="2"/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6" t="s">
        <v>39</v>
      </c>
      <c r="M507" s="6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6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</row>
    <row r="508" ht="15.75" customHeight="1">
      <c r="C508" s="2"/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6" t="s">
        <v>39</v>
      </c>
      <c r="M508" s="6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6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</row>
    <row r="509" ht="15.75" customHeight="1">
      <c r="C509" s="2"/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6" t="s">
        <v>39</v>
      </c>
      <c r="M509" s="6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6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</row>
    <row r="510" ht="15.75" customHeight="1">
      <c r="C510" s="2"/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6" t="s">
        <v>39</v>
      </c>
      <c r="M510" s="6" t="s">
        <v>39</v>
      </c>
      <c r="N510" s="2" t="s">
        <v>39</v>
      </c>
      <c r="O510" s="2" t="s">
        <v>39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6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39</v>
      </c>
      <c r="AG510" s="2" t="s">
        <v>39</v>
      </c>
    </row>
    <row r="511" ht="15.75" customHeight="1">
      <c r="C511" s="2"/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6" t="s">
        <v>39</v>
      </c>
      <c r="M511" s="6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6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</row>
    <row r="512" ht="15.75" customHeight="1">
      <c r="C512" s="2"/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6" t="s">
        <v>39</v>
      </c>
      <c r="M512" s="6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6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</row>
    <row r="513" ht="15.75" customHeight="1">
      <c r="C513" s="2"/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6" t="s">
        <v>39</v>
      </c>
      <c r="M513" s="6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6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</row>
    <row r="514" ht="15.75" customHeight="1">
      <c r="C514" s="2"/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6" t="s">
        <v>39</v>
      </c>
      <c r="M514" s="6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6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</row>
    <row r="515" ht="15.75" customHeight="1">
      <c r="C515" s="2"/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6" t="s">
        <v>39</v>
      </c>
      <c r="M515" s="6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6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</row>
    <row r="516" ht="15.75" customHeight="1">
      <c r="C516" s="2"/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6" t="s">
        <v>39</v>
      </c>
      <c r="M516" s="6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6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</row>
    <row r="517" ht="15.75" customHeight="1">
      <c r="C517" s="2"/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6" t="s">
        <v>39</v>
      </c>
      <c r="M517" s="6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6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</row>
    <row r="518" ht="15.75" customHeight="1">
      <c r="C518" s="2"/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6" t="s">
        <v>39</v>
      </c>
      <c r="M518" s="6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6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</row>
    <row r="519" ht="15.75" customHeight="1">
      <c r="C519" s="2"/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6" t="s">
        <v>39</v>
      </c>
      <c r="M519" s="6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6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</row>
    <row r="520" ht="15.75" customHeight="1">
      <c r="C520" s="2"/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6" t="s">
        <v>39</v>
      </c>
      <c r="M520" s="6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6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</row>
    <row r="521" ht="15.75" customHeight="1">
      <c r="C521" s="2"/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6" t="s">
        <v>39</v>
      </c>
      <c r="M521" s="6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6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</row>
    <row r="522" ht="15.75" customHeight="1">
      <c r="C522" s="2"/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6" t="s">
        <v>39</v>
      </c>
      <c r="M522" s="6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6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</row>
    <row r="523" ht="15.75" customHeight="1">
      <c r="C523" s="2"/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6" t="s">
        <v>39</v>
      </c>
      <c r="M523" s="6" t="s">
        <v>39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6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39</v>
      </c>
      <c r="AG523" s="2" t="s">
        <v>39</v>
      </c>
    </row>
    <row r="524" ht="15.75" customHeight="1">
      <c r="C524" s="2"/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6" t="s">
        <v>39</v>
      </c>
      <c r="M524" s="6" t="s">
        <v>39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6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</row>
    <row r="525" ht="15.75" customHeight="1">
      <c r="C525" s="2"/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6" t="s">
        <v>39</v>
      </c>
      <c r="M525" s="6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6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</row>
    <row r="526" ht="15.75" customHeight="1">
      <c r="C526" s="2"/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6" t="s">
        <v>39</v>
      </c>
      <c r="M526" s="6" t="s">
        <v>39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6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</row>
    <row r="527" ht="15.75" customHeight="1">
      <c r="C527" s="2"/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6" t="s">
        <v>39</v>
      </c>
      <c r="M527" s="6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6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</row>
    <row r="528" ht="15.75" customHeight="1">
      <c r="C528" s="2"/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6" t="s">
        <v>39</v>
      </c>
      <c r="M528" s="6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6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</row>
    <row r="529" ht="15.75" customHeight="1">
      <c r="C529" s="2"/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6" t="s">
        <v>39</v>
      </c>
      <c r="M529" s="6" t="s">
        <v>39</v>
      </c>
      <c r="N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6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39</v>
      </c>
      <c r="AG529" s="2" t="s">
        <v>39</v>
      </c>
    </row>
    <row r="530" ht="15.75" customHeight="1">
      <c r="C530" s="2"/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6" t="s">
        <v>39</v>
      </c>
      <c r="M530" s="6" t="s">
        <v>39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6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</row>
    <row r="531" ht="15.75" customHeight="1">
      <c r="C531" s="2"/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6" t="s">
        <v>39</v>
      </c>
      <c r="M531" s="6" t="s">
        <v>39</v>
      </c>
      <c r="N531" s="2" t="s">
        <v>39</v>
      </c>
      <c r="O531" s="2" t="s">
        <v>39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6" t="s">
        <v>39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</row>
    <row r="532" ht="15.75" customHeight="1">
      <c r="C532" s="2"/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6" t="s">
        <v>39</v>
      </c>
      <c r="M532" s="6" t="s">
        <v>39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6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</row>
    <row r="533" ht="15.75" customHeight="1">
      <c r="C533" s="2"/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6" t="s">
        <v>39</v>
      </c>
      <c r="M533" s="6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6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</row>
    <row r="534" ht="15.75" customHeight="1">
      <c r="C534" s="2"/>
      <c r="D534" s="2" t="s">
        <v>39</v>
      </c>
      <c r="E534" s="2" t="s">
        <v>39</v>
      </c>
      <c r="F534" s="2" t="s">
        <v>39</v>
      </c>
      <c r="G534" s="2" t="s">
        <v>39</v>
      </c>
      <c r="H534" s="2" t="s">
        <v>39</v>
      </c>
      <c r="I534" s="2" t="s">
        <v>39</v>
      </c>
      <c r="J534" s="2" t="s">
        <v>39</v>
      </c>
      <c r="K534" s="2" t="s">
        <v>39</v>
      </c>
      <c r="L534" s="6" t="s">
        <v>39</v>
      </c>
      <c r="M534" s="6" t="s">
        <v>39</v>
      </c>
      <c r="N534" s="2" t="s">
        <v>39</v>
      </c>
      <c r="O534" s="2" t="s">
        <v>39</v>
      </c>
      <c r="P534" s="2" t="s">
        <v>39</v>
      </c>
      <c r="Q534" s="2" t="s">
        <v>39</v>
      </c>
      <c r="R534" s="2" t="s">
        <v>39</v>
      </c>
      <c r="S534" s="2" t="s">
        <v>39</v>
      </c>
      <c r="T534" s="2" t="s">
        <v>39</v>
      </c>
      <c r="U534" s="2" t="s">
        <v>39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6" t="s">
        <v>39</v>
      </c>
      <c r="AB534" s="2" t="s">
        <v>39</v>
      </c>
      <c r="AC534" s="2" t="s">
        <v>39</v>
      </c>
      <c r="AD534" s="2" t="s">
        <v>39</v>
      </c>
      <c r="AE534" s="2" t="s">
        <v>39</v>
      </c>
      <c r="AF534" s="2" t="s">
        <v>39</v>
      </c>
      <c r="AG534" s="2" t="s">
        <v>39</v>
      </c>
    </row>
    <row r="535" ht="15.75" customHeight="1">
      <c r="C535" s="2"/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6" t="s">
        <v>39</v>
      </c>
      <c r="M535" s="6" t="s">
        <v>39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6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39</v>
      </c>
    </row>
    <row r="536" ht="15.75" customHeight="1">
      <c r="C536" s="2"/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6" t="s">
        <v>39</v>
      </c>
      <c r="M536" s="6" t="s">
        <v>39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6" t="s">
        <v>39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39</v>
      </c>
      <c r="AG536" s="2" t="s">
        <v>39</v>
      </c>
    </row>
    <row r="537" ht="15.75" customHeight="1">
      <c r="C537" s="2"/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6" t="s">
        <v>39</v>
      </c>
      <c r="M537" s="6" t="s">
        <v>39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6" t="s">
        <v>39</v>
      </c>
      <c r="AB537" s="2" t="s">
        <v>39</v>
      </c>
      <c r="AC537" s="2" t="s">
        <v>39</v>
      </c>
      <c r="AD537" s="2" t="s">
        <v>39</v>
      </c>
      <c r="AE537" s="2" t="s">
        <v>39</v>
      </c>
      <c r="AF537" s="2" t="s">
        <v>39</v>
      </c>
      <c r="AG537" s="2" t="s">
        <v>39</v>
      </c>
    </row>
    <row r="538" ht="15.75" customHeight="1">
      <c r="C538" s="2"/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6" t="s">
        <v>39</v>
      </c>
      <c r="M538" s="6" t="s">
        <v>39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6" t="s">
        <v>39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39</v>
      </c>
      <c r="AG538" s="2" t="s">
        <v>39</v>
      </c>
    </row>
    <row r="539" ht="15.75" customHeight="1">
      <c r="C539" s="2"/>
      <c r="D539" s="2" t="s">
        <v>39</v>
      </c>
      <c r="E539" s="2" t="s">
        <v>39</v>
      </c>
      <c r="F539" s="2" t="s">
        <v>39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L539" s="6" t="s">
        <v>39</v>
      </c>
      <c r="M539" s="6" t="s">
        <v>39</v>
      </c>
      <c r="N539" s="2" t="s">
        <v>39</v>
      </c>
      <c r="O539" s="2" t="s">
        <v>39</v>
      </c>
      <c r="P539" s="2" t="s">
        <v>39</v>
      </c>
      <c r="Q539" s="2" t="s">
        <v>39</v>
      </c>
      <c r="R539" s="2" t="s">
        <v>39</v>
      </c>
      <c r="S539" s="2" t="s">
        <v>39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6" t="s">
        <v>39</v>
      </c>
      <c r="AB539" s="2" t="s">
        <v>39</v>
      </c>
      <c r="AC539" s="2" t="s">
        <v>39</v>
      </c>
      <c r="AD539" s="2" t="s">
        <v>39</v>
      </c>
      <c r="AE539" s="2" t="s">
        <v>39</v>
      </c>
      <c r="AF539" s="2" t="s">
        <v>39</v>
      </c>
      <c r="AG539" s="2" t="s">
        <v>39</v>
      </c>
    </row>
    <row r="540" ht="15.75" customHeight="1">
      <c r="C540" s="2"/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6" t="s">
        <v>39</v>
      </c>
      <c r="M540" s="6" t="s">
        <v>39</v>
      </c>
      <c r="N540" s="2" t="s">
        <v>39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6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39</v>
      </c>
    </row>
    <row r="541" ht="15.75" customHeight="1">
      <c r="C541" s="2"/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6" t="s">
        <v>39</v>
      </c>
      <c r="M541" s="6" t="s">
        <v>39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6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</row>
    <row r="542" ht="15.75" customHeight="1">
      <c r="C542" s="2"/>
      <c r="D542" s="2" t="s">
        <v>39</v>
      </c>
      <c r="E542" s="2" t="s">
        <v>39</v>
      </c>
      <c r="F542" s="2" t="s">
        <v>39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6" t="s">
        <v>39</v>
      </c>
      <c r="M542" s="6" t="s">
        <v>39</v>
      </c>
      <c r="N542" s="2" t="s">
        <v>39</v>
      </c>
      <c r="O542" s="2" t="s">
        <v>39</v>
      </c>
      <c r="P542" s="2" t="s">
        <v>39</v>
      </c>
      <c r="Q542" s="2" t="s">
        <v>39</v>
      </c>
      <c r="R542" s="2" t="s">
        <v>39</v>
      </c>
      <c r="S542" s="2" t="s">
        <v>39</v>
      </c>
      <c r="T542" s="2" t="s">
        <v>39</v>
      </c>
      <c r="U542" s="2" t="s">
        <v>39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6" t="s">
        <v>39</v>
      </c>
      <c r="AB542" s="2" t="s">
        <v>39</v>
      </c>
      <c r="AC542" s="2" t="s">
        <v>39</v>
      </c>
      <c r="AD542" s="2" t="s">
        <v>39</v>
      </c>
      <c r="AE542" s="2" t="s">
        <v>39</v>
      </c>
      <c r="AF542" s="2" t="s">
        <v>39</v>
      </c>
      <c r="AG542" s="2" t="s">
        <v>39</v>
      </c>
    </row>
    <row r="543" ht="15.75" customHeight="1">
      <c r="C543" s="2"/>
      <c r="D543" s="2" t="s">
        <v>39</v>
      </c>
      <c r="E543" s="2" t="s">
        <v>39</v>
      </c>
      <c r="F543" s="2" t="s">
        <v>39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39</v>
      </c>
      <c r="L543" s="6" t="s">
        <v>39</v>
      </c>
      <c r="M543" s="6" t="s">
        <v>39</v>
      </c>
      <c r="N543" s="2" t="s">
        <v>39</v>
      </c>
      <c r="O543" s="2" t="s">
        <v>39</v>
      </c>
      <c r="P543" s="2" t="s">
        <v>39</v>
      </c>
      <c r="Q543" s="2" t="s">
        <v>39</v>
      </c>
      <c r="R543" s="2" t="s">
        <v>39</v>
      </c>
      <c r="S543" s="2" t="s">
        <v>39</v>
      </c>
      <c r="T543" s="2" t="s">
        <v>39</v>
      </c>
      <c r="U543" s="2" t="s">
        <v>39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A543" s="6" t="s">
        <v>39</v>
      </c>
      <c r="AB543" s="2" t="s">
        <v>39</v>
      </c>
      <c r="AC543" s="2" t="s">
        <v>39</v>
      </c>
      <c r="AD543" s="2" t="s">
        <v>39</v>
      </c>
      <c r="AE543" s="2" t="s">
        <v>39</v>
      </c>
      <c r="AF543" s="2" t="s">
        <v>39</v>
      </c>
      <c r="AG543" s="2" t="s">
        <v>39</v>
      </c>
    </row>
    <row r="544" ht="15.75" customHeight="1">
      <c r="C544" s="2"/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6" t="s">
        <v>39</v>
      </c>
      <c r="M544" s="6" t="s">
        <v>39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6" t="s">
        <v>39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39</v>
      </c>
      <c r="AG544" s="2" t="s">
        <v>39</v>
      </c>
    </row>
    <row r="545" ht="15.75" customHeight="1">
      <c r="C545" s="2"/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6" t="s">
        <v>39</v>
      </c>
      <c r="M545" s="6" t="s">
        <v>39</v>
      </c>
      <c r="N545" s="2" t="s">
        <v>39</v>
      </c>
      <c r="O545" s="2" t="s">
        <v>39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39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6" t="s">
        <v>39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39</v>
      </c>
      <c r="AG545" s="2" t="s">
        <v>39</v>
      </c>
    </row>
    <row r="546" ht="15.75" customHeight="1">
      <c r="C546" s="2"/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39</v>
      </c>
      <c r="I546" s="2" t="s">
        <v>39</v>
      </c>
      <c r="J546" s="2" t="s">
        <v>39</v>
      </c>
      <c r="K546" s="2" t="s">
        <v>39</v>
      </c>
      <c r="L546" s="6" t="s">
        <v>39</v>
      </c>
      <c r="M546" s="6" t="s">
        <v>39</v>
      </c>
      <c r="N546" s="2" t="s">
        <v>39</v>
      </c>
      <c r="O546" s="2" t="s">
        <v>39</v>
      </c>
      <c r="P546" s="2" t="s">
        <v>39</v>
      </c>
      <c r="Q546" s="2" t="s">
        <v>39</v>
      </c>
      <c r="R546" s="2" t="s">
        <v>39</v>
      </c>
      <c r="S546" s="2" t="s">
        <v>39</v>
      </c>
      <c r="T546" s="2" t="s">
        <v>39</v>
      </c>
      <c r="U546" s="2" t="s">
        <v>39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A546" s="6" t="s">
        <v>39</v>
      </c>
      <c r="AB546" s="2" t="s">
        <v>39</v>
      </c>
      <c r="AC546" s="2" t="s">
        <v>39</v>
      </c>
      <c r="AD546" s="2" t="s">
        <v>39</v>
      </c>
      <c r="AE546" s="2" t="s">
        <v>39</v>
      </c>
      <c r="AF546" s="2" t="s">
        <v>39</v>
      </c>
      <c r="AG546" s="2" t="s">
        <v>39</v>
      </c>
    </row>
    <row r="547" ht="15.75" customHeight="1">
      <c r="C547" s="2"/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39</v>
      </c>
      <c r="I547" s="2" t="s">
        <v>39</v>
      </c>
      <c r="J547" s="2" t="s">
        <v>39</v>
      </c>
      <c r="K547" s="2" t="s">
        <v>39</v>
      </c>
      <c r="L547" s="6" t="s">
        <v>39</v>
      </c>
      <c r="M547" s="6" t="s">
        <v>39</v>
      </c>
      <c r="N547" s="2" t="s">
        <v>39</v>
      </c>
      <c r="O547" s="2" t="s">
        <v>39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6" t="s">
        <v>39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39</v>
      </c>
    </row>
    <row r="548" ht="15.75" customHeight="1">
      <c r="C548" s="2"/>
      <c r="D548" s="2" t="s">
        <v>39</v>
      </c>
      <c r="E548" s="2" t="s">
        <v>39</v>
      </c>
      <c r="F548" s="2" t="s">
        <v>39</v>
      </c>
      <c r="G548" s="2" t="s">
        <v>39</v>
      </c>
      <c r="H548" s="2" t="s">
        <v>39</v>
      </c>
      <c r="I548" s="2" t="s">
        <v>39</v>
      </c>
      <c r="J548" s="2" t="s">
        <v>39</v>
      </c>
      <c r="K548" s="2" t="s">
        <v>39</v>
      </c>
      <c r="L548" s="6" t="s">
        <v>39</v>
      </c>
      <c r="M548" s="6" t="s">
        <v>39</v>
      </c>
      <c r="N548" s="2" t="s">
        <v>39</v>
      </c>
      <c r="O548" s="2" t="s">
        <v>39</v>
      </c>
      <c r="P548" s="2" t="s">
        <v>39</v>
      </c>
      <c r="Q548" s="2" t="s">
        <v>39</v>
      </c>
      <c r="R548" s="2" t="s">
        <v>39</v>
      </c>
      <c r="S548" s="2" t="s">
        <v>39</v>
      </c>
      <c r="T548" s="2" t="s">
        <v>39</v>
      </c>
      <c r="U548" s="2" t="s">
        <v>39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6" t="s">
        <v>39</v>
      </c>
      <c r="AB548" s="2" t="s">
        <v>39</v>
      </c>
      <c r="AC548" s="2" t="s">
        <v>39</v>
      </c>
      <c r="AD548" s="2" t="s">
        <v>39</v>
      </c>
      <c r="AE548" s="2" t="s">
        <v>39</v>
      </c>
      <c r="AF548" s="2" t="s">
        <v>39</v>
      </c>
      <c r="AG548" s="2" t="s">
        <v>39</v>
      </c>
    </row>
    <row r="549" ht="15.75" customHeight="1">
      <c r="C549" s="2"/>
      <c r="D549" s="2" t="s">
        <v>39</v>
      </c>
      <c r="E549" s="2" t="s">
        <v>39</v>
      </c>
      <c r="F549" s="2" t="s">
        <v>39</v>
      </c>
      <c r="G549" s="2" t="s">
        <v>39</v>
      </c>
      <c r="H549" s="2" t="s">
        <v>39</v>
      </c>
      <c r="I549" s="2" t="s">
        <v>39</v>
      </c>
      <c r="J549" s="2" t="s">
        <v>39</v>
      </c>
      <c r="K549" s="2" t="s">
        <v>39</v>
      </c>
      <c r="L549" s="6" t="s">
        <v>39</v>
      </c>
      <c r="M549" s="6" t="s">
        <v>39</v>
      </c>
      <c r="N549" s="2" t="s">
        <v>39</v>
      </c>
      <c r="O549" s="2" t="s">
        <v>39</v>
      </c>
      <c r="P549" s="2" t="s">
        <v>39</v>
      </c>
      <c r="Q549" s="2" t="s">
        <v>39</v>
      </c>
      <c r="R549" s="2" t="s">
        <v>39</v>
      </c>
      <c r="S549" s="2" t="s">
        <v>39</v>
      </c>
      <c r="T549" s="2" t="s">
        <v>39</v>
      </c>
      <c r="U549" s="2" t="s">
        <v>39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A549" s="6" t="s">
        <v>39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39</v>
      </c>
      <c r="AG549" s="2" t="s">
        <v>39</v>
      </c>
    </row>
    <row r="550" ht="15.75" customHeight="1">
      <c r="C550" s="2"/>
      <c r="D550" s="2" t="s">
        <v>39</v>
      </c>
      <c r="E550" s="2" t="s">
        <v>39</v>
      </c>
      <c r="F550" s="2" t="s">
        <v>39</v>
      </c>
      <c r="G550" s="2" t="s">
        <v>39</v>
      </c>
      <c r="H550" s="2" t="s">
        <v>39</v>
      </c>
      <c r="I550" s="2" t="s">
        <v>39</v>
      </c>
      <c r="J550" s="2" t="s">
        <v>39</v>
      </c>
      <c r="K550" s="2" t="s">
        <v>39</v>
      </c>
      <c r="L550" s="6" t="s">
        <v>39</v>
      </c>
      <c r="M550" s="6" t="s">
        <v>39</v>
      </c>
      <c r="N550" s="2" t="s">
        <v>39</v>
      </c>
      <c r="O550" s="2" t="s">
        <v>39</v>
      </c>
      <c r="P550" s="2" t="s">
        <v>39</v>
      </c>
      <c r="Q550" s="2" t="s">
        <v>39</v>
      </c>
      <c r="R550" s="2" t="s">
        <v>39</v>
      </c>
      <c r="S550" s="2" t="s">
        <v>39</v>
      </c>
      <c r="T550" s="2" t="s">
        <v>39</v>
      </c>
      <c r="U550" s="2" t="s">
        <v>39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A550" s="6" t="s">
        <v>39</v>
      </c>
      <c r="AB550" s="2" t="s">
        <v>39</v>
      </c>
      <c r="AC550" s="2" t="s">
        <v>39</v>
      </c>
      <c r="AD550" s="2" t="s">
        <v>39</v>
      </c>
      <c r="AE550" s="2" t="s">
        <v>39</v>
      </c>
      <c r="AF550" s="2" t="s">
        <v>39</v>
      </c>
      <c r="AG550" s="2" t="s">
        <v>39</v>
      </c>
    </row>
    <row r="551" ht="15.75" customHeight="1">
      <c r="C551" s="2"/>
      <c r="D551" s="2" t="s">
        <v>39</v>
      </c>
      <c r="E551" s="2" t="s">
        <v>39</v>
      </c>
      <c r="F551" s="2" t="s">
        <v>39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L551" s="6" t="s">
        <v>39</v>
      </c>
      <c r="M551" s="6" t="s">
        <v>39</v>
      </c>
      <c r="N551" s="2" t="s">
        <v>39</v>
      </c>
      <c r="O551" s="2" t="s">
        <v>39</v>
      </c>
      <c r="P551" s="2" t="s">
        <v>39</v>
      </c>
      <c r="Q551" s="2" t="s">
        <v>39</v>
      </c>
      <c r="R551" s="2" t="s">
        <v>39</v>
      </c>
      <c r="S551" s="2" t="s">
        <v>39</v>
      </c>
      <c r="T551" s="2" t="s">
        <v>39</v>
      </c>
      <c r="U551" s="2" t="s">
        <v>39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A551" s="6" t="s">
        <v>39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39</v>
      </c>
      <c r="AG551" s="2" t="s">
        <v>39</v>
      </c>
    </row>
    <row r="552" ht="15.75" customHeight="1">
      <c r="C552" s="2"/>
      <c r="D552" s="2" t="s">
        <v>39</v>
      </c>
      <c r="E552" s="2" t="s">
        <v>39</v>
      </c>
      <c r="F552" s="2" t="s">
        <v>39</v>
      </c>
      <c r="G552" s="2" t="s">
        <v>39</v>
      </c>
      <c r="H552" s="2" t="s">
        <v>39</v>
      </c>
      <c r="I552" s="2" t="s">
        <v>39</v>
      </c>
      <c r="J552" s="2" t="s">
        <v>39</v>
      </c>
      <c r="K552" s="2" t="s">
        <v>39</v>
      </c>
      <c r="L552" s="6" t="s">
        <v>39</v>
      </c>
      <c r="M552" s="6" t="s">
        <v>39</v>
      </c>
      <c r="N552" s="2" t="s">
        <v>39</v>
      </c>
      <c r="O552" s="2" t="s">
        <v>39</v>
      </c>
      <c r="P552" s="2" t="s">
        <v>39</v>
      </c>
      <c r="Q552" s="2" t="s">
        <v>39</v>
      </c>
      <c r="R552" s="2" t="s">
        <v>39</v>
      </c>
      <c r="S552" s="2" t="s">
        <v>39</v>
      </c>
      <c r="T552" s="2" t="s">
        <v>39</v>
      </c>
      <c r="U552" s="2" t="s">
        <v>39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A552" s="6" t="s">
        <v>39</v>
      </c>
      <c r="AB552" s="2" t="s">
        <v>39</v>
      </c>
      <c r="AC552" s="2" t="s">
        <v>39</v>
      </c>
      <c r="AD552" s="2" t="s">
        <v>39</v>
      </c>
      <c r="AE552" s="2" t="s">
        <v>39</v>
      </c>
      <c r="AF552" s="2" t="s">
        <v>39</v>
      </c>
      <c r="AG552" s="2" t="s">
        <v>39</v>
      </c>
    </row>
    <row r="553" ht="15.75" customHeight="1">
      <c r="C553" s="2"/>
      <c r="D553" s="2" t="s">
        <v>39</v>
      </c>
      <c r="E553" s="2" t="s">
        <v>39</v>
      </c>
      <c r="F553" s="2" t="s">
        <v>39</v>
      </c>
      <c r="G553" s="2" t="s">
        <v>39</v>
      </c>
      <c r="H553" s="2" t="s">
        <v>39</v>
      </c>
      <c r="I553" s="2" t="s">
        <v>39</v>
      </c>
      <c r="J553" s="2" t="s">
        <v>39</v>
      </c>
      <c r="K553" s="2" t="s">
        <v>39</v>
      </c>
      <c r="L553" s="6" t="s">
        <v>39</v>
      </c>
      <c r="M553" s="6" t="s">
        <v>39</v>
      </c>
      <c r="N553" s="2" t="s">
        <v>39</v>
      </c>
      <c r="O553" s="2" t="s">
        <v>39</v>
      </c>
      <c r="P553" s="2" t="s">
        <v>39</v>
      </c>
      <c r="Q553" s="2" t="s">
        <v>39</v>
      </c>
      <c r="R553" s="2" t="s">
        <v>39</v>
      </c>
      <c r="S553" s="2" t="s">
        <v>39</v>
      </c>
      <c r="T553" s="2" t="s">
        <v>39</v>
      </c>
      <c r="U553" s="2" t="s">
        <v>39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A553" s="6" t="s">
        <v>39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39</v>
      </c>
    </row>
    <row r="554" ht="15.75" customHeight="1">
      <c r="C554" s="2"/>
      <c r="D554" s="2" t="s">
        <v>39</v>
      </c>
      <c r="E554" s="2" t="s">
        <v>39</v>
      </c>
      <c r="F554" s="2" t="s">
        <v>39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6" t="s">
        <v>39</v>
      </c>
      <c r="M554" s="6" t="s">
        <v>39</v>
      </c>
      <c r="N554" s="2" t="s">
        <v>39</v>
      </c>
      <c r="O554" s="2" t="s">
        <v>39</v>
      </c>
      <c r="P554" s="2" t="s">
        <v>39</v>
      </c>
      <c r="Q554" s="2" t="s">
        <v>39</v>
      </c>
      <c r="R554" s="2" t="s">
        <v>39</v>
      </c>
      <c r="S554" s="2" t="s">
        <v>39</v>
      </c>
      <c r="T554" s="2" t="s">
        <v>39</v>
      </c>
      <c r="U554" s="2" t="s">
        <v>39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A554" s="6" t="s">
        <v>39</v>
      </c>
      <c r="AB554" s="2" t="s">
        <v>39</v>
      </c>
      <c r="AC554" s="2" t="s">
        <v>39</v>
      </c>
      <c r="AD554" s="2" t="s">
        <v>39</v>
      </c>
      <c r="AE554" s="2" t="s">
        <v>39</v>
      </c>
      <c r="AF554" s="2" t="s">
        <v>39</v>
      </c>
      <c r="AG554" s="2" t="s">
        <v>39</v>
      </c>
    </row>
    <row r="555" ht="15.75" customHeight="1">
      <c r="C555" s="2"/>
      <c r="D555" s="2" t="s">
        <v>39</v>
      </c>
      <c r="E555" s="2" t="s">
        <v>39</v>
      </c>
      <c r="F555" s="2" t="s">
        <v>39</v>
      </c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39</v>
      </c>
      <c r="L555" s="6" t="s">
        <v>39</v>
      </c>
      <c r="M555" s="6" t="s">
        <v>39</v>
      </c>
      <c r="N555" s="2" t="s">
        <v>39</v>
      </c>
      <c r="O555" s="2" t="s">
        <v>39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39</v>
      </c>
      <c r="U555" s="2" t="s">
        <v>39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A555" s="6" t="s">
        <v>39</v>
      </c>
      <c r="AB555" s="2" t="s">
        <v>39</v>
      </c>
      <c r="AC555" s="2" t="s">
        <v>39</v>
      </c>
      <c r="AD555" s="2" t="s">
        <v>39</v>
      </c>
      <c r="AE555" s="2" t="s">
        <v>39</v>
      </c>
      <c r="AF555" s="2" t="s">
        <v>39</v>
      </c>
      <c r="AG555" s="2" t="s">
        <v>39</v>
      </c>
    </row>
    <row r="556" ht="15.75" customHeight="1">
      <c r="C556" s="2"/>
      <c r="D556" s="2" t="s">
        <v>39</v>
      </c>
      <c r="E556" s="2" t="s">
        <v>39</v>
      </c>
      <c r="F556" s="2" t="s">
        <v>39</v>
      </c>
      <c r="G556" s="2" t="s">
        <v>39</v>
      </c>
      <c r="H556" s="2" t="s">
        <v>39</v>
      </c>
      <c r="I556" s="2" t="s">
        <v>39</v>
      </c>
      <c r="J556" s="2" t="s">
        <v>39</v>
      </c>
      <c r="K556" s="2" t="s">
        <v>39</v>
      </c>
      <c r="L556" s="6" t="s">
        <v>39</v>
      </c>
      <c r="M556" s="6" t="s">
        <v>39</v>
      </c>
      <c r="N556" s="2" t="s">
        <v>39</v>
      </c>
      <c r="O556" s="2" t="s">
        <v>39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39</v>
      </c>
      <c r="U556" s="2" t="s">
        <v>39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6" t="s">
        <v>39</v>
      </c>
      <c r="AB556" s="2" t="s">
        <v>39</v>
      </c>
      <c r="AC556" s="2" t="s">
        <v>39</v>
      </c>
      <c r="AD556" s="2" t="s">
        <v>39</v>
      </c>
      <c r="AE556" s="2" t="s">
        <v>39</v>
      </c>
      <c r="AF556" s="2" t="s">
        <v>39</v>
      </c>
      <c r="AG556" s="2" t="s">
        <v>39</v>
      </c>
    </row>
    <row r="557" ht="15.75" customHeight="1">
      <c r="C557" s="2"/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6" t="s">
        <v>39</v>
      </c>
      <c r="M557" s="6" t="s">
        <v>39</v>
      </c>
      <c r="N557" s="2" t="s">
        <v>39</v>
      </c>
      <c r="O557" s="2" t="s">
        <v>39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39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6" t="s">
        <v>39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39</v>
      </c>
      <c r="AG557" s="2" t="s">
        <v>39</v>
      </c>
    </row>
    <row r="558" ht="15.75" customHeight="1">
      <c r="C558" s="2"/>
      <c r="D558" s="2" t="s">
        <v>39</v>
      </c>
      <c r="E558" s="2" t="s">
        <v>39</v>
      </c>
      <c r="F558" s="2" t="s">
        <v>39</v>
      </c>
      <c r="G558" s="2" t="s">
        <v>39</v>
      </c>
      <c r="H558" s="2" t="s">
        <v>39</v>
      </c>
      <c r="I558" s="2" t="s">
        <v>39</v>
      </c>
      <c r="J558" s="2" t="s">
        <v>39</v>
      </c>
      <c r="K558" s="2" t="s">
        <v>39</v>
      </c>
      <c r="L558" s="6" t="s">
        <v>39</v>
      </c>
      <c r="M558" s="6" t="s">
        <v>39</v>
      </c>
      <c r="N558" s="2" t="s">
        <v>39</v>
      </c>
      <c r="O558" s="2" t="s">
        <v>39</v>
      </c>
      <c r="P558" s="2" t="s">
        <v>39</v>
      </c>
      <c r="Q558" s="2" t="s">
        <v>39</v>
      </c>
      <c r="R558" s="2" t="s">
        <v>39</v>
      </c>
      <c r="S558" s="2" t="s">
        <v>39</v>
      </c>
      <c r="T558" s="2" t="s">
        <v>39</v>
      </c>
      <c r="U558" s="2" t="s">
        <v>39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6" t="s">
        <v>39</v>
      </c>
      <c r="AB558" s="2" t="s">
        <v>39</v>
      </c>
      <c r="AC558" s="2" t="s">
        <v>39</v>
      </c>
      <c r="AD558" s="2" t="s">
        <v>39</v>
      </c>
      <c r="AE558" s="2" t="s">
        <v>39</v>
      </c>
      <c r="AF558" s="2" t="s">
        <v>39</v>
      </c>
      <c r="AG558" s="2" t="s">
        <v>39</v>
      </c>
    </row>
    <row r="559" ht="15.75" customHeight="1">
      <c r="C559" s="2"/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39</v>
      </c>
      <c r="I559" s="2" t="s">
        <v>39</v>
      </c>
      <c r="J559" s="2" t="s">
        <v>39</v>
      </c>
      <c r="K559" s="2" t="s">
        <v>39</v>
      </c>
      <c r="L559" s="6" t="s">
        <v>39</v>
      </c>
      <c r="M559" s="6" t="s">
        <v>39</v>
      </c>
      <c r="N559" s="2" t="s">
        <v>39</v>
      </c>
      <c r="O559" s="2" t="s">
        <v>39</v>
      </c>
      <c r="P559" s="2" t="s">
        <v>39</v>
      </c>
      <c r="Q559" s="2" t="s">
        <v>39</v>
      </c>
      <c r="R559" s="2" t="s">
        <v>39</v>
      </c>
      <c r="S559" s="2" t="s">
        <v>39</v>
      </c>
      <c r="T559" s="2" t="s">
        <v>39</v>
      </c>
      <c r="U559" s="2" t="s">
        <v>39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A559" s="6" t="s">
        <v>39</v>
      </c>
      <c r="AB559" s="2" t="s">
        <v>39</v>
      </c>
      <c r="AC559" s="2" t="s">
        <v>39</v>
      </c>
      <c r="AD559" s="2" t="s">
        <v>39</v>
      </c>
      <c r="AE559" s="2" t="s">
        <v>39</v>
      </c>
      <c r="AF559" s="2" t="s">
        <v>39</v>
      </c>
      <c r="AG559" s="2" t="s">
        <v>39</v>
      </c>
    </row>
    <row r="560" ht="15.75" customHeight="1">
      <c r="C560" s="2"/>
      <c r="D560" s="2" t="s">
        <v>39</v>
      </c>
      <c r="E560" s="2" t="s">
        <v>39</v>
      </c>
      <c r="F560" s="2" t="s">
        <v>39</v>
      </c>
      <c r="G560" s="2" t="s">
        <v>39</v>
      </c>
      <c r="H560" s="2" t="s">
        <v>39</v>
      </c>
      <c r="I560" s="2" t="s">
        <v>39</v>
      </c>
      <c r="J560" s="2" t="s">
        <v>39</v>
      </c>
      <c r="K560" s="2" t="s">
        <v>39</v>
      </c>
      <c r="L560" s="6" t="s">
        <v>39</v>
      </c>
      <c r="M560" s="6" t="s">
        <v>39</v>
      </c>
      <c r="N560" s="2" t="s">
        <v>39</v>
      </c>
      <c r="O560" s="2" t="s">
        <v>39</v>
      </c>
      <c r="P560" s="2" t="s">
        <v>39</v>
      </c>
      <c r="Q560" s="2" t="s">
        <v>39</v>
      </c>
      <c r="R560" s="2" t="s">
        <v>39</v>
      </c>
      <c r="S560" s="2" t="s">
        <v>39</v>
      </c>
      <c r="T560" s="2" t="s">
        <v>39</v>
      </c>
      <c r="U560" s="2" t="s">
        <v>39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A560" s="6" t="s">
        <v>39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39</v>
      </c>
    </row>
    <row r="561" ht="15.75" customHeight="1">
      <c r="C561" s="2"/>
      <c r="D561" s="2" t="s">
        <v>39</v>
      </c>
      <c r="E561" s="2" t="s">
        <v>39</v>
      </c>
      <c r="F561" s="2" t="s">
        <v>39</v>
      </c>
      <c r="G561" s="2" t="s">
        <v>39</v>
      </c>
      <c r="H561" s="2" t="s">
        <v>39</v>
      </c>
      <c r="I561" s="2" t="s">
        <v>39</v>
      </c>
      <c r="J561" s="2" t="s">
        <v>39</v>
      </c>
      <c r="K561" s="2" t="s">
        <v>39</v>
      </c>
      <c r="L561" s="6" t="s">
        <v>39</v>
      </c>
      <c r="M561" s="6" t="s">
        <v>39</v>
      </c>
      <c r="N561" s="2" t="s">
        <v>39</v>
      </c>
      <c r="O561" s="2" t="s">
        <v>39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6" t="s">
        <v>39</v>
      </c>
      <c r="AB561" s="2" t="s">
        <v>39</v>
      </c>
      <c r="AC561" s="2" t="s">
        <v>39</v>
      </c>
      <c r="AD561" s="2" t="s">
        <v>39</v>
      </c>
      <c r="AE561" s="2" t="s">
        <v>39</v>
      </c>
      <c r="AF561" s="2" t="s">
        <v>39</v>
      </c>
      <c r="AG561" s="2" t="s">
        <v>39</v>
      </c>
    </row>
    <row r="562" ht="15.75" customHeight="1">
      <c r="C562" s="2"/>
      <c r="D562" s="2" t="s">
        <v>39</v>
      </c>
      <c r="E562" s="2" t="s">
        <v>39</v>
      </c>
      <c r="F562" s="2" t="s">
        <v>39</v>
      </c>
      <c r="G562" s="2" t="s">
        <v>39</v>
      </c>
      <c r="H562" s="2" t="s">
        <v>39</v>
      </c>
      <c r="I562" s="2" t="s">
        <v>39</v>
      </c>
      <c r="J562" s="2" t="s">
        <v>39</v>
      </c>
      <c r="K562" s="2" t="s">
        <v>39</v>
      </c>
      <c r="L562" s="6" t="s">
        <v>39</v>
      </c>
      <c r="M562" s="6" t="s">
        <v>39</v>
      </c>
      <c r="N562" s="2" t="s">
        <v>39</v>
      </c>
      <c r="O562" s="2" t="s">
        <v>39</v>
      </c>
      <c r="P562" s="2" t="s">
        <v>39</v>
      </c>
      <c r="Q562" s="2" t="s">
        <v>39</v>
      </c>
      <c r="R562" s="2" t="s">
        <v>39</v>
      </c>
      <c r="S562" s="2" t="s">
        <v>39</v>
      </c>
      <c r="T562" s="2" t="s">
        <v>39</v>
      </c>
      <c r="U562" s="2" t="s">
        <v>39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A562" s="6" t="s">
        <v>39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39</v>
      </c>
    </row>
    <row r="563" ht="15.75" customHeight="1">
      <c r="C563" s="2"/>
      <c r="D563" s="2" t="s">
        <v>39</v>
      </c>
      <c r="E563" s="2" t="s">
        <v>39</v>
      </c>
      <c r="F563" s="2" t="s">
        <v>39</v>
      </c>
      <c r="G563" s="2" t="s">
        <v>39</v>
      </c>
      <c r="H563" s="2" t="s">
        <v>39</v>
      </c>
      <c r="I563" s="2" t="s">
        <v>39</v>
      </c>
      <c r="J563" s="2" t="s">
        <v>39</v>
      </c>
      <c r="K563" s="2" t="s">
        <v>39</v>
      </c>
      <c r="L563" s="6" t="s">
        <v>39</v>
      </c>
      <c r="M563" s="6" t="s">
        <v>39</v>
      </c>
      <c r="N563" s="2" t="s">
        <v>39</v>
      </c>
      <c r="O563" s="2" t="s">
        <v>39</v>
      </c>
      <c r="P563" s="2" t="s">
        <v>39</v>
      </c>
      <c r="Q563" s="2" t="s">
        <v>39</v>
      </c>
      <c r="R563" s="2" t="s">
        <v>39</v>
      </c>
      <c r="S563" s="2" t="s">
        <v>39</v>
      </c>
      <c r="T563" s="2" t="s">
        <v>39</v>
      </c>
      <c r="U563" s="2" t="s">
        <v>39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6" t="s">
        <v>39</v>
      </c>
      <c r="AB563" s="2" t="s">
        <v>39</v>
      </c>
      <c r="AC563" s="2" t="s">
        <v>39</v>
      </c>
      <c r="AD563" s="2" t="s">
        <v>39</v>
      </c>
      <c r="AE563" s="2" t="s">
        <v>39</v>
      </c>
      <c r="AF563" s="2" t="s">
        <v>39</v>
      </c>
      <c r="AG563" s="2" t="s">
        <v>39</v>
      </c>
    </row>
    <row r="564" ht="15.75" customHeight="1">
      <c r="C564" s="2"/>
      <c r="D564" s="2" t="s">
        <v>39</v>
      </c>
      <c r="E564" s="2" t="s">
        <v>39</v>
      </c>
      <c r="F564" s="2" t="s">
        <v>39</v>
      </c>
      <c r="G564" s="2" t="s">
        <v>39</v>
      </c>
      <c r="H564" s="2" t="s">
        <v>39</v>
      </c>
      <c r="I564" s="2" t="s">
        <v>39</v>
      </c>
      <c r="J564" s="2" t="s">
        <v>39</v>
      </c>
      <c r="K564" s="2" t="s">
        <v>39</v>
      </c>
      <c r="L564" s="6" t="s">
        <v>39</v>
      </c>
      <c r="M564" s="6" t="s">
        <v>39</v>
      </c>
      <c r="N564" s="2" t="s">
        <v>39</v>
      </c>
      <c r="O564" s="2" t="s">
        <v>39</v>
      </c>
      <c r="P564" s="2" t="s">
        <v>39</v>
      </c>
      <c r="Q564" s="2" t="s">
        <v>39</v>
      </c>
      <c r="R564" s="2" t="s">
        <v>39</v>
      </c>
      <c r="S564" s="2" t="s">
        <v>39</v>
      </c>
      <c r="T564" s="2" t="s">
        <v>39</v>
      </c>
      <c r="U564" s="2" t="s">
        <v>39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A564" s="6" t="s">
        <v>39</v>
      </c>
      <c r="AB564" s="2" t="s">
        <v>39</v>
      </c>
      <c r="AC564" s="2" t="s">
        <v>39</v>
      </c>
      <c r="AD564" s="2" t="s">
        <v>39</v>
      </c>
      <c r="AE564" s="2" t="s">
        <v>39</v>
      </c>
      <c r="AF564" s="2" t="s">
        <v>39</v>
      </c>
      <c r="AG564" s="2" t="s">
        <v>39</v>
      </c>
    </row>
    <row r="565" ht="15.75" customHeight="1">
      <c r="C565" s="2"/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39</v>
      </c>
      <c r="I565" s="2" t="s">
        <v>39</v>
      </c>
      <c r="J565" s="2" t="s">
        <v>39</v>
      </c>
      <c r="K565" s="2" t="s">
        <v>39</v>
      </c>
      <c r="L565" s="6" t="s">
        <v>39</v>
      </c>
      <c r="M565" s="6" t="s">
        <v>39</v>
      </c>
      <c r="N565" s="2" t="s">
        <v>39</v>
      </c>
      <c r="O565" s="2" t="s">
        <v>39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6" t="s">
        <v>39</v>
      </c>
      <c r="AB565" s="2" t="s">
        <v>39</v>
      </c>
      <c r="AC565" s="2" t="s">
        <v>39</v>
      </c>
      <c r="AD565" s="2" t="s">
        <v>39</v>
      </c>
      <c r="AE565" s="2" t="s">
        <v>39</v>
      </c>
      <c r="AF565" s="2" t="s">
        <v>39</v>
      </c>
      <c r="AG565" s="2" t="s">
        <v>39</v>
      </c>
    </row>
    <row r="566" ht="15.75" customHeight="1">
      <c r="C566" s="2"/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39</v>
      </c>
      <c r="I566" s="2" t="s">
        <v>39</v>
      </c>
      <c r="J566" s="2" t="s">
        <v>39</v>
      </c>
      <c r="K566" s="2" t="s">
        <v>39</v>
      </c>
      <c r="L566" s="6" t="s">
        <v>39</v>
      </c>
      <c r="M566" s="6" t="s">
        <v>39</v>
      </c>
      <c r="N566" s="2" t="s">
        <v>39</v>
      </c>
      <c r="O566" s="2" t="s">
        <v>39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39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6" t="s">
        <v>39</v>
      </c>
      <c r="AB566" s="2" t="s">
        <v>39</v>
      </c>
      <c r="AC566" s="2" t="s">
        <v>39</v>
      </c>
      <c r="AD566" s="2" t="s">
        <v>39</v>
      </c>
      <c r="AE566" s="2" t="s">
        <v>39</v>
      </c>
      <c r="AF566" s="2" t="s">
        <v>39</v>
      </c>
      <c r="AG566" s="2" t="s">
        <v>39</v>
      </c>
    </row>
    <row r="567" ht="15.75" customHeight="1">
      <c r="C567" s="2"/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39</v>
      </c>
      <c r="I567" s="2" t="s">
        <v>39</v>
      </c>
      <c r="J567" s="2" t="s">
        <v>39</v>
      </c>
      <c r="K567" s="2" t="s">
        <v>39</v>
      </c>
      <c r="L567" s="6" t="s">
        <v>39</v>
      </c>
      <c r="M567" s="6" t="s">
        <v>39</v>
      </c>
      <c r="N567" s="2" t="s">
        <v>39</v>
      </c>
      <c r="O567" s="2" t="s">
        <v>39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6" t="s">
        <v>39</v>
      </c>
      <c r="AB567" s="2" t="s">
        <v>39</v>
      </c>
      <c r="AC567" s="2" t="s">
        <v>39</v>
      </c>
      <c r="AD567" s="2" t="s">
        <v>39</v>
      </c>
      <c r="AE567" s="2" t="s">
        <v>39</v>
      </c>
      <c r="AF567" s="2" t="s">
        <v>39</v>
      </c>
      <c r="AG567" s="2" t="s">
        <v>39</v>
      </c>
    </row>
    <row r="568" ht="15.75" customHeight="1">
      <c r="C568" s="2"/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6" t="s">
        <v>39</v>
      </c>
      <c r="M568" s="6" t="s">
        <v>39</v>
      </c>
      <c r="N568" s="2" t="s">
        <v>39</v>
      </c>
      <c r="O568" s="2" t="s">
        <v>39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39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6" t="s">
        <v>39</v>
      </c>
      <c r="AB568" s="2" t="s">
        <v>39</v>
      </c>
      <c r="AC568" s="2" t="s">
        <v>39</v>
      </c>
      <c r="AD568" s="2" t="s">
        <v>39</v>
      </c>
      <c r="AE568" s="2" t="s">
        <v>39</v>
      </c>
      <c r="AF568" s="2" t="s">
        <v>39</v>
      </c>
      <c r="AG568" s="2" t="s">
        <v>39</v>
      </c>
    </row>
    <row r="569" ht="15.75" customHeight="1">
      <c r="C569" s="2"/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39</v>
      </c>
      <c r="I569" s="2" t="s">
        <v>39</v>
      </c>
      <c r="J569" s="2" t="s">
        <v>39</v>
      </c>
      <c r="K569" s="2" t="s">
        <v>39</v>
      </c>
      <c r="L569" s="6" t="s">
        <v>39</v>
      </c>
      <c r="M569" s="6" t="s">
        <v>39</v>
      </c>
      <c r="N569" s="2" t="s">
        <v>39</v>
      </c>
      <c r="O569" s="2" t="s">
        <v>39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6" t="s">
        <v>39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39</v>
      </c>
      <c r="AG569" s="2" t="s">
        <v>39</v>
      </c>
    </row>
    <row r="570" ht="15.75" customHeight="1">
      <c r="C570" s="2"/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39</v>
      </c>
      <c r="I570" s="2" t="s">
        <v>39</v>
      </c>
      <c r="J570" s="2" t="s">
        <v>39</v>
      </c>
      <c r="K570" s="2" t="s">
        <v>39</v>
      </c>
      <c r="L570" s="6" t="s">
        <v>39</v>
      </c>
      <c r="M570" s="6" t="s">
        <v>39</v>
      </c>
      <c r="N570" s="2" t="s">
        <v>39</v>
      </c>
      <c r="O570" s="2" t="s">
        <v>39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39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6" t="s">
        <v>39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39</v>
      </c>
    </row>
    <row r="571" ht="15.75" customHeight="1">
      <c r="C571" s="2"/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39</v>
      </c>
      <c r="I571" s="2" t="s">
        <v>39</v>
      </c>
      <c r="J571" s="2" t="s">
        <v>39</v>
      </c>
      <c r="K571" s="2" t="s">
        <v>39</v>
      </c>
      <c r="L571" s="6" t="s">
        <v>39</v>
      </c>
      <c r="M571" s="6" t="s">
        <v>39</v>
      </c>
      <c r="N571" s="2" t="s">
        <v>39</v>
      </c>
      <c r="O571" s="2" t="s">
        <v>39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6" t="s">
        <v>39</v>
      </c>
      <c r="AB571" s="2" t="s">
        <v>39</v>
      </c>
      <c r="AC571" s="2" t="s">
        <v>39</v>
      </c>
      <c r="AD571" s="2" t="s">
        <v>39</v>
      </c>
      <c r="AE571" s="2" t="s">
        <v>39</v>
      </c>
      <c r="AF571" s="2" t="s">
        <v>39</v>
      </c>
      <c r="AG571" s="2" t="s">
        <v>39</v>
      </c>
    </row>
    <row r="572" ht="15.75" customHeight="1">
      <c r="C572" s="2"/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6" t="s">
        <v>39</v>
      </c>
      <c r="M572" s="6" t="s">
        <v>39</v>
      </c>
      <c r="N572" s="2" t="s">
        <v>39</v>
      </c>
      <c r="O572" s="2" t="s">
        <v>39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39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6" t="s">
        <v>39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39</v>
      </c>
      <c r="AG572" s="2" t="s">
        <v>39</v>
      </c>
    </row>
    <row r="573" ht="15.75" customHeight="1">
      <c r="C573" s="2"/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6" t="s">
        <v>39</v>
      </c>
      <c r="M573" s="6" t="s">
        <v>39</v>
      </c>
      <c r="N573" s="2" t="s">
        <v>39</v>
      </c>
      <c r="O573" s="2" t="s">
        <v>39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6" t="s">
        <v>39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39</v>
      </c>
    </row>
    <row r="574" ht="15.75" customHeight="1">
      <c r="C574" s="2"/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6" t="s">
        <v>39</v>
      </c>
      <c r="M574" s="6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6" t="s">
        <v>39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39</v>
      </c>
    </row>
    <row r="575" ht="15.75" customHeight="1">
      <c r="C575" s="2"/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6" t="s">
        <v>39</v>
      </c>
      <c r="M575" s="6" t="s">
        <v>39</v>
      </c>
      <c r="N575" s="2" t="s">
        <v>39</v>
      </c>
      <c r="O575" s="2" t="s">
        <v>39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6" t="s">
        <v>39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39</v>
      </c>
    </row>
    <row r="576" ht="15.75" customHeight="1">
      <c r="C576" s="2"/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6" t="s">
        <v>39</v>
      </c>
      <c r="M576" s="6" t="s">
        <v>39</v>
      </c>
      <c r="N576" s="2" t="s">
        <v>39</v>
      </c>
      <c r="O576" s="2" t="s">
        <v>39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39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6" t="s">
        <v>39</v>
      </c>
      <c r="AB576" s="2" t="s">
        <v>39</v>
      </c>
      <c r="AC576" s="2" t="s">
        <v>39</v>
      </c>
      <c r="AD576" s="2" t="s">
        <v>39</v>
      </c>
      <c r="AE576" s="2" t="s">
        <v>39</v>
      </c>
      <c r="AF576" s="2" t="s">
        <v>39</v>
      </c>
      <c r="AG576" s="2" t="s">
        <v>39</v>
      </c>
    </row>
    <row r="577" ht="15.75" customHeight="1">
      <c r="C577" s="2"/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6" t="s">
        <v>39</v>
      </c>
      <c r="M577" s="6" t="s">
        <v>39</v>
      </c>
      <c r="N577" s="2" t="s">
        <v>39</v>
      </c>
      <c r="O577" s="2" t="s">
        <v>39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6" t="s">
        <v>39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39</v>
      </c>
    </row>
    <row r="578" ht="15.75" customHeight="1">
      <c r="C578" s="2"/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6" t="s">
        <v>39</v>
      </c>
      <c r="M578" s="6" t="s">
        <v>39</v>
      </c>
      <c r="N578" s="2" t="s">
        <v>39</v>
      </c>
      <c r="O578" s="2" t="s">
        <v>39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39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6" t="s">
        <v>39</v>
      </c>
      <c r="AB578" s="2" t="s">
        <v>39</v>
      </c>
      <c r="AC578" s="2" t="s">
        <v>39</v>
      </c>
      <c r="AD578" s="2" t="s">
        <v>39</v>
      </c>
      <c r="AE578" s="2" t="s">
        <v>39</v>
      </c>
      <c r="AF578" s="2" t="s">
        <v>39</v>
      </c>
      <c r="AG578" s="2" t="s">
        <v>39</v>
      </c>
    </row>
    <row r="579" ht="15.75" customHeight="1">
      <c r="C579" s="2"/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6" t="s">
        <v>39</v>
      </c>
      <c r="M579" s="6" t="s">
        <v>39</v>
      </c>
      <c r="N579" s="2" t="s">
        <v>39</v>
      </c>
      <c r="O579" s="2" t="s">
        <v>39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6" t="s">
        <v>39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39</v>
      </c>
    </row>
    <row r="580" ht="15.75" customHeight="1">
      <c r="C580" s="2"/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6" t="s">
        <v>39</v>
      </c>
      <c r="M580" s="6" t="s">
        <v>39</v>
      </c>
      <c r="N580" s="2" t="s">
        <v>39</v>
      </c>
      <c r="O580" s="2" t="s">
        <v>39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39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6" t="s">
        <v>39</v>
      </c>
      <c r="AB580" s="2" t="s">
        <v>39</v>
      </c>
      <c r="AC580" s="2" t="s">
        <v>39</v>
      </c>
      <c r="AD580" s="2" t="s">
        <v>39</v>
      </c>
      <c r="AE580" s="2" t="s">
        <v>39</v>
      </c>
      <c r="AF580" s="2" t="s">
        <v>39</v>
      </c>
      <c r="AG580" s="2" t="s">
        <v>39</v>
      </c>
    </row>
    <row r="581" ht="15.75" customHeight="1">
      <c r="C581" s="2"/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6" t="s">
        <v>39</v>
      </c>
      <c r="M581" s="6" t="s">
        <v>39</v>
      </c>
      <c r="N581" s="2" t="s">
        <v>39</v>
      </c>
      <c r="O581" s="2" t="s">
        <v>39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39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6" t="s">
        <v>39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39</v>
      </c>
    </row>
    <row r="582" ht="15.75" customHeight="1">
      <c r="C582" s="2"/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6" t="s">
        <v>39</v>
      </c>
      <c r="M582" s="6" t="s">
        <v>39</v>
      </c>
      <c r="N582" s="2" t="s">
        <v>39</v>
      </c>
      <c r="O582" s="2" t="s">
        <v>39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39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6" t="s">
        <v>39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</row>
    <row r="583" ht="15.75" customHeight="1">
      <c r="C583" s="2"/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6" t="s">
        <v>39</v>
      </c>
      <c r="M583" s="6" t="s">
        <v>39</v>
      </c>
      <c r="N583" s="2" t="s">
        <v>39</v>
      </c>
      <c r="O583" s="2" t="s">
        <v>39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6" t="s">
        <v>39</v>
      </c>
      <c r="AB583" s="2" t="s">
        <v>39</v>
      </c>
      <c r="AC583" s="2" t="s">
        <v>39</v>
      </c>
      <c r="AD583" s="2" t="s">
        <v>39</v>
      </c>
      <c r="AE583" s="2" t="s">
        <v>39</v>
      </c>
      <c r="AF583" s="2" t="s">
        <v>39</v>
      </c>
      <c r="AG583" s="2" t="s">
        <v>39</v>
      </c>
    </row>
    <row r="584" ht="15.75" customHeight="1">
      <c r="C584" s="2"/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6" t="s">
        <v>39</v>
      </c>
      <c r="M584" s="6" t="s">
        <v>39</v>
      </c>
      <c r="N584" s="2" t="s">
        <v>39</v>
      </c>
      <c r="O584" s="2" t="s">
        <v>39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6" t="s">
        <v>39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39</v>
      </c>
    </row>
    <row r="585" ht="15.75" customHeight="1">
      <c r="C585" s="2"/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6" t="s">
        <v>39</v>
      </c>
      <c r="M585" s="6" t="s">
        <v>39</v>
      </c>
      <c r="N585" s="2" t="s">
        <v>39</v>
      </c>
      <c r="O585" s="2" t="s">
        <v>39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6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39</v>
      </c>
    </row>
    <row r="586" ht="15.75" customHeight="1">
      <c r="C586" s="2"/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6" t="s">
        <v>39</v>
      </c>
      <c r="M586" s="6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6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39</v>
      </c>
    </row>
    <row r="587" ht="15.75" customHeight="1">
      <c r="C587" s="2"/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6" t="s">
        <v>39</v>
      </c>
      <c r="M587" s="6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6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</row>
    <row r="588" ht="15.75" customHeight="1">
      <c r="C588" s="2"/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6" t="s">
        <v>39</v>
      </c>
      <c r="M588" s="6" t="s">
        <v>39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6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39</v>
      </c>
    </row>
    <row r="589" ht="15.75" customHeight="1">
      <c r="C589" s="2"/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6" t="s">
        <v>39</v>
      </c>
      <c r="M589" s="6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6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</row>
    <row r="590" ht="15.75" customHeight="1">
      <c r="C590" s="2"/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6" t="s">
        <v>39</v>
      </c>
      <c r="M590" s="6" t="s">
        <v>39</v>
      </c>
      <c r="N590" s="2" t="s">
        <v>39</v>
      </c>
      <c r="O590" s="2" t="s">
        <v>39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39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6" t="s">
        <v>39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39</v>
      </c>
      <c r="AG590" s="2" t="s">
        <v>39</v>
      </c>
    </row>
    <row r="591" ht="15.75" customHeight="1">
      <c r="C591" s="2"/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6" t="s">
        <v>39</v>
      </c>
      <c r="M591" s="6" t="s">
        <v>39</v>
      </c>
      <c r="N591" s="2" t="s">
        <v>39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6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39</v>
      </c>
    </row>
    <row r="592" ht="15.75" customHeight="1">
      <c r="C592" s="2"/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6" t="s">
        <v>39</v>
      </c>
      <c r="M592" s="6" t="s">
        <v>39</v>
      </c>
      <c r="N592" s="2" t="s">
        <v>39</v>
      </c>
      <c r="O592" s="2" t="s">
        <v>39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6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39</v>
      </c>
    </row>
    <row r="593" ht="15.75" customHeight="1">
      <c r="C593" s="2"/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6" t="s">
        <v>39</v>
      </c>
      <c r="M593" s="6" t="s">
        <v>39</v>
      </c>
      <c r="N593" s="2" t="s">
        <v>39</v>
      </c>
      <c r="O593" s="2" t="s">
        <v>39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6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</row>
    <row r="594" ht="15.75" customHeight="1">
      <c r="C594" s="2"/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6" t="s">
        <v>39</v>
      </c>
      <c r="M594" s="6" t="s">
        <v>39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6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</row>
    <row r="595" ht="15.75" customHeight="1">
      <c r="C595" s="2"/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6" t="s">
        <v>39</v>
      </c>
      <c r="M595" s="6" t="s">
        <v>39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6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39</v>
      </c>
    </row>
    <row r="596" ht="15.75" customHeight="1">
      <c r="C596" s="2"/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6" t="s">
        <v>39</v>
      </c>
      <c r="M596" s="6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6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</row>
    <row r="597" ht="15.75" customHeight="1">
      <c r="C597" s="2"/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6" t="s">
        <v>39</v>
      </c>
      <c r="M597" s="6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6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</row>
    <row r="598" ht="15.75" customHeight="1">
      <c r="C598" s="2"/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6" t="s">
        <v>39</v>
      </c>
      <c r="M598" s="6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6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</row>
    <row r="599" ht="15.75" customHeight="1">
      <c r="C599" s="2"/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6" t="s">
        <v>39</v>
      </c>
      <c r="M599" s="6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6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</row>
    <row r="600" ht="15.75" customHeight="1">
      <c r="C600" s="2"/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6" t="s">
        <v>39</v>
      </c>
      <c r="M600" s="6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6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39</v>
      </c>
    </row>
    <row r="601" ht="15.75" customHeight="1">
      <c r="C601" s="2"/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6" t="s">
        <v>39</v>
      </c>
      <c r="M601" s="6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6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</row>
    <row r="602" ht="15.75" customHeight="1">
      <c r="C602" s="2"/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6" t="s">
        <v>39</v>
      </c>
      <c r="M602" s="6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6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</row>
    <row r="603" ht="15.75" customHeight="1">
      <c r="C603" s="2"/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6" t="s">
        <v>39</v>
      </c>
      <c r="M603" s="6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6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</row>
    <row r="604" ht="15.75" customHeight="1">
      <c r="C604" s="2"/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6" t="s">
        <v>39</v>
      </c>
      <c r="M604" s="6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6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</row>
    <row r="605" ht="15.75" customHeight="1">
      <c r="C605" s="2"/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6" t="s">
        <v>39</v>
      </c>
      <c r="M605" s="6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6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</row>
    <row r="606" ht="15.75" customHeight="1">
      <c r="C606" s="2"/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6" t="s">
        <v>39</v>
      </c>
      <c r="M606" s="6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6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</row>
    <row r="607" ht="15.75" customHeight="1">
      <c r="C607" s="2"/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6" t="s">
        <v>39</v>
      </c>
      <c r="M607" s="6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6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</row>
    <row r="608" ht="15.75" customHeight="1">
      <c r="C608" s="2"/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6" t="s">
        <v>39</v>
      </c>
      <c r="M608" s="6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6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</row>
    <row r="609" ht="15.75" customHeight="1">
      <c r="C609" s="2"/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6" t="s">
        <v>39</v>
      </c>
      <c r="M609" s="6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6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</row>
    <row r="610" ht="15.75" customHeight="1">
      <c r="C610" s="2"/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6" t="s">
        <v>39</v>
      </c>
      <c r="M610" s="6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6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</row>
    <row r="611" ht="15.75" customHeight="1">
      <c r="C611" s="2"/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6" t="s">
        <v>39</v>
      </c>
      <c r="M611" s="6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6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</row>
    <row r="612" ht="15.75" customHeight="1">
      <c r="C612" s="2"/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6" t="s">
        <v>39</v>
      </c>
      <c r="M612" s="6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6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</row>
    <row r="613" ht="15.75" customHeight="1">
      <c r="C613" s="2"/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6" t="s">
        <v>39</v>
      </c>
      <c r="M613" s="6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6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</row>
    <row r="614" ht="15.75" customHeight="1">
      <c r="C614" s="2"/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6" t="s">
        <v>39</v>
      </c>
      <c r="M614" s="6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6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</row>
    <row r="615" ht="15.75" customHeight="1">
      <c r="C615" s="2"/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6" t="s">
        <v>39</v>
      </c>
      <c r="M615" s="6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6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</row>
    <row r="616" ht="15.75" customHeight="1">
      <c r="C616" s="2"/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6" t="s">
        <v>39</v>
      </c>
      <c r="M616" s="6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6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</row>
    <row r="617" ht="15.75" customHeight="1">
      <c r="C617" s="2"/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6" t="s">
        <v>39</v>
      </c>
      <c r="M617" s="6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6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</row>
    <row r="618" ht="15.75" customHeight="1">
      <c r="C618" s="2"/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6" t="s">
        <v>39</v>
      </c>
      <c r="M618" s="6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6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</row>
    <row r="619" ht="15.75" customHeight="1">
      <c r="C619" s="2"/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6" t="s">
        <v>39</v>
      </c>
      <c r="M619" s="6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6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</row>
    <row r="620" ht="15.75" customHeight="1">
      <c r="C620" s="2"/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6" t="s">
        <v>39</v>
      </c>
      <c r="M620" s="6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6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</row>
    <row r="621" ht="15.75" customHeight="1">
      <c r="C621" s="2"/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6" t="s">
        <v>39</v>
      </c>
      <c r="M621" s="6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6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</row>
    <row r="622" ht="15.75" customHeight="1">
      <c r="C622" s="2"/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6" t="s">
        <v>39</v>
      </c>
      <c r="M622" s="6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6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</row>
    <row r="623" ht="15.75" customHeight="1">
      <c r="C623" s="2"/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6" t="s">
        <v>39</v>
      </c>
      <c r="M623" s="6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6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</row>
    <row r="624" ht="15.75" customHeight="1">
      <c r="C624" s="2"/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6" t="s">
        <v>39</v>
      </c>
      <c r="M624" s="6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6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</row>
    <row r="625" ht="15.75" customHeight="1">
      <c r="C625" s="2"/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6" t="s">
        <v>39</v>
      </c>
      <c r="M625" s="6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6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</row>
    <row r="626" ht="15.75" customHeight="1">
      <c r="C626" s="2"/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6" t="s">
        <v>39</v>
      </c>
      <c r="M626" s="6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6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</row>
    <row r="627" ht="15.75" customHeight="1">
      <c r="C627" s="2"/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6" t="s">
        <v>39</v>
      </c>
      <c r="M627" s="6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6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</row>
    <row r="628" ht="15.75" customHeight="1">
      <c r="C628" s="2"/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6" t="s">
        <v>39</v>
      </c>
      <c r="M628" s="6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6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</row>
    <row r="629" ht="15.75" customHeight="1">
      <c r="C629" s="2"/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6" t="s">
        <v>39</v>
      </c>
      <c r="M629" s="6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6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</row>
    <row r="630" ht="15.75" customHeight="1">
      <c r="C630" s="2"/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6" t="s">
        <v>39</v>
      </c>
      <c r="M630" s="6" t="s">
        <v>39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6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39</v>
      </c>
      <c r="AG630" s="2" t="s">
        <v>39</v>
      </c>
    </row>
    <row r="631" ht="15.75" customHeight="1">
      <c r="C631" s="2"/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6" t="s">
        <v>39</v>
      </c>
      <c r="M631" s="6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6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</row>
    <row r="632" ht="15.75" customHeight="1">
      <c r="C632" s="2"/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6" t="s">
        <v>39</v>
      </c>
      <c r="M632" s="6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6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</row>
    <row r="633" ht="15.75" customHeight="1">
      <c r="C633" s="2"/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6" t="s">
        <v>39</v>
      </c>
      <c r="M633" s="6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6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</row>
    <row r="634" ht="15.75" customHeight="1">
      <c r="C634" s="2"/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6" t="s">
        <v>39</v>
      </c>
      <c r="M634" s="6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6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</row>
    <row r="635" ht="15.75" customHeight="1">
      <c r="C635" s="2"/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6" t="s">
        <v>39</v>
      </c>
      <c r="M635" s="6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6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</row>
    <row r="636" ht="15.75" customHeight="1">
      <c r="C636" s="2"/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6" t="s">
        <v>39</v>
      </c>
      <c r="M636" s="6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6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</row>
    <row r="637" ht="15.75" customHeight="1">
      <c r="C637" s="2"/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6" t="s">
        <v>39</v>
      </c>
      <c r="M637" s="6" t="s">
        <v>39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6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</row>
    <row r="638" ht="15.75" customHeight="1">
      <c r="C638" s="2"/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6" t="s">
        <v>39</v>
      </c>
      <c r="M638" s="6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6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</row>
    <row r="639" ht="15.75" customHeight="1">
      <c r="C639" s="2"/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6" t="s">
        <v>39</v>
      </c>
      <c r="M639" s="6" t="s">
        <v>39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6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39</v>
      </c>
      <c r="AG639" s="2" t="s">
        <v>39</v>
      </c>
    </row>
    <row r="640" ht="15.75" customHeight="1">
      <c r="C640" s="2"/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6" t="s">
        <v>39</v>
      </c>
      <c r="M640" s="6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6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G640" s="2" t="s">
        <v>39</v>
      </c>
    </row>
    <row r="641" ht="15.75" customHeight="1">
      <c r="C641" s="2"/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6" t="s">
        <v>39</v>
      </c>
      <c r="M641" s="6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6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</row>
    <row r="642" ht="15.75" customHeight="1">
      <c r="C642" s="2"/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6" t="s">
        <v>39</v>
      </c>
      <c r="M642" s="6" t="s">
        <v>39</v>
      </c>
      <c r="N642" s="2" t="s">
        <v>39</v>
      </c>
      <c r="O642" s="2" t="s">
        <v>39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6" t="s">
        <v>39</v>
      </c>
      <c r="AB642" s="2" t="s">
        <v>39</v>
      </c>
      <c r="AC642" s="2" t="s">
        <v>39</v>
      </c>
      <c r="AD642" s="2" t="s">
        <v>39</v>
      </c>
      <c r="AE642" s="2" t="s">
        <v>39</v>
      </c>
      <c r="AF642" s="2" t="s">
        <v>39</v>
      </c>
      <c r="AG642" s="2" t="s">
        <v>39</v>
      </c>
    </row>
    <row r="643" ht="15.75" customHeight="1">
      <c r="C643" s="2"/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6" t="s">
        <v>39</v>
      </c>
      <c r="M643" s="6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6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</row>
    <row r="644" ht="15.75" customHeight="1">
      <c r="C644" s="2"/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6" t="s">
        <v>39</v>
      </c>
      <c r="M644" s="6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6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</row>
    <row r="645" ht="15.75" customHeight="1">
      <c r="C645" s="2"/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6" t="s">
        <v>39</v>
      </c>
      <c r="M645" s="6" t="s">
        <v>39</v>
      </c>
      <c r="N645" s="2" t="s">
        <v>39</v>
      </c>
      <c r="O645" s="2" t="s">
        <v>39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6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39</v>
      </c>
      <c r="AG645" s="2" t="s">
        <v>39</v>
      </c>
    </row>
    <row r="646" ht="15.75" customHeight="1">
      <c r="C646" s="2"/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6" t="s">
        <v>39</v>
      </c>
      <c r="M646" s="6" t="s">
        <v>39</v>
      </c>
      <c r="N646" s="2" t="s">
        <v>39</v>
      </c>
      <c r="O646" s="2" t="s">
        <v>39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6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</row>
    <row r="647" ht="15.75" customHeight="1">
      <c r="C647" s="2"/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6" t="s">
        <v>39</v>
      </c>
      <c r="M647" s="6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6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</row>
    <row r="648" ht="15.75" customHeight="1">
      <c r="C648" s="2"/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6" t="s">
        <v>39</v>
      </c>
      <c r="M648" s="6" t="s">
        <v>39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6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</row>
    <row r="649" ht="15.75" customHeight="1">
      <c r="C649" s="2"/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6" t="s">
        <v>39</v>
      </c>
      <c r="M649" s="6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6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</row>
    <row r="650" ht="15.75" customHeight="1">
      <c r="C650" s="2"/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6" t="s">
        <v>39</v>
      </c>
      <c r="M650" s="6" t="s">
        <v>39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6" t="s">
        <v>39</v>
      </c>
      <c r="AB650" s="2" t="s">
        <v>39</v>
      </c>
      <c r="AC650" s="2" t="s">
        <v>39</v>
      </c>
      <c r="AD650" s="2" t="s">
        <v>39</v>
      </c>
      <c r="AE650" s="2" t="s">
        <v>39</v>
      </c>
      <c r="AF650" s="2" t="s">
        <v>39</v>
      </c>
      <c r="AG650" s="2" t="s">
        <v>39</v>
      </c>
    </row>
    <row r="651" ht="15.75" customHeight="1">
      <c r="C651" s="2"/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6" t="s">
        <v>39</v>
      </c>
      <c r="M651" s="6" t="s">
        <v>39</v>
      </c>
      <c r="N651" s="2" t="s">
        <v>39</v>
      </c>
      <c r="O651" s="2" t="s">
        <v>39</v>
      </c>
      <c r="P651" s="2" t="s">
        <v>39</v>
      </c>
      <c r="Q651" s="2" t="s">
        <v>39</v>
      </c>
      <c r="R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6" t="s">
        <v>39</v>
      </c>
      <c r="AB651" s="2" t="s">
        <v>39</v>
      </c>
      <c r="AC651" s="2" t="s">
        <v>39</v>
      </c>
      <c r="AD651" s="2" t="s">
        <v>39</v>
      </c>
      <c r="AE651" s="2" t="s">
        <v>39</v>
      </c>
      <c r="AF651" s="2" t="s">
        <v>39</v>
      </c>
      <c r="AG651" s="2" t="s">
        <v>39</v>
      </c>
    </row>
    <row r="652" ht="15.75" customHeight="1">
      <c r="C652" s="2"/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6" t="s">
        <v>39</v>
      </c>
      <c r="M652" s="6" t="s">
        <v>39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6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</row>
    <row r="653" ht="15.75" customHeight="1">
      <c r="C653" s="2"/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6" t="s">
        <v>39</v>
      </c>
      <c r="M653" s="6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6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</row>
    <row r="654" ht="15.75" customHeight="1">
      <c r="C654" s="2"/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6" t="s">
        <v>39</v>
      </c>
      <c r="M654" s="6" t="s">
        <v>39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6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F654" s="2" t="s">
        <v>39</v>
      </c>
      <c r="AG654" s="2" t="s">
        <v>39</v>
      </c>
    </row>
    <row r="655" ht="15.75" customHeight="1">
      <c r="C655" s="2"/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6" t="s">
        <v>39</v>
      </c>
      <c r="M655" s="6" t="s">
        <v>39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6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</row>
    <row r="656" ht="15.75" customHeight="1">
      <c r="C656" s="2"/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6" t="s">
        <v>39</v>
      </c>
      <c r="M656" s="6" t="s">
        <v>39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6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</row>
    <row r="657" ht="15.75" customHeight="1">
      <c r="C657" s="2"/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6" t="s">
        <v>39</v>
      </c>
      <c r="M657" s="6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6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</row>
    <row r="658" ht="15.75" customHeight="1">
      <c r="C658" s="2"/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6" t="s">
        <v>39</v>
      </c>
      <c r="M658" s="6" t="s">
        <v>39</v>
      </c>
      <c r="N658" s="2" t="s">
        <v>39</v>
      </c>
      <c r="O658" s="2" t="s">
        <v>39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6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39</v>
      </c>
      <c r="AG658" s="2" t="s">
        <v>39</v>
      </c>
    </row>
    <row r="659" ht="15.75" customHeight="1">
      <c r="C659" s="2"/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6" t="s">
        <v>39</v>
      </c>
      <c r="M659" s="6" t="s">
        <v>39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6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</row>
    <row r="660" ht="15.75" customHeight="1">
      <c r="C660" s="2"/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6" t="s">
        <v>39</v>
      </c>
      <c r="M660" s="6" t="s">
        <v>39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6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</row>
    <row r="661" ht="15.75" customHeight="1">
      <c r="C661" s="2"/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6" t="s">
        <v>39</v>
      </c>
      <c r="M661" s="6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6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</row>
    <row r="662" ht="15.75" customHeight="1">
      <c r="C662" s="2"/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6" t="s">
        <v>39</v>
      </c>
      <c r="M662" s="6" t="s">
        <v>39</v>
      </c>
      <c r="N662" s="2" t="s">
        <v>39</v>
      </c>
      <c r="O662" s="2" t="s">
        <v>39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6" t="s">
        <v>39</v>
      </c>
      <c r="AB662" s="2" t="s">
        <v>39</v>
      </c>
      <c r="AC662" s="2" t="s">
        <v>39</v>
      </c>
      <c r="AD662" s="2" t="s">
        <v>39</v>
      </c>
      <c r="AE662" s="2" t="s">
        <v>39</v>
      </c>
      <c r="AF662" s="2" t="s">
        <v>39</v>
      </c>
      <c r="AG662" s="2" t="s">
        <v>39</v>
      </c>
    </row>
    <row r="663" ht="15.75" customHeight="1">
      <c r="C663" s="2"/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6" t="s">
        <v>39</v>
      </c>
      <c r="M663" s="6" t="s">
        <v>39</v>
      </c>
      <c r="N663" s="2" t="s">
        <v>39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6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</row>
    <row r="664" ht="15.75" customHeight="1">
      <c r="C664" s="2"/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6" t="s">
        <v>39</v>
      </c>
      <c r="M664" s="6" t="s">
        <v>39</v>
      </c>
      <c r="N664" s="2" t="s">
        <v>39</v>
      </c>
      <c r="O664" s="2" t="s">
        <v>39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6" t="s">
        <v>39</v>
      </c>
      <c r="AB664" s="2" t="s">
        <v>39</v>
      </c>
      <c r="AC664" s="2" t="s">
        <v>39</v>
      </c>
      <c r="AD664" s="2" t="s">
        <v>39</v>
      </c>
      <c r="AE664" s="2" t="s">
        <v>39</v>
      </c>
      <c r="AF664" s="2" t="s">
        <v>39</v>
      </c>
      <c r="AG664" s="2" t="s">
        <v>39</v>
      </c>
    </row>
    <row r="665" ht="15.75" customHeight="1">
      <c r="C665" s="2"/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6" t="s">
        <v>39</v>
      </c>
      <c r="M665" s="6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6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  <c r="AG665" s="2" t="s">
        <v>39</v>
      </c>
    </row>
    <row r="666" ht="15.75" customHeight="1">
      <c r="C666" s="2"/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6" t="s">
        <v>39</v>
      </c>
      <c r="M666" s="6" t="s">
        <v>39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6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</row>
    <row r="667" ht="15.75" customHeight="1">
      <c r="C667" s="2"/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6" t="s">
        <v>39</v>
      </c>
      <c r="M667" s="6" t="s">
        <v>39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6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</row>
    <row r="668" ht="15.75" customHeight="1">
      <c r="C668" s="2"/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6" t="s">
        <v>39</v>
      </c>
      <c r="M668" s="6" t="s">
        <v>39</v>
      </c>
      <c r="N668" s="2" t="s">
        <v>39</v>
      </c>
      <c r="O668" s="2" t="s">
        <v>39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6" t="s">
        <v>39</v>
      </c>
      <c r="AB668" s="2" t="s">
        <v>39</v>
      </c>
      <c r="AC668" s="2" t="s">
        <v>39</v>
      </c>
      <c r="AD668" s="2" t="s">
        <v>39</v>
      </c>
      <c r="AE668" s="2" t="s">
        <v>39</v>
      </c>
      <c r="AF668" s="2" t="s">
        <v>39</v>
      </c>
      <c r="AG668" s="2" t="s">
        <v>39</v>
      </c>
    </row>
    <row r="669" ht="15.75" customHeight="1">
      <c r="C669" s="2"/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6" t="s">
        <v>39</v>
      </c>
      <c r="M669" s="6" t="s">
        <v>39</v>
      </c>
      <c r="N669" s="2" t="s">
        <v>39</v>
      </c>
      <c r="O669" s="2" t="s">
        <v>39</v>
      </c>
      <c r="P669" s="2" t="s">
        <v>39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6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</row>
    <row r="670" ht="15.75" customHeight="1">
      <c r="C670" s="2"/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6" t="s">
        <v>39</v>
      </c>
      <c r="M670" s="6" t="s">
        <v>39</v>
      </c>
      <c r="N670" s="2" t="s">
        <v>39</v>
      </c>
      <c r="O670" s="2" t="s">
        <v>39</v>
      </c>
      <c r="P670" s="2" t="s">
        <v>39</v>
      </c>
      <c r="Q670" s="2" t="s">
        <v>39</v>
      </c>
      <c r="R670" s="2" t="s">
        <v>39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6" t="s">
        <v>39</v>
      </c>
      <c r="AB670" s="2" t="s">
        <v>39</v>
      </c>
      <c r="AC670" s="2" t="s">
        <v>39</v>
      </c>
      <c r="AD670" s="2" t="s">
        <v>39</v>
      </c>
      <c r="AE670" s="2" t="s">
        <v>39</v>
      </c>
      <c r="AF670" s="2" t="s">
        <v>39</v>
      </c>
      <c r="AG670" s="2" t="s">
        <v>39</v>
      </c>
    </row>
    <row r="671" ht="15.75" customHeight="1">
      <c r="C671" s="2"/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6" t="s">
        <v>39</v>
      </c>
      <c r="M671" s="6" t="s">
        <v>39</v>
      </c>
      <c r="N671" s="2" t="s">
        <v>39</v>
      </c>
      <c r="O671" s="2" t="s">
        <v>39</v>
      </c>
      <c r="P671" s="2" t="s">
        <v>39</v>
      </c>
      <c r="Q671" s="2" t="s">
        <v>39</v>
      </c>
      <c r="R671" s="2" t="s">
        <v>39</v>
      </c>
      <c r="S671" s="2" t="s">
        <v>39</v>
      </c>
      <c r="T671" s="2" t="s">
        <v>39</v>
      </c>
      <c r="U671" s="2" t="s">
        <v>39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6" t="s">
        <v>39</v>
      </c>
      <c r="AB671" s="2" t="s">
        <v>39</v>
      </c>
      <c r="AC671" s="2" t="s">
        <v>39</v>
      </c>
      <c r="AD671" s="2" t="s">
        <v>39</v>
      </c>
      <c r="AE671" s="2" t="s">
        <v>39</v>
      </c>
      <c r="AF671" s="2" t="s">
        <v>39</v>
      </c>
      <c r="AG671" s="2" t="s">
        <v>39</v>
      </c>
    </row>
    <row r="672" ht="15.75" customHeight="1">
      <c r="C672" s="2"/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6" t="s">
        <v>39</v>
      </c>
      <c r="M672" s="6" t="s">
        <v>39</v>
      </c>
      <c r="N672" s="2" t="s">
        <v>39</v>
      </c>
      <c r="O672" s="2" t="s">
        <v>39</v>
      </c>
      <c r="P672" s="2" t="s">
        <v>39</v>
      </c>
      <c r="Q672" s="2" t="s">
        <v>39</v>
      </c>
      <c r="R672" s="2" t="s">
        <v>39</v>
      </c>
      <c r="S672" s="2" t="s">
        <v>39</v>
      </c>
      <c r="T672" s="2" t="s">
        <v>39</v>
      </c>
      <c r="U672" s="2" t="s">
        <v>39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6" t="s">
        <v>39</v>
      </c>
      <c r="AB672" s="2" t="s">
        <v>39</v>
      </c>
      <c r="AC672" s="2" t="s">
        <v>39</v>
      </c>
      <c r="AD672" s="2" t="s">
        <v>39</v>
      </c>
      <c r="AE672" s="2" t="s">
        <v>39</v>
      </c>
      <c r="AF672" s="2" t="s">
        <v>39</v>
      </c>
      <c r="AG672" s="2" t="s">
        <v>39</v>
      </c>
    </row>
    <row r="673" ht="15.75" customHeight="1">
      <c r="C673" s="2"/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39</v>
      </c>
      <c r="I673" s="2" t="s">
        <v>39</v>
      </c>
      <c r="J673" s="2" t="s">
        <v>39</v>
      </c>
      <c r="K673" s="2" t="s">
        <v>39</v>
      </c>
      <c r="L673" s="6" t="s">
        <v>39</v>
      </c>
      <c r="M673" s="6" t="s">
        <v>39</v>
      </c>
      <c r="N673" s="2" t="s">
        <v>39</v>
      </c>
      <c r="O673" s="2" t="s">
        <v>39</v>
      </c>
      <c r="P673" s="2" t="s">
        <v>39</v>
      </c>
      <c r="Q673" s="2" t="s">
        <v>39</v>
      </c>
      <c r="R673" s="2" t="s">
        <v>39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6" t="s">
        <v>39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39</v>
      </c>
      <c r="AG673" s="2" t="s">
        <v>39</v>
      </c>
    </row>
    <row r="674" ht="15.75" customHeight="1">
      <c r="C674" s="2"/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6" t="s">
        <v>39</v>
      </c>
      <c r="M674" s="6" t="s">
        <v>39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6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</row>
    <row r="675" ht="15.75" customHeight="1">
      <c r="C675" s="2"/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6" t="s">
        <v>39</v>
      </c>
      <c r="M675" s="6" t="s">
        <v>39</v>
      </c>
      <c r="N675" s="2" t="s">
        <v>39</v>
      </c>
      <c r="O675" s="2" t="s">
        <v>39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6" t="s">
        <v>39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39</v>
      </c>
    </row>
    <row r="676" ht="15.75" customHeight="1">
      <c r="C676" s="2"/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6" t="s">
        <v>39</v>
      </c>
      <c r="M676" s="6" t="s">
        <v>39</v>
      </c>
      <c r="N676" s="2" t="s">
        <v>39</v>
      </c>
      <c r="O676" s="2" t="s">
        <v>39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6" t="s">
        <v>39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39</v>
      </c>
      <c r="AG676" s="2" t="s">
        <v>39</v>
      </c>
    </row>
    <row r="677" ht="15.75" customHeight="1">
      <c r="C677" s="2"/>
      <c r="D677" s="2" t="s">
        <v>39</v>
      </c>
      <c r="E677" s="2" t="s">
        <v>39</v>
      </c>
      <c r="F677" s="2" t="s">
        <v>39</v>
      </c>
      <c r="G677" s="2" t="s">
        <v>39</v>
      </c>
      <c r="H677" s="2" t="s">
        <v>39</v>
      </c>
      <c r="I677" s="2" t="s">
        <v>39</v>
      </c>
      <c r="J677" s="2" t="s">
        <v>39</v>
      </c>
      <c r="K677" s="2" t="s">
        <v>39</v>
      </c>
      <c r="L677" s="6" t="s">
        <v>39</v>
      </c>
      <c r="M677" s="6" t="s">
        <v>39</v>
      </c>
      <c r="N677" s="2" t="s">
        <v>39</v>
      </c>
      <c r="O677" s="2" t="s">
        <v>39</v>
      </c>
      <c r="P677" s="2" t="s">
        <v>39</v>
      </c>
      <c r="Q677" s="2" t="s">
        <v>39</v>
      </c>
      <c r="R677" s="2" t="s">
        <v>39</v>
      </c>
      <c r="S677" s="2" t="s">
        <v>39</v>
      </c>
      <c r="T677" s="2" t="s">
        <v>39</v>
      </c>
      <c r="U677" s="2" t="s">
        <v>39</v>
      </c>
      <c r="V677" s="2" t="s">
        <v>39</v>
      </c>
      <c r="W677" s="2" t="s">
        <v>39</v>
      </c>
      <c r="X677" s="2" t="s">
        <v>39</v>
      </c>
      <c r="Y677" s="2" t="s">
        <v>39</v>
      </c>
      <c r="Z677" s="2" t="s">
        <v>39</v>
      </c>
      <c r="AA677" s="6" t="s">
        <v>39</v>
      </c>
      <c r="AB677" s="2" t="s">
        <v>39</v>
      </c>
      <c r="AC677" s="2" t="s">
        <v>39</v>
      </c>
      <c r="AD677" s="2" t="s">
        <v>39</v>
      </c>
      <c r="AE677" s="2" t="s">
        <v>39</v>
      </c>
      <c r="AF677" s="2" t="s">
        <v>39</v>
      </c>
      <c r="AG677" s="2" t="s">
        <v>39</v>
      </c>
    </row>
    <row r="678" ht="15.75" customHeight="1">
      <c r="C678" s="2"/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6" t="s">
        <v>39</v>
      </c>
      <c r="M678" s="6" t="s">
        <v>39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39</v>
      </c>
      <c r="S678" s="2" t="s">
        <v>39</v>
      </c>
      <c r="T678" s="2" t="s">
        <v>39</v>
      </c>
      <c r="U678" s="2" t="s">
        <v>39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6" t="s">
        <v>39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39</v>
      </c>
      <c r="AG678" s="2" t="s">
        <v>39</v>
      </c>
    </row>
    <row r="679" ht="15.75" customHeight="1">
      <c r="C679" s="2"/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6" t="s">
        <v>39</v>
      </c>
      <c r="M679" s="6" t="s">
        <v>39</v>
      </c>
      <c r="N679" s="2" t="s">
        <v>39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6" t="s">
        <v>39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39</v>
      </c>
    </row>
    <row r="680" ht="15.75" customHeight="1">
      <c r="C680" s="2"/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39</v>
      </c>
      <c r="I680" s="2" t="s">
        <v>39</v>
      </c>
      <c r="J680" s="2" t="s">
        <v>39</v>
      </c>
      <c r="K680" s="2" t="s">
        <v>39</v>
      </c>
      <c r="L680" s="6" t="s">
        <v>39</v>
      </c>
      <c r="M680" s="6" t="s">
        <v>39</v>
      </c>
      <c r="N680" s="2" t="s">
        <v>39</v>
      </c>
      <c r="O680" s="2" t="s">
        <v>39</v>
      </c>
      <c r="P680" s="2" t="s">
        <v>39</v>
      </c>
      <c r="Q680" s="2" t="s">
        <v>39</v>
      </c>
      <c r="R680" s="2" t="s">
        <v>39</v>
      </c>
      <c r="S680" s="2" t="s">
        <v>39</v>
      </c>
      <c r="T680" s="2" t="s">
        <v>39</v>
      </c>
      <c r="U680" s="2" t="s">
        <v>39</v>
      </c>
      <c r="V680" s="2" t="s">
        <v>39</v>
      </c>
      <c r="W680" s="2" t="s">
        <v>39</v>
      </c>
      <c r="X680" s="2" t="s">
        <v>39</v>
      </c>
      <c r="Y680" s="2" t="s">
        <v>39</v>
      </c>
      <c r="Z680" s="2" t="s">
        <v>39</v>
      </c>
      <c r="AA680" s="6" t="s">
        <v>39</v>
      </c>
      <c r="AB680" s="2" t="s">
        <v>39</v>
      </c>
      <c r="AC680" s="2" t="s">
        <v>39</v>
      </c>
      <c r="AD680" s="2" t="s">
        <v>39</v>
      </c>
      <c r="AE680" s="2" t="s">
        <v>39</v>
      </c>
      <c r="AF680" s="2" t="s">
        <v>39</v>
      </c>
      <c r="AG680" s="2" t="s">
        <v>39</v>
      </c>
    </row>
    <row r="681" ht="15.75" customHeight="1">
      <c r="C681" s="2"/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6" t="s">
        <v>39</v>
      </c>
      <c r="M681" s="6" t="s">
        <v>39</v>
      </c>
      <c r="N681" s="2" t="s">
        <v>39</v>
      </c>
      <c r="O681" s="2" t="s">
        <v>39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39</v>
      </c>
      <c r="V681" s="2" t="s">
        <v>39</v>
      </c>
      <c r="W681" s="2" t="s">
        <v>39</v>
      </c>
      <c r="X681" s="2" t="s">
        <v>39</v>
      </c>
      <c r="Y681" s="2" t="s">
        <v>39</v>
      </c>
      <c r="Z681" s="2" t="s">
        <v>39</v>
      </c>
      <c r="AA681" s="6" t="s">
        <v>39</v>
      </c>
      <c r="AB681" s="2" t="s">
        <v>39</v>
      </c>
      <c r="AC681" s="2" t="s">
        <v>39</v>
      </c>
      <c r="AD681" s="2" t="s">
        <v>39</v>
      </c>
      <c r="AE681" s="2" t="s">
        <v>39</v>
      </c>
      <c r="AF681" s="2" t="s">
        <v>39</v>
      </c>
      <c r="AG681" s="2" t="s">
        <v>39</v>
      </c>
    </row>
    <row r="682" ht="15.75" customHeight="1">
      <c r="C682" s="2"/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6" t="s">
        <v>39</v>
      </c>
      <c r="M682" s="6" t="s">
        <v>39</v>
      </c>
      <c r="N682" s="2" t="s">
        <v>39</v>
      </c>
      <c r="O682" s="2" t="s">
        <v>39</v>
      </c>
      <c r="P682" s="2" t="s">
        <v>39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39</v>
      </c>
      <c r="V682" s="2" t="s">
        <v>39</v>
      </c>
      <c r="W682" s="2" t="s">
        <v>39</v>
      </c>
      <c r="X682" s="2" t="s">
        <v>39</v>
      </c>
      <c r="Y682" s="2" t="s">
        <v>39</v>
      </c>
      <c r="Z682" s="2" t="s">
        <v>39</v>
      </c>
      <c r="AA682" s="6" t="s">
        <v>39</v>
      </c>
      <c r="AB682" s="2" t="s">
        <v>39</v>
      </c>
      <c r="AC682" s="2" t="s">
        <v>39</v>
      </c>
      <c r="AD682" s="2" t="s">
        <v>39</v>
      </c>
      <c r="AE682" s="2" t="s">
        <v>39</v>
      </c>
      <c r="AF682" s="2" t="s">
        <v>39</v>
      </c>
      <c r="AG682" s="2" t="s">
        <v>39</v>
      </c>
    </row>
    <row r="683" ht="15.75" customHeight="1">
      <c r="C683" s="2"/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6" t="s">
        <v>39</v>
      </c>
      <c r="M683" s="6" t="s">
        <v>39</v>
      </c>
      <c r="N683" s="2" t="s">
        <v>39</v>
      </c>
      <c r="O683" s="2" t="s">
        <v>39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39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6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39</v>
      </c>
    </row>
    <row r="684" ht="15.75" customHeight="1">
      <c r="C684" s="2"/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6" t="s">
        <v>39</v>
      </c>
      <c r="M684" s="6" t="s">
        <v>39</v>
      </c>
      <c r="N684" s="2" t="s">
        <v>39</v>
      </c>
      <c r="O684" s="2" t="s">
        <v>39</v>
      </c>
      <c r="P684" s="2" t="s">
        <v>39</v>
      </c>
      <c r="Q684" s="2" t="s">
        <v>39</v>
      </c>
      <c r="R684" s="2" t="s">
        <v>39</v>
      </c>
      <c r="S684" s="2" t="s">
        <v>39</v>
      </c>
      <c r="T684" s="2" t="s">
        <v>39</v>
      </c>
      <c r="U684" s="2" t="s">
        <v>39</v>
      </c>
      <c r="V684" s="2" t="s">
        <v>39</v>
      </c>
      <c r="W684" s="2" t="s">
        <v>39</v>
      </c>
      <c r="X684" s="2" t="s">
        <v>39</v>
      </c>
      <c r="Y684" s="2" t="s">
        <v>39</v>
      </c>
      <c r="Z684" s="2" t="s">
        <v>39</v>
      </c>
      <c r="AA684" s="6" t="s">
        <v>39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39</v>
      </c>
      <c r="AG684" s="2" t="s">
        <v>39</v>
      </c>
    </row>
    <row r="685" ht="15.75" customHeight="1">
      <c r="C685" s="2"/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39</v>
      </c>
      <c r="I685" s="2" t="s">
        <v>39</v>
      </c>
      <c r="J685" s="2" t="s">
        <v>39</v>
      </c>
      <c r="K685" s="2" t="s">
        <v>39</v>
      </c>
      <c r="L685" s="6" t="s">
        <v>39</v>
      </c>
      <c r="M685" s="6" t="s">
        <v>39</v>
      </c>
      <c r="N685" s="2" t="s">
        <v>39</v>
      </c>
      <c r="O685" s="2" t="s">
        <v>39</v>
      </c>
      <c r="P685" s="2" t="s">
        <v>39</v>
      </c>
      <c r="Q685" s="2" t="s">
        <v>39</v>
      </c>
      <c r="R685" s="2" t="s">
        <v>39</v>
      </c>
      <c r="S685" s="2" t="s">
        <v>39</v>
      </c>
      <c r="T685" s="2" t="s">
        <v>39</v>
      </c>
      <c r="U685" s="2" t="s">
        <v>39</v>
      </c>
      <c r="V685" s="2" t="s">
        <v>39</v>
      </c>
      <c r="W685" s="2" t="s">
        <v>39</v>
      </c>
      <c r="X685" s="2" t="s">
        <v>39</v>
      </c>
      <c r="Y685" s="2" t="s">
        <v>39</v>
      </c>
      <c r="Z685" s="2" t="s">
        <v>39</v>
      </c>
      <c r="AA685" s="6" t="s">
        <v>39</v>
      </c>
      <c r="AB685" s="2" t="s">
        <v>39</v>
      </c>
      <c r="AC685" s="2" t="s">
        <v>39</v>
      </c>
      <c r="AD685" s="2" t="s">
        <v>39</v>
      </c>
      <c r="AE685" s="2" t="s">
        <v>39</v>
      </c>
      <c r="AF685" s="2" t="s">
        <v>39</v>
      </c>
      <c r="AG685" s="2" t="s">
        <v>39</v>
      </c>
    </row>
    <row r="686" ht="15.75" customHeight="1">
      <c r="C686" s="2"/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6" t="s">
        <v>39</v>
      </c>
      <c r="M686" s="6" t="s">
        <v>39</v>
      </c>
      <c r="N686" s="2" t="s">
        <v>39</v>
      </c>
      <c r="O686" s="2" t="s">
        <v>39</v>
      </c>
      <c r="P686" s="2" t="s">
        <v>39</v>
      </c>
      <c r="Q686" s="2" t="s">
        <v>39</v>
      </c>
      <c r="R686" s="2" t="s">
        <v>39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6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</row>
    <row r="687" ht="15.75" customHeight="1">
      <c r="C687" s="2"/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6" t="s">
        <v>39</v>
      </c>
      <c r="M687" s="6" t="s">
        <v>39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 t="s">
        <v>39</v>
      </c>
      <c r="U687" s="2" t="s">
        <v>39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6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39</v>
      </c>
    </row>
    <row r="688" ht="15.75" customHeight="1">
      <c r="C688" s="2"/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6" t="s">
        <v>39</v>
      </c>
      <c r="M688" s="6" t="s">
        <v>39</v>
      </c>
      <c r="N688" s="2" t="s">
        <v>39</v>
      </c>
      <c r="O688" s="2" t="s">
        <v>39</v>
      </c>
      <c r="P688" s="2" t="s">
        <v>39</v>
      </c>
      <c r="Q688" s="2" t="s">
        <v>39</v>
      </c>
      <c r="R688" s="2" t="s">
        <v>39</v>
      </c>
      <c r="S688" s="2" t="s">
        <v>39</v>
      </c>
      <c r="T688" s="2" t="s">
        <v>39</v>
      </c>
      <c r="U688" s="2" t="s">
        <v>39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6" t="s">
        <v>39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39</v>
      </c>
    </row>
    <row r="689" ht="15.75" customHeight="1">
      <c r="C689" s="2"/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6" t="s">
        <v>39</v>
      </c>
      <c r="M689" s="6" t="s">
        <v>39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39</v>
      </c>
      <c r="S689" s="2" t="s">
        <v>39</v>
      </c>
      <c r="T689" s="2" t="s">
        <v>39</v>
      </c>
      <c r="U689" s="2" t="s">
        <v>39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6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</row>
    <row r="690" ht="15.75" customHeight="1">
      <c r="C690" s="2"/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6" t="s">
        <v>39</v>
      </c>
      <c r="M690" s="6" t="s">
        <v>39</v>
      </c>
      <c r="N690" s="2" t="s">
        <v>39</v>
      </c>
      <c r="O690" s="2" t="s">
        <v>39</v>
      </c>
      <c r="P690" s="2" t="s">
        <v>39</v>
      </c>
      <c r="Q690" s="2" t="s">
        <v>39</v>
      </c>
      <c r="R690" s="2" t="s">
        <v>39</v>
      </c>
      <c r="S690" s="2" t="s">
        <v>39</v>
      </c>
      <c r="T690" s="2" t="s">
        <v>39</v>
      </c>
      <c r="U690" s="2" t="s">
        <v>39</v>
      </c>
      <c r="V690" s="2" t="s">
        <v>39</v>
      </c>
      <c r="W690" s="2" t="s">
        <v>39</v>
      </c>
      <c r="X690" s="2" t="s">
        <v>39</v>
      </c>
      <c r="Y690" s="2" t="s">
        <v>39</v>
      </c>
      <c r="Z690" s="2" t="s">
        <v>39</v>
      </c>
      <c r="AA690" s="6" t="s">
        <v>39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39</v>
      </c>
      <c r="AG690" s="2" t="s">
        <v>39</v>
      </c>
    </row>
    <row r="691" ht="15.75" customHeight="1">
      <c r="C691" s="2"/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6" t="s">
        <v>39</v>
      </c>
      <c r="M691" s="6" t="s">
        <v>39</v>
      </c>
      <c r="N691" s="2" t="s">
        <v>39</v>
      </c>
      <c r="O691" s="2" t="s">
        <v>39</v>
      </c>
      <c r="P691" s="2" t="s">
        <v>39</v>
      </c>
      <c r="Q691" s="2" t="s">
        <v>39</v>
      </c>
      <c r="R691" s="2" t="s">
        <v>39</v>
      </c>
      <c r="S691" s="2" t="s">
        <v>39</v>
      </c>
      <c r="T691" s="2" t="s">
        <v>39</v>
      </c>
      <c r="U691" s="2" t="s">
        <v>39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6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</row>
    <row r="692" ht="15.75" customHeight="1">
      <c r="C692" s="2"/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6" t="s">
        <v>39</v>
      </c>
      <c r="M692" s="6" t="s">
        <v>39</v>
      </c>
      <c r="N692" s="2" t="s">
        <v>39</v>
      </c>
      <c r="O692" s="2" t="s">
        <v>39</v>
      </c>
      <c r="P692" s="2" t="s">
        <v>39</v>
      </c>
      <c r="Q692" s="2" t="s">
        <v>39</v>
      </c>
      <c r="R692" s="2" t="s">
        <v>39</v>
      </c>
      <c r="S692" s="2" t="s">
        <v>39</v>
      </c>
      <c r="T692" s="2" t="s">
        <v>39</v>
      </c>
      <c r="U692" s="2" t="s">
        <v>39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6" t="s">
        <v>39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39</v>
      </c>
    </row>
    <row r="693" ht="15.75" customHeight="1">
      <c r="C693" s="2"/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6" t="s">
        <v>39</v>
      </c>
      <c r="M693" s="6" t="s">
        <v>39</v>
      </c>
      <c r="N693" s="2" t="s">
        <v>39</v>
      </c>
      <c r="O693" s="2" t="s">
        <v>39</v>
      </c>
      <c r="P693" s="2" t="s">
        <v>39</v>
      </c>
      <c r="Q693" s="2" t="s">
        <v>39</v>
      </c>
      <c r="R693" s="2" t="s">
        <v>39</v>
      </c>
      <c r="S693" s="2" t="s">
        <v>39</v>
      </c>
      <c r="T693" s="2" t="s">
        <v>39</v>
      </c>
      <c r="U693" s="2" t="s">
        <v>39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6" t="s">
        <v>39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39</v>
      </c>
      <c r="AG693" s="2" t="s">
        <v>39</v>
      </c>
    </row>
    <row r="694" ht="15.75" customHeight="1">
      <c r="C694" s="2"/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6" t="s">
        <v>39</v>
      </c>
      <c r="M694" s="6" t="s">
        <v>39</v>
      </c>
      <c r="N694" s="2" t="s">
        <v>39</v>
      </c>
      <c r="O694" s="2" t="s">
        <v>39</v>
      </c>
      <c r="P694" s="2" t="s">
        <v>39</v>
      </c>
      <c r="Q694" s="2" t="s">
        <v>39</v>
      </c>
      <c r="R694" s="2" t="s">
        <v>39</v>
      </c>
      <c r="S694" s="2" t="s">
        <v>39</v>
      </c>
      <c r="T694" s="2" t="s">
        <v>39</v>
      </c>
      <c r="U694" s="2" t="s">
        <v>39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6" t="s">
        <v>39</v>
      </c>
      <c r="AB694" s="2" t="s">
        <v>39</v>
      </c>
      <c r="AC694" s="2" t="s">
        <v>39</v>
      </c>
      <c r="AD694" s="2" t="s">
        <v>39</v>
      </c>
      <c r="AE694" s="2" t="s">
        <v>39</v>
      </c>
      <c r="AF694" s="2" t="s">
        <v>39</v>
      </c>
      <c r="AG694" s="2" t="s">
        <v>39</v>
      </c>
    </row>
    <row r="695" ht="15.75" customHeight="1">
      <c r="C695" s="2"/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6" t="s">
        <v>39</v>
      </c>
      <c r="M695" s="6" t="s">
        <v>39</v>
      </c>
      <c r="N695" s="2" t="s">
        <v>39</v>
      </c>
      <c r="O695" s="2" t="s">
        <v>39</v>
      </c>
      <c r="P695" s="2" t="s">
        <v>39</v>
      </c>
      <c r="Q695" s="2" t="s">
        <v>39</v>
      </c>
      <c r="R695" s="2" t="s">
        <v>39</v>
      </c>
      <c r="S695" s="2" t="s">
        <v>39</v>
      </c>
      <c r="T695" s="2" t="s">
        <v>39</v>
      </c>
      <c r="U695" s="2" t="s">
        <v>39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6" t="s">
        <v>39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39</v>
      </c>
    </row>
    <row r="696" ht="15.75" customHeight="1">
      <c r="C696" s="2"/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6" t="s">
        <v>39</v>
      </c>
      <c r="M696" s="6" t="s">
        <v>39</v>
      </c>
      <c r="N696" s="2" t="s">
        <v>39</v>
      </c>
      <c r="O696" s="2" t="s">
        <v>39</v>
      </c>
      <c r="P696" s="2" t="s">
        <v>39</v>
      </c>
      <c r="Q696" s="2" t="s">
        <v>39</v>
      </c>
      <c r="R696" s="2" t="s">
        <v>39</v>
      </c>
      <c r="S696" s="2" t="s">
        <v>39</v>
      </c>
      <c r="T696" s="2" t="s">
        <v>39</v>
      </c>
      <c r="U696" s="2" t="s">
        <v>39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6" t="s">
        <v>39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39</v>
      </c>
    </row>
    <row r="697" ht="15.75" customHeight="1">
      <c r="C697" s="2"/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6" t="s">
        <v>39</v>
      </c>
      <c r="M697" s="6" t="s">
        <v>39</v>
      </c>
      <c r="N697" s="2" t="s">
        <v>39</v>
      </c>
      <c r="O697" s="2" t="s">
        <v>39</v>
      </c>
      <c r="P697" s="2" t="s">
        <v>39</v>
      </c>
      <c r="Q697" s="2" t="s">
        <v>39</v>
      </c>
      <c r="R697" s="2" t="s">
        <v>39</v>
      </c>
      <c r="S697" s="2" t="s">
        <v>39</v>
      </c>
      <c r="T697" s="2" t="s">
        <v>39</v>
      </c>
      <c r="U697" s="2" t="s">
        <v>39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6" t="s">
        <v>39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39</v>
      </c>
      <c r="AG697" s="2" t="s">
        <v>39</v>
      </c>
    </row>
    <row r="698" ht="15.75" customHeight="1">
      <c r="C698" s="2"/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6" t="s">
        <v>39</v>
      </c>
      <c r="M698" s="6" t="s">
        <v>39</v>
      </c>
      <c r="N698" s="2" t="s">
        <v>39</v>
      </c>
      <c r="O698" s="2" t="s">
        <v>39</v>
      </c>
      <c r="P698" s="2" t="s">
        <v>39</v>
      </c>
      <c r="Q698" s="2" t="s">
        <v>39</v>
      </c>
      <c r="R698" s="2" t="s">
        <v>39</v>
      </c>
      <c r="S698" s="2" t="s">
        <v>39</v>
      </c>
      <c r="T698" s="2" t="s">
        <v>39</v>
      </c>
      <c r="U698" s="2" t="s">
        <v>39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6" t="s">
        <v>39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39</v>
      </c>
      <c r="AG698" s="2" t="s">
        <v>39</v>
      </c>
    </row>
    <row r="699" ht="15.75" customHeight="1">
      <c r="C699" s="2"/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6" t="s">
        <v>39</v>
      </c>
      <c r="M699" s="6" t="s">
        <v>39</v>
      </c>
      <c r="N699" s="2" t="s">
        <v>39</v>
      </c>
      <c r="O699" s="2" t="s">
        <v>39</v>
      </c>
      <c r="P699" s="2" t="s">
        <v>39</v>
      </c>
      <c r="Q699" s="2" t="s">
        <v>39</v>
      </c>
      <c r="R699" s="2" t="s">
        <v>39</v>
      </c>
      <c r="S699" s="2" t="s">
        <v>39</v>
      </c>
      <c r="T699" s="2" t="s">
        <v>39</v>
      </c>
      <c r="U699" s="2" t="s">
        <v>39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6" t="s">
        <v>39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39</v>
      </c>
    </row>
    <row r="700" ht="15.75" customHeight="1">
      <c r="C700" s="2"/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6" t="s">
        <v>39</v>
      </c>
      <c r="M700" s="6" t="s">
        <v>39</v>
      </c>
      <c r="N700" s="2" t="s">
        <v>39</v>
      </c>
      <c r="O700" s="2" t="s">
        <v>39</v>
      </c>
      <c r="P700" s="2" t="s">
        <v>39</v>
      </c>
      <c r="Q700" s="2" t="s">
        <v>39</v>
      </c>
      <c r="R700" s="2" t="s">
        <v>39</v>
      </c>
      <c r="S700" s="2" t="s">
        <v>39</v>
      </c>
      <c r="T700" s="2" t="s">
        <v>39</v>
      </c>
      <c r="U700" s="2" t="s">
        <v>39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6" t="s">
        <v>39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</row>
    <row r="701" ht="15.75" customHeight="1">
      <c r="C701" s="2"/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6" t="s">
        <v>39</v>
      </c>
      <c r="M701" s="6" t="s">
        <v>39</v>
      </c>
      <c r="N701" s="2" t="s">
        <v>39</v>
      </c>
      <c r="O701" s="2" t="s">
        <v>39</v>
      </c>
      <c r="P701" s="2" t="s">
        <v>39</v>
      </c>
      <c r="Q701" s="2" t="s">
        <v>39</v>
      </c>
      <c r="R701" s="2" t="s">
        <v>39</v>
      </c>
      <c r="S701" s="2" t="s">
        <v>39</v>
      </c>
      <c r="T701" s="2" t="s">
        <v>39</v>
      </c>
      <c r="U701" s="2" t="s">
        <v>39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6" t="s">
        <v>39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39</v>
      </c>
    </row>
    <row r="702" ht="15.75" customHeight="1">
      <c r="C702" s="2"/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6" t="s">
        <v>39</v>
      </c>
      <c r="M702" s="6" t="s">
        <v>39</v>
      </c>
      <c r="N702" s="2" t="s">
        <v>39</v>
      </c>
      <c r="O702" s="2" t="s">
        <v>39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6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39</v>
      </c>
    </row>
    <row r="703" ht="15.75" customHeight="1">
      <c r="C703" s="2"/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6" t="s">
        <v>39</v>
      </c>
      <c r="M703" s="6" t="s">
        <v>39</v>
      </c>
      <c r="N703" s="2" t="s">
        <v>39</v>
      </c>
      <c r="O703" s="2" t="s">
        <v>39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6" t="s">
        <v>39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39</v>
      </c>
    </row>
    <row r="704" ht="15.75" customHeight="1">
      <c r="C704" s="2"/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6" t="s">
        <v>39</v>
      </c>
      <c r="M704" s="6" t="s">
        <v>39</v>
      </c>
      <c r="N704" s="2" t="s">
        <v>39</v>
      </c>
      <c r="O704" s="2" t="s">
        <v>39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6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39</v>
      </c>
    </row>
    <row r="705" ht="15.75" customHeight="1">
      <c r="C705" s="2"/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6" t="s">
        <v>39</v>
      </c>
      <c r="M705" s="6" t="s">
        <v>39</v>
      </c>
      <c r="N705" s="2" t="s">
        <v>39</v>
      </c>
      <c r="O705" s="2" t="s">
        <v>39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6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39</v>
      </c>
    </row>
    <row r="706" ht="15.75" customHeight="1">
      <c r="C706" s="2"/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6" t="s">
        <v>39</v>
      </c>
      <c r="M706" s="6" t="s">
        <v>39</v>
      </c>
      <c r="N706" s="2" t="s">
        <v>39</v>
      </c>
      <c r="O706" s="2" t="s">
        <v>39</v>
      </c>
      <c r="P706" s="2" t="s">
        <v>39</v>
      </c>
      <c r="Q706" s="2" t="s">
        <v>39</v>
      </c>
      <c r="R706" s="2" t="s">
        <v>39</v>
      </c>
      <c r="S706" s="2" t="s">
        <v>39</v>
      </c>
      <c r="T706" s="2" t="s">
        <v>39</v>
      </c>
      <c r="U706" s="2" t="s">
        <v>39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6" t="s">
        <v>39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39</v>
      </c>
    </row>
    <row r="707" ht="15.75" customHeight="1">
      <c r="C707" s="2"/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6" t="s">
        <v>39</v>
      </c>
      <c r="M707" s="6" t="s">
        <v>39</v>
      </c>
      <c r="N707" s="2" t="s">
        <v>39</v>
      </c>
      <c r="O707" s="2" t="s">
        <v>39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6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39</v>
      </c>
    </row>
    <row r="708" ht="15.75" customHeight="1">
      <c r="C708" s="2"/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6" t="s">
        <v>39</v>
      </c>
      <c r="M708" s="6" t="s">
        <v>39</v>
      </c>
      <c r="N708" s="2" t="s">
        <v>39</v>
      </c>
      <c r="O708" s="2" t="s">
        <v>39</v>
      </c>
      <c r="P708" s="2" t="s">
        <v>39</v>
      </c>
      <c r="Q708" s="2" t="s">
        <v>39</v>
      </c>
      <c r="R708" s="2" t="s">
        <v>39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6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39</v>
      </c>
    </row>
    <row r="709" ht="15.75" customHeight="1">
      <c r="C709" s="2"/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6" t="s">
        <v>39</v>
      </c>
      <c r="M709" s="6" t="s">
        <v>39</v>
      </c>
      <c r="N709" s="2" t="s">
        <v>39</v>
      </c>
      <c r="O709" s="2" t="s">
        <v>39</v>
      </c>
      <c r="P709" s="2" t="s">
        <v>39</v>
      </c>
      <c r="Q709" s="2" t="s">
        <v>39</v>
      </c>
      <c r="R709" s="2" t="s">
        <v>39</v>
      </c>
      <c r="S709" s="2" t="s">
        <v>39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6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39</v>
      </c>
    </row>
    <row r="710" ht="15.75" customHeight="1">
      <c r="C710" s="2"/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6" t="s">
        <v>39</v>
      </c>
      <c r="M710" s="6" t="s">
        <v>39</v>
      </c>
      <c r="N710" s="2" t="s">
        <v>39</v>
      </c>
      <c r="O710" s="2" t="s">
        <v>39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6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39</v>
      </c>
    </row>
    <row r="711" ht="15.75" customHeight="1">
      <c r="C711" s="2"/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6" t="s">
        <v>39</v>
      </c>
      <c r="M711" s="6" t="s">
        <v>39</v>
      </c>
      <c r="N711" s="2" t="s">
        <v>39</v>
      </c>
      <c r="O711" s="2" t="s">
        <v>39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6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39</v>
      </c>
    </row>
    <row r="712" ht="15.75" customHeight="1">
      <c r="C712" s="2"/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6" t="s">
        <v>39</v>
      </c>
      <c r="M712" s="6" t="s">
        <v>39</v>
      </c>
      <c r="N712" s="2" t="s">
        <v>39</v>
      </c>
      <c r="O712" s="2" t="s">
        <v>39</v>
      </c>
      <c r="P712" s="2" t="s">
        <v>39</v>
      </c>
      <c r="Q712" s="2" t="s">
        <v>39</v>
      </c>
      <c r="R712" s="2" t="s">
        <v>39</v>
      </c>
      <c r="S712" s="2" t="s">
        <v>39</v>
      </c>
      <c r="T712" s="2" t="s">
        <v>39</v>
      </c>
      <c r="U712" s="2" t="s">
        <v>39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6" t="s">
        <v>39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39</v>
      </c>
    </row>
    <row r="713" ht="15.75" customHeight="1">
      <c r="C713" s="2"/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6" t="s">
        <v>39</v>
      </c>
      <c r="M713" s="6" t="s">
        <v>39</v>
      </c>
      <c r="N713" s="2" t="s">
        <v>39</v>
      </c>
      <c r="O713" s="2" t="s">
        <v>39</v>
      </c>
      <c r="P713" s="2" t="s">
        <v>39</v>
      </c>
      <c r="Q713" s="2" t="s">
        <v>39</v>
      </c>
      <c r="R713" s="2" t="s">
        <v>39</v>
      </c>
      <c r="S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6" t="s">
        <v>39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39</v>
      </c>
    </row>
    <row r="714" ht="15.75" customHeight="1">
      <c r="C714" s="2"/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6" t="s">
        <v>39</v>
      </c>
      <c r="M714" s="6" t="s">
        <v>39</v>
      </c>
      <c r="N714" s="2" t="s">
        <v>39</v>
      </c>
      <c r="O714" s="2" t="s">
        <v>39</v>
      </c>
      <c r="P714" s="2" t="s">
        <v>39</v>
      </c>
      <c r="Q714" s="2" t="s">
        <v>39</v>
      </c>
      <c r="R714" s="2" t="s">
        <v>39</v>
      </c>
      <c r="S714" s="2" t="s">
        <v>39</v>
      </c>
      <c r="T714" s="2" t="s">
        <v>39</v>
      </c>
      <c r="U714" s="2" t="s">
        <v>39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6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39</v>
      </c>
    </row>
    <row r="715" ht="15.75" customHeight="1">
      <c r="C715" s="2"/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6" t="s">
        <v>39</v>
      </c>
      <c r="M715" s="6" t="s">
        <v>39</v>
      </c>
      <c r="N715" s="2" t="s">
        <v>39</v>
      </c>
      <c r="O715" s="2" t="s">
        <v>39</v>
      </c>
      <c r="P715" s="2" t="s">
        <v>39</v>
      </c>
      <c r="Q715" s="2" t="s">
        <v>39</v>
      </c>
      <c r="R715" s="2" t="s">
        <v>39</v>
      </c>
      <c r="S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6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39</v>
      </c>
    </row>
    <row r="716" ht="15.75" customHeight="1">
      <c r="C716" s="2"/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6" t="s">
        <v>39</v>
      </c>
      <c r="M716" s="6" t="s">
        <v>39</v>
      </c>
      <c r="N716" s="2" t="s">
        <v>39</v>
      </c>
      <c r="O716" s="2" t="s">
        <v>39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6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39</v>
      </c>
    </row>
    <row r="717" ht="15.75" customHeight="1">
      <c r="C717" s="2"/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6" t="s">
        <v>39</v>
      </c>
      <c r="M717" s="6" t="s">
        <v>39</v>
      </c>
      <c r="N717" s="2" t="s">
        <v>39</v>
      </c>
      <c r="O717" s="2" t="s">
        <v>39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6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</row>
    <row r="718" ht="15.75" customHeight="1">
      <c r="C718" s="2"/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6" t="s">
        <v>39</v>
      </c>
      <c r="M718" s="6" t="s">
        <v>39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6" t="s">
        <v>39</v>
      </c>
      <c r="AB718" s="2" t="s">
        <v>39</v>
      </c>
      <c r="AC718" s="2" t="s">
        <v>39</v>
      </c>
      <c r="AD718" s="2" t="s">
        <v>39</v>
      </c>
      <c r="AE718" s="2" t="s">
        <v>39</v>
      </c>
      <c r="AF718" s="2" t="s">
        <v>39</v>
      </c>
      <c r="AG718" s="2" t="s">
        <v>39</v>
      </c>
    </row>
    <row r="719" ht="15.75" customHeight="1">
      <c r="C719" s="2"/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6" t="s">
        <v>39</v>
      </c>
      <c r="M719" s="6" t="s">
        <v>39</v>
      </c>
      <c r="N719" s="2" t="s">
        <v>39</v>
      </c>
      <c r="O719" s="2" t="s">
        <v>39</v>
      </c>
      <c r="P719" s="2" t="s">
        <v>39</v>
      </c>
      <c r="Q719" s="2" t="s">
        <v>39</v>
      </c>
      <c r="R719" s="2" t="s">
        <v>39</v>
      </c>
      <c r="S719" s="2" t="s">
        <v>39</v>
      </c>
      <c r="T719" s="2" t="s">
        <v>39</v>
      </c>
      <c r="U719" s="2" t="s">
        <v>39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6" t="s">
        <v>39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39</v>
      </c>
    </row>
    <row r="720" ht="15.75" customHeight="1">
      <c r="C720" s="2"/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6" t="s">
        <v>39</v>
      </c>
      <c r="M720" s="6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6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39</v>
      </c>
    </row>
    <row r="721" ht="15.75" customHeight="1">
      <c r="C721" s="2"/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6" t="s">
        <v>39</v>
      </c>
      <c r="M721" s="6" t="s">
        <v>39</v>
      </c>
      <c r="N721" s="2" t="s">
        <v>39</v>
      </c>
      <c r="O721" s="2" t="s">
        <v>39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6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39</v>
      </c>
    </row>
    <row r="722" ht="15.75" customHeight="1">
      <c r="C722" s="2"/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6" t="s">
        <v>39</v>
      </c>
      <c r="M722" s="6" t="s">
        <v>39</v>
      </c>
      <c r="N722" s="2" t="s">
        <v>39</v>
      </c>
      <c r="O722" s="2" t="s">
        <v>39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6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39</v>
      </c>
    </row>
    <row r="723" ht="15.75" customHeight="1">
      <c r="C723" s="2"/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6" t="s">
        <v>39</v>
      </c>
      <c r="M723" s="6" t="s">
        <v>39</v>
      </c>
      <c r="N723" s="2" t="s">
        <v>39</v>
      </c>
      <c r="O723" s="2" t="s">
        <v>39</v>
      </c>
      <c r="P723" s="2" t="s">
        <v>39</v>
      </c>
      <c r="Q723" s="2" t="s">
        <v>39</v>
      </c>
      <c r="R723" s="2" t="s">
        <v>39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6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39</v>
      </c>
    </row>
    <row r="724" ht="15.75" customHeight="1">
      <c r="C724" s="2"/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6" t="s">
        <v>39</v>
      </c>
      <c r="M724" s="6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6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39</v>
      </c>
    </row>
    <row r="725" ht="15.75" customHeight="1">
      <c r="C725" s="2"/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6" t="s">
        <v>39</v>
      </c>
      <c r="M725" s="6" t="s">
        <v>39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6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</row>
    <row r="726" ht="15.75" customHeight="1">
      <c r="C726" s="2"/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6" t="s">
        <v>39</v>
      </c>
      <c r="M726" s="6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6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</row>
    <row r="727" ht="15.75" customHeight="1">
      <c r="C727" s="2"/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6" t="s">
        <v>39</v>
      </c>
      <c r="M727" s="6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6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</row>
    <row r="728" ht="15.75" customHeight="1">
      <c r="C728" s="2"/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6" t="s">
        <v>39</v>
      </c>
      <c r="M728" s="6" t="s">
        <v>39</v>
      </c>
      <c r="N728" s="2" t="s">
        <v>39</v>
      </c>
      <c r="O728" s="2" t="s">
        <v>39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6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39</v>
      </c>
    </row>
    <row r="729" ht="15.75" customHeight="1">
      <c r="C729" s="2"/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6" t="s">
        <v>39</v>
      </c>
      <c r="M729" s="6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6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</row>
    <row r="730" ht="15.75" customHeight="1">
      <c r="C730" s="2"/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6" t="s">
        <v>39</v>
      </c>
      <c r="M730" s="6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6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</row>
    <row r="731" ht="15.75" customHeight="1">
      <c r="C731" s="2"/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6" t="s">
        <v>39</v>
      </c>
      <c r="M731" s="6" t="s">
        <v>39</v>
      </c>
      <c r="N731" s="2" t="s">
        <v>39</v>
      </c>
      <c r="O731" s="2" t="s">
        <v>39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6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</row>
    <row r="732" ht="15.75" customHeight="1">
      <c r="C732" s="2"/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6" t="s">
        <v>39</v>
      </c>
      <c r="M732" s="6" t="s">
        <v>39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6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39</v>
      </c>
    </row>
    <row r="733" ht="15.75" customHeight="1">
      <c r="C733" s="2"/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6" t="s">
        <v>39</v>
      </c>
      <c r="M733" s="6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6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</row>
    <row r="734" ht="15.75" customHeight="1">
      <c r="C734" s="2"/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6" t="s">
        <v>39</v>
      </c>
      <c r="M734" s="6" t="s">
        <v>39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6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</row>
    <row r="735" ht="15.75" customHeight="1">
      <c r="C735" s="2"/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6" t="s">
        <v>39</v>
      </c>
      <c r="M735" s="6" t="s">
        <v>39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6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</row>
    <row r="736" ht="15.75" customHeight="1">
      <c r="C736" s="2"/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6" t="s">
        <v>39</v>
      </c>
      <c r="M736" s="6" t="s">
        <v>39</v>
      </c>
      <c r="N736" s="2" t="s">
        <v>39</v>
      </c>
      <c r="O736" s="2" t="s">
        <v>39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6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</row>
    <row r="737" ht="15.75" customHeight="1">
      <c r="C737" s="2"/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6" t="s">
        <v>39</v>
      </c>
      <c r="M737" s="6" t="s">
        <v>39</v>
      </c>
      <c r="N737" s="2" t="s">
        <v>39</v>
      </c>
      <c r="O737" s="2" t="s">
        <v>39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6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39</v>
      </c>
    </row>
    <row r="738" ht="15.75" customHeight="1">
      <c r="C738" s="2"/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6" t="s">
        <v>39</v>
      </c>
      <c r="M738" s="6" t="s">
        <v>39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39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6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39</v>
      </c>
    </row>
    <row r="739" ht="15.75" customHeight="1">
      <c r="C739" s="2"/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6" t="s">
        <v>39</v>
      </c>
      <c r="M739" s="6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6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</row>
    <row r="740" ht="15.75" customHeight="1">
      <c r="C740" s="2"/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6" t="s">
        <v>39</v>
      </c>
      <c r="M740" s="6" t="s">
        <v>39</v>
      </c>
      <c r="N740" s="2" t="s">
        <v>39</v>
      </c>
      <c r="O740" s="2" t="s">
        <v>39</v>
      </c>
      <c r="P740" s="2" t="s">
        <v>39</v>
      </c>
      <c r="Q740" s="2" t="s">
        <v>39</v>
      </c>
      <c r="R740" s="2" t="s">
        <v>39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6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</row>
    <row r="741" ht="15.75" customHeight="1">
      <c r="C741" s="2"/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6" t="s">
        <v>39</v>
      </c>
      <c r="M741" s="6" t="s">
        <v>39</v>
      </c>
      <c r="N741" s="2" t="s">
        <v>39</v>
      </c>
      <c r="O741" s="2" t="s">
        <v>39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39</v>
      </c>
      <c r="V741" s="2" t="s">
        <v>39</v>
      </c>
      <c r="W741" s="2" t="s">
        <v>39</v>
      </c>
      <c r="X741" s="2" t="s">
        <v>39</v>
      </c>
      <c r="Y741" s="2" t="s">
        <v>39</v>
      </c>
      <c r="Z741" s="2" t="s">
        <v>39</v>
      </c>
      <c r="AA741" s="6" t="s">
        <v>39</v>
      </c>
      <c r="AB741" s="2" t="s">
        <v>39</v>
      </c>
      <c r="AC741" s="2" t="s">
        <v>39</v>
      </c>
      <c r="AD741" s="2" t="s">
        <v>39</v>
      </c>
      <c r="AE741" s="2" t="s">
        <v>39</v>
      </c>
      <c r="AF741" s="2" t="s">
        <v>39</v>
      </c>
      <c r="AG741" s="2" t="s">
        <v>39</v>
      </c>
    </row>
    <row r="742" ht="15.75" customHeight="1">
      <c r="C742" s="2"/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6" t="s">
        <v>39</v>
      </c>
      <c r="M742" s="6" t="s">
        <v>39</v>
      </c>
      <c r="N742" s="2" t="s">
        <v>39</v>
      </c>
      <c r="O742" s="2" t="s">
        <v>39</v>
      </c>
      <c r="P742" s="2" t="s">
        <v>39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6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39</v>
      </c>
    </row>
    <row r="743" ht="15.75" customHeight="1">
      <c r="C743" s="2"/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6" t="s">
        <v>39</v>
      </c>
      <c r="M743" s="6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6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39</v>
      </c>
    </row>
    <row r="744" ht="15.75" customHeight="1">
      <c r="C744" s="2"/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6" t="s">
        <v>39</v>
      </c>
      <c r="M744" s="6" t="s">
        <v>39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6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</row>
    <row r="745" ht="15.75" customHeight="1">
      <c r="C745" s="2"/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6" t="s">
        <v>39</v>
      </c>
      <c r="M745" s="6" t="s">
        <v>39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6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G745" s="2" t="s">
        <v>39</v>
      </c>
    </row>
    <row r="746" ht="15.75" customHeight="1">
      <c r="C746" s="2"/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6" t="s">
        <v>39</v>
      </c>
      <c r="M746" s="6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6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</row>
    <row r="747" ht="15.75" customHeight="1">
      <c r="C747" s="2"/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6" t="s">
        <v>39</v>
      </c>
      <c r="M747" s="6" t="s">
        <v>39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6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39</v>
      </c>
      <c r="AG747" s="2" t="s">
        <v>39</v>
      </c>
    </row>
    <row r="748" ht="15.75" customHeight="1">
      <c r="C748" s="2"/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6" t="s">
        <v>39</v>
      </c>
      <c r="M748" s="6" t="s">
        <v>39</v>
      </c>
      <c r="N748" s="2" t="s">
        <v>39</v>
      </c>
      <c r="O748" s="2" t="s">
        <v>39</v>
      </c>
      <c r="P748" s="2" t="s">
        <v>39</v>
      </c>
      <c r="Q748" s="2" t="s">
        <v>39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6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39</v>
      </c>
    </row>
    <row r="749" ht="15.75" customHeight="1">
      <c r="C749" s="2"/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6" t="s">
        <v>39</v>
      </c>
      <c r="M749" s="6" t="s">
        <v>39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6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39</v>
      </c>
    </row>
    <row r="750" ht="15.75" customHeight="1">
      <c r="C750" s="2"/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6" t="s">
        <v>39</v>
      </c>
      <c r="M750" s="6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6" t="s">
        <v>39</v>
      </c>
      <c r="AB750" s="2" t="s">
        <v>39</v>
      </c>
      <c r="AC750" s="2" t="s">
        <v>39</v>
      </c>
      <c r="AD750" s="2" t="s">
        <v>39</v>
      </c>
      <c r="AE750" s="2" t="s">
        <v>39</v>
      </c>
      <c r="AF750" s="2" t="s">
        <v>39</v>
      </c>
      <c r="AG750" s="2" t="s">
        <v>39</v>
      </c>
    </row>
    <row r="751" ht="15.75" customHeight="1">
      <c r="C751" s="2"/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6" t="s">
        <v>39</v>
      </c>
      <c r="M751" s="6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6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</row>
    <row r="752" ht="15.75" customHeight="1">
      <c r="C752" s="2"/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6" t="s">
        <v>39</v>
      </c>
      <c r="M752" s="6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6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</row>
    <row r="753" ht="15.75" customHeight="1">
      <c r="C753" s="2"/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6" t="s">
        <v>39</v>
      </c>
      <c r="M753" s="6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6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39</v>
      </c>
    </row>
    <row r="754" ht="15.75" customHeight="1">
      <c r="C754" s="2"/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6" t="s">
        <v>39</v>
      </c>
      <c r="M754" s="6" t="s">
        <v>39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6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39</v>
      </c>
    </row>
    <row r="755" ht="15.75" customHeight="1">
      <c r="C755" s="2"/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6" t="s">
        <v>39</v>
      </c>
      <c r="M755" s="6" t="s">
        <v>39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6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39</v>
      </c>
    </row>
    <row r="756" ht="15.75" customHeight="1">
      <c r="C756" s="2"/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6" t="s">
        <v>39</v>
      </c>
      <c r="M756" s="6" t="s">
        <v>39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6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39</v>
      </c>
    </row>
    <row r="757" ht="15.75" customHeight="1">
      <c r="C757" s="2"/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6" t="s">
        <v>39</v>
      </c>
      <c r="M757" s="6" t="s">
        <v>39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6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</row>
    <row r="758" ht="15.75" customHeight="1">
      <c r="C758" s="2"/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6" t="s">
        <v>39</v>
      </c>
      <c r="M758" s="6" t="s">
        <v>39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6" t="s">
        <v>39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39</v>
      </c>
      <c r="AG758" s="2" t="s">
        <v>39</v>
      </c>
    </row>
    <row r="759" ht="15.75" customHeight="1">
      <c r="C759" s="2"/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6" t="s">
        <v>39</v>
      </c>
      <c r="M759" s="6" t="s">
        <v>39</v>
      </c>
      <c r="N759" s="2" t="s">
        <v>39</v>
      </c>
      <c r="O759" s="2" t="s">
        <v>39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6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</row>
    <row r="760" ht="15.75" customHeight="1">
      <c r="C760" s="2"/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6" t="s">
        <v>39</v>
      </c>
      <c r="M760" s="6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6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</row>
    <row r="761" ht="15.75" customHeight="1">
      <c r="C761" s="2"/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6" t="s">
        <v>39</v>
      </c>
      <c r="M761" s="6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6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</row>
    <row r="762" ht="15.75" customHeight="1">
      <c r="C762" s="2"/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6" t="s">
        <v>39</v>
      </c>
      <c r="M762" s="6" t="s">
        <v>39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6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</row>
    <row r="763" ht="15.75" customHeight="1">
      <c r="C763" s="2"/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6" t="s">
        <v>39</v>
      </c>
      <c r="M763" s="6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6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</row>
    <row r="764" ht="15.75" customHeight="1">
      <c r="C764" s="2"/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6" t="s">
        <v>39</v>
      </c>
      <c r="M764" s="6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6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</row>
    <row r="765" ht="15.75" customHeight="1">
      <c r="C765" s="2"/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6" t="s">
        <v>39</v>
      </c>
      <c r="M765" s="6" t="s">
        <v>39</v>
      </c>
      <c r="N765" s="2" t="s">
        <v>39</v>
      </c>
      <c r="O765" s="2" t="s">
        <v>39</v>
      </c>
      <c r="P765" s="2" t="s">
        <v>39</v>
      </c>
      <c r="Q765" s="2" t="s">
        <v>39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6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</row>
    <row r="766" ht="15.75" customHeight="1">
      <c r="C766" s="2"/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6" t="s">
        <v>39</v>
      </c>
      <c r="M766" s="6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6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</row>
    <row r="767" ht="15.75" customHeight="1">
      <c r="C767" s="2"/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6" t="s">
        <v>39</v>
      </c>
      <c r="M767" s="6" t="s">
        <v>39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6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</row>
    <row r="768" ht="15.75" customHeight="1">
      <c r="C768" s="2"/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6" t="s">
        <v>39</v>
      </c>
      <c r="M768" s="6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6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</row>
    <row r="769" ht="15.75" customHeight="1">
      <c r="C769" s="2"/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6" t="s">
        <v>39</v>
      </c>
      <c r="M769" s="6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6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</row>
    <row r="770" ht="15.75" customHeight="1">
      <c r="C770" s="2"/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6" t="s">
        <v>39</v>
      </c>
      <c r="M770" s="6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6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</row>
    <row r="771" ht="15.75" customHeight="1">
      <c r="C771" s="2"/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6" t="s">
        <v>39</v>
      </c>
      <c r="M771" s="6" t="s">
        <v>39</v>
      </c>
      <c r="N771" s="2" t="s">
        <v>39</v>
      </c>
      <c r="O771" s="2" t="s">
        <v>39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6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39</v>
      </c>
      <c r="AG771" s="2" t="s">
        <v>39</v>
      </c>
    </row>
    <row r="772" ht="15.75" customHeight="1">
      <c r="C772" s="2"/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6" t="s">
        <v>39</v>
      </c>
      <c r="M772" s="6" t="s">
        <v>39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6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</row>
    <row r="773" ht="15.75" customHeight="1">
      <c r="C773" s="2"/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6" t="s">
        <v>39</v>
      </c>
      <c r="M773" s="6" t="s">
        <v>39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6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</row>
    <row r="774" ht="15.75" customHeight="1">
      <c r="C774" s="2"/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6" t="s">
        <v>39</v>
      </c>
      <c r="M774" s="6" t="s">
        <v>39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6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39</v>
      </c>
      <c r="AG774" s="2" t="s">
        <v>39</v>
      </c>
    </row>
    <row r="775" ht="15.75" customHeight="1">
      <c r="C775" s="2"/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6" t="s">
        <v>39</v>
      </c>
      <c r="M775" s="6" t="s">
        <v>39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6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</row>
    <row r="776" ht="15.75" customHeight="1">
      <c r="C776" s="2"/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6" t="s">
        <v>39</v>
      </c>
      <c r="M776" s="6" t="s">
        <v>39</v>
      </c>
      <c r="N776" s="2" t="s">
        <v>39</v>
      </c>
      <c r="O776" s="2" t="s">
        <v>39</v>
      </c>
      <c r="P776" s="2" t="s">
        <v>39</v>
      </c>
      <c r="Q776" s="2" t="s">
        <v>39</v>
      </c>
      <c r="R776" s="2" t="s">
        <v>39</v>
      </c>
      <c r="S776" s="2" t="s">
        <v>39</v>
      </c>
      <c r="T776" s="2" t="s">
        <v>39</v>
      </c>
      <c r="U776" s="2" t="s">
        <v>39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6" t="s">
        <v>39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39</v>
      </c>
      <c r="AG776" s="2" t="s">
        <v>39</v>
      </c>
    </row>
    <row r="777" ht="15.75" customHeight="1">
      <c r="C777" s="2"/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6" t="s">
        <v>39</v>
      </c>
      <c r="M777" s="6" t="s">
        <v>39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6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</row>
    <row r="778" ht="15.75" customHeight="1">
      <c r="C778" s="2"/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6" t="s">
        <v>39</v>
      </c>
      <c r="M778" s="6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6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</row>
    <row r="779" ht="15.75" customHeight="1">
      <c r="C779" s="2"/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6" t="s">
        <v>39</v>
      </c>
      <c r="M779" s="6" t="s">
        <v>39</v>
      </c>
      <c r="N779" s="2" t="s">
        <v>39</v>
      </c>
      <c r="O779" s="2" t="s">
        <v>39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6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39</v>
      </c>
      <c r="AG779" s="2" t="s">
        <v>39</v>
      </c>
    </row>
    <row r="780" ht="15.75" customHeight="1">
      <c r="C780" s="2"/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6" t="s">
        <v>39</v>
      </c>
      <c r="M780" s="6" t="s">
        <v>39</v>
      </c>
      <c r="N780" s="2" t="s">
        <v>39</v>
      </c>
      <c r="O780" s="2" t="s">
        <v>39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6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</row>
    <row r="781" ht="15.75" customHeight="1">
      <c r="C781" s="2"/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6" t="s">
        <v>39</v>
      </c>
      <c r="M781" s="6" t="s">
        <v>39</v>
      </c>
      <c r="N781" s="2" t="s">
        <v>39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6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</row>
    <row r="782" ht="15.75" customHeight="1">
      <c r="C782" s="2"/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6" t="s">
        <v>39</v>
      </c>
      <c r="M782" s="6" t="s">
        <v>39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6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</row>
    <row r="783" ht="15.75" customHeight="1">
      <c r="C783" s="2"/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6" t="s">
        <v>39</v>
      </c>
      <c r="M783" s="6" t="s">
        <v>39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6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</row>
    <row r="784" ht="15.75" customHeight="1">
      <c r="C784" s="2"/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6" t="s">
        <v>39</v>
      </c>
      <c r="M784" s="6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6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</row>
    <row r="785" ht="15.75" customHeight="1">
      <c r="C785" s="2"/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6" t="s">
        <v>39</v>
      </c>
      <c r="M785" s="6" t="s">
        <v>39</v>
      </c>
      <c r="N785" s="2" t="s">
        <v>39</v>
      </c>
      <c r="O785" s="2" t="s">
        <v>39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6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39</v>
      </c>
      <c r="AG785" s="2" t="s">
        <v>39</v>
      </c>
    </row>
    <row r="786" ht="15.75" customHeight="1">
      <c r="C786" s="2"/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6" t="s">
        <v>39</v>
      </c>
      <c r="M786" s="6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6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</row>
    <row r="787" ht="15.75" customHeight="1">
      <c r="C787" s="2"/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6" t="s">
        <v>39</v>
      </c>
      <c r="M787" s="6" t="s">
        <v>39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6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</row>
    <row r="788" ht="15.75" customHeight="1">
      <c r="C788" s="2"/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6" t="s">
        <v>39</v>
      </c>
      <c r="M788" s="6" t="s">
        <v>39</v>
      </c>
      <c r="N788" s="2" t="s">
        <v>39</v>
      </c>
      <c r="O788" s="2" t="s">
        <v>39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6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39</v>
      </c>
    </row>
    <row r="789" ht="15.75" customHeight="1">
      <c r="C789" s="2"/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6" t="s">
        <v>39</v>
      </c>
      <c r="M789" s="6" t="s">
        <v>39</v>
      </c>
      <c r="N789" s="2" t="s">
        <v>39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6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</row>
    <row r="790" ht="15.75" customHeight="1">
      <c r="C790" s="2"/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6" t="s">
        <v>39</v>
      </c>
      <c r="M790" s="6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6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</row>
    <row r="791" ht="15.75" customHeight="1">
      <c r="C791" s="2"/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6" t="s">
        <v>39</v>
      </c>
      <c r="M791" s="6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6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</row>
    <row r="792" ht="15.75" customHeight="1">
      <c r="C792" s="2"/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6" t="s">
        <v>39</v>
      </c>
      <c r="M792" s="6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6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</row>
    <row r="793" ht="15.75" customHeight="1">
      <c r="C793" s="2"/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6" t="s">
        <v>39</v>
      </c>
      <c r="M793" s="6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6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</row>
    <row r="794" ht="15.75" customHeight="1">
      <c r="C794" s="2"/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6" t="s">
        <v>39</v>
      </c>
      <c r="M794" s="6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6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</row>
    <row r="795" ht="15.75" customHeight="1">
      <c r="C795" s="2"/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6" t="s">
        <v>39</v>
      </c>
      <c r="M795" s="6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6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</row>
    <row r="796" ht="15.75" customHeight="1">
      <c r="C796" s="2"/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6" t="s">
        <v>39</v>
      </c>
      <c r="M796" s="6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6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</row>
    <row r="797" ht="15.75" customHeight="1">
      <c r="C797" s="2"/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6" t="s">
        <v>39</v>
      </c>
      <c r="M797" s="6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6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</row>
    <row r="798" ht="15.75" customHeight="1">
      <c r="C798" s="2"/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6" t="s">
        <v>39</v>
      </c>
      <c r="M798" s="6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6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</row>
    <row r="799" ht="15.75" customHeight="1">
      <c r="C799" s="2"/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6" t="s">
        <v>39</v>
      </c>
      <c r="M799" s="6" t="s">
        <v>39</v>
      </c>
      <c r="N799" s="2" t="s">
        <v>39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6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</row>
    <row r="800" ht="15.75" customHeight="1">
      <c r="C800" s="2"/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6" t="s">
        <v>39</v>
      </c>
      <c r="M800" s="6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6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</row>
    <row r="801" ht="15.75" customHeight="1">
      <c r="C801" s="2"/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6" t="s">
        <v>39</v>
      </c>
      <c r="M801" s="6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6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</row>
    <row r="802" ht="15.75" customHeight="1">
      <c r="C802" s="2"/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6" t="s">
        <v>39</v>
      </c>
      <c r="M802" s="6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6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</row>
    <row r="803" ht="15.75" customHeight="1">
      <c r="C803" s="2"/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6" t="s">
        <v>39</v>
      </c>
      <c r="M803" s="6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6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</row>
    <row r="804" ht="15.75" customHeight="1">
      <c r="C804" s="2"/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6" t="s">
        <v>39</v>
      </c>
      <c r="M804" s="6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6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</row>
    <row r="805" ht="15.75" customHeight="1">
      <c r="C805" s="2"/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6" t="s">
        <v>39</v>
      </c>
      <c r="M805" s="6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6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</row>
    <row r="806" ht="15.75" customHeight="1">
      <c r="C806" s="2"/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6" t="s">
        <v>39</v>
      </c>
      <c r="M806" s="6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6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</row>
    <row r="807" ht="15.75" customHeight="1">
      <c r="C807" s="2"/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6" t="s">
        <v>39</v>
      </c>
      <c r="M807" s="6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6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</row>
    <row r="808" ht="15.75" customHeight="1">
      <c r="C808" s="2"/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6" t="s">
        <v>39</v>
      </c>
      <c r="M808" s="6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6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</row>
    <row r="809" ht="15.75" customHeight="1">
      <c r="C809" s="2"/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6" t="s">
        <v>39</v>
      </c>
      <c r="M809" s="6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6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</row>
    <row r="810" ht="15.75" customHeight="1">
      <c r="C810" s="2"/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6" t="s">
        <v>39</v>
      </c>
      <c r="M810" s="6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6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</row>
    <row r="811" ht="15.75" customHeight="1">
      <c r="C811" s="2"/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6" t="s">
        <v>39</v>
      </c>
      <c r="M811" s="6" t="s">
        <v>39</v>
      </c>
      <c r="N811" s="2" t="s">
        <v>39</v>
      </c>
      <c r="O811" s="2" t="s">
        <v>39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6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</row>
    <row r="812" ht="15.75" customHeight="1">
      <c r="C812" s="2"/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6" t="s">
        <v>39</v>
      </c>
      <c r="M812" s="6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6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</row>
    <row r="813" ht="15.75" customHeight="1">
      <c r="C813" s="2"/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6" t="s">
        <v>39</v>
      </c>
      <c r="M813" s="6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6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</row>
    <row r="814" ht="15.75" customHeight="1">
      <c r="C814" s="2"/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6" t="s">
        <v>39</v>
      </c>
      <c r="M814" s="6" t="s">
        <v>39</v>
      </c>
      <c r="N814" s="2" t="s">
        <v>39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6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</row>
    <row r="815" ht="15.75" customHeight="1">
      <c r="C815" s="2"/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6" t="s">
        <v>39</v>
      </c>
      <c r="M815" s="6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6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</row>
    <row r="816" ht="15.75" customHeight="1">
      <c r="C816" s="2"/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6" t="s">
        <v>39</v>
      </c>
      <c r="M816" s="6" t="s">
        <v>39</v>
      </c>
      <c r="N816" s="2" t="s">
        <v>39</v>
      </c>
      <c r="O816" s="2" t="s">
        <v>39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6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</row>
    <row r="817" ht="15.75" customHeight="1">
      <c r="C817" s="2"/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6" t="s">
        <v>39</v>
      </c>
      <c r="M817" s="6" t="s">
        <v>39</v>
      </c>
      <c r="N817" s="2" t="s">
        <v>39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6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</row>
    <row r="818" ht="15.75" customHeight="1">
      <c r="C818" s="2"/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6" t="s">
        <v>39</v>
      </c>
      <c r="M818" s="6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6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</row>
    <row r="819" ht="15.75" customHeight="1">
      <c r="C819" s="2"/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6" t="s">
        <v>39</v>
      </c>
      <c r="M819" s="6" t="s">
        <v>39</v>
      </c>
      <c r="N819" s="2" t="s">
        <v>39</v>
      </c>
      <c r="O819" s="2" t="s">
        <v>39</v>
      </c>
      <c r="P819" s="2" t="s">
        <v>39</v>
      </c>
      <c r="Q819" s="2" t="s">
        <v>39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6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</row>
    <row r="820" ht="15.75" customHeight="1">
      <c r="C820" s="2"/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6" t="s">
        <v>39</v>
      </c>
      <c r="M820" s="6" t="s">
        <v>39</v>
      </c>
      <c r="N820" s="2" t="s">
        <v>39</v>
      </c>
      <c r="O820" s="2" t="s">
        <v>39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6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39</v>
      </c>
      <c r="AG820" s="2" t="s">
        <v>39</v>
      </c>
    </row>
    <row r="821" ht="15.75" customHeight="1">
      <c r="C821" s="2"/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6" t="s">
        <v>39</v>
      </c>
      <c r="M821" s="6" t="s">
        <v>39</v>
      </c>
      <c r="N821" s="2" t="s">
        <v>39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6" t="s">
        <v>39</v>
      </c>
      <c r="AB821" s="2" t="s">
        <v>39</v>
      </c>
      <c r="AC821" s="2" t="s">
        <v>39</v>
      </c>
      <c r="AD821" s="2" t="s">
        <v>39</v>
      </c>
      <c r="AE821" s="2" t="s">
        <v>39</v>
      </c>
      <c r="AF821" s="2" t="s">
        <v>39</v>
      </c>
      <c r="AG821" s="2" t="s">
        <v>39</v>
      </c>
    </row>
    <row r="822" ht="15.75" customHeight="1">
      <c r="C822" s="2"/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6" t="s">
        <v>39</v>
      </c>
      <c r="M822" s="6" t="s">
        <v>39</v>
      </c>
      <c r="N822" s="2" t="s">
        <v>39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6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</row>
    <row r="823" ht="15.75" customHeight="1">
      <c r="C823" s="2"/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6" t="s">
        <v>39</v>
      </c>
      <c r="M823" s="6" t="s">
        <v>39</v>
      </c>
      <c r="N823" s="2" t="s">
        <v>39</v>
      </c>
      <c r="O823" s="2" t="s">
        <v>39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6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39</v>
      </c>
    </row>
    <row r="824" ht="15.75" customHeight="1">
      <c r="C824" s="2"/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6" t="s">
        <v>39</v>
      </c>
      <c r="M824" s="6" t="s">
        <v>39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6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</row>
    <row r="825" ht="15.75" customHeight="1">
      <c r="C825" s="2"/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6" t="s">
        <v>39</v>
      </c>
      <c r="M825" s="6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6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</row>
    <row r="826" ht="15.75" customHeight="1">
      <c r="C826" s="2"/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6" t="s">
        <v>39</v>
      </c>
      <c r="M826" s="6" t="s">
        <v>39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6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</row>
    <row r="827" ht="15.75" customHeight="1">
      <c r="C827" s="2"/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6" t="s">
        <v>39</v>
      </c>
      <c r="M827" s="6" t="s">
        <v>39</v>
      </c>
      <c r="N827" s="2" t="s">
        <v>39</v>
      </c>
      <c r="O827" s="2" t="s">
        <v>39</v>
      </c>
      <c r="P827" s="2" t="s">
        <v>39</v>
      </c>
      <c r="Q827" s="2" t="s">
        <v>39</v>
      </c>
      <c r="R827" s="2" t="s">
        <v>39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6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</row>
    <row r="828" ht="15.75" customHeight="1">
      <c r="C828" s="2"/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6" t="s">
        <v>39</v>
      </c>
      <c r="M828" s="6" t="s">
        <v>39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6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</row>
    <row r="829" ht="15.75" customHeight="1">
      <c r="C829" s="2"/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6" t="s">
        <v>39</v>
      </c>
      <c r="M829" s="6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6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G829" s="2" t="s">
        <v>39</v>
      </c>
    </row>
    <row r="830" ht="15.75" customHeight="1">
      <c r="C830" s="2"/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6" t="s">
        <v>39</v>
      </c>
      <c r="M830" s="6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6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</row>
    <row r="831" ht="15.75" customHeight="1">
      <c r="C831" s="2"/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6" t="s">
        <v>39</v>
      </c>
      <c r="M831" s="6" t="s">
        <v>39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6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</row>
    <row r="832" ht="15.75" customHeight="1">
      <c r="C832" s="2"/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6" t="s">
        <v>39</v>
      </c>
      <c r="M832" s="6" t="s">
        <v>39</v>
      </c>
      <c r="N832" s="2" t="s">
        <v>39</v>
      </c>
      <c r="O832" s="2" t="s">
        <v>39</v>
      </c>
      <c r="P832" s="2" t="s">
        <v>39</v>
      </c>
      <c r="Q832" s="2" t="s">
        <v>39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6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</row>
    <row r="833" ht="15.75" customHeight="1">
      <c r="C833" s="2"/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6" t="s">
        <v>39</v>
      </c>
      <c r="M833" s="6" t="s">
        <v>39</v>
      </c>
      <c r="N833" s="2" t="s">
        <v>39</v>
      </c>
      <c r="O833" s="2" t="s">
        <v>39</v>
      </c>
      <c r="P833" s="2" t="s">
        <v>39</v>
      </c>
      <c r="Q833" s="2" t="s">
        <v>39</v>
      </c>
      <c r="R833" s="2" t="s">
        <v>39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6" t="s">
        <v>39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39</v>
      </c>
    </row>
    <row r="834" ht="15.75" customHeight="1">
      <c r="C834" s="2"/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6" t="s">
        <v>39</v>
      </c>
      <c r="M834" s="6" t="s">
        <v>39</v>
      </c>
      <c r="N834" s="2" t="s">
        <v>39</v>
      </c>
      <c r="O834" s="2" t="s">
        <v>39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6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</row>
    <row r="835" ht="15.75" customHeight="1">
      <c r="C835" s="2"/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6" t="s">
        <v>39</v>
      </c>
      <c r="M835" s="6" t="s">
        <v>39</v>
      </c>
      <c r="N835" s="2" t="s">
        <v>39</v>
      </c>
      <c r="O835" s="2" t="s">
        <v>39</v>
      </c>
      <c r="P835" s="2" t="s">
        <v>39</v>
      </c>
      <c r="Q835" s="2" t="s">
        <v>39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6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</row>
    <row r="836" ht="15.75" customHeight="1">
      <c r="C836" s="2"/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6" t="s">
        <v>39</v>
      </c>
      <c r="M836" s="6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6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</row>
    <row r="837" ht="15.75" customHeight="1">
      <c r="C837" s="2"/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6" t="s">
        <v>39</v>
      </c>
      <c r="M837" s="6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6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</row>
    <row r="838" ht="15.75" customHeight="1">
      <c r="C838" s="2"/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6" t="s">
        <v>39</v>
      </c>
      <c r="M838" s="6" t="s">
        <v>39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6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</row>
    <row r="839" ht="15.75" customHeight="1">
      <c r="C839" s="2"/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6" t="s">
        <v>39</v>
      </c>
      <c r="M839" s="6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6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</row>
    <row r="840" ht="15.75" customHeight="1">
      <c r="C840" s="2"/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6" t="s">
        <v>39</v>
      </c>
      <c r="M840" s="6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6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</row>
    <row r="841" ht="15.75" customHeight="1">
      <c r="C841" s="2"/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6" t="s">
        <v>39</v>
      </c>
      <c r="M841" s="6" t="s">
        <v>39</v>
      </c>
      <c r="N841" s="2" t="s">
        <v>39</v>
      </c>
      <c r="O841" s="2" t="s">
        <v>39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6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</row>
    <row r="842" ht="15.75" customHeight="1">
      <c r="C842" s="2"/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6" t="s">
        <v>39</v>
      </c>
      <c r="M842" s="6" t="s">
        <v>39</v>
      </c>
      <c r="N842" s="2" t="s">
        <v>39</v>
      </c>
      <c r="O842" s="2" t="s">
        <v>39</v>
      </c>
      <c r="P842" s="2" t="s">
        <v>39</v>
      </c>
      <c r="Q842" s="2" t="s">
        <v>39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6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</row>
    <row r="843" ht="15.75" customHeight="1">
      <c r="C843" s="2"/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6" t="s">
        <v>39</v>
      </c>
      <c r="M843" s="6" t="s">
        <v>39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6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</row>
    <row r="844" ht="15.75" customHeight="1">
      <c r="C844" s="2"/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39</v>
      </c>
      <c r="I844" s="2" t="s">
        <v>39</v>
      </c>
      <c r="J844" s="2" t="s">
        <v>39</v>
      </c>
      <c r="K844" s="2" t="s">
        <v>39</v>
      </c>
      <c r="L844" s="6" t="s">
        <v>39</v>
      </c>
      <c r="M844" s="6" t="s">
        <v>39</v>
      </c>
      <c r="N844" s="2" t="s">
        <v>39</v>
      </c>
      <c r="O844" s="2" t="s">
        <v>39</v>
      </c>
      <c r="P844" s="2" t="s">
        <v>39</v>
      </c>
      <c r="Q844" s="2" t="s">
        <v>39</v>
      </c>
      <c r="R844" s="2" t="s">
        <v>39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6" t="s">
        <v>39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39</v>
      </c>
      <c r="AG844" s="2" t="s">
        <v>39</v>
      </c>
    </row>
    <row r="845" ht="15.75" customHeight="1">
      <c r="C845" s="2"/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6" t="s">
        <v>39</v>
      </c>
      <c r="M845" s="6" t="s">
        <v>39</v>
      </c>
      <c r="N845" s="2" t="s">
        <v>39</v>
      </c>
      <c r="O845" s="2" t="s">
        <v>39</v>
      </c>
      <c r="P845" s="2" t="s">
        <v>39</v>
      </c>
      <c r="Q845" s="2" t="s">
        <v>39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6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39</v>
      </c>
      <c r="AG845" s="2" t="s">
        <v>39</v>
      </c>
    </row>
    <row r="846" ht="15.75" customHeight="1">
      <c r="C846" s="2"/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6" t="s">
        <v>39</v>
      </c>
      <c r="M846" s="6" t="s">
        <v>39</v>
      </c>
      <c r="N846" s="2" t="s">
        <v>39</v>
      </c>
      <c r="O846" s="2" t="s">
        <v>39</v>
      </c>
      <c r="P846" s="2" t="s">
        <v>39</v>
      </c>
      <c r="Q846" s="2" t="s">
        <v>39</v>
      </c>
      <c r="R846" s="2" t="s">
        <v>39</v>
      </c>
      <c r="S846" s="2" t="s">
        <v>39</v>
      </c>
      <c r="T846" s="2" t="s">
        <v>39</v>
      </c>
      <c r="U846" s="2" t="s">
        <v>39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6" t="s">
        <v>39</v>
      </c>
      <c r="AB846" s="2" t="s">
        <v>39</v>
      </c>
      <c r="AC846" s="2" t="s">
        <v>39</v>
      </c>
      <c r="AD846" s="2" t="s">
        <v>39</v>
      </c>
      <c r="AE846" s="2" t="s">
        <v>39</v>
      </c>
      <c r="AF846" s="2" t="s">
        <v>39</v>
      </c>
      <c r="AG846" s="2" t="s">
        <v>39</v>
      </c>
    </row>
    <row r="847" ht="15.75" customHeight="1">
      <c r="C847" s="2"/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6" t="s">
        <v>39</v>
      </c>
      <c r="M847" s="6" t="s">
        <v>39</v>
      </c>
      <c r="N847" s="2" t="s">
        <v>39</v>
      </c>
      <c r="O847" s="2" t="s">
        <v>39</v>
      </c>
      <c r="P847" s="2" t="s">
        <v>39</v>
      </c>
      <c r="Q847" s="2" t="s">
        <v>39</v>
      </c>
      <c r="R847" s="2" t="s">
        <v>39</v>
      </c>
      <c r="S847" s="2" t="s">
        <v>39</v>
      </c>
      <c r="T847" s="2" t="s">
        <v>39</v>
      </c>
      <c r="U847" s="2" t="s">
        <v>39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6" t="s">
        <v>39</v>
      </c>
      <c r="AB847" s="2" t="s">
        <v>39</v>
      </c>
      <c r="AC847" s="2" t="s">
        <v>39</v>
      </c>
      <c r="AD847" s="2" t="s">
        <v>39</v>
      </c>
      <c r="AE847" s="2" t="s">
        <v>39</v>
      </c>
      <c r="AF847" s="2" t="s">
        <v>39</v>
      </c>
      <c r="AG847" s="2" t="s">
        <v>39</v>
      </c>
    </row>
    <row r="848" ht="15.75" customHeight="1">
      <c r="C848" s="2"/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39</v>
      </c>
      <c r="I848" s="2" t="s">
        <v>39</v>
      </c>
      <c r="J848" s="2" t="s">
        <v>39</v>
      </c>
      <c r="K848" s="2" t="s">
        <v>39</v>
      </c>
      <c r="L848" s="6" t="s">
        <v>39</v>
      </c>
      <c r="M848" s="6" t="s">
        <v>39</v>
      </c>
      <c r="N848" s="2" t="s">
        <v>39</v>
      </c>
      <c r="O848" s="2" t="s">
        <v>39</v>
      </c>
      <c r="P848" s="2" t="s">
        <v>39</v>
      </c>
      <c r="Q848" s="2" t="s">
        <v>39</v>
      </c>
      <c r="R848" s="2" t="s">
        <v>39</v>
      </c>
      <c r="S848" s="2" t="s">
        <v>39</v>
      </c>
      <c r="T848" s="2" t="s">
        <v>39</v>
      </c>
      <c r="U848" s="2" t="s">
        <v>39</v>
      </c>
      <c r="V848" s="2" t="s">
        <v>39</v>
      </c>
      <c r="W848" s="2" t="s">
        <v>39</v>
      </c>
      <c r="X848" s="2" t="s">
        <v>39</v>
      </c>
      <c r="Y848" s="2" t="s">
        <v>39</v>
      </c>
      <c r="Z848" s="2" t="s">
        <v>39</v>
      </c>
      <c r="AA848" s="6" t="s">
        <v>39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39</v>
      </c>
    </row>
    <row r="849" ht="15.75" customHeight="1">
      <c r="C849" s="2"/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6" t="s">
        <v>39</v>
      </c>
      <c r="M849" s="6" t="s">
        <v>39</v>
      </c>
      <c r="N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6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39</v>
      </c>
    </row>
    <row r="850" ht="15.75" customHeight="1">
      <c r="C850" s="2"/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39</v>
      </c>
      <c r="I850" s="2" t="s">
        <v>39</v>
      </c>
      <c r="J850" s="2" t="s">
        <v>39</v>
      </c>
      <c r="K850" s="2" t="s">
        <v>39</v>
      </c>
      <c r="L850" s="6" t="s">
        <v>39</v>
      </c>
      <c r="M850" s="6" t="s">
        <v>39</v>
      </c>
      <c r="N850" s="2" t="s">
        <v>39</v>
      </c>
      <c r="O850" s="2" t="s">
        <v>39</v>
      </c>
      <c r="P850" s="2" t="s">
        <v>39</v>
      </c>
      <c r="Q850" s="2" t="s">
        <v>39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6" t="s">
        <v>39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39</v>
      </c>
    </row>
    <row r="851" ht="15.75" customHeight="1">
      <c r="C851" s="2"/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39</v>
      </c>
      <c r="I851" s="2" t="s">
        <v>39</v>
      </c>
      <c r="J851" s="2" t="s">
        <v>39</v>
      </c>
      <c r="K851" s="2" t="s">
        <v>39</v>
      </c>
      <c r="L851" s="6" t="s">
        <v>39</v>
      </c>
      <c r="M851" s="6" t="s">
        <v>39</v>
      </c>
      <c r="N851" s="2" t="s">
        <v>39</v>
      </c>
      <c r="O851" s="2" t="s">
        <v>39</v>
      </c>
      <c r="P851" s="2" t="s">
        <v>39</v>
      </c>
      <c r="Q851" s="2" t="s">
        <v>39</v>
      </c>
      <c r="R851" s="2" t="s">
        <v>39</v>
      </c>
      <c r="S851" s="2" t="s">
        <v>39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6" t="s">
        <v>39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39</v>
      </c>
    </row>
    <row r="852" ht="15.75" customHeight="1">
      <c r="C852" s="2"/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6" t="s">
        <v>39</v>
      </c>
      <c r="M852" s="6" t="s">
        <v>39</v>
      </c>
      <c r="N852" s="2" t="s">
        <v>39</v>
      </c>
      <c r="O852" s="2" t="s">
        <v>39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6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</row>
    <row r="853" ht="15.75" customHeight="1">
      <c r="C853" s="2"/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6" t="s">
        <v>39</v>
      </c>
      <c r="M853" s="6" t="s">
        <v>39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6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</row>
    <row r="854" ht="15.75" customHeight="1">
      <c r="C854" s="2"/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6" t="s">
        <v>39</v>
      </c>
      <c r="M854" s="6" t="s">
        <v>39</v>
      </c>
      <c r="N854" s="2" t="s">
        <v>39</v>
      </c>
      <c r="O854" s="2" t="s">
        <v>39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6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39</v>
      </c>
    </row>
    <row r="855" ht="15.75" customHeight="1">
      <c r="C855" s="2"/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6" t="s">
        <v>39</v>
      </c>
      <c r="M855" s="6" t="s">
        <v>39</v>
      </c>
      <c r="N855" s="2" t="s">
        <v>39</v>
      </c>
      <c r="O855" s="2" t="s">
        <v>39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6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</row>
    <row r="856" ht="15.75" customHeight="1">
      <c r="C856" s="2"/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6" t="s">
        <v>39</v>
      </c>
      <c r="M856" s="6" t="s">
        <v>39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6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</row>
    <row r="857" ht="15.75" customHeight="1">
      <c r="C857" s="2"/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6" t="s">
        <v>39</v>
      </c>
      <c r="M857" s="6" t="s">
        <v>39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6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</row>
    <row r="858" ht="15.75" customHeight="1">
      <c r="C858" s="2"/>
      <c r="D858" s="2" t="s">
        <v>39</v>
      </c>
      <c r="E858" s="2" t="s">
        <v>39</v>
      </c>
      <c r="F858" s="2" t="s">
        <v>39</v>
      </c>
      <c r="G858" s="2" t="s">
        <v>39</v>
      </c>
      <c r="H858" s="2" t="s">
        <v>39</v>
      </c>
      <c r="I858" s="2" t="s">
        <v>39</v>
      </c>
      <c r="J858" s="2" t="s">
        <v>39</v>
      </c>
      <c r="K858" s="2" t="s">
        <v>39</v>
      </c>
      <c r="L858" s="6" t="s">
        <v>39</v>
      </c>
      <c r="M858" s="6" t="s">
        <v>39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6" t="s">
        <v>39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39</v>
      </c>
      <c r="AG858" s="2" t="s">
        <v>39</v>
      </c>
    </row>
    <row r="859" ht="15.75" customHeight="1">
      <c r="C859" s="2"/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6" t="s">
        <v>39</v>
      </c>
      <c r="M859" s="6" t="s">
        <v>39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6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</row>
    <row r="860" ht="15.75" customHeight="1">
      <c r="C860" s="2"/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6" t="s">
        <v>39</v>
      </c>
      <c r="M860" s="6" t="s">
        <v>39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6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</row>
    <row r="861" ht="15.75" customHeight="1">
      <c r="C861" s="2"/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6" t="s">
        <v>39</v>
      </c>
      <c r="M861" s="6" t="s">
        <v>39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6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</row>
    <row r="862" ht="15.75" customHeight="1">
      <c r="C862" s="2"/>
      <c r="D862" s="2" t="s">
        <v>39</v>
      </c>
      <c r="E862" s="2" t="s">
        <v>39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6" t="s">
        <v>39</v>
      </c>
      <c r="M862" s="6" t="s">
        <v>39</v>
      </c>
      <c r="N862" s="2" t="s">
        <v>39</v>
      </c>
      <c r="O862" s="2" t="s">
        <v>39</v>
      </c>
      <c r="P862" s="2" t="s">
        <v>39</v>
      </c>
      <c r="Q862" s="2" t="s">
        <v>39</v>
      </c>
      <c r="R862" s="2" t="s">
        <v>39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6" t="s">
        <v>39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39</v>
      </c>
    </row>
    <row r="863" ht="15.75" customHeight="1">
      <c r="C863" s="2"/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6" t="s">
        <v>39</v>
      </c>
      <c r="M863" s="6" t="s">
        <v>39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6" t="s">
        <v>39</v>
      </c>
      <c r="AB863" s="2" t="s">
        <v>39</v>
      </c>
      <c r="AC863" s="2" t="s">
        <v>39</v>
      </c>
      <c r="AD863" s="2" t="s">
        <v>39</v>
      </c>
      <c r="AE863" s="2" t="s">
        <v>39</v>
      </c>
      <c r="AF863" s="2" t="s">
        <v>39</v>
      </c>
      <c r="AG863" s="2" t="s">
        <v>39</v>
      </c>
    </row>
    <row r="864" ht="15.75" customHeight="1">
      <c r="C864" s="2"/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6" t="s">
        <v>39</v>
      </c>
      <c r="M864" s="6" t="s">
        <v>39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6" t="s">
        <v>39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39</v>
      </c>
    </row>
    <row r="865" ht="15.75" customHeight="1">
      <c r="C865" s="2"/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6" t="s">
        <v>39</v>
      </c>
      <c r="M865" s="6" t="s">
        <v>39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6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39</v>
      </c>
    </row>
    <row r="866" ht="15.75" customHeight="1">
      <c r="C866" s="2"/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6" t="s">
        <v>39</v>
      </c>
      <c r="M866" s="6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6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39</v>
      </c>
    </row>
    <row r="867" ht="15.75" customHeight="1">
      <c r="C867" s="2"/>
      <c r="D867" s="2" t="s">
        <v>39</v>
      </c>
      <c r="E867" s="2" t="s">
        <v>39</v>
      </c>
      <c r="F867" s="2" t="s">
        <v>39</v>
      </c>
      <c r="G867" s="2" t="s">
        <v>39</v>
      </c>
      <c r="H867" s="2" t="s">
        <v>39</v>
      </c>
      <c r="I867" s="2" t="s">
        <v>39</v>
      </c>
      <c r="J867" s="2" t="s">
        <v>39</v>
      </c>
      <c r="K867" s="2" t="s">
        <v>39</v>
      </c>
      <c r="L867" s="6" t="s">
        <v>39</v>
      </c>
      <c r="M867" s="6" t="s">
        <v>39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6" t="s">
        <v>39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39</v>
      </c>
    </row>
    <row r="868" ht="15.75" customHeight="1">
      <c r="C868" s="2"/>
      <c r="D868" s="2" t="s">
        <v>39</v>
      </c>
      <c r="E868" s="2" t="s">
        <v>39</v>
      </c>
      <c r="F868" s="2" t="s">
        <v>39</v>
      </c>
      <c r="G868" s="2" t="s">
        <v>39</v>
      </c>
      <c r="H868" s="2" t="s">
        <v>39</v>
      </c>
      <c r="I868" s="2" t="s">
        <v>39</v>
      </c>
      <c r="J868" s="2" t="s">
        <v>39</v>
      </c>
      <c r="K868" s="2" t="s">
        <v>39</v>
      </c>
      <c r="L868" s="6" t="s">
        <v>39</v>
      </c>
      <c r="M868" s="6" t="s">
        <v>39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6" t="s">
        <v>39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39</v>
      </c>
    </row>
    <row r="869" ht="15.75" customHeight="1">
      <c r="C869" s="2"/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6" t="s">
        <v>39</v>
      </c>
      <c r="M869" s="6" t="s">
        <v>39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6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39</v>
      </c>
    </row>
    <row r="870" ht="15.75" customHeight="1">
      <c r="C870" s="2"/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6" t="s">
        <v>39</v>
      </c>
      <c r="M870" s="6" t="s">
        <v>39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6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39</v>
      </c>
    </row>
    <row r="871" ht="15.75" customHeight="1">
      <c r="C871" s="2"/>
      <c r="D871" s="2" t="s">
        <v>39</v>
      </c>
      <c r="E871" s="2" t="s">
        <v>39</v>
      </c>
      <c r="F871" s="2" t="s">
        <v>39</v>
      </c>
      <c r="G871" s="2" t="s">
        <v>39</v>
      </c>
      <c r="H871" s="2" t="s">
        <v>39</v>
      </c>
      <c r="I871" s="2" t="s">
        <v>39</v>
      </c>
      <c r="J871" s="2" t="s">
        <v>39</v>
      </c>
      <c r="K871" s="2" t="s">
        <v>39</v>
      </c>
      <c r="L871" s="6" t="s">
        <v>39</v>
      </c>
      <c r="M871" s="6" t="s">
        <v>39</v>
      </c>
      <c r="N871" s="2" t="s">
        <v>39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6" t="s">
        <v>39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39</v>
      </c>
    </row>
    <row r="872" ht="15.75" customHeight="1">
      <c r="C872" s="2"/>
      <c r="D872" s="2" t="s">
        <v>39</v>
      </c>
      <c r="E872" s="2" t="s">
        <v>39</v>
      </c>
      <c r="F872" s="2" t="s">
        <v>39</v>
      </c>
      <c r="G872" s="2" t="s">
        <v>39</v>
      </c>
      <c r="H872" s="2" t="s">
        <v>39</v>
      </c>
      <c r="I872" s="2" t="s">
        <v>39</v>
      </c>
      <c r="J872" s="2" t="s">
        <v>39</v>
      </c>
      <c r="K872" s="2" t="s">
        <v>39</v>
      </c>
      <c r="L872" s="6" t="s">
        <v>39</v>
      </c>
      <c r="M872" s="6" t="s">
        <v>39</v>
      </c>
      <c r="N872" s="2" t="s">
        <v>39</v>
      </c>
      <c r="O872" s="2" t="s">
        <v>39</v>
      </c>
      <c r="P872" s="2" t="s">
        <v>39</v>
      </c>
      <c r="Q872" s="2" t="s">
        <v>39</v>
      </c>
      <c r="R872" s="2" t="s">
        <v>39</v>
      </c>
      <c r="S872" s="2" t="s">
        <v>39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6" t="s">
        <v>39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39</v>
      </c>
      <c r="AG872" s="2" t="s">
        <v>39</v>
      </c>
    </row>
    <row r="873" ht="15.75" customHeight="1">
      <c r="C873" s="2"/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6" t="s">
        <v>39</v>
      </c>
      <c r="M873" s="6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6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39</v>
      </c>
    </row>
    <row r="874" ht="15.75" customHeight="1">
      <c r="C874" s="2"/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6" t="s">
        <v>39</v>
      </c>
      <c r="M874" s="6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6" t="s">
        <v>39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39</v>
      </c>
    </row>
    <row r="875" ht="15.75" customHeight="1">
      <c r="C875" s="2"/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L875" s="6" t="s">
        <v>39</v>
      </c>
      <c r="M875" s="6" t="s">
        <v>39</v>
      </c>
      <c r="N875" s="2" t="s">
        <v>39</v>
      </c>
      <c r="O875" s="2" t="s">
        <v>39</v>
      </c>
      <c r="P875" s="2" t="s">
        <v>39</v>
      </c>
      <c r="Q875" s="2" t="s">
        <v>39</v>
      </c>
      <c r="R875" s="2" t="s">
        <v>39</v>
      </c>
      <c r="S875" s="2" t="s">
        <v>39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6" t="s">
        <v>39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39</v>
      </c>
    </row>
    <row r="876" ht="15.75" customHeight="1">
      <c r="C876" s="2"/>
      <c r="D876" s="2" t="s">
        <v>39</v>
      </c>
      <c r="E876" s="2" t="s">
        <v>39</v>
      </c>
      <c r="F876" s="2" t="s">
        <v>39</v>
      </c>
      <c r="G876" s="2" t="s">
        <v>39</v>
      </c>
      <c r="H876" s="2" t="s">
        <v>39</v>
      </c>
      <c r="I876" s="2" t="s">
        <v>39</v>
      </c>
      <c r="J876" s="2" t="s">
        <v>39</v>
      </c>
      <c r="K876" s="2" t="s">
        <v>39</v>
      </c>
      <c r="L876" s="6" t="s">
        <v>39</v>
      </c>
      <c r="M876" s="6" t="s">
        <v>39</v>
      </c>
      <c r="N876" s="2" t="s">
        <v>39</v>
      </c>
      <c r="O876" s="2" t="s">
        <v>39</v>
      </c>
      <c r="P876" s="2" t="s">
        <v>39</v>
      </c>
      <c r="Q876" s="2" t="s">
        <v>39</v>
      </c>
      <c r="R876" s="2" t="s">
        <v>39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6" t="s">
        <v>39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39</v>
      </c>
    </row>
    <row r="877" ht="15.75" customHeight="1">
      <c r="C877" s="2"/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6" t="s">
        <v>39</v>
      </c>
      <c r="M877" s="6" t="s">
        <v>39</v>
      </c>
      <c r="N877" s="2" t="s">
        <v>39</v>
      </c>
      <c r="O877" s="2" t="s">
        <v>39</v>
      </c>
      <c r="P877" s="2" t="s">
        <v>39</v>
      </c>
      <c r="Q877" s="2" t="s">
        <v>39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6" t="s">
        <v>39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39</v>
      </c>
    </row>
    <row r="878" ht="15.75" customHeight="1">
      <c r="C878" s="2"/>
      <c r="D878" s="2" t="s">
        <v>39</v>
      </c>
      <c r="E878" s="2" t="s">
        <v>39</v>
      </c>
      <c r="F878" s="2" t="s">
        <v>39</v>
      </c>
      <c r="G878" s="2" t="s">
        <v>39</v>
      </c>
      <c r="H878" s="2" t="s">
        <v>39</v>
      </c>
      <c r="I878" s="2" t="s">
        <v>39</v>
      </c>
      <c r="J878" s="2" t="s">
        <v>39</v>
      </c>
      <c r="K878" s="2" t="s">
        <v>39</v>
      </c>
      <c r="L878" s="6" t="s">
        <v>39</v>
      </c>
      <c r="M878" s="6" t="s">
        <v>39</v>
      </c>
      <c r="N878" s="2" t="s">
        <v>39</v>
      </c>
      <c r="O878" s="2" t="s">
        <v>39</v>
      </c>
      <c r="P878" s="2" t="s">
        <v>39</v>
      </c>
      <c r="Q878" s="2" t="s">
        <v>39</v>
      </c>
      <c r="R878" s="2" t="s">
        <v>39</v>
      </c>
      <c r="S878" s="2" t="s">
        <v>39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6" t="s">
        <v>39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39</v>
      </c>
    </row>
    <row r="879" ht="15.75" customHeight="1">
      <c r="C879" s="2"/>
      <c r="D879" s="2" t="s">
        <v>39</v>
      </c>
      <c r="E879" s="2" t="s">
        <v>39</v>
      </c>
      <c r="F879" s="2" t="s">
        <v>39</v>
      </c>
      <c r="G879" s="2" t="s">
        <v>39</v>
      </c>
      <c r="H879" s="2" t="s">
        <v>39</v>
      </c>
      <c r="I879" s="2" t="s">
        <v>39</v>
      </c>
      <c r="J879" s="2" t="s">
        <v>39</v>
      </c>
      <c r="K879" s="2" t="s">
        <v>39</v>
      </c>
      <c r="L879" s="6" t="s">
        <v>39</v>
      </c>
      <c r="M879" s="6" t="s">
        <v>39</v>
      </c>
      <c r="N879" s="2" t="s">
        <v>39</v>
      </c>
      <c r="O879" s="2" t="s">
        <v>39</v>
      </c>
      <c r="P879" s="2" t="s">
        <v>39</v>
      </c>
      <c r="Q879" s="2" t="s">
        <v>39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6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39</v>
      </c>
    </row>
    <row r="880" ht="15.75" customHeight="1">
      <c r="C880" s="2"/>
      <c r="D880" s="2" t="s">
        <v>39</v>
      </c>
      <c r="E880" s="2" t="s">
        <v>39</v>
      </c>
      <c r="F880" s="2" t="s">
        <v>39</v>
      </c>
      <c r="G880" s="2" t="s">
        <v>39</v>
      </c>
      <c r="H880" s="2" t="s">
        <v>39</v>
      </c>
      <c r="I880" s="2" t="s">
        <v>39</v>
      </c>
      <c r="J880" s="2" t="s">
        <v>39</v>
      </c>
      <c r="K880" s="2" t="s">
        <v>39</v>
      </c>
      <c r="L880" s="6" t="s">
        <v>39</v>
      </c>
      <c r="M880" s="6" t="s">
        <v>39</v>
      </c>
      <c r="N880" s="2" t="s">
        <v>39</v>
      </c>
      <c r="O880" s="2" t="s">
        <v>39</v>
      </c>
      <c r="P880" s="2" t="s">
        <v>39</v>
      </c>
      <c r="Q880" s="2" t="s">
        <v>39</v>
      </c>
      <c r="R880" s="2" t="s">
        <v>39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39</v>
      </c>
      <c r="Y880" s="2" t="s">
        <v>39</v>
      </c>
      <c r="Z880" s="2" t="s">
        <v>39</v>
      </c>
      <c r="AA880" s="6" t="s">
        <v>39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39</v>
      </c>
    </row>
    <row r="881" ht="15.75" customHeight="1">
      <c r="C881" s="2"/>
      <c r="D881" s="2" t="s">
        <v>39</v>
      </c>
      <c r="E881" s="2" t="s">
        <v>39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6" t="s">
        <v>39</v>
      </c>
      <c r="M881" s="6" t="s">
        <v>39</v>
      </c>
      <c r="N881" s="2" t="s">
        <v>39</v>
      </c>
      <c r="O881" s="2" t="s">
        <v>39</v>
      </c>
      <c r="P881" s="2" t="s">
        <v>39</v>
      </c>
      <c r="Q881" s="2" t="s">
        <v>39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6" t="s">
        <v>39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39</v>
      </c>
    </row>
    <row r="882" ht="15.75" customHeight="1">
      <c r="C882" s="2"/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6" t="s">
        <v>39</v>
      </c>
      <c r="M882" s="6" t="s">
        <v>39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6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39</v>
      </c>
    </row>
    <row r="883" ht="15.75" customHeight="1">
      <c r="C883" s="2"/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6" t="s">
        <v>39</v>
      </c>
      <c r="M883" s="6" t="s">
        <v>39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6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39</v>
      </c>
    </row>
    <row r="884" ht="15.75" customHeight="1">
      <c r="C884" s="2"/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6" t="s">
        <v>39</v>
      </c>
      <c r="M884" s="6" t="s">
        <v>39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6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39</v>
      </c>
    </row>
    <row r="885" ht="15.75" customHeight="1">
      <c r="C885" s="2"/>
      <c r="D885" s="2" t="s">
        <v>39</v>
      </c>
      <c r="E885" s="2" t="s">
        <v>39</v>
      </c>
      <c r="F885" s="2" t="s">
        <v>39</v>
      </c>
      <c r="G885" s="2" t="s">
        <v>39</v>
      </c>
      <c r="H885" s="2" t="s">
        <v>39</v>
      </c>
      <c r="I885" s="2" t="s">
        <v>39</v>
      </c>
      <c r="J885" s="2" t="s">
        <v>39</v>
      </c>
      <c r="K885" s="2" t="s">
        <v>39</v>
      </c>
      <c r="L885" s="6" t="s">
        <v>39</v>
      </c>
      <c r="M885" s="6" t="s">
        <v>39</v>
      </c>
      <c r="N885" s="2" t="s">
        <v>39</v>
      </c>
      <c r="O885" s="2" t="s">
        <v>39</v>
      </c>
      <c r="P885" s="2" t="s">
        <v>39</v>
      </c>
      <c r="Q885" s="2" t="s">
        <v>39</v>
      </c>
      <c r="R885" s="2" t="s">
        <v>39</v>
      </c>
      <c r="S885" s="2" t="s">
        <v>39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6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39</v>
      </c>
    </row>
    <row r="886" ht="15.75" customHeight="1">
      <c r="C886" s="2"/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6" t="s">
        <v>39</v>
      </c>
      <c r="M886" s="6" t="s">
        <v>39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6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</row>
    <row r="887" ht="15.75" customHeight="1">
      <c r="C887" s="2"/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6" t="s">
        <v>39</v>
      </c>
      <c r="M887" s="6" t="s">
        <v>39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6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</row>
    <row r="888" ht="15.75" customHeight="1">
      <c r="C888" s="2"/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6" t="s">
        <v>39</v>
      </c>
      <c r="M888" s="6" t="s">
        <v>39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6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39</v>
      </c>
    </row>
    <row r="889" ht="15.75" customHeight="1">
      <c r="C889" s="2"/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6" t="s">
        <v>39</v>
      </c>
      <c r="M889" s="6" t="s">
        <v>39</v>
      </c>
      <c r="N889" s="2" t="s">
        <v>39</v>
      </c>
      <c r="O889" s="2" t="s">
        <v>39</v>
      </c>
      <c r="P889" s="2" t="s">
        <v>39</v>
      </c>
      <c r="Q889" s="2" t="s">
        <v>39</v>
      </c>
      <c r="R889" s="2" t="s">
        <v>39</v>
      </c>
      <c r="S889" s="2" t="s">
        <v>39</v>
      </c>
      <c r="T889" s="2" t="s">
        <v>39</v>
      </c>
      <c r="U889" s="2" t="s">
        <v>39</v>
      </c>
      <c r="V889" s="2" t="s">
        <v>39</v>
      </c>
      <c r="W889" s="2" t="s">
        <v>39</v>
      </c>
      <c r="X889" s="2" t="s">
        <v>39</v>
      </c>
      <c r="Y889" s="2" t="s">
        <v>39</v>
      </c>
      <c r="Z889" s="2" t="s">
        <v>39</v>
      </c>
      <c r="AA889" s="6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39</v>
      </c>
    </row>
    <row r="890" ht="15.75" customHeight="1">
      <c r="C890" s="2"/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6" t="s">
        <v>39</v>
      </c>
      <c r="M890" s="6" t="s">
        <v>39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6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</row>
    <row r="891" ht="15.75" customHeight="1">
      <c r="C891" s="2"/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6" t="s">
        <v>39</v>
      </c>
      <c r="M891" s="6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6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</row>
    <row r="892" ht="15.75" customHeight="1">
      <c r="C892" s="2"/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6" t="s">
        <v>39</v>
      </c>
      <c r="M892" s="6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6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</row>
    <row r="893" ht="15.75" customHeight="1">
      <c r="C893" s="2"/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6" t="s">
        <v>39</v>
      </c>
      <c r="M893" s="6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6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</row>
    <row r="894" ht="15.75" customHeight="1">
      <c r="C894" s="2"/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6" t="s">
        <v>39</v>
      </c>
      <c r="M894" s="6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6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</row>
    <row r="895" ht="15.75" customHeight="1">
      <c r="C895" s="2"/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6" t="s">
        <v>39</v>
      </c>
      <c r="M895" s="6" t="s">
        <v>39</v>
      </c>
      <c r="N895" s="2" t="s">
        <v>39</v>
      </c>
      <c r="O895" s="2" t="s">
        <v>39</v>
      </c>
      <c r="P895" s="2" t="s">
        <v>39</v>
      </c>
      <c r="Q895" s="2" t="s">
        <v>39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6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39</v>
      </c>
    </row>
    <row r="896" ht="15.75" customHeight="1">
      <c r="C896" s="2"/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6" t="s">
        <v>39</v>
      </c>
      <c r="M896" s="6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6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</row>
    <row r="897" ht="15.75" customHeight="1">
      <c r="C897" s="2"/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6" t="s">
        <v>39</v>
      </c>
      <c r="M897" s="6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W897" s="2" t="s">
        <v>39</v>
      </c>
      <c r="X897" s="2" t="s">
        <v>39</v>
      </c>
      <c r="Y897" s="2" t="s">
        <v>39</v>
      </c>
      <c r="Z897" s="2" t="s">
        <v>39</v>
      </c>
      <c r="AA897" s="6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39</v>
      </c>
    </row>
    <row r="898" ht="15.75" customHeight="1">
      <c r="C898" s="2"/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6" t="s">
        <v>39</v>
      </c>
      <c r="M898" s="6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6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</row>
    <row r="899" ht="15.75" customHeight="1">
      <c r="C899" s="2"/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6" t="s">
        <v>39</v>
      </c>
      <c r="M899" s="6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6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</row>
    <row r="900" ht="15.75" customHeight="1">
      <c r="C900" s="2"/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6" t="s">
        <v>39</v>
      </c>
      <c r="M900" s="6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6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</row>
    <row r="901" ht="15.75" customHeight="1">
      <c r="C901" s="2"/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6" t="s">
        <v>39</v>
      </c>
      <c r="M901" s="6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6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</row>
    <row r="902" ht="15.75" customHeight="1">
      <c r="C902" s="2"/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6" t="s">
        <v>39</v>
      </c>
      <c r="M902" s="6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6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</row>
    <row r="903" ht="15.75" customHeight="1">
      <c r="C903" s="2"/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6" t="s">
        <v>39</v>
      </c>
      <c r="M903" s="6" t="s">
        <v>39</v>
      </c>
      <c r="N903" s="2" t="s">
        <v>39</v>
      </c>
      <c r="O903" s="2" t="s">
        <v>39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6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</row>
    <row r="904" ht="15.75" customHeight="1">
      <c r="C904" s="2"/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6" t="s">
        <v>39</v>
      </c>
      <c r="M904" s="6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6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</row>
    <row r="905" ht="15.75" customHeight="1">
      <c r="C905" s="2"/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6" t="s">
        <v>39</v>
      </c>
      <c r="M905" s="6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6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</row>
    <row r="906" ht="15.75" customHeight="1">
      <c r="C906" s="2"/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6" t="s">
        <v>39</v>
      </c>
      <c r="M906" s="6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6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</row>
    <row r="907" ht="15.75" customHeight="1">
      <c r="C907" s="2"/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6" t="s">
        <v>39</v>
      </c>
      <c r="M907" s="6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6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</row>
    <row r="908" ht="15.75" customHeight="1">
      <c r="C908" s="2"/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6" t="s">
        <v>39</v>
      </c>
      <c r="M908" s="6" t="s">
        <v>39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6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</row>
    <row r="909" ht="15.75" customHeight="1">
      <c r="C909" s="2"/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6" t="s">
        <v>39</v>
      </c>
      <c r="M909" s="6" t="s">
        <v>39</v>
      </c>
      <c r="N909" s="2" t="s">
        <v>39</v>
      </c>
      <c r="O909" s="2" t="s">
        <v>39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6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</row>
    <row r="910" ht="15.75" customHeight="1">
      <c r="C910" s="2"/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6" t="s">
        <v>39</v>
      </c>
      <c r="M910" s="6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6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</row>
    <row r="911" ht="15.75" customHeight="1">
      <c r="C911" s="2"/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6" t="s">
        <v>39</v>
      </c>
      <c r="M911" s="6" t="s">
        <v>39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6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39</v>
      </c>
      <c r="AG911" s="2" t="s">
        <v>39</v>
      </c>
    </row>
    <row r="912" ht="15.75" customHeight="1">
      <c r="C912" s="2"/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6" t="s">
        <v>39</v>
      </c>
      <c r="M912" s="6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6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</row>
    <row r="913" ht="15.75" customHeight="1">
      <c r="C913" s="2"/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6" t="s">
        <v>39</v>
      </c>
      <c r="M913" s="6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6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</row>
    <row r="914" ht="15.75" customHeight="1">
      <c r="C914" s="2"/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6" t="s">
        <v>39</v>
      </c>
      <c r="M914" s="6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6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</row>
    <row r="915" ht="15.75" customHeight="1">
      <c r="C915" s="2"/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6" t="s">
        <v>39</v>
      </c>
      <c r="M915" s="6" t="s">
        <v>39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6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</row>
    <row r="916" ht="15.75" customHeight="1">
      <c r="C916" s="2"/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6" t="s">
        <v>39</v>
      </c>
      <c r="M916" s="6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6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</row>
    <row r="917" ht="15.75" customHeight="1">
      <c r="C917" s="2"/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6" t="s">
        <v>39</v>
      </c>
      <c r="M917" s="6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6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</row>
    <row r="918" ht="15.75" customHeight="1">
      <c r="C918" s="2"/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6" t="s">
        <v>39</v>
      </c>
      <c r="M918" s="6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6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</row>
    <row r="919" ht="15.75" customHeight="1">
      <c r="C919" s="2"/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6" t="s">
        <v>39</v>
      </c>
      <c r="M919" s="6" t="s">
        <v>39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6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</row>
    <row r="920" ht="15.75" customHeight="1">
      <c r="C920" s="2"/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6" t="s">
        <v>39</v>
      </c>
      <c r="M920" s="6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6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</row>
    <row r="921" ht="15.75" customHeight="1">
      <c r="C921" s="2"/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6" t="s">
        <v>39</v>
      </c>
      <c r="M921" s="6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6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</row>
    <row r="922" ht="15.75" customHeight="1">
      <c r="C922" s="2"/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6" t="s">
        <v>39</v>
      </c>
      <c r="M922" s="6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6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G922" s="2" t="s">
        <v>39</v>
      </c>
    </row>
    <row r="923" ht="15.75" customHeight="1">
      <c r="C923" s="2"/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6" t="s">
        <v>39</v>
      </c>
      <c r="M923" s="6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6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</row>
    <row r="924" ht="15.75" customHeight="1">
      <c r="C924" s="2"/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6" t="s">
        <v>39</v>
      </c>
      <c r="M924" s="6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6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</row>
    <row r="925" ht="15.75" customHeight="1">
      <c r="C925" s="2"/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6" t="s">
        <v>39</v>
      </c>
      <c r="M925" s="6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6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</row>
    <row r="926" ht="15.75" customHeight="1">
      <c r="C926" s="2"/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6" t="s">
        <v>39</v>
      </c>
      <c r="M926" s="6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6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</row>
    <row r="927" ht="15.75" customHeight="1">
      <c r="C927" s="2"/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6" t="s">
        <v>39</v>
      </c>
      <c r="M927" s="6" t="s">
        <v>39</v>
      </c>
      <c r="N927" s="2" t="s">
        <v>39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6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</row>
    <row r="928" ht="15.75" customHeight="1">
      <c r="C928" s="2"/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6" t="s">
        <v>39</v>
      </c>
      <c r="M928" s="6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6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</row>
    <row r="929" ht="15.75" customHeight="1">
      <c r="C929" s="2"/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6" t="s">
        <v>39</v>
      </c>
      <c r="M929" s="6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6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</row>
    <row r="930" ht="15.75" customHeight="1">
      <c r="C930" s="2"/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6" t="s">
        <v>39</v>
      </c>
      <c r="M930" s="6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6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</row>
    <row r="931" ht="15.75" customHeight="1">
      <c r="C931" s="2"/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6" t="s">
        <v>39</v>
      </c>
      <c r="M931" s="6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6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</row>
    <row r="932" ht="15.75" customHeight="1">
      <c r="C932" s="2"/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6" t="s">
        <v>39</v>
      </c>
      <c r="M932" s="6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6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</row>
    <row r="933" ht="15.75" customHeight="1">
      <c r="C933" s="2"/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6" t="s">
        <v>39</v>
      </c>
      <c r="M933" s="6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6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</row>
    <row r="934" ht="15.75" customHeight="1">
      <c r="C934" s="2"/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6" t="s">
        <v>39</v>
      </c>
      <c r="M934" s="6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6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</row>
    <row r="935" ht="15.75" customHeight="1">
      <c r="C935" s="2"/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6" t="s">
        <v>39</v>
      </c>
      <c r="M935" s="6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6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</row>
    <row r="936" ht="15.75" customHeight="1">
      <c r="C936" s="2"/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6" t="s">
        <v>39</v>
      </c>
      <c r="M936" s="6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6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</row>
    <row r="937" ht="15.75" customHeight="1">
      <c r="C937" s="2"/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6" t="s">
        <v>39</v>
      </c>
      <c r="M937" s="6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6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</row>
    <row r="938" ht="15.75" customHeight="1">
      <c r="C938" s="2"/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6" t="s">
        <v>39</v>
      </c>
      <c r="M938" s="6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6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</row>
    <row r="939" ht="15.75" customHeight="1">
      <c r="C939" s="2"/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6" t="s">
        <v>39</v>
      </c>
      <c r="M939" s="6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6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</row>
    <row r="940" ht="15.75" customHeight="1">
      <c r="C940" s="2"/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6" t="s">
        <v>39</v>
      </c>
      <c r="M940" s="6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6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</row>
    <row r="941" ht="15.75" customHeight="1">
      <c r="C941" s="2"/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6" t="s">
        <v>39</v>
      </c>
      <c r="M941" s="6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6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</row>
    <row r="942" ht="15.75" customHeight="1">
      <c r="C942" s="2"/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6" t="s">
        <v>39</v>
      </c>
      <c r="M942" s="6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6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</row>
    <row r="943" ht="15.75" customHeight="1">
      <c r="C943" s="2"/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6" t="s">
        <v>39</v>
      </c>
      <c r="M943" s="6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6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</row>
    <row r="944" ht="15.75" customHeight="1">
      <c r="C944" s="2"/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6" t="s">
        <v>39</v>
      </c>
      <c r="M944" s="6" t="s">
        <v>39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6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</row>
    <row r="945" ht="15.75" customHeight="1">
      <c r="C945" s="2"/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6" t="s">
        <v>39</v>
      </c>
      <c r="M945" s="6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6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39</v>
      </c>
      <c r="AG945" s="2" t="s">
        <v>39</v>
      </c>
    </row>
    <row r="946" ht="15.75" customHeight="1">
      <c r="C946" s="2"/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6" t="s">
        <v>39</v>
      </c>
      <c r="M946" s="6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6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</row>
    <row r="947" ht="15.75" customHeight="1">
      <c r="C947" s="2"/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6" t="s">
        <v>39</v>
      </c>
      <c r="M947" s="6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6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</row>
    <row r="948" ht="15.75" customHeight="1">
      <c r="C948" s="2"/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6" t="s">
        <v>39</v>
      </c>
      <c r="M948" s="6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6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</row>
    <row r="949" ht="15.75" customHeight="1">
      <c r="C949" s="2"/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6" t="s">
        <v>39</v>
      </c>
      <c r="M949" s="6" t="s">
        <v>39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6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39</v>
      </c>
    </row>
    <row r="950" ht="15.75" customHeight="1">
      <c r="C950" s="2"/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6" t="s">
        <v>39</v>
      </c>
      <c r="M950" s="6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6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</row>
    <row r="951" ht="15.75" customHeight="1">
      <c r="C951" s="2"/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6" t="s">
        <v>39</v>
      </c>
      <c r="M951" s="6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6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</row>
    <row r="952" ht="15.75" customHeight="1">
      <c r="C952" s="2"/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6" t="s">
        <v>39</v>
      </c>
      <c r="M952" s="6" t="s">
        <v>39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6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</row>
    <row r="953" ht="15.75" customHeight="1">
      <c r="C953" s="2"/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6" t="s">
        <v>39</v>
      </c>
      <c r="M953" s="6" t="s">
        <v>39</v>
      </c>
      <c r="N953" s="2" t="s">
        <v>39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6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39</v>
      </c>
      <c r="AG953" s="2" t="s">
        <v>39</v>
      </c>
    </row>
    <row r="954" ht="15.75" customHeight="1">
      <c r="C954" s="2"/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6" t="s">
        <v>39</v>
      </c>
      <c r="M954" s="6" t="s">
        <v>39</v>
      </c>
      <c r="N954" s="2" t="s">
        <v>39</v>
      </c>
      <c r="O954" s="2" t="s">
        <v>39</v>
      </c>
      <c r="P954" s="2" t="s">
        <v>39</v>
      </c>
      <c r="Q954" s="2" t="s">
        <v>39</v>
      </c>
      <c r="R954" s="2" t="s">
        <v>39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6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</row>
    <row r="955" ht="15.75" customHeight="1">
      <c r="C955" s="2"/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6" t="s">
        <v>39</v>
      </c>
      <c r="M955" s="6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6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</row>
    <row r="956" ht="15.75" customHeight="1">
      <c r="C956" s="2"/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6" t="s">
        <v>39</v>
      </c>
      <c r="M956" s="6" t="s">
        <v>39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6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</row>
    <row r="957" ht="15.75" customHeight="1">
      <c r="C957" s="2"/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6" t="s">
        <v>39</v>
      </c>
      <c r="M957" s="6" t="s">
        <v>39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6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39</v>
      </c>
      <c r="AG957" s="2" t="s">
        <v>39</v>
      </c>
    </row>
    <row r="958" ht="15.75" customHeight="1">
      <c r="C958" s="2"/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6" t="s">
        <v>39</v>
      </c>
      <c r="M958" s="6" t="s">
        <v>39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6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39</v>
      </c>
      <c r="AG958" s="2" t="s">
        <v>39</v>
      </c>
    </row>
    <row r="959" ht="15.75" customHeight="1">
      <c r="C959" s="2"/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6" t="s">
        <v>39</v>
      </c>
      <c r="M959" s="6" t="s">
        <v>39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6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</row>
    <row r="960" ht="15.75" customHeight="1">
      <c r="C960" s="2"/>
      <c r="D960" s="2" t="s">
        <v>39</v>
      </c>
      <c r="E960" s="2" t="s">
        <v>39</v>
      </c>
      <c r="F960" s="2" t="s">
        <v>39</v>
      </c>
      <c r="G960" s="2" t="s">
        <v>39</v>
      </c>
      <c r="H960" s="2" t="s">
        <v>39</v>
      </c>
      <c r="I960" s="2" t="s">
        <v>39</v>
      </c>
      <c r="J960" s="2" t="s">
        <v>39</v>
      </c>
      <c r="K960" s="2" t="s">
        <v>39</v>
      </c>
      <c r="L960" s="6" t="s">
        <v>39</v>
      </c>
      <c r="M960" s="6" t="s">
        <v>39</v>
      </c>
      <c r="N960" s="2" t="s">
        <v>39</v>
      </c>
      <c r="O960" s="2" t="s">
        <v>39</v>
      </c>
      <c r="P960" s="2" t="s">
        <v>39</v>
      </c>
      <c r="Q960" s="2" t="s">
        <v>39</v>
      </c>
      <c r="R960" s="2" t="s">
        <v>39</v>
      </c>
      <c r="S960" s="2" t="s">
        <v>39</v>
      </c>
      <c r="T960" s="2" t="s">
        <v>39</v>
      </c>
      <c r="U960" s="2" t="s">
        <v>39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6" t="s">
        <v>39</v>
      </c>
      <c r="AB960" s="2" t="s">
        <v>39</v>
      </c>
      <c r="AC960" s="2" t="s">
        <v>39</v>
      </c>
      <c r="AD960" s="2" t="s">
        <v>39</v>
      </c>
      <c r="AE960" s="2" t="s">
        <v>39</v>
      </c>
      <c r="AF960" s="2" t="s">
        <v>39</v>
      </c>
      <c r="AG960" s="2" t="s">
        <v>39</v>
      </c>
    </row>
    <row r="961" ht="15.75" customHeight="1">
      <c r="C961" s="2"/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6" t="s">
        <v>39</v>
      </c>
      <c r="M961" s="6" t="s">
        <v>39</v>
      </c>
      <c r="N961" s="2" t="s">
        <v>39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6" t="s">
        <v>39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</row>
    <row r="962" ht="15.75" customHeight="1">
      <c r="C962" s="2"/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6" t="s">
        <v>39</v>
      </c>
      <c r="M962" s="6" t="s">
        <v>39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Y962" s="2" t="s">
        <v>39</v>
      </c>
      <c r="Z962" s="2" t="s">
        <v>39</v>
      </c>
      <c r="AA962" s="6" t="s">
        <v>39</v>
      </c>
      <c r="AB962" s="2" t="s">
        <v>39</v>
      </c>
      <c r="AC962" s="2" t="s">
        <v>39</v>
      </c>
      <c r="AD962" s="2" t="s">
        <v>39</v>
      </c>
      <c r="AE962" s="2" t="s">
        <v>39</v>
      </c>
      <c r="AF962" s="2" t="s">
        <v>39</v>
      </c>
      <c r="AG962" s="2" t="s">
        <v>39</v>
      </c>
    </row>
    <row r="963" ht="15.75" customHeight="1">
      <c r="C963" s="2"/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6" t="s">
        <v>39</v>
      </c>
      <c r="M963" s="6" t="s">
        <v>39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6" t="s">
        <v>39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</row>
    <row r="964" ht="15.75" customHeight="1">
      <c r="C964" s="2"/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6" t="s">
        <v>39</v>
      </c>
      <c r="M964" s="6" t="s">
        <v>39</v>
      </c>
      <c r="N964" s="2" t="s">
        <v>39</v>
      </c>
      <c r="O964" s="2" t="s">
        <v>39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6" t="s">
        <v>39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39</v>
      </c>
    </row>
    <row r="965" ht="15.75" customHeight="1">
      <c r="C965" s="2"/>
      <c r="D965" s="2" t="s">
        <v>39</v>
      </c>
      <c r="E965" s="2" t="s">
        <v>39</v>
      </c>
      <c r="F965" s="2" t="s">
        <v>39</v>
      </c>
      <c r="G965" s="2" t="s">
        <v>39</v>
      </c>
      <c r="H965" s="2" t="s">
        <v>39</v>
      </c>
      <c r="I965" s="2" t="s">
        <v>39</v>
      </c>
      <c r="J965" s="2" t="s">
        <v>39</v>
      </c>
      <c r="K965" s="2" t="s">
        <v>39</v>
      </c>
      <c r="L965" s="6" t="s">
        <v>39</v>
      </c>
      <c r="M965" s="6" t="s">
        <v>39</v>
      </c>
      <c r="N965" s="2" t="s">
        <v>39</v>
      </c>
      <c r="O965" s="2" t="s">
        <v>39</v>
      </c>
      <c r="P965" s="2" t="s">
        <v>39</v>
      </c>
      <c r="Q965" s="2" t="s">
        <v>39</v>
      </c>
      <c r="R965" s="2" t="s">
        <v>39</v>
      </c>
      <c r="S965" s="2" t="s">
        <v>39</v>
      </c>
      <c r="T965" s="2" t="s">
        <v>39</v>
      </c>
      <c r="U965" s="2" t="s">
        <v>39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6" t="s">
        <v>39</v>
      </c>
      <c r="AB965" s="2" t="s">
        <v>39</v>
      </c>
      <c r="AC965" s="2" t="s">
        <v>39</v>
      </c>
      <c r="AD965" s="2" t="s">
        <v>39</v>
      </c>
      <c r="AE965" s="2" t="s">
        <v>39</v>
      </c>
      <c r="AF965" s="2" t="s">
        <v>39</v>
      </c>
      <c r="AG965" s="2" t="s">
        <v>39</v>
      </c>
    </row>
    <row r="966" ht="15.75" customHeight="1">
      <c r="C966" s="2"/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6" t="s">
        <v>39</v>
      </c>
      <c r="M966" s="6" t="s">
        <v>39</v>
      </c>
      <c r="N966" s="2" t="s">
        <v>39</v>
      </c>
      <c r="O966" s="2" t="s">
        <v>39</v>
      </c>
      <c r="P966" s="2" t="s">
        <v>39</v>
      </c>
      <c r="Q966" s="2" t="s">
        <v>39</v>
      </c>
      <c r="R966" s="2" t="s">
        <v>39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6" t="s">
        <v>39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39</v>
      </c>
    </row>
    <row r="967" ht="15.75" customHeight="1">
      <c r="C967" s="2"/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6" t="s">
        <v>39</v>
      </c>
      <c r="M967" s="6" t="s">
        <v>39</v>
      </c>
      <c r="N967" s="2" t="s">
        <v>39</v>
      </c>
      <c r="O967" s="2" t="s">
        <v>39</v>
      </c>
      <c r="P967" s="2" t="s">
        <v>39</v>
      </c>
      <c r="Q967" s="2" t="s">
        <v>39</v>
      </c>
      <c r="R967" s="2" t="s">
        <v>39</v>
      </c>
      <c r="S967" s="2" t="s">
        <v>39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6" t="s">
        <v>39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39</v>
      </c>
    </row>
    <row r="968" ht="15.75" customHeight="1">
      <c r="C968" s="2"/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6" t="s">
        <v>39</v>
      </c>
      <c r="M968" s="6" t="s">
        <v>39</v>
      </c>
      <c r="N968" s="2" t="s">
        <v>39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6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</row>
    <row r="969" ht="15.75" customHeight="1">
      <c r="C969" s="2"/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6" t="s">
        <v>39</v>
      </c>
      <c r="M969" s="6" t="s">
        <v>39</v>
      </c>
      <c r="N969" s="2" t="s">
        <v>39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6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39</v>
      </c>
    </row>
    <row r="970" ht="15.75" customHeight="1">
      <c r="C970" s="2"/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6" t="s">
        <v>39</v>
      </c>
      <c r="M970" s="6" t="s">
        <v>39</v>
      </c>
      <c r="N970" s="2" t="s">
        <v>39</v>
      </c>
      <c r="O970" s="2" t="s">
        <v>39</v>
      </c>
      <c r="P970" s="2" t="s">
        <v>39</v>
      </c>
      <c r="Q970" s="2" t="s">
        <v>39</v>
      </c>
      <c r="R970" s="2" t="s">
        <v>39</v>
      </c>
      <c r="S970" s="2" t="s">
        <v>39</v>
      </c>
      <c r="T970" s="2" t="s">
        <v>39</v>
      </c>
      <c r="U970" s="2" t="s">
        <v>39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6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</row>
    <row r="971" ht="15.75" customHeight="1">
      <c r="C971" s="2"/>
      <c r="D971" s="2" t="s">
        <v>39</v>
      </c>
      <c r="E971" s="2" t="s">
        <v>39</v>
      </c>
      <c r="F971" s="2" t="s">
        <v>39</v>
      </c>
      <c r="G971" s="2" t="s">
        <v>39</v>
      </c>
      <c r="H971" s="2" t="s">
        <v>39</v>
      </c>
      <c r="I971" s="2" t="s">
        <v>39</v>
      </c>
      <c r="J971" s="2" t="s">
        <v>39</v>
      </c>
      <c r="K971" s="2" t="s">
        <v>39</v>
      </c>
      <c r="L971" s="6" t="s">
        <v>39</v>
      </c>
      <c r="M971" s="6" t="s">
        <v>39</v>
      </c>
      <c r="N971" s="2" t="s">
        <v>39</v>
      </c>
      <c r="O971" s="2" t="s">
        <v>39</v>
      </c>
      <c r="P971" s="2" t="s">
        <v>39</v>
      </c>
      <c r="Q971" s="2" t="s">
        <v>39</v>
      </c>
      <c r="R971" s="2" t="s">
        <v>39</v>
      </c>
      <c r="S971" s="2" t="s">
        <v>39</v>
      </c>
      <c r="T971" s="2" t="s">
        <v>39</v>
      </c>
      <c r="U971" s="2" t="s">
        <v>39</v>
      </c>
      <c r="V971" s="2" t="s">
        <v>39</v>
      </c>
      <c r="W971" s="2" t="s">
        <v>39</v>
      </c>
      <c r="X971" s="2" t="s">
        <v>39</v>
      </c>
      <c r="Y971" s="2" t="s">
        <v>39</v>
      </c>
      <c r="Z971" s="2" t="s">
        <v>39</v>
      </c>
      <c r="AA971" s="6" t="s">
        <v>39</v>
      </c>
      <c r="AB971" s="2" t="s">
        <v>39</v>
      </c>
      <c r="AC971" s="2" t="s">
        <v>39</v>
      </c>
      <c r="AD971" s="2" t="s">
        <v>39</v>
      </c>
      <c r="AE971" s="2" t="s">
        <v>39</v>
      </c>
      <c r="AF971" s="2" t="s">
        <v>39</v>
      </c>
      <c r="AG971" s="2" t="s">
        <v>39</v>
      </c>
    </row>
    <row r="972" ht="15.75" customHeight="1">
      <c r="C972" s="2"/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6" t="s">
        <v>39</v>
      </c>
      <c r="M972" s="6" t="s">
        <v>39</v>
      </c>
      <c r="N972" s="2" t="s">
        <v>39</v>
      </c>
      <c r="O972" s="2" t="s">
        <v>39</v>
      </c>
      <c r="P972" s="2" t="s">
        <v>39</v>
      </c>
      <c r="Q972" s="2" t="s">
        <v>39</v>
      </c>
      <c r="R972" s="2" t="s">
        <v>39</v>
      </c>
      <c r="S972" s="2" t="s">
        <v>39</v>
      </c>
      <c r="T972" s="2" t="s">
        <v>39</v>
      </c>
      <c r="U972" s="2" t="s">
        <v>39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6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</row>
    <row r="973" ht="15.75" customHeight="1">
      <c r="C973" s="2"/>
      <c r="D973" s="2" t="s">
        <v>39</v>
      </c>
      <c r="E973" s="2" t="s">
        <v>39</v>
      </c>
      <c r="F973" s="2" t="s">
        <v>39</v>
      </c>
      <c r="G973" s="2" t="s">
        <v>39</v>
      </c>
      <c r="H973" s="2" t="s">
        <v>39</v>
      </c>
      <c r="I973" s="2" t="s">
        <v>39</v>
      </c>
      <c r="J973" s="2" t="s">
        <v>39</v>
      </c>
      <c r="K973" s="2" t="s">
        <v>39</v>
      </c>
      <c r="L973" s="6" t="s">
        <v>39</v>
      </c>
      <c r="M973" s="6" t="s">
        <v>39</v>
      </c>
      <c r="N973" s="2" t="s">
        <v>39</v>
      </c>
      <c r="O973" s="2" t="s">
        <v>39</v>
      </c>
      <c r="P973" s="2" t="s">
        <v>39</v>
      </c>
      <c r="Q973" s="2" t="s">
        <v>39</v>
      </c>
      <c r="R973" s="2" t="s">
        <v>39</v>
      </c>
      <c r="S973" s="2" t="s">
        <v>39</v>
      </c>
      <c r="T973" s="2" t="s">
        <v>39</v>
      </c>
      <c r="U973" s="2" t="s">
        <v>39</v>
      </c>
      <c r="V973" s="2" t="s">
        <v>39</v>
      </c>
      <c r="W973" s="2" t="s">
        <v>39</v>
      </c>
      <c r="X973" s="2" t="s">
        <v>39</v>
      </c>
      <c r="Y973" s="2" t="s">
        <v>39</v>
      </c>
      <c r="Z973" s="2" t="s">
        <v>39</v>
      </c>
      <c r="AA973" s="6" t="s">
        <v>39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39</v>
      </c>
    </row>
    <row r="974" ht="15.75" customHeight="1">
      <c r="C974" s="2"/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6" t="s">
        <v>39</v>
      </c>
      <c r="M974" s="6" t="s">
        <v>39</v>
      </c>
      <c r="N974" s="2" t="s">
        <v>39</v>
      </c>
      <c r="O974" s="2" t="s">
        <v>39</v>
      </c>
      <c r="P974" s="2" t="s">
        <v>39</v>
      </c>
      <c r="Q974" s="2" t="s">
        <v>39</v>
      </c>
      <c r="R974" s="2" t="s">
        <v>39</v>
      </c>
      <c r="S974" s="2" t="s">
        <v>39</v>
      </c>
      <c r="T974" s="2" t="s">
        <v>39</v>
      </c>
      <c r="U974" s="2" t="s">
        <v>39</v>
      </c>
      <c r="V974" s="2" t="s">
        <v>39</v>
      </c>
      <c r="W974" s="2" t="s">
        <v>39</v>
      </c>
      <c r="X974" s="2" t="s">
        <v>39</v>
      </c>
      <c r="Y974" s="2" t="s">
        <v>39</v>
      </c>
      <c r="Z974" s="2" t="s">
        <v>39</v>
      </c>
      <c r="AA974" s="6" t="s">
        <v>39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39</v>
      </c>
      <c r="AG974" s="2" t="s">
        <v>39</v>
      </c>
    </row>
    <row r="975" ht="15.75" customHeight="1">
      <c r="C975" s="2"/>
      <c r="D975" s="2" t="s">
        <v>39</v>
      </c>
      <c r="E975" s="2" t="s">
        <v>39</v>
      </c>
      <c r="F975" s="2" t="s">
        <v>39</v>
      </c>
      <c r="G975" s="2" t="s">
        <v>39</v>
      </c>
      <c r="H975" s="2" t="s">
        <v>39</v>
      </c>
      <c r="I975" s="2" t="s">
        <v>39</v>
      </c>
      <c r="J975" s="2" t="s">
        <v>39</v>
      </c>
      <c r="K975" s="2" t="s">
        <v>39</v>
      </c>
      <c r="L975" s="6" t="s">
        <v>39</v>
      </c>
      <c r="M975" s="6" t="s">
        <v>39</v>
      </c>
      <c r="N975" s="2" t="s">
        <v>39</v>
      </c>
      <c r="O975" s="2" t="s">
        <v>39</v>
      </c>
      <c r="P975" s="2" t="s">
        <v>39</v>
      </c>
      <c r="Q975" s="2" t="s">
        <v>39</v>
      </c>
      <c r="R975" s="2" t="s">
        <v>39</v>
      </c>
      <c r="S975" s="2" t="s">
        <v>39</v>
      </c>
      <c r="T975" s="2" t="s">
        <v>39</v>
      </c>
      <c r="U975" s="2" t="s">
        <v>39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6" t="s">
        <v>39</v>
      </c>
      <c r="AB975" s="2" t="s">
        <v>39</v>
      </c>
      <c r="AC975" s="2" t="s">
        <v>39</v>
      </c>
      <c r="AD975" s="2" t="s">
        <v>39</v>
      </c>
      <c r="AE975" s="2" t="s">
        <v>39</v>
      </c>
      <c r="AF975" s="2" t="s">
        <v>39</v>
      </c>
      <c r="AG975" s="2" t="s">
        <v>39</v>
      </c>
    </row>
    <row r="976" ht="15.75" customHeight="1">
      <c r="C976" s="2"/>
      <c r="D976" s="2" t="s">
        <v>39</v>
      </c>
      <c r="E976" s="2" t="s">
        <v>39</v>
      </c>
      <c r="F976" s="2" t="s">
        <v>39</v>
      </c>
      <c r="G976" s="2" t="s">
        <v>39</v>
      </c>
      <c r="H976" s="2" t="s">
        <v>39</v>
      </c>
      <c r="I976" s="2" t="s">
        <v>39</v>
      </c>
      <c r="J976" s="2" t="s">
        <v>39</v>
      </c>
      <c r="K976" s="2" t="s">
        <v>39</v>
      </c>
      <c r="L976" s="6" t="s">
        <v>39</v>
      </c>
      <c r="M976" s="6" t="s">
        <v>39</v>
      </c>
      <c r="N976" s="2" t="s">
        <v>39</v>
      </c>
      <c r="O976" s="2" t="s">
        <v>39</v>
      </c>
      <c r="P976" s="2" t="s">
        <v>39</v>
      </c>
      <c r="Q976" s="2" t="s">
        <v>39</v>
      </c>
      <c r="R976" s="2" t="s">
        <v>39</v>
      </c>
      <c r="S976" s="2" t="s">
        <v>39</v>
      </c>
      <c r="T976" s="2" t="s">
        <v>39</v>
      </c>
      <c r="U976" s="2" t="s">
        <v>39</v>
      </c>
      <c r="V976" s="2" t="s">
        <v>39</v>
      </c>
      <c r="W976" s="2" t="s">
        <v>39</v>
      </c>
      <c r="X976" s="2" t="s">
        <v>39</v>
      </c>
      <c r="Y976" s="2" t="s">
        <v>39</v>
      </c>
      <c r="Z976" s="2" t="s">
        <v>39</v>
      </c>
      <c r="AA976" s="6" t="s">
        <v>39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39</v>
      </c>
    </row>
    <row r="977" ht="15.75" customHeight="1">
      <c r="C977" s="2"/>
      <c r="D977" s="2" t="s">
        <v>39</v>
      </c>
      <c r="E977" s="2" t="s">
        <v>39</v>
      </c>
      <c r="F977" s="2" t="s">
        <v>39</v>
      </c>
      <c r="G977" s="2" t="s">
        <v>39</v>
      </c>
      <c r="H977" s="2" t="s">
        <v>39</v>
      </c>
      <c r="I977" s="2" t="s">
        <v>39</v>
      </c>
      <c r="J977" s="2" t="s">
        <v>39</v>
      </c>
      <c r="K977" s="2" t="s">
        <v>39</v>
      </c>
      <c r="L977" s="6" t="s">
        <v>39</v>
      </c>
      <c r="M977" s="6" t="s">
        <v>39</v>
      </c>
      <c r="N977" s="2" t="s">
        <v>39</v>
      </c>
      <c r="O977" s="2" t="s">
        <v>39</v>
      </c>
      <c r="P977" s="2" t="s">
        <v>39</v>
      </c>
      <c r="Q977" s="2" t="s">
        <v>39</v>
      </c>
      <c r="R977" s="2" t="s">
        <v>39</v>
      </c>
      <c r="S977" s="2" t="s">
        <v>39</v>
      </c>
      <c r="T977" s="2" t="s">
        <v>39</v>
      </c>
      <c r="U977" s="2" t="s">
        <v>39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6" t="s">
        <v>39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39</v>
      </c>
    </row>
    <row r="978" ht="15.75" customHeight="1">
      <c r="C978" s="2"/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6" t="s">
        <v>39</v>
      </c>
      <c r="M978" s="6" t="s">
        <v>39</v>
      </c>
      <c r="N978" s="2" t="s">
        <v>39</v>
      </c>
      <c r="O978" s="2" t="s">
        <v>39</v>
      </c>
      <c r="P978" s="2" t="s">
        <v>39</v>
      </c>
      <c r="Q978" s="2" t="s">
        <v>39</v>
      </c>
      <c r="R978" s="2" t="s">
        <v>39</v>
      </c>
      <c r="S978" s="2" t="s">
        <v>39</v>
      </c>
      <c r="T978" s="2" t="s">
        <v>39</v>
      </c>
      <c r="U978" s="2" t="s">
        <v>39</v>
      </c>
      <c r="V978" s="2" t="s">
        <v>39</v>
      </c>
      <c r="W978" s="2" t="s">
        <v>39</v>
      </c>
      <c r="X978" s="2" t="s">
        <v>39</v>
      </c>
      <c r="Y978" s="2" t="s">
        <v>39</v>
      </c>
      <c r="Z978" s="2" t="s">
        <v>39</v>
      </c>
      <c r="AA978" s="6" t="s">
        <v>39</v>
      </c>
      <c r="AB978" s="2" t="s">
        <v>39</v>
      </c>
      <c r="AC978" s="2" t="s">
        <v>39</v>
      </c>
      <c r="AD978" s="2" t="s">
        <v>39</v>
      </c>
      <c r="AE978" s="2" t="s">
        <v>39</v>
      </c>
      <c r="AF978" s="2" t="s">
        <v>39</v>
      </c>
      <c r="AG978" s="2" t="s">
        <v>39</v>
      </c>
    </row>
    <row r="979" ht="15.75" customHeight="1">
      <c r="C979" s="2"/>
      <c r="D979" s="2" t="s">
        <v>39</v>
      </c>
      <c r="E979" s="2" t="s">
        <v>39</v>
      </c>
      <c r="F979" s="2" t="s">
        <v>39</v>
      </c>
      <c r="G979" s="2" t="s">
        <v>39</v>
      </c>
      <c r="H979" s="2" t="s">
        <v>39</v>
      </c>
      <c r="I979" s="2" t="s">
        <v>39</v>
      </c>
      <c r="J979" s="2" t="s">
        <v>39</v>
      </c>
      <c r="K979" s="2" t="s">
        <v>39</v>
      </c>
      <c r="L979" s="6" t="s">
        <v>39</v>
      </c>
      <c r="M979" s="6" t="s">
        <v>39</v>
      </c>
      <c r="N979" s="2" t="s">
        <v>39</v>
      </c>
      <c r="O979" s="2" t="s">
        <v>39</v>
      </c>
      <c r="P979" s="2" t="s">
        <v>39</v>
      </c>
      <c r="Q979" s="2" t="s">
        <v>39</v>
      </c>
      <c r="R979" s="2" t="s">
        <v>39</v>
      </c>
      <c r="S979" s="2" t="s">
        <v>39</v>
      </c>
      <c r="T979" s="2" t="s">
        <v>39</v>
      </c>
      <c r="U979" s="2" t="s">
        <v>39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6" t="s">
        <v>39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39</v>
      </c>
    </row>
    <row r="980" ht="15.75" customHeight="1">
      <c r="C980" s="2"/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6" t="s">
        <v>39</v>
      </c>
      <c r="M980" s="6" t="s">
        <v>39</v>
      </c>
      <c r="N980" s="2" t="s">
        <v>39</v>
      </c>
      <c r="O980" s="2" t="s">
        <v>39</v>
      </c>
      <c r="P980" s="2" t="s">
        <v>39</v>
      </c>
      <c r="Q980" s="2" t="s">
        <v>39</v>
      </c>
      <c r="R980" s="2" t="s">
        <v>39</v>
      </c>
      <c r="S980" s="2" t="s">
        <v>39</v>
      </c>
      <c r="T980" s="2" t="s">
        <v>39</v>
      </c>
      <c r="U980" s="2" t="s">
        <v>39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6" t="s">
        <v>39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39</v>
      </c>
    </row>
    <row r="981" ht="15.75" customHeight="1">
      <c r="C981" s="2"/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6" t="s">
        <v>39</v>
      </c>
      <c r="M981" s="6" t="s">
        <v>39</v>
      </c>
      <c r="N981" s="2" t="s">
        <v>39</v>
      </c>
      <c r="O981" s="2" t="s">
        <v>39</v>
      </c>
      <c r="P981" s="2" t="s">
        <v>39</v>
      </c>
      <c r="Q981" s="2" t="s">
        <v>39</v>
      </c>
      <c r="R981" s="2" t="s">
        <v>39</v>
      </c>
      <c r="S981" s="2" t="s">
        <v>39</v>
      </c>
      <c r="T981" s="2" t="s">
        <v>39</v>
      </c>
      <c r="U981" s="2" t="s">
        <v>39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6" t="s">
        <v>39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39</v>
      </c>
      <c r="AG981" s="2" t="s">
        <v>39</v>
      </c>
    </row>
    <row r="982" ht="15.75" customHeight="1">
      <c r="C982" s="2"/>
      <c r="D982" s="2" t="s">
        <v>39</v>
      </c>
      <c r="E982" s="2" t="s">
        <v>39</v>
      </c>
      <c r="F982" s="2" t="s">
        <v>39</v>
      </c>
      <c r="G982" s="2" t="s">
        <v>39</v>
      </c>
      <c r="H982" s="2" t="s">
        <v>39</v>
      </c>
      <c r="I982" s="2" t="s">
        <v>39</v>
      </c>
      <c r="J982" s="2" t="s">
        <v>39</v>
      </c>
      <c r="K982" s="2" t="s">
        <v>39</v>
      </c>
      <c r="L982" s="6" t="s">
        <v>39</v>
      </c>
      <c r="M982" s="6" t="s">
        <v>39</v>
      </c>
      <c r="N982" s="2" t="s">
        <v>39</v>
      </c>
      <c r="O982" s="2" t="s">
        <v>39</v>
      </c>
      <c r="P982" s="2" t="s">
        <v>39</v>
      </c>
      <c r="Q982" s="2" t="s">
        <v>39</v>
      </c>
      <c r="R982" s="2" t="s">
        <v>39</v>
      </c>
      <c r="S982" s="2" t="s">
        <v>39</v>
      </c>
      <c r="T982" s="2" t="s">
        <v>39</v>
      </c>
      <c r="U982" s="2" t="s">
        <v>39</v>
      </c>
      <c r="V982" s="2" t="s">
        <v>39</v>
      </c>
      <c r="W982" s="2" t="s">
        <v>39</v>
      </c>
      <c r="X982" s="2" t="s">
        <v>39</v>
      </c>
      <c r="Y982" s="2" t="s">
        <v>39</v>
      </c>
      <c r="Z982" s="2" t="s">
        <v>39</v>
      </c>
      <c r="AA982" s="6" t="s">
        <v>39</v>
      </c>
      <c r="AB982" s="2" t="s">
        <v>39</v>
      </c>
      <c r="AC982" s="2" t="s">
        <v>39</v>
      </c>
      <c r="AD982" s="2" t="s">
        <v>39</v>
      </c>
      <c r="AE982" s="2" t="s">
        <v>39</v>
      </c>
      <c r="AF982" s="2" t="s">
        <v>39</v>
      </c>
      <c r="AG982" s="2" t="s">
        <v>39</v>
      </c>
    </row>
    <row r="983" ht="15.75" customHeight="1">
      <c r="C983" s="2"/>
      <c r="D983" s="2" t="s">
        <v>39</v>
      </c>
      <c r="E983" s="2" t="s">
        <v>39</v>
      </c>
      <c r="F983" s="2" t="s">
        <v>39</v>
      </c>
      <c r="G983" s="2" t="s">
        <v>39</v>
      </c>
      <c r="H983" s="2" t="s">
        <v>39</v>
      </c>
      <c r="I983" s="2" t="s">
        <v>39</v>
      </c>
      <c r="J983" s="2" t="s">
        <v>39</v>
      </c>
      <c r="K983" s="2" t="s">
        <v>39</v>
      </c>
      <c r="L983" s="6" t="s">
        <v>39</v>
      </c>
      <c r="M983" s="6" t="s">
        <v>39</v>
      </c>
      <c r="N983" s="2" t="s">
        <v>39</v>
      </c>
      <c r="O983" s="2" t="s">
        <v>39</v>
      </c>
      <c r="P983" s="2" t="s">
        <v>39</v>
      </c>
      <c r="Q983" s="2" t="s">
        <v>39</v>
      </c>
      <c r="R983" s="2" t="s">
        <v>39</v>
      </c>
      <c r="S983" s="2" t="s">
        <v>39</v>
      </c>
      <c r="T983" s="2" t="s">
        <v>39</v>
      </c>
      <c r="U983" s="2" t="s">
        <v>39</v>
      </c>
      <c r="V983" s="2" t="s">
        <v>39</v>
      </c>
      <c r="W983" s="2" t="s">
        <v>39</v>
      </c>
      <c r="X983" s="2" t="s">
        <v>39</v>
      </c>
      <c r="Y983" s="2" t="s">
        <v>39</v>
      </c>
      <c r="Z983" s="2" t="s">
        <v>39</v>
      </c>
      <c r="AA983" s="6" t="s">
        <v>39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39</v>
      </c>
      <c r="AG983" s="2" t="s">
        <v>39</v>
      </c>
    </row>
    <row r="984" ht="15.75" customHeight="1">
      <c r="C984" s="2"/>
      <c r="D984" s="2" t="s">
        <v>39</v>
      </c>
      <c r="E984" s="2" t="s">
        <v>39</v>
      </c>
      <c r="F984" s="2" t="s">
        <v>39</v>
      </c>
      <c r="G984" s="2" t="s">
        <v>39</v>
      </c>
      <c r="H984" s="2" t="s">
        <v>39</v>
      </c>
      <c r="I984" s="2" t="s">
        <v>39</v>
      </c>
      <c r="J984" s="2" t="s">
        <v>39</v>
      </c>
      <c r="K984" s="2" t="s">
        <v>39</v>
      </c>
      <c r="L984" s="6" t="s">
        <v>39</v>
      </c>
      <c r="M984" s="6" t="s">
        <v>39</v>
      </c>
      <c r="N984" s="2" t="s">
        <v>39</v>
      </c>
      <c r="O984" s="2" t="s">
        <v>39</v>
      </c>
      <c r="P984" s="2" t="s">
        <v>39</v>
      </c>
      <c r="Q984" s="2" t="s">
        <v>39</v>
      </c>
      <c r="R984" s="2" t="s">
        <v>39</v>
      </c>
      <c r="S984" s="2" t="s">
        <v>39</v>
      </c>
      <c r="T984" s="2" t="s">
        <v>39</v>
      </c>
      <c r="U984" s="2" t="s">
        <v>39</v>
      </c>
      <c r="V984" s="2" t="s">
        <v>39</v>
      </c>
      <c r="W984" s="2" t="s">
        <v>39</v>
      </c>
      <c r="X984" s="2" t="s">
        <v>39</v>
      </c>
      <c r="Y984" s="2" t="s">
        <v>39</v>
      </c>
      <c r="Z984" s="2" t="s">
        <v>39</v>
      </c>
      <c r="AA984" s="6" t="s">
        <v>39</v>
      </c>
      <c r="AB984" s="2" t="s">
        <v>39</v>
      </c>
      <c r="AC984" s="2" t="s">
        <v>39</v>
      </c>
      <c r="AD984" s="2" t="s">
        <v>39</v>
      </c>
      <c r="AE984" s="2" t="s">
        <v>39</v>
      </c>
      <c r="AF984" s="2" t="s">
        <v>39</v>
      </c>
      <c r="AG984" s="2" t="s">
        <v>39</v>
      </c>
    </row>
    <row r="985" ht="15.75" customHeight="1">
      <c r="C985" s="2"/>
      <c r="D985" s="2" t="s">
        <v>39</v>
      </c>
      <c r="E985" s="2" t="s">
        <v>39</v>
      </c>
      <c r="F985" s="2" t="s">
        <v>39</v>
      </c>
      <c r="G985" s="2" t="s">
        <v>39</v>
      </c>
      <c r="H985" s="2" t="s">
        <v>39</v>
      </c>
      <c r="I985" s="2" t="s">
        <v>39</v>
      </c>
      <c r="J985" s="2" t="s">
        <v>39</v>
      </c>
      <c r="K985" s="2" t="s">
        <v>39</v>
      </c>
      <c r="L985" s="6" t="s">
        <v>39</v>
      </c>
      <c r="M985" s="6" t="s">
        <v>39</v>
      </c>
      <c r="N985" s="2" t="s">
        <v>39</v>
      </c>
      <c r="O985" s="2" t="s">
        <v>39</v>
      </c>
      <c r="P985" s="2" t="s">
        <v>39</v>
      </c>
      <c r="Q985" s="2" t="s">
        <v>39</v>
      </c>
      <c r="R985" s="2" t="s">
        <v>39</v>
      </c>
      <c r="S985" s="2" t="s">
        <v>39</v>
      </c>
      <c r="T985" s="2" t="s">
        <v>39</v>
      </c>
      <c r="U985" s="2" t="s">
        <v>39</v>
      </c>
      <c r="V985" s="2" t="s">
        <v>39</v>
      </c>
      <c r="W985" s="2" t="s">
        <v>39</v>
      </c>
      <c r="X985" s="2" t="s">
        <v>39</v>
      </c>
      <c r="Y985" s="2" t="s">
        <v>39</v>
      </c>
      <c r="Z985" s="2" t="s">
        <v>39</v>
      </c>
      <c r="AA985" s="6" t="s">
        <v>39</v>
      </c>
      <c r="AB985" s="2" t="s">
        <v>39</v>
      </c>
      <c r="AC985" s="2" t="s">
        <v>39</v>
      </c>
      <c r="AD985" s="2" t="s">
        <v>39</v>
      </c>
      <c r="AE985" s="2" t="s">
        <v>39</v>
      </c>
      <c r="AF985" s="2" t="s">
        <v>39</v>
      </c>
      <c r="AG985" s="2" t="s">
        <v>39</v>
      </c>
    </row>
    <row r="986" ht="15.75" customHeight="1">
      <c r="C986" s="2"/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6" t="s">
        <v>39</v>
      </c>
      <c r="M986" s="6" t="s">
        <v>39</v>
      </c>
      <c r="N986" s="2" t="s">
        <v>39</v>
      </c>
      <c r="O986" s="2" t="s">
        <v>39</v>
      </c>
      <c r="P986" s="2" t="s">
        <v>39</v>
      </c>
      <c r="Q986" s="2" t="s">
        <v>39</v>
      </c>
      <c r="R986" s="2" t="s">
        <v>39</v>
      </c>
      <c r="S986" s="2" t="s">
        <v>39</v>
      </c>
      <c r="T986" s="2" t="s">
        <v>39</v>
      </c>
      <c r="U986" s="2" t="s">
        <v>39</v>
      </c>
      <c r="V986" s="2" t="s">
        <v>39</v>
      </c>
      <c r="W986" s="2" t="s">
        <v>39</v>
      </c>
      <c r="X986" s="2" t="s">
        <v>39</v>
      </c>
      <c r="Y986" s="2" t="s">
        <v>39</v>
      </c>
      <c r="Z986" s="2" t="s">
        <v>39</v>
      </c>
      <c r="AA986" s="6" t="s">
        <v>39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39</v>
      </c>
    </row>
    <row r="987" ht="15.75" customHeight="1">
      <c r="C987" s="2"/>
      <c r="D987" s="2" t="s">
        <v>39</v>
      </c>
      <c r="E987" s="2" t="s">
        <v>39</v>
      </c>
      <c r="F987" s="2" t="s">
        <v>39</v>
      </c>
      <c r="G987" s="2" t="s">
        <v>39</v>
      </c>
      <c r="H987" s="2" t="s">
        <v>39</v>
      </c>
      <c r="I987" s="2" t="s">
        <v>39</v>
      </c>
      <c r="J987" s="2" t="s">
        <v>39</v>
      </c>
      <c r="K987" s="2" t="s">
        <v>39</v>
      </c>
      <c r="L987" s="6" t="s">
        <v>39</v>
      </c>
      <c r="M987" s="6" t="s">
        <v>39</v>
      </c>
      <c r="N987" s="2" t="s">
        <v>39</v>
      </c>
      <c r="O987" s="2" t="s">
        <v>39</v>
      </c>
      <c r="P987" s="2" t="s">
        <v>39</v>
      </c>
      <c r="Q987" s="2" t="s">
        <v>39</v>
      </c>
      <c r="R987" s="2" t="s">
        <v>39</v>
      </c>
      <c r="S987" s="2" t="s">
        <v>39</v>
      </c>
      <c r="T987" s="2" t="s">
        <v>39</v>
      </c>
      <c r="U987" s="2" t="s">
        <v>39</v>
      </c>
      <c r="V987" s="2" t="s">
        <v>39</v>
      </c>
      <c r="W987" s="2" t="s">
        <v>39</v>
      </c>
      <c r="X987" s="2" t="s">
        <v>39</v>
      </c>
      <c r="Y987" s="2" t="s">
        <v>39</v>
      </c>
      <c r="Z987" s="2" t="s">
        <v>39</v>
      </c>
      <c r="AA987" s="6" t="s">
        <v>39</v>
      </c>
      <c r="AB987" s="2" t="s">
        <v>39</v>
      </c>
      <c r="AC987" s="2" t="s">
        <v>39</v>
      </c>
      <c r="AD987" s="2" t="s">
        <v>39</v>
      </c>
      <c r="AE987" s="2" t="s">
        <v>39</v>
      </c>
      <c r="AF987" s="2" t="s">
        <v>39</v>
      </c>
      <c r="AG987" s="2" t="s">
        <v>39</v>
      </c>
    </row>
    <row r="988" ht="15.75" customHeight="1">
      <c r="C988" s="2"/>
      <c r="D988" s="2" t="s">
        <v>39</v>
      </c>
      <c r="E988" s="2" t="s">
        <v>39</v>
      </c>
      <c r="F988" s="2" t="s">
        <v>39</v>
      </c>
      <c r="G988" s="2" t="s">
        <v>39</v>
      </c>
      <c r="H988" s="2" t="s">
        <v>39</v>
      </c>
      <c r="I988" s="2" t="s">
        <v>39</v>
      </c>
      <c r="J988" s="2" t="s">
        <v>39</v>
      </c>
      <c r="K988" s="2" t="s">
        <v>39</v>
      </c>
      <c r="L988" s="6" t="s">
        <v>39</v>
      </c>
      <c r="M988" s="6" t="s">
        <v>39</v>
      </c>
      <c r="N988" s="2" t="s">
        <v>39</v>
      </c>
      <c r="O988" s="2" t="s">
        <v>39</v>
      </c>
      <c r="P988" s="2" t="s">
        <v>39</v>
      </c>
      <c r="Q988" s="2" t="s">
        <v>39</v>
      </c>
      <c r="R988" s="2" t="s">
        <v>39</v>
      </c>
      <c r="S988" s="2" t="s">
        <v>39</v>
      </c>
      <c r="T988" s="2" t="s">
        <v>39</v>
      </c>
      <c r="U988" s="2" t="s">
        <v>39</v>
      </c>
      <c r="V988" s="2" t="s">
        <v>39</v>
      </c>
      <c r="W988" s="2" t="s">
        <v>39</v>
      </c>
      <c r="X988" s="2" t="s">
        <v>39</v>
      </c>
      <c r="Y988" s="2" t="s">
        <v>39</v>
      </c>
      <c r="Z988" s="2" t="s">
        <v>39</v>
      </c>
      <c r="AA988" s="6" t="s">
        <v>39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39</v>
      </c>
      <c r="AG988" s="2" t="s">
        <v>39</v>
      </c>
    </row>
    <row r="989" ht="15.75" customHeight="1">
      <c r="C989" s="2"/>
      <c r="D989" s="2" t="s">
        <v>39</v>
      </c>
      <c r="E989" s="2" t="s">
        <v>39</v>
      </c>
      <c r="F989" s="2" t="s">
        <v>39</v>
      </c>
      <c r="G989" s="2" t="s">
        <v>39</v>
      </c>
      <c r="H989" s="2" t="s">
        <v>39</v>
      </c>
      <c r="I989" s="2" t="s">
        <v>39</v>
      </c>
      <c r="J989" s="2" t="s">
        <v>39</v>
      </c>
      <c r="K989" s="2" t="s">
        <v>39</v>
      </c>
      <c r="L989" s="6" t="s">
        <v>39</v>
      </c>
      <c r="M989" s="6" t="s">
        <v>39</v>
      </c>
      <c r="N989" s="2" t="s">
        <v>39</v>
      </c>
      <c r="O989" s="2" t="s">
        <v>39</v>
      </c>
      <c r="P989" s="2" t="s">
        <v>39</v>
      </c>
      <c r="Q989" s="2" t="s">
        <v>39</v>
      </c>
      <c r="R989" s="2" t="s">
        <v>39</v>
      </c>
      <c r="S989" s="2" t="s">
        <v>39</v>
      </c>
      <c r="T989" s="2" t="s">
        <v>39</v>
      </c>
      <c r="U989" s="2" t="s">
        <v>39</v>
      </c>
      <c r="V989" s="2" t="s">
        <v>39</v>
      </c>
      <c r="W989" s="2" t="s">
        <v>39</v>
      </c>
      <c r="X989" s="2" t="s">
        <v>39</v>
      </c>
      <c r="Y989" s="2" t="s">
        <v>39</v>
      </c>
      <c r="Z989" s="2" t="s">
        <v>39</v>
      </c>
      <c r="AA989" s="6" t="s">
        <v>39</v>
      </c>
      <c r="AB989" s="2" t="s">
        <v>39</v>
      </c>
      <c r="AC989" s="2" t="s">
        <v>39</v>
      </c>
      <c r="AD989" s="2" t="s">
        <v>39</v>
      </c>
      <c r="AE989" s="2" t="s">
        <v>39</v>
      </c>
      <c r="AF989" s="2" t="s">
        <v>39</v>
      </c>
      <c r="AG989" s="2" t="s">
        <v>39</v>
      </c>
    </row>
    <row r="990" ht="15.75" customHeight="1">
      <c r="C990" s="2"/>
      <c r="D990" s="2" t="s">
        <v>39</v>
      </c>
      <c r="E990" s="2" t="s">
        <v>39</v>
      </c>
      <c r="F990" s="2" t="s">
        <v>39</v>
      </c>
      <c r="G990" s="2" t="s">
        <v>39</v>
      </c>
      <c r="H990" s="2" t="s">
        <v>39</v>
      </c>
      <c r="I990" s="2" t="s">
        <v>39</v>
      </c>
      <c r="J990" s="2" t="s">
        <v>39</v>
      </c>
      <c r="K990" s="2" t="s">
        <v>39</v>
      </c>
      <c r="L990" s="6" t="s">
        <v>39</v>
      </c>
      <c r="M990" s="6" t="s">
        <v>39</v>
      </c>
      <c r="N990" s="2" t="s">
        <v>39</v>
      </c>
      <c r="O990" s="2" t="s">
        <v>39</v>
      </c>
      <c r="P990" s="2" t="s">
        <v>39</v>
      </c>
      <c r="Q990" s="2" t="s">
        <v>39</v>
      </c>
      <c r="R990" s="2" t="s">
        <v>39</v>
      </c>
      <c r="S990" s="2" t="s">
        <v>39</v>
      </c>
      <c r="T990" s="2" t="s">
        <v>39</v>
      </c>
      <c r="U990" s="2" t="s">
        <v>39</v>
      </c>
      <c r="V990" s="2" t="s">
        <v>39</v>
      </c>
      <c r="W990" s="2" t="s">
        <v>39</v>
      </c>
      <c r="X990" s="2" t="s">
        <v>39</v>
      </c>
      <c r="Y990" s="2" t="s">
        <v>39</v>
      </c>
      <c r="Z990" s="2" t="s">
        <v>39</v>
      </c>
      <c r="AA990" s="6" t="s">
        <v>39</v>
      </c>
      <c r="AB990" s="2" t="s">
        <v>39</v>
      </c>
      <c r="AC990" s="2" t="s">
        <v>39</v>
      </c>
      <c r="AD990" s="2" t="s">
        <v>39</v>
      </c>
      <c r="AE990" s="2" t="s">
        <v>39</v>
      </c>
      <c r="AF990" s="2" t="s">
        <v>39</v>
      </c>
      <c r="AG990" s="2" t="s">
        <v>39</v>
      </c>
    </row>
    <row r="991" ht="15.75" customHeight="1">
      <c r="C991" s="2"/>
      <c r="D991" s="2" t="s">
        <v>39</v>
      </c>
      <c r="E991" s="2" t="s">
        <v>39</v>
      </c>
      <c r="F991" s="2" t="s">
        <v>39</v>
      </c>
      <c r="G991" s="2" t="s">
        <v>39</v>
      </c>
      <c r="H991" s="2" t="s">
        <v>39</v>
      </c>
      <c r="I991" s="2" t="s">
        <v>39</v>
      </c>
      <c r="J991" s="2" t="s">
        <v>39</v>
      </c>
      <c r="K991" s="2" t="s">
        <v>39</v>
      </c>
      <c r="L991" s="6" t="s">
        <v>39</v>
      </c>
      <c r="M991" s="6" t="s">
        <v>39</v>
      </c>
      <c r="N991" s="2" t="s">
        <v>39</v>
      </c>
      <c r="O991" s="2" t="s">
        <v>39</v>
      </c>
      <c r="P991" s="2" t="s">
        <v>39</v>
      </c>
      <c r="Q991" s="2" t="s">
        <v>39</v>
      </c>
      <c r="R991" s="2" t="s">
        <v>39</v>
      </c>
      <c r="S991" s="2" t="s">
        <v>39</v>
      </c>
      <c r="T991" s="2" t="s">
        <v>39</v>
      </c>
      <c r="U991" s="2" t="s">
        <v>39</v>
      </c>
      <c r="V991" s="2" t="s">
        <v>39</v>
      </c>
      <c r="W991" s="2" t="s">
        <v>39</v>
      </c>
      <c r="X991" s="2" t="s">
        <v>39</v>
      </c>
      <c r="Y991" s="2" t="s">
        <v>39</v>
      </c>
      <c r="Z991" s="2" t="s">
        <v>39</v>
      </c>
      <c r="AA991" s="6" t="s">
        <v>39</v>
      </c>
      <c r="AB991" s="2" t="s">
        <v>39</v>
      </c>
      <c r="AC991" s="2" t="s">
        <v>39</v>
      </c>
      <c r="AD991" s="2" t="s">
        <v>39</v>
      </c>
      <c r="AE991" s="2" t="s">
        <v>39</v>
      </c>
      <c r="AF991" s="2" t="s">
        <v>39</v>
      </c>
      <c r="AG991" s="2" t="s">
        <v>39</v>
      </c>
    </row>
    <row r="992" ht="15.75" customHeight="1">
      <c r="C992" s="2"/>
      <c r="D992" s="2" t="s">
        <v>39</v>
      </c>
      <c r="E992" s="2" t="s">
        <v>39</v>
      </c>
      <c r="F992" s="2" t="s">
        <v>39</v>
      </c>
      <c r="G992" s="2" t="s">
        <v>39</v>
      </c>
      <c r="H992" s="2" t="s">
        <v>39</v>
      </c>
      <c r="I992" s="2" t="s">
        <v>39</v>
      </c>
      <c r="J992" s="2" t="s">
        <v>39</v>
      </c>
      <c r="K992" s="2" t="s">
        <v>39</v>
      </c>
      <c r="L992" s="6" t="s">
        <v>39</v>
      </c>
      <c r="M992" s="6" t="s">
        <v>39</v>
      </c>
      <c r="N992" s="2" t="s">
        <v>39</v>
      </c>
      <c r="O992" s="2" t="s">
        <v>39</v>
      </c>
      <c r="P992" s="2" t="s">
        <v>39</v>
      </c>
      <c r="Q992" s="2" t="s">
        <v>39</v>
      </c>
      <c r="R992" s="2" t="s">
        <v>39</v>
      </c>
      <c r="S992" s="2" t="s">
        <v>39</v>
      </c>
      <c r="T992" s="2" t="s">
        <v>39</v>
      </c>
      <c r="U992" s="2" t="s">
        <v>39</v>
      </c>
      <c r="V992" s="2" t="s">
        <v>39</v>
      </c>
      <c r="W992" s="2" t="s">
        <v>39</v>
      </c>
      <c r="X992" s="2" t="s">
        <v>39</v>
      </c>
      <c r="Y992" s="2" t="s">
        <v>39</v>
      </c>
      <c r="Z992" s="2" t="s">
        <v>39</v>
      </c>
      <c r="AA992" s="6" t="s">
        <v>39</v>
      </c>
      <c r="AB992" s="2" t="s">
        <v>39</v>
      </c>
      <c r="AC992" s="2" t="s">
        <v>39</v>
      </c>
      <c r="AD992" s="2" t="s">
        <v>39</v>
      </c>
      <c r="AE992" s="2" t="s">
        <v>39</v>
      </c>
      <c r="AF992" s="2" t="s">
        <v>39</v>
      </c>
      <c r="AG992" s="2" t="s">
        <v>39</v>
      </c>
    </row>
    <row r="993" ht="15.75" customHeight="1">
      <c r="C993" s="2"/>
      <c r="D993" s="2" t="s">
        <v>39</v>
      </c>
      <c r="E993" s="2" t="s">
        <v>39</v>
      </c>
      <c r="F993" s="2" t="s">
        <v>39</v>
      </c>
      <c r="G993" s="2" t="s">
        <v>39</v>
      </c>
      <c r="H993" s="2" t="s">
        <v>39</v>
      </c>
      <c r="I993" s="2" t="s">
        <v>39</v>
      </c>
      <c r="J993" s="2" t="s">
        <v>39</v>
      </c>
      <c r="K993" s="2" t="s">
        <v>39</v>
      </c>
      <c r="L993" s="6" t="s">
        <v>39</v>
      </c>
      <c r="M993" s="6" t="s">
        <v>39</v>
      </c>
      <c r="N993" s="2" t="s">
        <v>39</v>
      </c>
      <c r="O993" s="2" t="s">
        <v>39</v>
      </c>
      <c r="P993" s="2" t="s">
        <v>39</v>
      </c>
      <c r="Q993" s="2" t="s">
        <v>39</v>
      </c>
      <c r="R993" s="2" t="s">
        <v>39</v>
      </c>
      <c r="S993" s="2" t="s">
        <v>39</v>
      </c>
      <c r="T993" s="2" t="s">
        <v>39</v>
      </c>
      <c r="U993" s="2" t="s">
        <v>39</v>
      </c>
      <c r="V993" s="2" t="s">
        <v>39</v>
      </c>
      <c r="W993" s="2" t="s">
        <v>39</v>
      </c>
      <c r="X993" s="2" t="s">
        <v>39</v>
      </c>
      <c r="Y993" s="2" t="s">
        <v>39</v>
      </c>
      <c r="Z993" s="2" t="s">
        <v>39</v>
      </c>
      <c r="AA993" s="6" t="s">
        <v>39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39</v>
      </c>
    </row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9.0"/>
    <col customWidth="1" min="2" max="3" width="13.57"/>
    <col customWidth="1" min="4" max="11" width="20.43"/>
    <col customWidth="1" min="12" max="13" width="18.14"/>
    <col customWidth="1" min="14" max="26" width="20.43"/>
    <col customWidth="1" min="27" max="27" width="18.14"/>
    <col customWidth="1" min="28" max="39" width="10.86"/>
  </cols>
  <sheetData>
    <row r="1">
      <c r="A1" s="1" t="str">
        <f t="array" ref="A1:AH1">capital!A1:AM1</f>
        <v>Year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16</v>
      </c>
      <c r="M1" s="3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3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</row>
    <row r="2">
      <c r="A2" s="4">
        <f t="shared" ref="A2:A272" si="1">year(C2)</f>
        <v>2023</v>
      </c>
      <c r="B2" s="4">
        <f t="shared" ref="B2:B272" si="2">WEEKNUM(C2)</f>
        <v>24</v>
      </c>
      <c r="C2" s="5">
        <f t="array" ref="C2:C993">capital!C2:C50501</f>
        <v>45090</v>
      </c>
      <c r="L2" s="6"/>
      <c r="M2" s="6"/>
      <c r="X2" s="2">
        <v>-212.776917291</v>
      </c>
      <c r="AA2" s="6"/>
    </row>
    <row r="3">
      <c r="A3" s="4">
        <f t="shared" si="1"/>
        <v>2023</v>
      </c>
      <c r="B3" s="4">
        <f t="shared" si="2"/>
        <v>24</v>
      </c>
      <c r="C3" s="9">
        <v>45091.0</v>
      </c>
      <c r="L3" s="6"/>
      <c r="M3" s="6"/>
      <c r="X3" s="2">
        <v>-881.59508805</v>
      </c>
      <c r="AA3" s="6"/>
    </row>
    <row r="4">
      <c r="A4" s="4">
        <f t="shared" si="1"/>
        <v>2023</v>
      </c>
      <c r="B4" s="4">
        <f t="shared" si="2"/>
        <v>24</v>
      </c>
      <c r="C4" s="5">
        <v>45092.0</v>
      </c>
      <c r="L4" s="6"/>
      <c r="M4" s="6"/>
      <c r="X4" s="2">
        <v>-2038.758826</v>
      </c>
      <c r="AA4" s="6"/>
    </row>
    <row r="5">
      <c r="A5" s="4">
        <f t="shared" si="1"/>
        <v>2023</v>
      </c>
      <c r="B5" s="4">
        <f t="shared" si="2"/>
        <v>24</v>
      </c>
      <c r="C5" s="5">
        <v>45093.0</v>
      </c>
      <c r="L5" s="6"/>
      <c r="M5" s="6"/>
      <c r="X5" s="2">
        <v>-249.843913</v>
      </c>
      <c r="AA5" s="6"/>
    </row>
    <row r="6">
      <c r="A6" s="4">
        <f t="shared" si="1"/>
        <v>2023</v>
      </c>
      <c r="B6" s="4">
        <f t="shared" si="2"/>
        <v>25</v>
      </c>
      <c r="C6" s="5">
        <v>45096.0</v>
      </c>
      <c r="L6" s="6"/>
      <c r="M6" s="6"/>
      <c r="X6" s="2">
        <v>999.760329801</v>
      </c>
      <c r="AA6" s="6"/>
    </row>
    <row r="7">
      <c r="A7" s="4">
        <f t="shared" si="1"/>
        <v>2023</v>
      </c>
      <c r="B7" s="4">
        <f t="shared" si="2"/>
        <v>25</v>
      </c>
      <c r="C7" s="5">
        <v>45097.0</v>
      </c>
      <c r="L7" s="6"/>
      <c r="M7" s="6"/>
      <c r="X7" s="2">
        <v>2066.689225</v>
      </c>
      <c r="AA7" s="6"/>
    </row>
    <row r="8">
      <c r="A8" s="4">
        <f t="shared" si="1"/>
        <v>2023</v>
      </c>
      <c r="B8" s="4">
        <f t="shared" si="2"/>
        <v>25</v>
      </c>
      <c r="C8" s="5">
        <v>45098.0</v>
      </c>
      <c r="L8" s="6"/>
      <c r="M8" s="6"/>
      <c r="X8" s="2">
        <v>355.369066976</v>
      </c>
      <c r="AA8" s="6"/>
    </row>
    <row r="9">
      <c r="A9" s="4">
        <f t="shared" si="1"/>
        <v>2023</v>
      </c>
      <c r="B9" s="4">
        <f t="shared" si="2"/>
        <v>25</v>
      </c>
      <c r="C9" s="5">
        <v>45099.0</v>
      </c>
      <c r="L9" s="6"/>
      <c r="M9" s="6"/>
      <c r="X9" s="2">
        <v>1252.687242609</v>
      </c>
      <c r="AA9" s="6"/>
    </row>
    <row r="10">
      <c r="A10" s="4">
        <f t="shared" si="1"/>
        <v>2023</v>
      </c>
      <c r="B10" s="4">
        <f t="shared" si="2"/>
        <v>25</v>
      </c>
      <c r="C10" s="5">
        <v>45100.0</v>
      </c>
      <c r="L10" s="6"/>
      <c r="M10" s="6"/>
      <c r="X10" s="2">
        <v>5427.854797021</v>
      </c>
      <c r="AA10" s="6"/>
    </row>
    <row r="11">
      <c r="A11" s="4">
        <f t="shared" si="1"/>
        <v>2023</v>
      </c>
      <c r="B11" s="4">
        <f t="shared" si="2"/>
        <v>26</v>
      </c>
      <c r="C11" s="5">
        <v>45103.0</v>
      </c>
      <c r="L11" s="6"/>
      <c r="M11" s="6"/>
      <c r="X11" s="2">
        <v>4789.414780937</v>
      </c>
      <c r="AA11" s="6"/>
    </row>
    <row r="12">
      <c r="A12" s="4">
        <f t="shared" si="1"/>
        <v>2023</v>
      </c>
      <c r="B12" s="4">
        <f t="shared" si="2"/>
        <v>26</v>
      </c>
      <c r="C12" s="5">
        <v>45104.0</v>
      </c>
      <c r="L12" s="6"/>
      <c r="M12" s="6"/>
      <c r="X12" s="2">
        <v>-7818.399630822</v>
      </c>
      <c r="AA12" s="6"/>
    </row>
    <row r="13">
      <c r="A13" s="4">
        <f t="shared" si="1"/>
        <v>2023</v>
      </c>
      <c r="B13" s="4">
        <f t="shared" si="2"/>
        <v>26</v>
      </c>
      <c r="C13" s="5">
        <v>45105.0</v>
      </c>
      <c r="L13" s="6"/>
      <c r="M13" s="6"/>
      <c r="X13" s="2">
        <v>-1835.537609</v>
      </c>
      <c r="AA13" s="6"/>
    </row>
    <row r="14">
      <c r="A14" s="4">
        <f t="shared" si="1"/>
        <v>2023</v>
      </c>
      <c r="B14" s="4">
        <f t="shared" si="2"/>
        <v>26</v>
      </c>
      <c r="C14" s="5">
        <v>45106.0</v>
      </c>
      <c r="L14" s="6"/>
      <c r="M14" s="6"/>
      <c r="X14" s="2">
        <v>-610.972934802</v>
      </c>
      <c r="AA14" s="6"/>
    </row>
    <row r="15">
      <c r="A15" s="4">
        <f t="shared" si="1"/>
        <v>2023</v>
      </c>
      <c r="B15" s="4">
        <f t="shared" si="2"/>
        <v>26</v>
      </c>
      <c r="C15" s="5">
        <v>45107.0</v>
      </c>
      <c r="L15" s="6"/>
      <c r="M15" s="6"/>
      <c r="X15" s="2">
        <v>-8442.349455807</v>
      </c>
      <c r="AA15" s="6"/>
    </row>
    <row r="16">
      <c r="A16" s="4">
        <f t="shared" si="1"/>
        <v>2023</v>
      </c>
      <c r="B16" s="4">
        <f t="shared" si="2"/>
        <v>27</v>
      </c>
      <c r="C16" s="5">
        <v>45110.0</v>
      </c>
      <c r="L16" s="6"/>
      <c r="M16" s="6"/>
      <c r="X16" s="2">
        <v>-320.565868631</v>
      </c>
      <c r="AA16" s="6"/>
    </row>
    <row r="17">
      <c r="A17" s="4">
        <f t="shared" si="1"/>
        <v>2023</v>
      </c>
      <c r="B17" s="4">
        <f t="shared" si="2"/>
        <v>27</v>
      </c>
      <c r="C17" s="5">
        <v>45111.0</v>
      </c>
      <c r="L17" s="6"/>
      <c r="M17" s="6"/>
      <c r="X17" s="2">
        <v>-307.49531593</v>
      </c>
      <c r="AA17" s="6"/>
    </row>
    <row r="18">
      <c r="A18" s="4">
        <f t="shared" si="1"/>
        <v>2023</v>
      </c>
      <c r="B18" s="4">
        <f t="shared" si="2"/>
        <v>27</v>
      </c>
      <c r="C18" s="5">
        <v>45112.0</v>
      </c>
      <c r="L18" s="6"/>
      <c r="M18" s="6"/>
      <c r="X18" s="2">
        <v>2385.482791736</v>
      </c>
      <c r="AA18" s="6"/>
    </row>
    <row r="19">
      <c r="A19" s="4">
        <f t="shared" si="1"/>
        <v>2023</v>
      </c>
      <c r="B19" s="4">
        <f t="shared" si="2"/>
        <v>27</v>
      </c>
      <c r="C19" s="5">
        <v>45113.0</v>
      </c>
      <c r="L19" s="6"/>
      <c r="M19" s="6"/>
      <c r="X19" s="2">
        <v>6675.331808499</v>
      </c>
      <c r="AA19" s="6"/>
    </row>
    <row r="20">
      <c r="A20" s="4">
        <f t="shared" si="1"/>
        <v>2023</v>
      </c>
      <c r="B20" s="4">
        <f t="shared" si="2"/>
        <v>27</v>
      </c>
      <c r="C20" s="5">
        <v>45114.0</v>
      </c>
      <c r="L20" s="6"/>
      <c r="M20" s="6"/>
      <c r="X20" s="2">
        <v>-823.99912585</v>
      </c>
      <c r="AA20" s="6"/>
    </row>
    <row r="21" ht="15.75" customHeight="1">
      <c r="A21" s="4">
        <f t="shared" si="1"/>
        <v>2023</v>
      </c>
      <c r="B21" s="4">
        <f t="shared" si="2"/>
        <v>28</v>
      </c>
      <c r="C21" s="5">
        <v>45117.0</v>
      </c>
      <c r="L21" s="6"/>
      <c r="M21" s="6"/>
      <c r="X21" s="2">
        <v>-1222.655944173</v>
      </c>
      <c r="AA21" s="6"/>
    </row>
    <row r="22" ht="15.75" customHeight="1">
      <c r="A22" s="4">
        <f t="shared" si="1"/>
        <v>2023</v>
      </c>
      <c r="B22" s="4">
        <f t="shared" si="2"/>
        <v>28</v>
      </c>
      <c r="C22" s="5">
        <v>45118.0</v>
      </c>
      <c r="L22" s="6"/>
      <c r="M22" s="6"/>
      <c r="X22" s="2">
        <v>-3635.951732134</v>
      </c>
      <c r="AA22" s="6"/>
    </row>
    <row r="23" ht="15.75" customHeight="1">
      <c r="A23" s="4">
        <f t="shared" si="1"/>
        <v>2023</v>
      </c>
      <c r="B23" s="4">
        <f t="shared" si="2"/>
        <v>28</v>
      </c>
      <c r="C23" s="5">
        <v>45119.0</v>
      </c>
      <c r="L23" s="6"/>
      <c r="M23" s="6"/>
      <c r="X23" s="2">
        <v>-5500.946029857</v>
      </c>
      <c r="AA23" s="6"/>
    </row>
    <row r="24" ht="15.75" customHeight="1">
      <c r="A24" s="4">
        <f t="shared" si="1"/>
        <v>2023</v>
      </c>
      <c r="B24" s="4">
        <f t="shared" si="2"/>
        <v>28</v>
      </c>
      <c r="C24" s="5">
        <v>45120.0</v>
      </c>
      <c r="L24" s="6"/>
      <c r="M24" s="6"/>
      <c r="X24" s="2">
        <v>-5353.195482328</v>
      </c>
      <c r="AA24" s="6"/>
    </row>
    <row r="25" ht="15.75" customHeight="1">
      <c r="A25" s="4">
        <f t="shared" si="1"/>
        <v>2023</v>
      </c>
      <c r="B25" s="4">
        <f t="shared" si="2"/>
        <v>28</v>
      </c>
      <c r="C25" s="5">
        <v>45121.0</v>
      </c>
      <c r="L25" s="6"/>
      <c r="M25" s="6"/>
      <c r="X25" s="2">
        <v>737.225987879</v>
      </c>
      <c r="AA25" s="6"/>
    </row>
    <row r="26" ht="15.75" customHeight="1">
      <c r="A26" s="4">
        <f t="shared" si="1"/>
        <v>2023</v>
      </c>
      <c r="B26" s="4">
        <f t="shared" si="2"/>
        <v>29</v>
      </c>
      <c r="C26" s="5">
        <v>45124.0</v>
      </c>
      <c r="L26" s="6"/>
      <c r="M26" s="6"/>
      <c r="X26" s="2">
        <v>-29.15323251</v>
      </c>
      <c r="AA26" s="6"/>
    </row>
    <row r="27" ht="15.75" customHeight="1">
      <c r="A27" s="4">
        <f t="shared" si="1"/>
        <v>2023</v>
      </c>
      <c r="B27" s="4">
        <f t="shared" si="2"/>
        <v>29</v>
      </c>
      <c r="C27" s="5">
        <v>45125.0</v>
      </c>
      <c r="L27" s="6"/>
      <c r="M27" s="6"/>
      <c r="X27" s="2">
        <v>-3790.948613985</v>
      </c>
      <c r="AA27" s="6"/>
    </row>
    <row r="28" ht="15.75" customHeight="1">
      <c r="A28" s="4">
        <f t="shared" si="1"/>
        <v>2023</v>
      </c>
      <c r="B28" s="4">
        <f t="shared" si="2"/>
        <v>29</v>
      </c>
      <c r="C28" s="5">
        <v>45126.0</v>
      </c>
      <c r="L28" s="6"/>
      <c r="M28" s="6"/>
      <c r="X28" s="2">
        <v>-1236.512970135</v>
      </c>
      <c r="AA28" s="6"/>
    </row>
    <row r="29" ht="15.75" customHeight="1">
      <c r="A29" s="4">
        <f t="shared" si="1"/>
        <v>2023</v>
      </c>
      <c r="B29" s="4">
        <f t="shared" si="2"/>
        <v>29</v>
      </c>
      <c r="C29" s="5">
        <v>45127.0</v>
      </c>
      <c r="L29" s="6"/>
      <c r="M29" s="6"/>
      <c r="X29" s="2">
        <v>329.448671181</v>
      </c>
      <c r="AA29" s="6"/>
    </row>
    <row r="30" ht="15.75" customHeight="1">
      <c r="A30" s="4">
        <f t="shared" si="1"/>
        <v>2023</v>
      </c>
      <c r="B30" s="4">
        <f t="shared" si="2"/>
        <v>29</v>
      </c>
      <c r="C30" s="5">
        <v>45128.0</v>
      </c>
      <c r="L30" s="6"/>
      <c r="M30" s="6"/>
      <c r="X30" s="2">
        <v>-1569.747471659</v>
      </c>
      <c r="AA30" s="6"/>
    </row>
    <row r="31" ht="15.75" customHeight="1">
      <c r="A31" s="4">
        <f t="shared" si="1"/>
        <v>2023</v>
      </c>
      <c r="B31" s="4">
        <f t="shared" si="2"/>
        <v>30</v>
      </c>
      <c r="C31" s="5">
        <v>45131.0</v>
      </c>
      <c r="L31" s="6"/>
      <c r="M31" s="6"/>
      <c r="X31" s="2">
        <v>172.333540176</v>
      </c>
      <c r="AA31" s="6"/>
    </row>
    <row r="32" ht="15.75" customHeight="1">
      <c r="A32" s="4">
        <f t="shared" si="1"/>
        <v>2023</v>
      </c>
      <c r="B32" s="4">
        <f t="shared" si="2"/>
        <v>30</v>
      </c>
      <c r="C32" s="5">
        <v>45132.0</v>
      </c>
      <c r="L32" s="6"/>
      <c r="M32" s="6"/>
      <c r="X32" s="2">
        <v>-75.166569622</v>
      </c>
      <c r="AA32" s="6"/>
    </row>
    <row r="33" ht="15.75" customHeight="1">
      <c r="A33" s="4">
        <f t="shared" si="1"/>
        <v>2023</v>
      </c>
      <c r="B33" s="4">
        <f t="shared" si="2"/>
        <v>30</v>
      </c>
      <c r="C33" s="5">
        <v>45133.0</v>
      </c>
      <c r="L33" s="6"/>
      <c r="M33" s="6"/>
      <c r="X33" s="2">
        <v>-2599.414056964</v>
      </c>
      <c r="AA33" s="6"/>
    </row>
    <row r="34" ht="15.75" customHeight="1">
      <c r="A34" s="4">
        <f t="shared" si="1"/>
        <v>2023</v>
      </c>
      <c r="B34" s="4">
        <f t="shared" si="2"/>
        <v>30</v>
      </c>
      <c r="C34" s="5">
        <v>45134.0</v>
      </c>
      <c r="L34" s="6"/>
      <c r="M34" s="6"/>
      <c r="X34" s="2">
        <v>2463.070657959</v>
      </c>
      <c r="AA34" s="6"/>
    </row>
    <row r="35" ht="15.75" customHeight="1">
      <c r="A35" s="4">
        <f t="shared" si="1"/>
        <v>2023</v>
      </c>
      <c r="B35" s="4">
        <f t="shared" si="2"/>
        <v>30</v>
      </c>
      <c r="C35" s="5">
        <v>45135.0</v>
      </c>
      <c r="L35" s="6"/>
      <c r="M35" s="6"/>
      <c r="X35" s="2">
        <v>-3798.313394605</v>
      </c>
      <c r="AA35" s="6"/>
    </row>
    <row r="36" ht="15.75" customHeight="1">
      <c r="A36" s="4">
        <f t="shared" si="1"/>
        <v>2023</v>
      </c>
      <c r="B36" s="4">
        <f t="shared" si="2"/>
        <v>31</v>
      </c>
      <c r="C36" s="5">
        <v>45138.0</v>
      </c>
      <c r="L36" s="6"/>
      <c r="M36" s="6"/>
      <c r="X36" s="2">
        <v>440.627246087</v>
      </c>
      <c r="AA36" s="6"/>
    </row>
    <row r="37" ht="15.75" customHeight="1">
      <c r="A37" s="4">
        <f t="shared" si="1"/>
        <v>2023</v>
      </c>
      <c r="B37" s="4">
        <f t="shared" si="2"/>
        <v>31</v>
      </c>
      <c r="C37" s="5">
        <v>45139.0</v>
      </c>
      <c r="L37" s="6"/>
      <c r="M37" s="6"/>
      <c r="X37" s="2">
        <v>12682.947433776</v>
      </c>
      <c r="AA37" s="6"/>
    </row>
    <row r="38" ht="15.75" customHeight="1">
      <c r="A38" s="4">
        <f t="shared" si="1"/>
        <v>2023</v>
      </c>
      <c r="B38" s="4">
        <f t="shared" si="2"/>
        <v>31</v>
      </c>
      <c r="C38" s="5">
        <v>45140.0</v>
      </c>
      <c r="L38" s="6"/>
      <c r="M38" s="6"/>
      <c r="X38" s="2">
        <v>18810.055877667</v>
      </c>
      <c r="AA38" s="6"/>
    </row>
    <row r="39" ht="15.75" customHeight="1">
      <c r="A39" s="4">
        <f t="shared" si="1"/>
        <v>2023</v>
      </c>
      <c r="B39" s="4">
        <f t="shared" si="2"/>
        <v>31</v>
      </c>
      <c r="C39" s="5">
        <v>45141.0</v>
      </c>
      <c r="L39" s="6"/>
      <c r="M39" s="6"/>
      <c r="X39" s="2">
        <v>7289.068378</v>
      </c>
      <c r="AA39" s="6"/>
    </row>
    <row r="40" ht="15.75" customHeight="1">
      <c r="A40" s="4">
        <f t="shared" si="1"/>
        <v>2023</v>
      </c>
      <c r="B40" s="4">
        <f t="shared" si="2"/>
        <v>31</v>
      </c>
      <c r="C40" s="5">
        <v>45142.0</v>
      </c>
      <c r="L40" s="6"/>
      <c r="M40" s="6"/>
      <c r="X40" s="2">
        <v>-3041.761605</v>
      </c>
      <c r="AA40" s="6"/>
    </row>
    <row r="41" ht="15.75" customHeight="1">
      <c r="A41" s="4">
        <f t="shared" si="1"/>
        <v>2023</v>
      </c>
      <c r="B41" s="4">
        <f t="shared" si="2"/>
        <v>32</v>
      </c>
      <c r="C41" s="5">
        <v>45145.0</v>
      </c>
      <c r="L41" s="6"/>
      <c r="M41" s="6"/>
      <c r="X41" s="2">
        <v>-3760.731482</v>
      </c>
      <c r="AA41" s="6"/>
    </row>
    <row r="42" ht="15.75" customHeight="1">
      <c r="A42" s="4">
        <f t="shared" si="1"/>
        <v>2023</v>
      </c>
      <c r="B42" s="4">
        <f t="shared" si="2"/>
        <v>32</v>
      </c>
      <c r="C42" s="5">
        <v>45146.0</v>
      </c>
      <c r="L42" s="6"/>
      <c r="M42" s="6"/>
      <c r="X42" s="2">
        <v>4869.80469</v>
      </c>
      <c r="AA42" s="6"/>
    </row>
    <row r="43" ht="15.75" customHeight="1">
      <c r="A43" s="4">
        <f t="shared" si="1"/>
        <v>2023</v>
      </c>
      <c r="B43" s="4">
        <f t="shared" si="2"/>
        <v>32</v>
      </c>
      <c r="C43" s="5">
        <v>45147.0</v>
      </c>
      <c r="L43" s="6"/>
      <c r="M43" s="6"/>
      <c r="X43" s="2">
        <v>-1032.785984</v>
      </c>
      <c r="AA43" s="6"/>
    </row>
    <row r="44" ht="15.75" customHeight="1">
      <c r="A44" s="4">
        <f t="shared" si="1"/>
        <v>2023</v>
      </c>
      <c r="B44" s="4">
        <f t="shared" si="2"/>
        <v>32</v>
      </c>
      <c r="C44" s="5">
        <v>45148.0</v>
      </c>
      <c r="L44" s="6"/>
      <c r="M44" s="6"/>
      <c r="X44" s="2">
        <v>-1850.773598</v>
      </c>
      <c r="AA44" s="6"/>
    </row>
    <row r="45" ht="15.75" customHeight="1">
      <c r="A45" s="4">
        <f t="shared" si="1"/>
        <v>2023</v>
      </c>
      <c r="B45" s="4">
        <f t="shared" si="2"/>
        <v>32</v>
      </c>
      <c r="C45" s="5">
        <v>45149.0</v>
      </c>
      <c r="L45" s="6"/>
      <c r="M45" s="6"/>
      <c r="X45" s="2">
        <v>1069.35256</v>
      </c>
      <c r="AA45" s="6"/>
    </row>
    <row r="46" ht="15.75" customHeight="1">
      <c r="A46" s="4">
        <f t="shared" si="1"/>
        <v>2023</v>
      </c>
      <c r="B46" s="4">
        <f t="shared" si="2"/>
        <v>33</v>
      </c>
      <c r="C46" s="5">
        <v>45152.0</v>
      </c>
      <c r="L46" s="6"/>
      <c r="M46" s="6"/>
      <c r="X46" s="2">
        <v>829.3151909</v>
      </c>
      <c r="AA46" s="6"/>
    </row>
    <row r="47" ht="15.75" customHeight="1">
      <c r="A47" s="4">
        <f t="shared" si="1"/>
        <v>2023</v>
      </c>
      <c r="B47" s="4">
        <f t="shared" si="2"/>
        <v>33</v>
      </c>
      <c r="C47" s="5">
        <v>45153.0</v>
      </c>
      <c r="L47" s="6"/>
      <c r="M47" s="6"/>
      <c r="X47" s="2">
        <v>7674.349002</v>
      </c>
      <c r="AA47" s="6"/>
    </row>
    <row r="48" ht="15.75" customHeight="1">
      <c r="A48" s="4">
        <f t="shared" si="1"/>
        <v>2023</v>
      </c>
      <c r="B48" s="4">
        <f t="shared" si="2"/>
        <v>33</v>
      </c>
      <c r="C48" s="5">
        <v>45154.0</v>
      </c>
      <c r="L48" s="6"/>
      <c r="M48" s="6"/>
      <c r="X48" s="2">
        <v>3824.917826</v>
      </c>
      <c r="AA48" s="6"/>
    </row>
    <row r="49" ht="15.75" customHeight="1">
      <c r="A49" s="4">
        <f t="shared" si="1"/>
        <v>2023</v>
      </c>
      <c r="B49" s="4">
        <f t="shared" si="2"/>
        <v>33</v>
      </c>
      <c r="C49" s="5">
        <v>45155.0</v>
      </c>
      <c r="L49" s="6"/>
      <c r="M49" s="6"/>
      <c r="X49" s="2">
        <v>6882.00211</v>
      </c>
      <c r="AA49" s="6"/>
    </row>
    <row r="50" ht="15.75" customHeight="1">
      <c r="A50" s="4">
        <f t="shared" si="1"/>
        <v>2023</v>
      </c>
      <c r="B50" s="4">
        <f t="shared" si="2"/>
        <v>33</v>
      </c>
      <c r="C50" s="5">
        <v>45156.0</v>
      </c>
      <c r="L50" s="6"/>
      <c r="M50" s="6"/>
      <c r="X50" s="2">
        <v>1316.205991</v>
      </c>
      <c r="AA50" s="6"/>
    </row>
    <row r="51" ht="15.75" customHeight="1">
      <c r="A51" s="4">
        <f t="shared" si="1"/>
        <v>2023</v>
      </c>
      <c r="B51" s="4">
        <f t="shared" si="2"/>
        <v>34</v>
      </c>
      <c r="C51" s="5">
        <v>45159.0</v>
      </c>
      <c r="L51" s="6"/>
      <c r="M51" s="6"/>
      <c r="X51" s="2">
        <v>-2442.809336</v>
      </c>
      <c r="AA51" s="6"/>
    </row>
    <row r="52" ht="15.75" customHeight="1">
      <c r="A52" s="4">
        <f t="shared" si="1"/>
        <v>2023</v>
      </c>
      <c r="B52" s="4">
        <f t="shared" si="2"/>
        <v>34</v>
      </c>
      <c r="C52" s="5">
        <v>45160.0</v>
      </c>
      <c r="L52" s="6"/>
      <c r="M52" s="6"/>
      <c r="X52" s="2">
        <v>2128.641676</v>
      </c>
      <c r="AA52" s="6"/>
    </row>
    <row r="53" ht="15.75" customHeight="1">
      <c r="A53" s="4">
        <f t="shared" si="1"/>
        <v>2023</v>
      </c>
      <c r="B53" s="4">
        <f t="shared" si="2"/>
        <v>34</v>
      </c>
      <c r="C53" s="5">
        <v>45161.0</v>
      </c>
      <c r="L53" s="6"/>
      <c r="M53" s="6"/>
      <c r="X53" s="2">
        <v>-6222.376011</v>
      </c>
      <c r="AA53" s="6"/>
    </row>
    <row r="54" ht="15.75" customHeight="1">
      <c r="A54" s="4">
        <f t="shared" si="1"/>
        <v>2023</v>
      </c>
      <c r="B54" s="4">
        <f t="shared" si="2"/>
        <v>34</v>
      </c>
      <c r="C54" s="5">
        <v>45162.0</v>
      </c>
      <c r="L54" s="6"/>
      <c r="M54" s="6"/>
      <c r="X54" s="2">
        <v>8239.623614</v>
      </c>
      <c r="AA54" s="6"/>
    </row>
    <row r="55" ht="15.75" customHeight="1">
      <c r="A55" s="4">
        <f t="shared" si="1"/>
        <v>2023</v>
      </c>
      <c r="B55" s="4">
        <f t="shared" si="2"/>
        <v>34</v>
      </c>
      <c r="C55" s="5">
        <v>45163.0</v>
      </c>
      <c r="L55" s="6"/>
      <c r="M55" s="6"/>
      <c r="X55" s="2">
        <v>-2543.622883</v>
      </c>
      <c r="AA55" s="6"/>
    </row>
    <row r="56" ht="15.75" customHeight="1">
      <c r="A56" s="4">
        <f t="shared" si="1"/>
        <v>2023</v>
      </c>
      <c r="B56" s="4">
        <f t="shared" si="2"/>
        <v>35</v>
      </c>
      <c r="C56" s="5">
        <v>45166.0</v>
      </c>
      <c r="L56" s="6"/>
      <c r="M56" s="6"/>
      <c r="X56" s="2">
        <v>-5356.319012</v>
      </c>
      <c r="AA56" s="6"/>
    </row>
    <row r="57" ht="15.75" customHeight="1">
      <c r="A57" s="4">
        <f t="shared" si="1"/>
        <v>2023</v>
      </c>
      <c r="B57" s="4">
        <f t="shared" si="2"/>
        <v>35</v>
      </c>
      <c r="C57" s="5">
        <v>45167.0</v>
      </c>
      <c r="L57" s="6"/>
      <c r="M57" s="6"/>
      <c r="X57" s="2">
        <v>-9615.803516</v>
      </c>
      <c r="AA57" s="6"/>
    </row>
    <row r="58" ht="15.75" customHeight="1">
      <c r="A58" s="4">
        <f t="shared" si="1"/>
        <v>2023</v>
      </c>
      <c r="B58" s="4">
        <f t="shared" si="2"/>
        <v>35</v>
      </c>
      <c r="C58" s="5">
        <v>45168.0</v>
      </c>
      <c r="L58" s="6"/>
      <c r="M58" s="6"/>
      <c r="X58" s="2">
        <v>-1224.104216</v>
      </c>
      <c r="AA58" s="6"/>
    </row>
    <row r="59" ht="15.75" customHeight="1">
      <c r="A59" s="4">
        <f t="shared" si="1"/>
        <v>2023</v>
      </c>
      <c r="B59" s="4">
        <f t="shared" si="2"/>
        <v>35</v>
      </c>
      <c r="C59" s="5">
        <v>45169.0</v>
      </c>
      <c r="L59" s="6"/>
      <c r="M59" s="6"/>
      <c r="X59" s="2">
        <v>1125.816696</v>
      </c>
      <c r="AA59" s="6"/>
    </row>
    <row r="60" ht="15.75" customHeight="1">
      <c r="A60" s="4">
        <f t="shared" si="1"/>
        <v>2023</v>
      </c>
      <c r="B60" s="4">
        <f t="shared" si="2"/>
        <v>35</v>
      </c>
      <c r="C60" s="5">
        <v>45170.0</v>
      </c>
      <c r="L60" s="6"/>
      <c r="M60" s="6"/>
      <c r="X60" s="2">
        <v>486.5680233</v>
      </c>
      <c r="AA60" s="6"/>
    </row>
    <row r="61" ht="15.75" customHeight="1">
      <c r="A61" s="4">
        <f t="shared" si="1"/>
        <v>2023</v>
      </c>
      <c r="B61" s="4">
        <f t="shared" si="2"/>
        <v>36</v>
      </c>
      <c r="C61" s="5">
        <v>45173.0</v>
      </c>
      <c r="L61" s="6"/>
      <c r="M61" s="6"/>
      <c r="R61" s="2">
        <v>-724.8633803</v>
      </c>
      <c r="X61" s="2">
        <v>-2.263372657</v>
      </c>
      <c r="AA61" s="6"/>
    </row>
    <row r="62" ht="15.75" customHeight="1">
      <c r="A62" s="4">
        <f t="shared" si="1"/>
        <v>2023</v>
      </c>
      <c r="B62" s="4">
        <f t="shared" si="2"/>
        <v>36</v>
      </c>
      <c r="C62" s="5">
        <v>45174.0</v>
      </c>
      <c r="L62" s="6"/>
      <c r="M62" s="6"/>
      <c r="R62" s="2">
        <v>-3201.092142</v>
      </c>
      <c r="X62" s="2">
        <v>2554.446191</v>
      </c>
      <c r="AA62" s="6"/>
    </row>
    <row r="63" ht="15.75" customHeight="1">
      <c r="A63" s="4">
        <f t="shared" si="1"/>
        <v>2023</v>
      </c>
      <c r="B63" s="4">
        <f t="shared" si="2"/>
        <v>36</v>
      </c>
      <c r="C63" s="5">
        <v>45175.0</v>
      </c>
      <c r="L63" s="6"/>
      <c r="M63" s="6"/>
      <c r="R63" s="2">
        <v>-3522.03858</v>
      </c>
      <c r="X63" s="2">
        <v>1781.021388</v>
      </c>
      <c r="AA63" s="6"/>
    </row>
    <row r="64" ht="15.75" customHeight="1">
      <c r="A64" s="4">
        <f t="shared" si="1"/>
        <v>2023</v>
      </c>
      <c r="B64" s="4">
        <f t="shared" si="2"/>
        <v>36</v>
      </c>
      <c r="C64" s="5">
        <v>45176.0</v>
      </c>
      <c r="L64" s="6"/>
      <c r="M64" s="6"/>
      <c r="R64" s="2">
        <v>2656.384019</v>
      </c>
      <c r="X64" s="2">
        <v>-713.6691758</v>
      </c>
      <c r="AA64" s="6"/>
    </row>
    <row r="65" ht="15.75" customHeight="1">
      <c r="A65" s="4">
        <f t="shared" si="1"/>
        <v>2023</v>
      </c>
      <c r="B65" s="4">
        <f t="shared" si="2"/>
        <v>36</v>
      </c>
      <c r="C65" s="5">
        <v>45177.0</v>
      </c>
      <c r="L65" s="6"/>
      <c r="M65" s="6"/>
      <c r="R65" s="2">
        <v>-1869.085668</v>
      </c>
      <c r="X65" s="2">
        <v>-1859.976697</v>
      </c>
      <c r="AA65" s="6"/>
    </row>
    <row r="66" ht="15.75" customHeight="1">
      <c r="A66" s="4">
        <f t="shared" si="1"/>
        <v>2023</v>
      </c>
      <c r="B66" s="4">
        <f t="shared" si="2"/>
        <v>37</v>
      </c>
      <c r="C66" s="5">
        <v>45180.0</v>
      </c>
      <c r="L66" s="6">
        <v>418.8751617</v>
      </c>
      <c r="M66" s="6"/>
      <c r="R66" s="2">
        <v>1071.166878</v>
      </c>
      <c r="X66" s="2">
        <v>-4799.40633</v>
      </c>
      <c r="AA66" s="6"/>
      <c r="AD66" s="10">
        <v>418.8751617</v>
      </c>
    </row>
    <row r="67" ht="15.75" customHeight="1">
      <c r="A67" s="4">
        <f t="shared" si="1"/>
        <v>2023</v>
      </c>
      <c r="B67" s="4">
        <f t="shared" si="2"/>
        <v>37</v>
      </c>
      <c r="C67" s="5">
        <v>45181.0</v>
      </c>
      <c r="L67" s="6">
        <v>1294.59577</v>
      </c>
      <c r="M67" s="6"/>
      <c r="R67" s="2">
        <v>130.6735524</v>
      </c>
      <c r="X67" s="2">
        <v>1205.324811</v>
      </c>
      <c r="AA67" s="6"/>
      <c r="AD67" s="10">
        <v>1294.59577</v>
      </c>
    </row>
    <row r="68" ht="15.75" customHeight="1">
      <c r="A68" s="4">
        <f t="shared" si="1"/>
        <v>2023</v>
      </c>
      <c r="B68" s="4">
        <f t="shared" si="2"/>
        <v>37</v>
      </c>
      <c r="C68" s="5">
        <v>45182.0</v>
      </c>
      <c r="L68" s="6">
        <v>2540.451856</v>
      </c>
      <c r="M68" s="6"/>
      <c r="R68" s="2">
        <v>50.5515581</v>
      </c>
      <c r="X68" s="2">
        <v>153.5718475</v>
      </c>
      <c r="AA68" s="6"/>
      <c r="AD68" s="10">
        <v>2540.451856</v>
      </c>
    </row>
    <row r="69" ht="15.75" customHeight="1">
      <c r="A69" s="4">
        <f t="shared" si="1"/>
        <v>2023</v>
      </c>
      <c r="B69" s="4">
        <f t="shared" si="2"/>
        <v>37</v>
      </c>
      <c r="C69" s="5">
        <v>45183.0</v>
      </c>
      <c r="L69" s="6">
        <v>3029.900361</v>
      </c>
      <c r="M69" s="6"/>
      <c r="R69" s="2">
        <v>-292.3992101</v>
      </c>
      <c r="X69" s="2">
        <v>-6426.031503</v>
      </c>
      <c r="AA69" s="6"/>
      <c r="AD69" s="10">
        <v>3029.900361</v>
      </c>
    </row>
    <row r="70" ht="15.75" customHeight="1">
      <c r="A70" s="4">
        <f t="shared" si="1"/>
        <v>2023</v>
      </c>
      <c r="B70" s="4">
        <f t="shared" si="2"/>
        <v>37</v>
      </c>
      <c r="C70" s="5">
        <v>45184.0</v>
      </c>
      <c r="L70" s="6">
        <v>5813.370115</v>
      </c>
      <c r="M70" s="6"/>
      <c r="R70" s="2">
        <v>-4606.795925</v>
      </c>
      <c r="X70" s="2">
        <v>4118.153461</v>
      </c>
      <c r="AA70" s="6"/>
      <c r="AD70" s="10">
        <v>5813.370115</v>
      </c>
    </row>
    <row r="71" ht="15.75" customHeight="1">
      <c r="A71" s="4">
        <f t="shared" si="1"/>
        <v>2023</v>
      </c>
      <c r="B71" s="4">
        <f t="shared" si="2"/>
        <v>38</v>
      </c>
      <c r="C71" s="5">
        <v>45187.0</v>
      </c>
      <c r="L71" s="6">
        <v>2713.599869</v>
      </c>
      <c r="M71" s="6"/>
      <c r="R71" s="2">
        <v>-7.377203654</v>
      </c>
      <c r="X71" s="2">
        <v>2406.208367</v>
      </c>
      <c r="AA71" s="6"/>
      <c r="AD71" s="10">
        <v>2713.599869</v>
      </c>
    </row>
    <row r="72" ht="15.75" customHeight="1">
      <c r="A72" s="4">
        <f t="shared" si="1"/>
        <v>2023</v>
      </c>
      <c r="B72" s="4">
        <f t="shared" si="2"/>
        <v>38</v>
      </c>
      <c r="C72" s="5">
        <v>45188.0</v>
      </c>
      <c r="L72" s="6">
        <v>-6610.028086</v>
      </c>
      <c r="M72" s="6"/>
      <c r="R72" s="2">
        <v>-580.2632141</v>
      </c>
      <c r="X72" s="2">
        <v>1413.573755</v>
      </c>
      <c r="AA72" s="6"/>
      <c r="AD72" s="10">
        <v>-6610.028086</v>
      </c>
    </row>
    <row r="73" ht="15.75" customHeight="1">
      <c r="A73" s="4">
        <f t="shared" si="1"/>
        <v>2023</v>
      </c>
      <c r="B73" s="4">
        <f t="shared" si="2"/>
        <v>38</v>
      </c>
      <c r="C73" s="5">
        <v>45189.0</v>
      </c>
      <c r="L73" s="6">
        <v>6782.151373</v>
      </c>
      <c r="M73" s="6"/>
      <c r="R73" s="2">
        <v>2790.908815</v>
      </c>
      <c r="X73" s="2">
        <v>1754.461773</v>
      </c>
      <c r="AA73" s="6"/>
      <c r="AD73" s="10">
        <v>6782.151373</v>
      </c>
    </row>
    <row r="74" ht="15.75" customHeight="1">
      <c r="A74" s="4">
        <f t="shared" si="1"/>
        <v>2023</v>
      </c>
      <c r="B74" s="4">
        <f t="shared" si="2"/>
        <v>38</v>
      </c>
      <c r="C74" s="5">
        <v>45190.0</v>
      </c>
      <c r="L74" s="6">
        <v>1077.157678</v>
      </c>
      <c r="M74" s="6"/>
      <c r="R74" s="2">
        <v>-4683.787998</v>
      </c>
      <c r="X74" s="2">
        <v>9488.470169</v>
      </c>
      <c r="AA74" s="6"/>
      <c r="AD74" s="10">
        <v>1077.157678</v>
      </c>
    </row>
    <row r="75" ht="15.75" customHeight="1">
      <c r="A75" s="4">
        <f t="shared" si="1"/>
        <v>2023</v>
      </c>
      <c r="B75" s="4">
        <f t="shared" si="2"/>
        <v>38</v>
      </c>
      <c r="C75" s="5">
        <v>45191.0</v>
      </c>
      <c r="L75" s="6">
        <v>-1692.112964</v>
      </c>
      <c r="M75" s="6"/>
      <c r="R75" s="2">
        <v>2063.686571</v>
      </c>
      <c r="X75" s="2">
        <v>1195.374089</v>
      </c>
      <c r="AA75" s="6"/>
      <c r="AD75" s="10">
        <v>-1692.112964</v>
      </c>
    </row>
    <row r="76" ht="15.75" customHeight="1">
      <c r="A76" s="4">
        <f t="shared" si="1"/>
        <v>2023</v>
      </c>
      <c r="B76" s="4">
        <f t="shared" si="2"/>
        <v>39</v>
      </c>
      <c r="C76" s="5">
        <v>45194.0</v>
      </c>
      <c r="L76" s="6">
        <v>3244.561473</v>
      </c>
      <c r="M76" s="6"/>
      <c r="R76" s="2">
        <v>-4219.006437</v>
      </c>
      <c r="X76" s="2">
        <v>-1587.820466</v>
      </c>
      <c r="AA76" s="6"/>
      <c r="AD76" s="10">
        <v>3244.561473</v>
      </c>
    </row>
    <row r="77" ht="15.75" customHeight="1">
      <c r="A77" s="4">
        <f t="shared" si="1"/>
        <v>2023</v>
      </c>
      <c r="B77" s="4">
        <f t="shared" si="2"/>
        <v>39</v>
      </c>
      <c r="C77" s="5">
        <v>45195.0</v>
      </c>
      <c r="L77" s="6">
        <v>-3078.916857</v>
      </c>
      <c r="M77" s="6"/>
      <c r="R77" s="2">
        <v>-1036.113863</v>
      </c>
      <c r="X77" s="2">
        <v>40906.58625</v>
      </c>
      <c r="AA77" s="6"/>
      <c r="AD77" s="10">
        <v>-3078.916857</v>
      </c>
    </row>
    <row r="78" ht="15.75" customHeight="1">
      <c r="A78" s="4">
        <f t="shared" si="1"/>
        <v>2023</v>
      </c>
      <c r="B78" s="4">
        <f t="shared" si="2"/>
        <v>39</v>
      </c>
      <c r="C78" s="5">
        <v>45196.0</v>
      </c>
      <c r="L78" s="6">
        <v>3490.101517</v>
      </c>
      <c r="M78" s="6"/>
      <c r="R78" s="2">
        <v>410.2314044</v>
      </c>
      <c r="X78" s="2">
        <v>2480.424714</v>
      </c>
      <c r="AA78" s="6"/>
      <c r="AD78" s="10">
        <v>3490.101517</v>
      </c>
    </row>
    <row r="79" ht="15.75" customHeight="1">
      <c r="A79" s="4">
        <f t="shared" si="1"/>
        <v>2023</v>
      </c>
      <c r="B79" s="4">
        <f t="shared" si="2"/>
        <v>39</v>
      </c>
      <c r="C79" s="5">
        <v>45197.0</v>
      </c>
      <c r="L79" s="6">
        <v>567.813744</v>
      </c>
      <c r="M79" s="6"/>
      <c r="R79" s="2">
        <v>3072.786035</v>
      </c>
      <c r="X79" s="2">
        <v>-8124.503206</v>
      </c>
      <c r="AA79" s="6"/>
      <c r="AD79" s="10">
        <v>567.813744</v>
      </c>
    </row>
    <row r="80" ht="15.75" customHeight="1">
      <c r="A80" s="4">
        <f t="shared" si="1"/>
        <v>2023</v>
      </c>
      <c r="B80" s="4">
        <f t="shared" si="2"/>
        <v>39</v>
      </c>
      <c r="C80" s="5">
        <v>45198.0</v>
      </c>
      <c r="L80" s="6">
        <v>-1115.083752</v>
      </c>
      <c r="M80" s="6"/>
      <c r="R80" s="2">
        <v>701.2300664</v>
      </c>
      <c r="X80" s="2">
        <v>5037.332215</v>
      </c>
      <c r="AA80" s="6"/>
      <c r="AD80" s="10">
        <v>-1115.083752</v>
      </c>
    </row>
    <row r="81" ht="15.75" customHeight="1">
      <c r="A81" s="4">
        <f t="shared" si="1"/>
        <v>2023</v>
      </c>
      <c r="B81" s="4">
        <f t="shared" si="2"/>
        <v>40</v>
      </c>
      <c r="C81" s="5">
        <v>45201.0</v>
      </c>
      <c r="L81" s="6">
        <v>-1816.720597</v>
      </c>
      <c r="M81" s="6"/>
      <c r="R81" s="2">
        <v>-2732.720909</v>
      </c>
      <c r="X81" s="2">
        <v>4964.738644</v>
      </c>
      <c r="AA81" s="6"/>
      <c r="AD81" s="10">
        <v>-1816.720597</v>
      </c>
    </row>
    <row r="82" ht="15.75" customHeight="1">
      <c r="A82" s="4">
        <f t="shared" si="1"/>
        <v>2023</v>
      </c>
      <c r="B82" s="4">
        <f t="shared" si="2"/>
        <v>40</v>
      </c>
      <c r="C82" s="5">
        <v>45202.0</v>
      </c>
      <c r="L82" s="6">
        <v>114.24676392100001</v>
      </c>
      <c r="M82" s="6"/>
      <c r="R82" s="2">
        <v>-2745.795814</v>
      </c>
      <c r="X82" s="2">
        <v>9707.828932</v>
      </c>
      <c r="AA82" s="6"/>
      <c r="AD82" s="10">
        <v>114.24676392100001</v>
      </c>
    </row>
    <row r="83" ht="15.75" customHeight="1">
      <c r="A83" s="4">
        <f t="shared" si="1"/>
        <v>2023</v>
      </c>
      <c r="B83" s="4">
        <f t="shared" si="2"/>
        <v>40</v>
      </c>
      <c r="C83" s="5">
        <v>45203.0</v>
      </c>
      <c r="L83" s="6">
        <v>6900.3299483</v>
      </c>
      <c r="M83" s="6"/>
      <c r="R83" s="2">
        <v>103.3672332</v>
      </c>
      <c r="X83" s="2">
        <v>-548.1447163</v>
      </c>
      <c r="AA83" s="6"/>
      <c r="AD83" s="10">
        <v>6900.3299483</v>
      </c>
    </row>
    <row r="84" ht="15.75" customHeight="1">
      <c r="A84" s="4">
        <f t="shared" si="1"/>
        <v>2023</v>
      </c>
      <c r="B84" s="4">
        <f t="shared" si="2"/>
        <v>40</v>
      </c>
      <c r="C84" s="5">
        <v>45204.0</v>
      </c>
      <c r="L84" s="6">
        <v>-1575.4917725</v>
      </c>
      <c r="M84" s="6"/>
      <c r="R84" s="2">
        <v>5374.007665</v>
      </c>
      <c r="X84" s="2">
        <v>-2152.82987</v>
      </c>
      <c r="AA84" s="6"/>
      <c r="AD84" s="10">
        <v>-1575.4917725</v>
      </c>
    </row>
    <row r="85" ht="15.75" customHeight="1">
      <c r="A85" s="4">
        <f t="shared" si="1"/>
        <v>2023</v>
      </c>
      <c r="B85" s="4">
        <f t="shared" si="2"/>
        <v>40</v>
      </c>
      <c r="C85" s="5">
        <v>45205.0</v>
      </c>
      <c r="L85" s="6">
        <v>14406.327254821</v>
      </c>
      <c r="M85" s="6"/>
      <c r="R85" s="2">
        <v>-3379.272242337</v>
      </c>
      <c r="X85" s="2">
        <v>-5576.712463156</v>
      </c>
      <c r="AA85" s="6"/>
      <c r="AD85" s="10">
        <v>14406.327254821</v>
      </c>
    </row>
    <row r="86" ht="15.75" customHeight="1">
      <c r="A86" s="4">
        <f t="shared" si="1"/>
        <v>2023</v>
      </c>
      <c r="B86" s="4">
        <f t="shared" si="2"/>
        <v>41</v>
      </c>
      <c r="C86" s="5">
        <v>45208.0</v>
      </c>
      <c r="L86" s="6">
        <v>5922.447441705</v>
      </c>
      <c r="M86" s="6"/>
      <c r="R86" s="2">
        <v>813.969750591</v>
      </c>
      <c r="S86" s="2">
        <v>1231.070038</v>
      </c>
      <c r="X86" s="2">
        <v>2162.139463364</v>
      </c>
      <c r="AA86" s="6"/>
      <c r="AD86" s="10">
        <v>5922.447441705</v>
      </c>
    </row>
    <row r="87" ht="15.75" customHeight="1">
      <c r="A87" s="4">
        <f t="shared" si="1"/>
        <v>2023</v>
      </c>
      <c r="B87" s="4">
        <f t="shared" si="2"/>
        <v>41</v>
      </c>
      <c r="C87" s="5">
        <v>45209.0</v>
      </c>
      <c r="L87" s="6">
        <v>3855.819722272</v>
      </c>
      <c r="M87" s="6"/>
      <c r="R87" s="2">
        <v>-263.102395059</v>
      </c>
      <c r="S87" s="2">
        <v>621.355585355</v>
      </c>
      <c r="X87" s="2">
        <v>-8624.249081611</v>
      </c>
      <c r="AA87" s="6"/>
      <c r="AD87" s="10">
        <v>3855.819722272</v>
      </c>
    </row>
    <row r="88" ht="15.75" customHeight="1">
      <c r="A88" s="4">
        <f t="shared" si="1"/>
        <v>2023</v>
      </c>
      <c r="B88" s="4">
        <f t="shared" si="2"/>
        <v>41</v>
      </c>
      <c r="C88" s="5">
        <v>45210.0</v>
      </c>
      <c r="L88" s="6">
        <v>445.558979289</v>
      </c>
      <c r="M88" s="6"/>
      <c r="R88" s="2">
        <v>2201.032183619</v>
      </c>
      <c r="S88" s="2">
        <v>674.987219713</v>
      </c>
      <c r="X88" s="2">
        <v>-816.669435451</v>
      </c>
      <c r="AA88" s="6"/>
      <c r="AD88" s="10">
        <v>445.558979289</v>
      </c>
    </row>
    <row r="89" ht="15.75" customHeight="1">
      <c r="A89" s="4">
        <f t="shared" si="1"/>
        <v>2023</v>
      </c>
      <c r="B89" s="4">
        <f t="shared" si="2"/>
        <v>41</v>
      </c>
      <c r="C89" s="5">
        <v>45211.0</v>
      </c>
      <c r="L89" s="6">
        <v>-773.662545337</v>
      </c>
      <c r="M89" s="6"/>
      <c r="R89" s="2">
        <v>-7450.951679374</v>
      </c>
      <c r="S89" s="2">
        <v>-707.266997622</v>
      </c>
      <c r="X89" s="2">
        <v>7210.250510012</v>
      </c>
      <c r="AA89" s="6"/>
      <c r="AD89" s="10">
        <v>-773.662545337</v>
      </c>
    </row>
    <row r="90" ht="15.75" customHeight="1">
      <c r="A90" s="4">
        <f t="shared" si="1"/>
        <v>2023</v>
      </c>
      <c r="B90" s="4">
        <f t="shared" si="2"/>
        <v>41</v>
      </c>
      <c r="C90" s="5">
        <v>45212.0</v>
      </c>
      <c r="L90" s="6">
        <v>7898.891759</v>
      </c>
      <c r="M90" s="6"/>
      <c r="R90" s="2">
        <v>6041.004428</v>
      </c>
      <c r="S90" s="2">
        <v>-1369.19583</v>
      </c>
      <c r="X90" s="2">
        <v>3841.071258</v>
      </c>
      <c r="AA90" s="6"/>
      <c r="AD90" s="10">
        <v>7898.891759</v>
      </c>
    </row>
    <row r="91" ht="15.75" customHeight="1">
      <c r="A91" s="4">
        <f t="shared" si="1"/>
        <v>2023</v>
      </c>
      <c r="B91" s="4">
        <f t="shared" si="2"/>
        <v>42</v>
      </c>
      <c r="C91" s="5">
        <v>45215.0</v>
      </c>
      <c r="L91" s="6">
        <v>-4679.40343974</v>
      </c>
      <c r="M91" s="6"/>
      <c r="R91" s="2">
        <v>2515.129731</v>
      </c>
      <c r="S91" s="2">
        <v>-2621.621267</v>
      </c>
      <c r="X91" s="2">
        <v>-6441.750434</v>
      </c>
      <c r="AA91" s="6"/>
      <c r="AD91" s="10">
        <v>-4679.40343974</v>
      </c>
    </row>
    <row r="92" ht="15.75" customHeight="1">
      <c r="A92" s="4">
        <f t="shared" si="1"/>
        <v>2023</v>
      </c>
      <c r="B92" s="4">
        <f t="shared" si="2"/>
        <v>42</v>
      </c>
      <c r="C92" s="5">
        <v>45216.0</v>
      </c>
      <c r="J92" s="2">
        <v>-94.32045395</v>
      </c>
      <c r="L92" s="6">
        <v>-3414.64929</v>
      </c>
      <c r="M92" s="6"/>
      <c r="R92" s="2">
        <v>962.7134472</v>
      </c>
      <c r="S92" s="2">
        <v>-2104.374562</v>
      </c>
      <c r="X92" s="2">
        <v>-1281.839119</v>
      </c>
      <c r="AA92" s="6"/>
      <c r="AD92" s="10">
        <v>-3414.64929</v>
      </c>
    </row>
    <row r="93" ht="15.75" customHeight="1">
      <c r="A93" s="4">
        <f t="shared" si="1"/>
        <v>2023</v>
      </c>
      <c r="B93" s="4">
        <f t="shared" si="2"/>
        <v>42</v>
      </c>
      <c r="C93" s="5">
        <v>45217.0</v>
      </c>
      <c r="J93" s="2">
        <v>-7150.374591</v>
      </c>
      <c r="L93" s="6">
        <v>-3715.164509</v>
      </c>
      <c r="M93" s="6"/>
      <c r="R93" s="2">
        <v>-995.5936218</v>
      </c>
      <c r="S93" s="2">
        <v>-3475.27364</v>
      </c>
      <c r="X93" s="2">
        <v>12628.10595</v>
      </c>
      <c r="AA93" s="6"/>
      <c r="AD93" s="10">
        <v>-3715.164509</v>
      </c>
    </row>
    <row r="94" ht="15.75" customHeight="1">
      <c r="A94" s="4">
        <f t="shared" si="1"/>
        <v>2023</v>
      </c>
      <c r="B94" s="4">
        <f t="shared" si="2"/>
        <v>42</v>
      </c>
      <c r="C94" s="5">
        <v>45218.0</v>
      </c>
      <c r="J94" s="2">
        <v>-1970.098143</v>
      </c>
      <c r="L94" s="6">
        <v>2743.74289346</v>
      </c>
      <c r="M94" s="6"/>
      <c r="R94" s="2">
        <v>-1909.579383</v>
      </c>
      <c r="S94" s="2">
        <v>-1215.455068</v>
      </c>
      <c r="X94" s="2">
        <v>6154.37666</v>
      </c>
      <c r="AA94" s="6"/>
      <c r="AD94" s="10">
        <v>2743.74289346</v>
      </c>
    </row>
    <row r="95" ht="15.75" customHeight="1">
      <c r="A95" s="4">
        <f t="shared" si="1"/>
        <v>2023</v>
      </c>
      <c r="B95" s="4">
        <f t="shared" si="2"/>
        <v>42</v>
      </c>
      <c r="C95" s="5">
        <v>45219.0</v>
      </c>
      <c r="J95" s="2">
        <v>-2572.836403</v>
      </c>
      <c r="L95" s="6">
        <v>-2035.5069190250001</v>
      </c>
      <c r="M95" s="6"/>
      <c r="R95" s="2">
        <v>-6856.08249</v>
      </c>
      <c r="S95" s="2">
        <v>408.5972052</v>
      </c>
      <c r="X95" s="2">
        <v>8435.092281</v>
      </c>
      <c r="AA95" s="6"/>
      <c r="AD95" s="10">
        <v>-2035.5069190250001</v>
      </c>
    </row>
    <row r="96" ht="15.75" customHeight="1">
      <c r="A96" s="4">
        <f t="shared" si="1"/>
        <v>2023</v>
      </c>
      <c r="B96" s="4">
        <f t="shared" si="2"/>
        <v>43</v>
      </c>
      <c r="C96" s="5">
        <v>45222.0</v>
      </c>
      <c r="J96" s="2">
        <v>-1687.92575</v>
      </c>
      <c r="L96" s="6">
        <v>3559.0312848599997</v>
      </c>
      <c r="M96" s="6"/>
      <c r="R96" s="2">
        <v>-4859.474917</v>
      </c>
      <c r="S96" s="2">
        <v>3361.678431</v>
      </c>
      <c r="X96" s="2">
        <v>1274.906142</v>
      </c>
      <c r="AA96" s="6"/>
      <c r="AD96" s="10">
        <v>3559.0312848599997</v>
      </c>
    </row>
    <row r="97" ht="15.75" customHeight="1">
      <c r="A97" s="4">
        <f t="shared" si="1"/>
        <v>2023</v>
      </c>
      <c r="B97" s="4">
        <f t="shared" si="2"/>
        <v>43</v>
      </c>
      <c r="C97" s="5">
        <v>45223.0</v>
      </c>
      <c r="J97" s="2">
        <v>284.5195441</v>
      </c>
      <c r="L97" s="6">
        <v>-3102.0964170000007</v>
      </c>
      <c r="M97" s="6"/>
      <c r="R97" s="2">
        <v>2537.066822</v>
      </c>
      <c r="S97" s="2">
        <v>-581.424725</v>
      </c>
      <c r="X97" s="2">
        <v>-4538.126446</v>
      </c>
      <c r="AA97" s="6"/>
      <c r="AD97" s="10">
        <v>-3102.0964170000007</v>
      </c>
    </row>
    <row r="98" ht="15.75" customHeight="1">
      <c r="A98" s="4">
        <f t="shared" si="1"/>
        <v>2023</v>
      </c>
      <c r="B98" s="4">
        <f t="shared" si="2"/>
        <v>43</v>
      </c>
      <c r="C98" s="5">
        <v>45224.0</v>
      </c>
      <c r="J98" s="2">
        <v>-3298.75321</v>
      </c>
      <c r="L98" s="6">
        <v>11058.571565</v>
      </c>
      <c r="M98" s="6"/>
      <c r="R98" s="2">
        <v>-2106.119239</v>
      </c>
      <c r="S98" s="2">
        <v>-686.9575957</v>
      </c>
      <c r="X98" s="2">
        <v>12384.06633</v>
      </c>
      <c r="AA98" s="6"/>
      <c r="AD98" s="10">
        <v>11058.571565</v>
      </c>
    </row>
    <row r="99" ht="15.75" customHeight="1">
      <c r="A99" s="4">
        <f t="shared" si="1"/>
        <v>2023</v>
      </c>
      <c r="B99" s="4">
        <f t="shared" si="2"/>
        <v>43</v>
      </c>
      <c r="C99" s="5">
        <v>45225.0</v>
      </c>
      <c r="J99" s="2">
        <v>1519.373213</v>
      </c>
      <c r="L99" s="6">
        <v>-2775.1610490000003</v>
      </c>
      <c r="M99" s="6"/>
      <c r="R99" s="2">
        <v>-5239.566934</v>
      </c>
      <c r="S99" s="2">
        <v>-1191.477697</v>
      </c>
      <c r="X99" s="2">
        <v>10225.33793</v>
      </c>
      <c r="AA99" s="6"/>
      <c r="AD99" s="10">
        <v>-2775.1610490000003</v>
      </c>
    </row>
    <row r="100" ht="15.75" customHeight="1">
      <c r="A100" s="4">
        <f t="shared" si="1"/>
        <v>2023</v>
      </c>
      <c r="B100" s="4">
        <f t="shared" si="2"/>
        <v>43</v>
      </c>
      <c r="C100" s="5">
        <v>45226.0</v>
      </c>
      <c r="J100" s="2">
        <v>-3404.148712</v>
      </c>
      <c r="L100" s="6">
        <v>4363.7660443</v>
      </c>
      <c r="M100" s="6"/>
      <c r="R100" s="2">
        <v>-8990.930025</v>
      </c>
      <c r="S100" s="2">
        <v>2496.581951</v>
      </c>
      <c r="X100" s="2">
        <v>11333.89931</v>
      </c>
      <c r="AA100" s="6"/>
      <c r="AD100" s="10">
        <v>4363.7660443</v>
      </c>
    </row>
    <row r="101" ht="15.75" customHeight="1">
      <c r="A101" s="4">
        <f t="shared" si="1"/>
        <v>2023</v>
      </c>
      <c r="B101" s="4">
        <f t="shared" si="2"/>
        <v>44</v>
      </c>
      <c r="C101" s="5">
        <v>45229.0</v>
      </c>
      <c r="J101" s="2">
        <v>4075.18496</v>
      </c>
      <c r="L101" s="6">
        <v>-9448.680678800001</v>
      </c>
      <c r="M101" s="6"/>
      <c r="R101" s="2">
        <v>4921.385166</v>
      </c>
      <c r="S101" s="2">
        <v>-1990.19137</v>
      </c>
      <c r="X101" s="2">
        <v>-5593.464554</v>
      </c>
      <c r="AA101" s="6"/>
      <c r="AD101" s="10">
        <v>-9448.680678800001</v>
      </c>
    </row>
    <row r="102" ht="15.75" customHeight="1">
      <c r="A102" s="4">
        <f t="shared" si="1"/>
        <v>2023</v>
      </c>
      <c r="B102" s="4">
        <f t="shared" si="2"/>
        <v>44</v>
      </c>
      <c r="C102" s="5">
        <v>45230.0</v>
      </c>
      <c r="J102" s="2">
        <v>3375.219014</v>
      </c>
      <c r="L102" s="6">
        <v>-868.6090177</v>
      </c>
      <c r="M102" s="6"/>
      <c r="R102" s="2">
        <v>21496.5816</v>
      </c>
      <c r="S102" s="2">
        <v>2552.187369</v>
      </c>
      <c r="X102" s="2">
        <v>-1208.243014</v>
      </c>
      <c r="AA102" s="6"/>
      <c r="AD102" s="10">
        <v>-868.6090177</v>
      </c>
    </row>
    <row r="103" ht="15.75" customHeight="1">
      <c r="A103" s="4">
        <f t="shared" si="1"/>
        <v>2023</v>
      </c>
      <c r="B103" s="4">
        <f t="shared" si="2"/>
        <v>44</v>
      </c>
      <c r="C103" s="5">
        <v>45231.0</v>
      </c>
      <c r="J103" s="2">
        <v>3614.93596</v>
      </c>
      <c r="L103" s="6">
        <v>-843.19168287</v>
      </c>
      <c r="M103" s="6"/>
      <c r="R103" s="2">
        <v>2695.993272</v>
      </c>
      <c r="S103" s="2">
        <v>2950.932147</v>
      </c>
      <c r="X103" s="2">
        <v>-5538.158841</v>
      </c>
      <c r="AA103" s="6"/>
      <c r="AD103" s="10">
        <v>-843.19168287</v>
      </c>
    </row>
    <row r="104" ht="15.75" customHeight="1">
      <c r="A104" s="4">
        <f t="shared" si="1"/>
        <v>2023</v>
      </c>
      <c r="B104" s="4">
        <f t="shared" si="2"/>
        <v>44</v>
      </c>
      <c r="C104" s="5">
        <v>45232.0</v>
      </c>
      <c r="J104" s="2">
        <v>4600.362654</v>
      </c>
      <c r="L104" s="6">
        <v>-1925.6518540000002</v>
      </c>
      <c r="M104" s="6"/>
      <c r="R104" s="2">
        <v>22573.61682</v>
      </c>
      <c r="S104" s="2">
        <v>1017.532776</v>
      </c>
      <c r="X104" s="2">
        <v>-9655.077116</v>
      </c>
      <c r="AA104" s="6"/>
      <c r="AD104" s="10">
        <v>-1925.6518540000002</v>
      </c>
    </row>
    <row r="105" ht="15.75" customHeight="1">
      <c r="A105" s="4">
        <f t="shared" si="1"/>
        <v>2023</v>
      </c>
      <c r="B105" s="4">
        <f t="shared" si="2"/>
        <v>44</v>
      </c>
      <c r="C105" s="5">
        <v>45233.0</v>
      </c>
      <c r="J105" s="2">
        <v>2382.915541</v>
      </c>
      <c r="L105" s="6">
        <v>-2081.5234477</v>
      </c>
      <c r="M105" s="6"/>
      <c r="R105" s="2">
        <v>7916.361054</v>
      </c>
      <c r="S105" s="2">
        <v>-1906.615194</v>
      </c>
      <c r="X105" s="2">
        <v>-9852.616192</v>
      </c>
      <c r="AA105" s="6"/>
      <c r="AD105" s="10">
        <v>-2081.5234477</v>
      </c>
    </row>
    <row r="106" ht="15.75" customHeight="1">
      <c r="A106" s="4">
        <f t="shared" si="1"/>
        <v>2023</v>
      </c>
      <c r="B106" s="4">
        <f t="shared" si="2"/>
        <v>45</v>
      </c>
      <c r="C106" s="5">
        <v>45236.0</v>
      </c>
      <c r="D106" s="2">
        <v>1890.842004</v>
      </c>
      <c r="E106" s="2">
        <v>-1089.890728</v>
      </c>
      <c r="J106" s="2">
        <v>117.4729128</v>
      </c>
      <c r="L106" s="6">
        <v>239.34329155</v>
      </c>
      <c r="M106" s="6"/>
      <c r="R106" s="2">
        <v>-1375.071217</v>
      </c>
      <c r="S106" s="2">
        <v>2476.61828</v>
      </c>
      <c r="X106" s="2">
        <v>1340.282075</v>
      </c>
      <c r="AA106" s="6"/>
      <c r="AD106" s="10">
        <v>239.34329155</v>
      </c>
    </row>
    <row r="107" ht="15.75" customHeight="1">
      <c r="A107" s="4">
        <f t="shared" si="1"/>
        <v>2023</v>
      </c>
      <c r="B107" s="4">
        <f t="shared" si="2"/>
        <v>45</v>
      </c>
      <c r="C107" s="5">
        <v>45237.0</v>
      </c>
      <c r="D107" s="2">
        <v>8238.43114</v>
      </c>
      <c r="E107" s="2">
        <v>-983.9878399</v>
      </c>
      <c r="J107" s="2">
        <v>1164.026755</v>
      </c>
      <c r="L107" s="6">
        <v>765.47980464</v>
      </c>
      <c r="M107" s="6"/>
      <c r="R107" s="2">
        <v>-4142.712133</v>
      </c>
      <c r="S107" s="2">
        <v>2305.573351</v>
      </c>
      <c r="X107" s="2">
        <v>943.6515897</v>
      </c>
      <c r="AA107" s="6"/>
      <c r="AD107" s="10">
        <v>765.47980464</v>
      </c>
    </row>
    <row r="108" ht="15.75" customHeight="1">
      <c r="A108" s="4">
        <f t="shared" si="1"/>
        <v>2023</v>
      </c>
      <c r="B108" s="4">
        <f t="shared" si="2"/>
        <v>45</v>
      </c>
      <c r="C108" s="5">
        <v>45238.0</v>
      </c>
      <c r="D108" s="2">
        <v>11192.89677</v>
      </c>
      <c r="E108" s="2">
        <v>5165.430322</v>
      </c>
      <c r="J108" s="2">
        <v>-152.4822113</v>
      </c>
      <c r="L108" s="6">
        <v>232.23408923</v>
      </c>
      <c r="M108" s="6"/>
      <c r="R108" s="2">
        <v>886.3185063</v>
      </c>
      <c r="S108" s="2">
        <v>529.5901762</v>
      </c>
      <c r="X108" s="2">
        <v>18.18195579</v>
      </c>
      <c r="AA108" s="6"/>
      <c r="AD108" s="10">
        <v>232.23408923</v>
      </c>
    </row>
    <row r="109" ht="15.75" customHeight="1">
      <c r="A109" s="4">
        <f t="shared" si="1"/>
        <v>2023</v>
      </c>
      <c r="B109" s="4">
        <f t="shared" si="2"/>
        <v>45</v>
      </c>
      <c r="C109" s="5">
        <v>45239.0</v>
      </c>
      <c r="D109" s="2">
        <v>-4124.267907</v>
      </c>
      <c r="E109" s="2">
        <v>2702.503779</v>
      </c>
      <c r="J109" s="2">
        <v>-3220.001297</v>
      </c>
      <c r="L109" s="6">
        <v>-894.4328151</v>
      </c>
      <c r="M109" s="6"/>
      <c r="R109" s="2">
        <v>4392.454291</v>
      </c>
      <c r="S109" s="2">
        <v>1435.437081</v>
      </c>
      <c r="X109" s="2">
        <v>972.5138232</v>
      </c>
      <c r="AA109" s="6"/>
      <c r="AD109" s="10">
        <v>-894.4328151</v>
      </c>
    </row>
    <row r="110" ht="15.75" customHeight="1">
      <c r="A110" s="4">
        <f t="shared" si="1"/>
        <v>2023</v>
      </c>
      <c r="B110" s="4">
        <f t="shared" si="2"/>
        <v>45</v>
      </c>
      <c r="C110" s="5">
        <v>45240.0</v>
      </c>
      <c r="D110" s="2">
        <v>30123.7624</v>
      </c>
      <c r="E110" s="2">
        <v>-2297.775109</v>
      </c>
      <c r="J110" s="2">
        <v>5044.013781</v>
      </c>
      <c r="L110" s="6">
        <v>893.7571250000001</v>
      </c>
      <c r="M110" s="6"/>
      <c r="R110" s="2">
        <v>11158.12255</v>
      </c>
      <c r="S110" s="2">
        <v>6937.793145</v>
      </c>
      <c r="X110" s="2">
        <v>-2108.93368</v>
      </c>
      <c r="AA110" s="6"/>
      <c r="AD110" s="10">
        <v>893.7571250000001</v>
      </c>
    </row>
    <row r="111" ht="15.75" customHeight="1">
      <c r="A111" s="4">
        <f t="shared" si="1"/>
        <v>2023</v>
      </c>
      <c r="B111" s="4">
        <f t="shared" si="2"/>
        <v>46</v>
      </c>
      <c r="C111" s="5">
        <v>45243.0</v>
      </c>
      <c r="D111" s="2">
        <v>-1225.581755</v>
      </c>
      <c r="E111" s="2">
        <v>506.946667373</v>
      </c>
      <c r="J111" s="2">
        <v>1308.817155</v>
      </c>
      <c r="L111" s="6">
        <v>1119.5507896000001</v>
      </c>
      <c r="M111" s="6"/>
      <c r="R111" s="2">
        <v>-1178.202314</v>
      </c>
      <c r="S111" s="2">
        <v>591.0184046</v>
      </c>
      <c r="X111" s="2">
        <v>725.8807422</v>
      </c>
      <c r="AA111" s="6"/>
      <c r="AD111" s="10">
        <v>1119.5507896000001</v>
      </c>
    </row>
    <row r="112" ht="15.75" customHeight="1">
      <c r="A112" s="4">
        <f t="shared" si="1"/>
        <v>2023</v>
      </c>
      <c r="B112" s="4">
        <f t="shared" si="2"/>
        <v>46</v>
      </c>
      <c r="C112" s="5">
        <v>45244.0</v>
      </c>
      <c r="D112" s="2">
        <v>45536.65097</v>
      </c>
      <c r="E112" s="2">
        <v>42428.18205</v>
      </c>
      <c r="J112" s="2">
        <v>17249.30295</v>
      </c>
      <c r="L112" s="6">
        <v>11534.110357000001</v>
      </c>
      <c r="M112" s="6"/>
      <c r="R112" s="2">
        <v>6411.629196</v>
      </c>
      <c r="S112" s="2">
        <v>3298.81487</v>
      </c>
      <c r="X112" s="2">
        <v>-23467.11215</v>
      </c>
      <c r="AA112" s="6"/>
      <c r="AD112" s="10">
        <v>11534.110357000001</v>
      </c>
    </row>
    <row r="113" ht="15.75" customHeight="1">
      <c r="A113" s="4">
        <f t="shared" si="1"/>
        <v>2023</v>
      </c>
      <c r="B113" s="4">
        <f t="shared" si="2"/>
        <v>46</v>
      </c>
      <c r="C113" s="5">
        <v>45245.0</v>
      </c>
      <c r="D113" s="2">
        <v>-7060.629243</v>
      </c>
      <c r="E113" s="2">
        <v>-2797.206354</v>
      </c>
      <c r="J113" s="2">
        <v>1930.263905</v>
      </c>
      <c r="L113" s="6">
        <v>890.1814253</v>
      </c>
      <c r="M113" s="6"/>
      <c r="R113" s="2">
        <v>3541.300962</v>
      </c>
      <c r="S113" s="2">
        <v>-1589.466051</v>
      </c>
      <c r="X113" s="2">
        <v>-3842.743052</v>
      </c>
      <c r="AA113" s="6"/>
      <c r="AD113" s="10">
        <v>890.1814253</v>
      </c>
    </row>
    <row r="114" ht="15.75" customHeight="1">
      <c r="A114" s="4">
        <f t="shared" si="1"/>
        <v>2023</v>
      </c>
      <c r="B114" s="4">
        <f t="shared" si="2"/>
        <v>46</v>
      </c>
      <c r="C114" s="5">
        <v>45246.0</v>
      </c>
      <c r="D114" s="2">
        <v>-8458.562889</v>
      </c>
      <c r="E114" s="2">
        <v>-8193.813201</v>
      </c>
      <c r="J114" s="2">
        <v>-6737.138514</v>
      </c>
      <c r="L114" s="6">
        <v>-1072.4019897800001</v>
      </c>
      <c r="M114" s="6"/>
      <c r="R114" s="2">
        <v>3135.388095</v>
      </c>
      <c r="S114" s="2">
        <v>-4139.726872</v>
      </c>
      <c r="X114" s="2">
        <v>1228.615362</v>
      </c>
      <c r="AA114" s="6"/>
      <c r="AD114" s="10">
        <v>-1072.4019897800001</v>
      </c>
    </row>
    <row r="115" ht="15.75" customHeight="1">
      <c r="A115" s="4">
        <f t="shared" si="1"/>
        <v>2023</v>
      </c>
      <c r="B115" s="4">
        <f t="shared" si="2"/>
        <v>46</v>
      </c>
      <c r="C115" s="5">
        <v>45247.0</v>
      </c>
      <c r="D115" s="2">
        <v>6263.512222</v>
      </c>
      <c r="E115" s="2">
        <v>4008.446286</v>
      </c>
      <c r="J115" s="2">
        <v>4199.352215</v>
      </c>
      <c r="L115" s="6">
        <v>490.97813408999997</v>
      </c>
      <c r="M115" s="6"/>
      <c r="R115" s="2">
        <v>-2361.662667</v>
      </c>
      <c r="S115" s="2">
        <v>1532.999488</v>
      </c>
      <c r="X115" s="2">
        <v>-4471.186149</v>
      </c>
      <c r="AA115" s="6"/>
      <c r="AD115" s="10">
        <v>490.97813408999997</v>
      </c>
    </row>
    <row r="116" ht="15.75" customHeight="1">
      <c r="A116" s="4">
        <f t="shared" si="1"/>
        <v>2023</v>
      </c>
      <c r="B116" s="4">
        <f t="shared" si="2"/>
        <v>47</v>
      </c>
      <c r="C116" s="5">
        <v>45250.0</v>
      </c>
      <c r="D116" s="2">
        <v>13341.61886</v>
      </c>
      <c r="E116" s="2">
        <v>5501.121698</v>
      </c>
      <c r="J116" s="2">
        <v>6293.52894</v>
      </c>
      <c r="L116" s="6">
        <v>566.9182291</v>
      </c>
      <c r="M116" s="6"/>
      <c r="R116" s="2">
        <v>7244.574273</v>
      </c>
      <c r="S116" s="2">
        <v>4001.029924</v>
      </c>
      <c r="X116" s="2">
        <v>-414.5666736</v>
      </c>
      <c r="AA116" s="6"/>
      <c r="AD116" s="10">
        <v>566.9182291</v>
      </c>
    </row>
    <row r="117" ht="15.75" customHeight="1">
      <c r="A117" s="4">
        <f t="shared" si="1"/>
        <v>2023</v>
      </c>
      <c r="B117" s="4">
        <f t="shared" si="2"/>
        <v>47</v>
      </c>
      <c r="C117" s="5">
        <v>45251.0</v>
      </c>
      <c r="D117" s="2">
        <v>-4349.680459</v>
      </c>
      <c r="E117" s="2">
        <v>-8828.934032</v>
      </c>
      <c r="J117" s="2">
        <v>3072.677087</v>
      </c>
      <c r="L117" s="6">
        <v>1.29131735</v>
      </c>
      <c r="M117" s="6"/>
      <c r="R117" s="2">
        <v>1309.657069</v>
      </c>
      <c r="S117" s="2">
        <v>-6925.854413</v>
      </c>
      <c r="X117" s="2">
        <v>653.072367</v>
      </c>
      <c r="AA117" s="6"/>
      <c r="AD117" s="10">
        <v>1.29131735</v>
      </c>
    </row>
    <row r="118" ht="15.75" customHeight="1">
      <c r="A118" s="4">
        <f t="shared" si="1"/>
        <v>2023</v>
      </c>
      <c r="B118" s="4">
        <f t="shared" si="2"/>
        <v>47</v>
      </c>
      <c r="C118" s="5">
        <v>45252.0</v>
      </c>
      <c r="D118" s="2">
        <v>1115.186411</v>
      </c>
      <c r="E118" s="2">
        <v>-5078.857903</v>
      </c>
      <c r="J118" s="2">
        <v>329.9971151</v>
      </c>
      <c r="L118" s="6">
        <v>-3825.240377</v>
      </c>
      <c r="M118" s="6"/>
      <c r="R118" s="2">
        <v>151.3713131</v>
      </c>
      <c r="S118" s="2">
        <v>-446.5319944</v>
      </c>
      <c r="X118" s="2">
        <v>-1277.860269</v>
      </c>
      <c r="AA118" s="6"/>
      <c r="AD118" s="10">
        <v>-3825.240377</v>
      </c>
    </row>
    <row r="119" ht="15.75" customHeight="1">
      <c r="A119" s="4">
        <f t="shared" si="1"/>
        <v>2023</v>
      </c>
      <c r="B119" s="4">
        <f t="shared" si="2"/>
        <v>47</v>
      </c>
      <c r="C119" s="5">
        <v>45253.0</v>
      </c>
      <c r="D119" s="2">
        <v>1.585143825</v>
      </c>
      <c r="E119" s="2">
        <v>-24.82382238</v>
      </c>
      <c r="J119" s="2">
        <v>301.1234661</v>
      </c>
      <c r="L119" s="6">
        <v>-0.172235002</v>
      </c>
      <c r="M119" s="6"/>
      <c r="R119" s="2">
        <v>8934.132592</v>
      </c>
      <c r="S119" s="2">
        <v>1.487412</v>
      </c>
      <c r="X119" s="2">
        <v>-816.0782318</v>
      </c>
      <c r="AA119" s="6"/>
      <c r="AD119" s="10">
        <v>-0.172235002</v>
      </c>
    </row>
    <row r="120" ht="15.75" customHeight="1">
      <c r="A120" s="4">
        <f t="shared" si="1"/>
        <v>2023</v>
      </c>
      <c r="B120" s="4">
        <f t="shared" si="2"/>
        <v>47</v>
      </c>
      <c r="C120" s="5">
        <v>45254.0</v>
      </c>
      <c r="D120" s="2">
        <v>2779.376332</v>
      </c>
      <c r="E120" s="2">
        <v>-1180.138258</v>
      </c>
      <c r="J120" s="2">
        <v>6256.047512</v>
      </c>
      <c r="L120" s="6">
        <v>90.95711863</v>
      </c>
      <c r="M120" s="6"/>
      <c r="R120" s="2">
        <v>-1739.880206</v>
      </c>
      <c r="S120" s="2">
        <v>587.14041</v>
      </c>
      <c r="X120" s="2">
        <v>-1742.766368</v>
      </c>
      <c r="AA120" s="6"/>
      <c r="AD120" s="10">
        <v>90.95711863</v>
      </c>
    </row>
    <row r="121" ht="15.75" customHeight="1">
      <c r="A121" s="4">
        <f t="shared" si="1"/>
        <v>2023</v>
      </c>
      <c r="B121" s="4">
        <f t="shared" si="2"/>
        <v>48</v>
      </c>
      <c r="C121" s="5">
        <v>45257.0</v>
      </c>
      <c r="D121" s="2">
        <v>146.394615</v>
      </c>
      <c r="E121" s="2">
        <v>-535.8626469</v>
      </c>
      <c r="J121" s="2">
        <v>-4108.095514</v>
      </c>
      <c r="L121" s="6">
        <v>-363.02518109999994</v>
      </c>
      <c r="M121" s="6"/>
      <c r="R121" s="2">
        <v>-8416.161918</v>
      </c>
      <c r="S121" s="2">
        <v>1330.644647</v>
      </c>
      <c r="X121" s="2">
        <v>1299.536406</v>
      </c>
      <c r="AA121" s="6"/>
      <c r="AD121" s="10">
        <v>-363.02518109999994</v>
      </c>
    </row>
    <row r="122" ht="15.75" customHeight="1">
      <c r="A122" s="4">
        <f t="shared" si="1"/>
        <v>2023</v>
      </c>
      <c r="B122" s="4">
        <f t="shared" si="2"/>
        <v>48</v>
      </c>
      <c r="C122" s="5">
        <v>45258.0</v>
      </c>
      <c r="D122" s="2">
        <v>-8626.095027</v>
      </c>
      <c r="E122" s="2">
        <v>-940.7285299</v>
      </c>
      <c r="J122" s="2">
        <v>-4788.709755</v>
      </c>
      <c r="L122" s="6">
        <v>-803.8114629</v>
      </c>
      <c r="M122" s="6"/>
      <c r="R122" s="2">
        <v>-5171.906771</v>
      </c>
      <c r="S122" s="2">
        <v>547.9641555</v>
      </c>
      <c r="X122" s="2">
        <v>-462.0418141</v>
      </c>
      <c r="AA122" s="6"/>
      <c r="AD122" s="10">
        <v>-803.8114629</v>
      </c>
    </row>
    <row r="123" ht="15.75" customHeight="1">
      <c r="A123" s="4">
        <f t="shared" si="1"/>
        <v>2023</v>
      </c>
      <c r="B123" s="4">
        <f t="shared" si="2"/>
        <v>48</v>
      </c>
      <c r="C123" s="5">
        <v>45259.0</v>
      </c>
      <c r="D123" s="2">
        <v>4028.620167</v>
      </c>
      <c r="E123" s="2">
        <v>7697.084895</v>
      </c>
      <c r="J123" s="2">
        <v>4088.218184</v>
      </c>
      <c r="L123" s="6">
        <v>1591.58339</v>
      </c>
      <c r="M123" s="6"/>
      <c r="R123" s="2">
        <v>23247.55253</v>
      </c>
      <c r="S123" s="2">
        <v>2556.431299</v>
      </c>
      <c r="X123" s="2">
        <v>733.2203192</v>
      </c>
      <c r="AA123" s="6"/>
      <c r="AD123" s="10">
        <v>1591.58339</v>
      </c>
    </row>
    <row r="124" ht="15.75" customHeight="1">
      <c r="A124" s="4">
        <f t="shared" si="1"/>
        <v>2023</v>
      </c>
      <c r="B124" s="4">
        <f t="shared" si="2"/>
        <v>48</v>
      </c>
      <c r="C124" s="5">
        <v>45260.0</v>
      </c>
      <c r="D124" s="2">
        <v>2128.682422</v>
      </c>
      <c r="E124" s="2">
        <v>-2418.630273</v>
      </c>
      <c r="J124" s="2">
        <v>6423.979842</v>
      </c>
      <c r="L124" s="6">
        <v>-2258.1839078000003</v>
      </c>
      <c r="M124" s="6"/>
      <c r="R124" s="2">
        <v>10191.40998</v>
      </c>
      <c r="S124" s="2">
        <v>-2282.565004</v>
      </c>
      <c r="X124" s="2">
        <v>-3182.511792</v>
      </c>
      <c r="AA124" s="6"/>
      <c r="AD124" s="10">
        <v>-2258.1839078000003</v>
      </c>
    </row>
    <row r="125" ht="15.75" customHeight="1">
      <c r="A125" s="4">
        <f t="shared" si="1"/>
        <v>2023</v>
      </c>
      <c r="B125" s="4">
        <f t="shared" si="2"/>
        <v>48</v>
      </c>
      <c r="C125" s="5">
        <v>45261.0</v>
      </c>
      <c r="D125" s="2">
        <v>14422.28884</v>
      </c>
      <c r="E125" s="2">
        <v>10668.4414</v>
      </c>
      <c r="J125" s="2">
        <v>18815.79229</v>
      </c>
      <c r="L125" s="6">
        <v>193.30284100000017</v>
      </c>
      <c r="M125" s="6"/>
      <c r="R125" s="2">
        <v>22082.11578</v>
      </c>
      <c r="S125" s="2">
        <v>1158.692929</v>
      </c>
      <c r="X125" s="2">
        <v>-2311.917672</v>
      </c>
      <c r="AA125" s="6"/>
      <c r="AD125" s="10">
        <v>193.30284100000017</v>
      </c>
    </row>
    <row r="126" ht="15.75" customHeight="1">
      <c r="A126" s="4">
        <f t="shared" si="1"/>
        <v>2023</v>
      </c>
      <c r="B126" s="4">
        <f t="shared" si="2"/>
        <v>49</v>
      </c>
      <c r="C126" s="5">
        <v>45264.0</v>
      </c>
      <c r="D126" s="2">
        <v>-9963.791868</v>
      </c>
      <c r="E126" s="2">
        <v>-10036.97781</v>
      </c>
      <c r="J126" s="2">
        <v>-14128.09401</v>
      </c>
      <c r="L126" s="6">
        <v>-7319.3196737</v>
      </c>
      <c r="M126" s="6"/>
      <c r="R126" s="2">
        <v>3541.771366</v>
      </c>
      <c r="S126" s="2">
        <v>-1374.370916</v>
      </c>
      <c r="X126" s="2">
        <v>1469.562471</v>
      </c>
      <c r="AA126" s="6"/>
      <c r="AD126" s="10">
        <v>-7319.3196737</v>
      </c>
    </row>
    <row r="127" ht="15.75" customHeight="1">
      <c r="A127" s="4">
        <f t="shared" si="1"/>
        <v>2023</v>
      </c>
      <c r="B127" s="4">
        <f t="shared" si="2"/>
        <v>49</v>
      </c>
      <c r="C127" s="5">
        <v>45265.0</v>
      </c>
      <c r="D127" s="2">
        <v>-3254.082405</v>
      </c>
      <c r="E127" s="2">
        <v>-1997.043927</v>
      </c>
      <c r="J127" s="2">
        <v>-2711.701245</v>
      </c>
      <c r="L127" s="6">
        <v>460.87307640000006</v>
      </c>
      <c r="M127" s="6">
        <v>1533.224054</v>
      </c>
      <c r="R127" s="2">
        <v>-9402.265372</v>
      </c>
      <c r="S127" s="2">
        <v>1163.850065</v>
      </c>
      <c r="X127" s="2">
        <v>1318.740253</v>
      </c>
      <c r="AA127" s="6"/>
      <c r="AD127" s="10">
        <v>1994.0971304</v>
      </c>
    </row>
    <row r="128" ht="15.75" customHeight="1">
      <c r="A128" s="4">
        <f t="shared" si="1"/>
        <v>2023</v>
      </c>
      <c r="B128" s="4">
        <f t="shared" si="2"/>
        <v>49</v>
      </c>
      <c r="C128" s="5">
        <v>45266.0</v>
      </c>
      <c r="D128" s="2">
        <v>-5667.527863</v>
      </c>
      <c r="E128" s="2">
        <v>-1281.357952</v>
      </c>
      <c r="J128" s="2">
        <v>-4149.710243</v>
      </c>
      <c r="L128" s="6">
        <v>2534.2651507</v>
      </c>
      <c r="M128" s="6">
        <v>-2421.401161</v>
      </c>
      <c r="R128" s="2">
        <v>5245.446298</v>
      </c>
      <c r="S128" s="2">
        <v>-903.5846203</v>
      </c>
      <c r="X128" s="2">
        <v>-825.9849246</v>
      </c>
      <c r="AA128" s="6"/>
      <c r="AD128" s="10">
        <v>112.86398970000027</v>
      </c>
    </row>
    <row r="129" ht="15.75" customHeight="1">
      <c r="A129" s="4">
        <f t="shared" si="1"/>
        <v>2023</v>
      </c>
      <c r="B129" s="4">
        <f t="shared" si="2"/>
        <v>49</v>
      </c>
      <c r="C129" s="5">
        <v>45267.0</v>
      </c>
      <c r="D129" s="2">
        <v>5215.782358</v>
      </c>
      <c r="E129" s="2">
        <v>-498.5325943</v>
      </c>
      <c r="J129" s="2">
        <v>11118.6001</v>
      </c>
      <c r="L129" s="6">
        <v>-2372.89113</v>
      </c>
      <c r="M129" s="6">
        <v>7123.353317</v>
      </c>
      <c r="R129" s="2">
        <v>-2389.689035</v>
      </c>
      <c r="S129" s="2">
        <v>3619.148073</v>
      </c>
      <c r="X129" s="2">
        <v>-1876.289631</v>
      </c>
      <c r="AA129" s="6"/>
      <c r="AD129" s="10">
        <v>4750.462187</v>
      </c>
    </row>
    <row r="130" ht="15.75" customHeight="1">
      <c r="A130" s="4">
        <f t="shared" si="1"/>
        <v>2023</v>
      </c>
      <c r="B130" s="4">
        <f t="shared" si="2"/>
        <v>49</v>
      </c>
      <c r="C130" s="5">
        <v>45268.0</v>
      </c>
      <c r="D130" s="2">
        <v>7256.276722</v>
      </c>
      <c r="E130" s="2">
        <v>1105.564828</v>
      </c>
      <c r="J130" s="2">
        <v>6225.705647</v>
      </c>
      <c r="L130" s="6">
        <v>-943.2085874</v>
      </c>
      <c r="M130" s="6">
        <v>5886.243782</v>
      </c>
      <c r="R130" s="2">
        <v>-5659.520331</v>
      </c>
      <c r="S130" s="2">
        <v>1559.598845</v>
      </c>
      <c r="X130" s="2">
        <v>832.5688503</v>
      </c>
      <c r="AA130" s="6"/>
      <c r="AD130" s="10">
        <v>4943.035194599999</v>
      </c>
    </row>
    <row r="131" ht="15.75" customHeight="1">
      <c r="A131" s="4">
        <f t="shared" si="1"/>
        <v>2023</v>
      </c>
      <c r="B131" s="4">
        <f t="shared" si="2"/>
        <v>50</v>
      </c>
      <c r="C131" s="5">
        <v>45271.0</v>
      </c>
      <c r="D131" s="2">
        <v>9113.633542</v>
      </c>
      <c r="E131" s="2">
        <v>-2278.368634</v>
      </c>
      <c r="J131" s="2">
        <v>10268.16491</v>
      </c>
      <c r="L131" s="6">
        <v>-784.26778067</v>
      </c>
      <c r="M131" s="6">
        <v>14614.48481</v>
      </c>
      <c r="R131" s="2">
        <v>8626.917688</v>
      </c>
      <c r="S131" s="2">
        <v>4431.083192</v>
      </c>
      <c r="X131" s="2">
        <v>-1322.460654</v>
      </c>
      <c r="AA131" s="6"/>
      <c r="AD131" s="10">
        <v>13830.21702933</v>
      </c>
    </row>
    <row r="132" ht="15.75" customHeight="1">
      <c r="A132" s="4">
        <f t="shared" si="1"/>
        <v>2023</v>
      </c>
      <c r="B132" s="4">
        <f t="shared" si="2"/>
        <v>50</v>
      </c>
      <c r="C132" s="5">
        <v>45272.0</v>
      </c>
      <c r="D132" s="2">
        <v>9326.375549</v>
      </c>
      <c r="E132" s="2">
        <v>86.35150527</v>
      </c>
      <c r="J132" s="2">
        <v>5381.842954</v>
      </c>
      <c r="L132" s="6">
        <v>-1860.98891314</v>
      </c>
      <c r="M132" s="6">
        <v>6119.393354</v>
      </c>
      <c r="R132" s="2">
        <v>-1377.973288</v>
      </c>
      <c r="S132" s="2">
        <v>-2657.069125</v>
      </c>
      <c r="X132" s="2">
        <v>-439.0889594</v>
      </c>
      <c r="AA132" s="6"/>
      <c r="AD132" s="10">
        <v>4258.40444086</v>
      </c>
    </row>
    <row r="133" ht="15.75" customHeight="1">
      <c r="A133" s="4">
        <f t="shared" si="1"/>
        <v>2023</v>
      </c>
      <c r="B133" s="4">
        <f t="shared" si="2"/>
        <v>50</v>
      </c>
      <c r="C133" s="5">
        <v>45273.0</v>
      </c>
      <c r="D133" s="2">
        <v>15940.90878</v>
      </c>
      <c r="E133" s="2">
        <v>7372.523173</v>
      </c>
      <c r="F133" s="2">
        <v>660.2962597</v>
      </c>
      <c r="J133" s="2">
        <v>11697.22142</v>
      </c>
      <c r="L133" s="6">
        <v>-7638.030066</v>
      </c>
      <c r="M133" s="6">
        <v>19164.26096</v>
      </c>
      <c r="R133" s="2">
        <v>-8926.477048</v>
      </c>
      <c r="S133" s="2">
        <v>-2627.436912</v>
      </c>
      <c r="X133" s="2">
        <v>-2398.515891</v>
      </c>
      <c r="AA133" s="6"/>
      <c r="AD133" s="10">
        <v>11526.230894</v>
      </c>
    </row>
    <row r="134" ht="15.75" customHeight="1">
      <c r="A134" s="4">
        <f t="shared" si="1"/>
        <v>2023</v>
      </c>
      <c r="B134" s="4">
        <f t="shared" si="2"/>
        <v>50</v>
      </c>
      <c r="C134" s="5">
        <v>45274.0</v>
      </c>
      <c r="D134" s="2">
        <v>5947.116189</v>
      </c>
      <c r="E134" s="2">
        <v>3850.218143</v>
      </c>
      <c r="F134" s="2">
        <v>-374.8962943</v>
      </c>
      <c r="J134" s="2">
        <v>7698.920984</v>
      </c>
      <c r="L134" s="6">
        <v>-5763.3499847</v>
      </c>
      <c r="M134" s="6">
        <v>7348.348477</v>
      </c>
      <c r="R134" s="2">
        <v>-5367.490716</v>
      </c>
      <c r="S134" s="2">
        <v>4259.500189</v>
      </c>
      <c r="X134" s="2">
        <v>-4405.863701</v>
      </c>
      <c r="AA134" s="6"/>
      <c r="AD134" s="10">
        <v>1584.9984922999993</v>
      </c>
    </row>
    <row r="135" ht="15.75" customHeight="1">
      <c r="A135" s="4">
        <f t="shared" si="1"/>
        <v>2023</v>
      </c>
      <c r="B135" s="4">
        <f t="shared" si="2"/>
        <v>50</v>
      </c>
      <c r="C135" s="5">
        <v>45275.0</v>
      </c>
      <c r="D135" s="2">
        <v>2771.077915</v>
      </c>
      <c r="E135" s="2">
        <v>1176.624134</v>
      </c>
      <c r="F135" s="2">
        <v>-315.2860176</v>
      </c>
      <c r="J135" s="2">
        <v>-2536.292538</v>
      </c>
      <c r="L135" s="6">
        <v>1728.6911231000001</v>
      </c>
      <c r="M135" s="6">
        <v>-1029.346704</v>
      </c>
      <c r="R135" s="2">
        <v>2409.716396</v>
      </c>
      <c r="S135" s="2">
        <v>3889.031619</v>
      </c>
      <c r="X135" s="2">
        <v>900.1525349</v>
      </c>
      <c r="AA135" s="6"/>
      <c r="AD135" s="10">
        <v>699.3444191000001</v>
      </c>
    </row>
    <row r="136" ht="15.75" customHeight="1">
      <c r="A136" s="4">
        <f t="shared" si="1"/>
        <v>2023</v>
      </c>
      <c r="B136" s="4">
        <f t="shared" si="2"/>
        <v>51</v>
      </c>
      <c r="C136" s="5">
        <v>45278.0</v>
      </c>
      <c r="D136" s="2">
        <v>7419.828801</v>
      </c>
      <c r="E136" s="2">
        <v>2377.299591</v>
      </c>
      <c r="F136" s="2">
        <v>731.0992296</v>
      </c>
      <c r="J136" s="2">
        <v>2058.489777</v>
      </c>
      <c r="L136" s="6">
        <v>110.96883143</v>
      </c>
      <c r="M136" s="6">
        <v>1314.433905</v>
      </c>
      <c r="R136" s="2">
        <v>8022.469733</v>
      </c>
      <c r="S136" s="2">
        <v>-697.68629</v>
      </c>
      <c r="X136" s="2">
        <v>-456.9036873</v>
      </c>
      <c r="AA136" s="6"/>
      <c r="AD136" s="10">
        <v>1425.40273643</v>
      </c>
    </row>
    <row r="137" ht="15.75" customHeight="1">
      <c r="A137" s="4">
        <f t="shared" si="1"/>
        <v>2023</v>
      </c>
      <c r="B137" s="4">
        <f t="shared" si="2"/>
        <v>51</v>
      </c>
      <c r="C137" s="5">
        <v>45279.0</v>
      </c>
      <c r="D137" s="2">
        <v>2628.917157</v>
      </c>
      <c r="E137" s="2">
        <v>447.6231518</v>
      </c>
      <c r="F137" s="2">
        <v>-230.7338689</v>
      </c>
      <c r="J137" s="2">
        <v>8144.42113</v>
      </c>
      <c r="L137" s="6">
        <v>-1979.987505</v>
      </c>
      <c r="M137" s="6">
        <v>1869.506837</v>
      </c>
      <c r="R137" s="2">
        <v>7524.774341</v>
      </c>
      <c r="S137" s="2">
        <v>-1328.80454</v>
      </c>
      <c r="X137" s="2">
        <v>-599.2585058</v>
      </c>
      <c r="AA137" s="6"/>
      <c r="AD137" s="10">
        <v>-110.48066800000015</v>
      </c>
    </row>
    <row r="138" ht="15.75" customHeight="1">
      <c r="A138" s="4">
        <f t="shared" si="1"/>
        <v>2023</v>
      </c>
      <c r="B138" s="4">
        <f t="shared" si="2"/>
        <v>51</v>
      </c>
      <c r="C138" s="5">
        <v>45280.0</v>
      </c>
      <c r="D138" s="2">
        <v>-16247.93304</v>
      </c>
      <c r="E138" s="2">
        <v>-6038.102535</v>
      </c>
      <c r="F138" s="2">
        <v>-438.2230592</v>
      </c>
      <c r="J138" s="2">
        <v>-49201.63431</v>
      </c>
      <c r="L138" s="6">
        <v>2588.416547</v>
      </c>
      <c r="M138" s="6">
        <v>-4860.974486</v>
      </c>
      <c r="R138" s="2">
        <v>-7602.83871</v>
      </c>
      <c r="S138" s="2">
        <v>-1436.00806</v>
      </c>
      <c r="X138" s="2">
        <v>1899.715097</v>
      </c>
      <c r="AA138" s="6"/>
      <c r="AD138" s="10">
        <v>-2272.5579390000003</v>
      </c>
    </row>
    <row r="139" ht="15.75" customHeight="1">
      <c r="A139" s="4">
        <f t="shared" si="1"/>
        <v>2023</v>
      </c>
      <c r="B139" s="4">
        <f t="shared" si="2"/>
        <v>51</v>
      </c>
      <c r="C139" s="5">
        <v>45281.0</v>
      </c>
      <c r="D139" s="2">
        <v>3306.26796</v>
      </c>
      <c r="E139" s="2">
        <v>-1529.671011</v>
      </c>
      <c r="F139" s="2">
        <v>440.3306212</v>
      </c>
      <c r="J139" s="2">
        <v>18540.30559</v>
      </c>
      <c r="L139" s="6">
        <v>-3880.219659</v>
      </c>
      <c r="M139" s="6">
        <v>354.0678588</v>
      </c>
      <c r="R139" s="2">
        <v>13113.38242</v>
      </c>
      <c r="S139" s="2">
        <v>-446.4058098</v>
      </c>
      <c r="X139" s="2">
        <v>-916.1761993</v>
      </c>
      <c r="AA139" s="6"/>
      <c r="AD139" s="10">
        <v>-3526.1518002</v>
      </c>
    </row>
    <row r="140" ht="15.75" customHeight="1">
      <c r="A140" s="4">
        <f t="shared" si="1"/>
        <v>2023</v>
      </c>
      <c r="B140" s="4">
        <f t="shared" si="2"/>
        <v>51</v>
      </c>
      <c r="C140" s="5">
        <v>45282.0</v>
      </c>
      <c r="D140" s="2">
        <v>-21.04235952</v>
      </c>
      <c r="E140" s="2">
        <v>49.30256039</v>
      </c>
      <c r="F140" s="2">
        <v>0.0</v>
      </c>
      <c r="J140" s="2">
        <v>-89.139438646</v>
      </c>
      <c r="L140" s="6">
        <v>0.0</v>
      </c>
      <c r="M140" s="6">
        <v>32.814227</v>
      </c>
      <c r="R140" s="2">
        <v>-2220.529904153</v>
      </c>
      <c r="S140" s="2">
        <v>0.0</v>
      </c>
      <c r="X140" s="2">
        <v>0.0</v>
      </c>
      <c r="AA140" s="6"/>
      <c r="AD140" s="10">
        <v>32.814227</v>
      </c>
    </row>
    <row r="141" ht="15.75" customHeight="1">
      <c r="A141" s="4">
        <f t="shared" si="1"/>
        <v>2023</v>
      </c>
      <c r="B141" s="4">
        <f t="shared" si="2"/>
        <v>52</v>
      </c>
      <c r="C141" s="5">
        <v>45285.0</v>
      </c>
      <c r="D141" s="2">
        <v>0.0</v>
      </c>
      <c r="E141" s="2">
        <v>0.0</v>
      </c>
      <c r="F141" s="2">
        <v>0.0</v>
      </c>
      <c r="J141" s="2">
        <v>0.0</v>
      </c>
      <c r="L141" s="6">
        <v>0.0</v>
      </c>
      <c r="M141" s="6">
        <v>0.0</v>
      </c>
      <c r="R141" s="2">
        <v>0.0</v>
      </c>
      <c r="S141" s="2">
        <v>0.0</v>
      </c>
      <c r="X141" s="2">
        <v>0.0</v>
      </c>
      <c r="AA141" s="6"/>
      <c r="AD141" s="10">
        <v>0.0</v>
      </c>
    </row>
    <row r="142" ht="15.75" customHeight="1">
      <c r="A142" s="4">
        <f t="shared" si="1"/>
        <v>2023</v>
      </c>
      <c r="B142" s="4">
        <f t="shared" si="2"/>
        <v>52</v>
      </c>
      <c r="C142" s="5">
        <v>45286.0</v>
      </c>
      <c r="D142" s="2">
        <v>0.0</v>
      </c>
      <c r="E142" s="2">
        <v>0.0</v>
      </c>
      <c r="F142" s="2">
        <v>0.0</v>
      </c>
      <c r="J142" s="2">
        <v>0.0</v>
      </c>
      <c r="L142" s="6">
        <v>0.0</v>
      </c>
      <c r="M142" s="6">
        <v>0.0</v>
      </c>
      <c r="R142" s="2">
        <v>0.0</v>
      </c>
      <c r="S142" s="2">
        <v>0.0</v>
      </c>
      <c r="X142" s="2">
        <v>0.0</v>
      </c>
      <c r="AA142" s="6"/>
      <c r="AD142" s="10">
        <v>0.0</v>
      </c>
    </row>
    <row r="143" ht="15.75" customHeight="1">
      <c r="A143" s="4">
        <f t="shared" si="1"/>
        <v>2023</v>
      </c>
      <c r="B143" s="4">
        <f t="shared" si="2"/>
        <v>52</v>
      </c>
      <c r="C143" s="5">
        <v>45287.0</v>
      </c>
      <c r="D143" s="2">
        <v>0.0</v>
      </c>
      <c r="E143" s="2">
        <v>0.0</v>
      </c>
      <c r="F143" s="2">
        <v>0.0</v>
      </c>
      <c r="J143" s="2">
        <v>0.0</v>
      </c>
      <c r="L143" s="6">
        <v>0.0</v>
      </c>
      <c r="M143" s="6">
        <v>0.0</v>
      </c>
      <c r="R143" s="2">
        <v>0.0</v>
      </c>
      <c r="S143" s="2">
        <v>0.0</v>
      </c>
      <c r="X143" s="2">
        <v>0.0</v>
      </c>
      <c r="AA143" s="6"/>
      <c r="AD143" s="10">
        <v>0.0</v>
      </c>
    </row>
    <row r="144" ht="15.75" customHeight="1">
      <c r="A144" s="4">
        <f t="shared" si="1"/>
        <v>2023</v>
      </c>
      <c r="B144" s="4">
        <f t="shared" si="2"/>
        <v>52</v>
      </c>
      <c r="C144" s="5">
        <v>45288.0</v>
      </c>
      <c r="D144" s="2">
        <v>0.0</v>
      </c>
      <c r="E144" s="2">
        <v>0.0</v>
      </c>
      <c r="F144" s="2">
        <v>0.0</v>
      </c>
      <c r="J144" s="2">
        <v>0.0</v>
      </c>
      <c r="L144" s="6">
        <v>0.0</v>
      </c>
      <c r="M144" s="6">
        <v>0.0</v>
      </c>
      <c r="R144" s="2">
        <v>0.0</v>
      </c>
      <c r="S144" s="2">
        <v>0.0</v>
      </c>
      <c r="X144" s="2">
        <v>0.0</v>
      </c>
      <c r="AA144" s="6"/>
      <c r="AD144" s="10">
        <v>0.0</v>
      </c>
    </row>
    <row r="145" ht="15.75" customHeight="1">
      <c r="A145" s="4">
        <f t="shared" si="1"/>
        <v>2023</v>
      </c>
      <c r="B145" s="4">
        <f t="shared" si="2"/>
        <v>52</v>
      </c>
      <c r="C145" s="5">
        <v>45289.0</v>
      </c>
      <c r="D145" s="2">
        <v>0.0</v>
      </c>
      <c r="E145" s="2">
        <v>0.0</v>
      </c>
      <c r="F145" s="2">
        <v>0.0</v>
      </c>
      <c r="J145" s="2">
        <v>0.0</v>
      </c>
      <c r="L145" s="6">
        <v>0.0</v>
      </c>
      <c r="M145" s="6">
        <v>0.0</v>
      </c>
      <c r="R145" s="2">
        <v>0.0</v>
      </c>
      <c r="S145" s="2">
        <v>0.0</v>
      </c>
      <c r="X145" s="2">
        <v>0.0</v>
      </c>
      <c r="AA145" s="6"/>
      <c r="AD145" s="10">
        <v>0.0</v>
      </c>
    </row>
    <row r="146" ht="15.75" customHeight="1">
      <c r="A146" s="4">
        <f t="shared" si="1"/>
        <v>2024</v>
      </c>
      <c r="B146" s="4">
        <f t="shared" si="2"/>
        <v>1</v>
      </c>
      <c r="C146" s="5">
        <v>45292.0</v>
      </c>
      <c r="D146" s="2">
        <v>0.0</v>
      </c>
      <c r="E146" s="2">
        <v>0.0</v>
      </c>
      <c r="F146" s="2">
        <v>0.0</v>
      </c>
      <c r="J146" s="2">
        <v>0.0</v>
      </c>
      <c r="L146" s="6">
        <v>0.0</v>
      </c>
      <c r="M146" s="6">
        <v>0.0</v>
      </c>
      <c r="R146" s="2">
        <v>0.0</v>
      </c>
      <c r="S146" s="2">
        <v>0.0</v>
      </c>
      <c r="X146" s="2">
        <v>0.0</v>
      </c>
      <c r="AA146" s="6"/>
      <c r="AD146" s="10">
        <v>0.0</v>
      </c>
    </row>
    <row r="147" ht="15.75" customHeight="1">
      <c r="A147" s="4">
        <f t="shared" si="1"/>
        <v>2024</v>
      </c>
      <c r="B147" s="4">
        <f t="shared" si="2"/>
        <v>1</v>
      </c>
      <c r="C147" s="5">
        <v>45293.0</v>
      </c>
      <c r="D147" s="2">
        <v>-5571.955298895</v>
      </c>
      <c r="E147" s="2">
        <v>1510.091404482</v>
      </c>
      <c r="F147" s="2">
        <v>0.0</v>
      </c>
      <c r="J147" s="2">
        <v>292.765572066</v>
      </c>
      <c r="L147" s="6">
        <v>1103.879946735</v>
      </c>
      <c r="M147" s="6">
        <v>-3220.424271384</v>
      </c>
      <c r="R147" s="2">
        <v>-2093.271588239</v>
      </c>
      <c r="S147" s="2">
        <v>3546.118817019</v>
      </c>
      <c r="X147" s="2">
        <v>184.112003513</v>
      </c>
      <c r="AA147" s="6"/>
      <c r="AD147" s="10">
        <v>-2116.544324649</v>
      </c>
    </row>
    <row r="148" ht="15.75" customHeight="1">
      <c r="A148" s="4">
        <f t="shared" si="1"/>
        <v>2024</v>
      </c>
      <c r="B148" s="4">
        <f t="shared" si="2"/>
        <v>1</v>
      </c>
      <c r="C148" s="5">
        <v>45294.0</v>
      </c>
      <c r="D148" s="2">
        <v>-9126.906782644</v>
      </c>
      <c r="E148" s="2">
        <v>1196.883827295</v>
      </c>
      <c r="F148" s="2">
        <v>0.0</v>
      </c>
      <c r="J148" s="2">
        <v>-25595.708063891</v>
      </c>
      <c r="L148" s="6">
        <v>-2027.689722105</v>
      </c>
      <c r="M148" s="6">
        <v>-8817.63510405</v>
      </c>
      <c r="R148" s="2">
        <v>-15937.736444331</v>
      </c>
      <c r="S148" s="2">
        <v>-2005.116517106</v>
      </c>
      <c r="X148" s="2">
        <v>2738.454909932</v>
      </c>
      <c r="AA148" s="6"/>
      <c r="AD148" s="10">
        <v>-10845.324826155</v>
      </c>
    </row>
    <row r="149" ht="15.75" customHeight="1">
      <c r="A149" s="4">
        <f t="shared" si="1"/>
        <v>2024</v>
      </c>
      <c r="B149" s="4">
        <f t="shared" si="2"/>
        <v>1</v>
      </c>
      <c r="C149" s="5">
        <v>45295.0</v>
      </c>
      <c r="D149" s="2">
        <v>944.268192269</v>
      </c>
      <c r="E149" s="2">
        <v>1262.868725774</v>
      </c>
      <c r="F149" s="2">
        <v>-739.757192865</v>
      </c>
      <c r="J149" s="2">
        <v>-12219.441708527</v>
      </c>
      <c r="L149" s="6">
        <v>1496.046778517</v>
      </c>
      <c r="M149" s="6">
        <v>-3.697874837</v>
      </c>
      <c r="R149" s="2">
        <v>12808.32885896</v>
      </c>
      <c r="S149" s="2">
        <v>3842.57636163</v>
      </c>
      <c r="T149" s="2">
        <v>64.534477448</v>
      </c>
      <c r="X149" s="2">
        <v>-130.192743544</v>
      </c>
      <c r="AA149" s="6"/>
      <c r="AD149" s="10">
        <v>1492.34890368</v>
      </c>
    </row>
    <row r="150" ht="15.75" customHeight="1">
      <c r="A150" s="4">
        <f t="shared" si="1"/>
        <v>2024</v>
      </c>
      <c r="B150" s="4">
        <f t="shared" si="2"/>
        <v>1</v>
      </c>
      <c r="C150" s="5">
        <v>45296.0</v>
      </c>
      <c r="D150" s="2">
        <v>-126.449160076</v>
      </c>
      <c r="E150" s="2">
        <v>550.6274538</v>
      </c>
      <c r="F150" s="2">
        <v>-303.360469968</v>
      </c>
      <c r="J150" s="2">
        <v>4858.615903184</v>
      </c>
      <c r="L150" s="6">
        <v>-2863.773619524</v>
      </c>
      <c r="M150" s="6">
        <v>-570.632300053</v>
      </c>
      <c r="N150" s="2">
        <v>-640.833825318</v>
      </c>
      <c r="R150" s="2">
        <v>2584.699394857</v>
      </c>
      <c r="S150" s="2">
        <v>823.40489</v>
      </c>
      <c r="T150" s="2">
        <v>79.65971598</v>
      </c>
      <c r="X150" s="2">
        <v>-665.119988724</v>
      </c>
      <c r="AA150" s="6"/>
      <c r="AD150" s="10">
        <v>-3434.405919577</v>
      </c>
    </row>
    <row r="151" ht="15.75" customHeight="1">
      <c r="A151" s="4">
        <f t="shared" si="1"/>
        <v>2024</v>
      </c>
      <c r="B151" s="4">
        <f t="shared" si="2"/>
        <v>2</v>
      </c>
      <c r="C151" s="5">
        <v>45299.0</v>
      </c>
      <c r="D151" s="2">
        <v>6636.931323254</v>
      </c>
      <c r="E151" s="2">
        <v>1468.264457856</v>
      </c>
      <c r="F151" s="2">
        <v>6977.614866105</v>
      </c>
      <c r="J151" s="2">
        <v>-566.934414686</v>
      </c>
      <c r="L151" s="6">
        <v>6216.915926291</v>
      </c>
      <c r="M151" s="6">
        <v>13941.319498114</v>
      </c>
      <c r="N151" s="2">
        <v>6202.40084702</v>
      </c>
      <c r="R151" s="2">
        <v>5345.753933231</v>
      </c>
      <c r="S151" s="2">
        <v>-2826.69304</v>
      </c>
      <c r="T151" s="2">
        <v>8894.416522813</v>
      </c>
      <c r="X151" s="2">
        <v>-40.451765885</v>
      </c>
      <c r="AA151" s="6"/>
      <c r="AD151" s="10">
        <v>20158.235424405</v>
      </c>
    </row>
    <row r="152" ht="15.75" customHeight="1">
      <c r="A152" s="4">
        <f t="shared" si="1"/>
        <v>2024</v>
      </c>
      <c r="B152" s="4">
        <f t="shared" si="2"/>
        <v>2</v>
      </c>
      <c r="C152" s="5">
        <v>45300.0</v>
      </c>
      <c r="D152" s="2">
        <v>-111.149388388</v>
      </c>
      <c r="E152" s="2">
        <v>-303.853804988</v>
      </c>
      <c r="F152" s="2">
        <v>89.206778116</v>
      </c>
      <c r="J152" s="2">
        <v>-1933.040871154</v>
      </c>
      <c r="L152" s="6">
        <v>1822.547557993</v>
      </c>
      <c r="M152" s="6">
        <v>1951.275784821</v>
      </c>
      <c r="N152" s="2">
        <v>-86.80778386</v>
      </c>
      <c r="R152" s="2">
        <v>-510.503854523</v>
      </c>
      <c r="S152" s="2">
        <v>-975.61903</v>
      </c>
      <c r="T152" s="2">
        <v>1496.282261318</v>
      </c>
      <c r="U152" s="2">
        <v>5614.345618</v>
      </c>
      <c r="X152" s="2">
        <v>534.659402379</v>
      </c>
      <c r="AA152" s="6"/>
      <c r="AD152" s="10">
        <v>3773.823342814</v>
      </c>
    </row>
    <row r="153" ht="15.75" customHeight="1">
      <c r="A153" s="4">
        <f t="shared" si="1"/>
        <v>2024</v>
      </c>
      <c r="B153" s="4">
        <f t="shared" si="2"/>
        <v>2</v>
      </c>
      <c r="C153" s="5">
        <v>45301.0</v>
      </c>
      <c r="D153" s="2">
        <v>2116.39924592</v>
      </c>
      <c r="E153" s="2">
        <v>-454.87166676</v>
      </c>
      <c r="F153" s="2">
        <v>857.99333184</v>
      </c>
      <c r="J153" s="2">
        <v>3134.717324872</v>
      </c>
      <c r="L153" s="6">
        <v>3491.844687236</v>
      </c>
      <c r="M153" s="6">
        <v>4295.044646916</v>
      </c>
      <c r="N153" s="2">
        <v>1314.62122049</v>
      </c>
      <c r="R153" s="2">
        <v>-2707.479181742</v>
      </c>
      <c r="S153" s="2">
        <v>322.12154</v>
      </c>
      <c r="T153" s="2">
        <v>4320.269742536</v>
      </c>
      <c r="U153" s="2">
        <v>7352.062551177</v>
      </c>
      <c r="X153" s="2">
        <v>123.148168289</v>
      </c>
      <c r="AA153" s="6"/>
      <c r="AD153" s="10">
        <v>7786.889334152</v>
      </c>
    </row>
    <row r="154" ht="15.75" customHeight="1">
      <c r="A154" s="4">
        <f t="shared" si="1"/>
        <v>2024</v>
      </c>
      <c r="B154" s="4">
        <f t="shared" si="2"/>
        <v>2</v>
      </c>
      <c r="C154" s="5">
        <v>45302.0</v>
      </c>
      <c r="D154" s="2">
        <v>-611.16428788</v>
      </c>
      <c r="E154" s="2">
        <v>-127.547128096</v>
      </c>
      <c r="F154" s="2">
        <v>-124.826520771</v>
      </c>
      <c r="J154" s="2">
        <v>-1702.343294874</v>
      </c>
      <c r="L154" s="6">
        <v>-5167.792584994</v>
      </c>
      <c r="M154" s="6">
        <v>-5330.686479204</v>
      </c>
      <c r="N154" s="2">
        <v>509.67072966</v>
      </c>
      <c r="R154" s="2">
        <v>-2318.821306924</v>
      </c>
      <c r="S154" s="2">
        <v>2053.32</v>
      </c>
      <c r="T154" s="2">
        <v>-4122.597596352</v>
      </c>
      <c r="U154" s="2">
        <v>-4752.654179941</v>
      </c>
      <c r="X154" s="2">
        <v>-249.45837836</v>
      </c>
      <c r="AA154" s="6"/>
      <c r="AD154" s="10">
        <v>-10498.479064198</v>
      </c>
    </row>
    <row r="155" ht="15.75" customHeight="1">
      <c r="A155" s="4">
        <f t="shared" si="1"/>
        <v>2024</v>
      </c>
      <c r="B155" s="4">
        <f t="shared" si="2"/>
        <v>2</v>
      </c>
      <c r="C155" s="5">
        <v>45303.0</v>
      </c>
      <c r="D155" s="2">
        <v>766.958347715</v>
      </c>
      <c r="E155" s="2">
        <v>293.209544251</v>
      </c>
      <c r="F155" s="2">
        <v>1220.61513742</v>
      </c>
      <c r="J155" s="2">
        <v>1765.674043045</v>
      </c>
      <c r="L155" s="6">
        <v>-1199.870924404</v>
      </c>
      <c r="M155" s="6">
        <v>206.195287091</v>
      </c>
      <c r="N155" s="2">
        <v>350.72827502</v>
      </c>
      <c r="R155" s="2">
        <v>1392.58217645</v>
      </c>
      <c r="S155" s="2">
        <v>137.274262774</v>
      </c>
      <c r="T155" s="2">
        <v>-2037.982308058</v>
      </c>
      <c r="U155" s="2">
        <v>-2371.016876363</v>
      </c>
      <c r="X155" s="2">
        <v>-117.120738018</v>
      </c>
      <c r="AA155" s="6"/>
      <c r="AD155" s="10">
        <v>-993.6756373130002</v>
      </c>
    </row>
    <row r="156" ht="15.75" customHeight="1">
      <c r="A156" s="4">
        <f t="shared" si="1"/>
        <v>2024</v>
      </c>
      <c r="B156" s="4">
        <f t="shared" si="2"/>
        <v>3</v>
      </c>
      <c r="C156" s="5">
        <v>45306.0</v>
      </c>
      <c r="D156" s="2">
        <v>-0.001980504</v>
      </c>
      <c r="E156" s="2">
        <v>0.003242815</v>
      </c>
      <c r="F156" s="2">
        <v>0.0</v>
      </c>
      <c r="J156" s="2">
        <v>-76.056296812</v>
      </c>
      <c r="L156" s="6">
        <v>0.371795225</v>
      </c>
      <c r="M156" s="6">
        <v>0.0</v>
      </c>
      <c r="N156" s="2">
        <v>-1.615478</v>
      </c>
      <c r="R156" s="2">
        <v>-2472.160258575</v>
      </c>
      <c r="S156" s="2">
        <v>-0.01837</v>
      </c>
      <c r="T156" s="2">
        <v>-1.41E-7</v>
      </c>
      <c r="U156" s="2">
        <v>0.13050906</v>
      </c>
      <c r="X156" s="2">
        <v>125.471293377</v>
      </c>
      <c r="AA156" s="6"/>
      <c r="AD156" s="10">
        <v>0.371795225</v>
      </c>
    </row>
    <row r="157" ht="15.75" customHeight="1">
      <c r="A157" s="4">
        <f t="shared" si="1"/>
        <v>2024</v>
      </c>
      <c r="B157" s="4">
        <f t="shared" si="2"/>
        <v>3</v>
      </c>
      <c r="C157" s="5">
        <v>45307.0</v>
      </c>
      <c r="D157" s="2">
        <v>-1367.954926134</v>
      </c>
      <c r="E157" s="2">
        <v>-2094.627452406</v>
      </c>
      <c r="F157" s="2">
        <v>284.652911884</v>
      </c>
      <c r="J157" s="2">
        <v>-5174.85208045</v>
      </c>
      <c r="L157" s="6">
        <v>-1191.25425611</v>
      </c>
      <c r="M157" s="6">
        <v>-2180.5633874</v>
      </c>
      <c r="N157" s="2">
        <v>-115.705760832</v>
      </c>
      <c r="R157" s="2">
        <v>-3398.008701765</v>
      </c>
      <c r="S157" s="2">
        <v>4438.530094508</v>
      </c>
      <c r="T157" s="2">
        <v>2991.846980516</v>
      </c>
      <c r="U157" s="2">
        <v>-9083.793003627</v>
      </c>
      <c r="X157" s="2">
        <v>1847.009621952</v>
      </c>
      <c r="AA157" s="6"/>
      <c r="AD157" s="10">
        <v>-3371.81764351</v>
      </c>
    </row>
    <row r="158" ht="15.75" customHeight="1">
      <c r="A158" s="4">
        <f t="shared" si="1"/>
        <v>2024</v>
      </c>
      <c r="B158" s="4">
        <f t="shared" si="2"/>
        <v>3</v>
      </c>
      <c r="C158" s="5">
        <v>45308.0</v>
      </c>
      <c r="D158" s="2">
        <v>-3336.24027618</v>
      </c>
      <c r="E158" s="2">
        <v>-1853.813304055</v>
      </c>
      <c r="F158" s="2">
        <v>-1561.89055929</v>
      </c>
      <c r="J158" s="2">
        <v>-2721.673272696</v>
      </c>
      <c r="L158" s="6">
        <v>-3221.16961826</v>
      </c>
      <c r="M158" s="6">
        <v>-4535.913510837</v>
      </c>
      <c r="N158" s="2">
        <v>-1257.846617838</v>
      </c>
      <c r="R158" s="2">
        <v>-6665.11908591</v>
      </c>
      <c r="S158" s="2">
        <v>-856.25788191</v>
      </c>
      <c r="T158" s="2">
        <v>-3744.314772183</v>
      </c>
      <c r="U158" s="2">
        <v>-12155.190772224</v>
      </c>
      <c r="X158" s="2">
        <v>1277.947039327</v>
      </c>
      <c r="AA158" s="6"/>
      <c r="AD158" s="10">
        <v>-7757.083129097</v>
      </c>
    </row>
    <row r="159" ht="15.75" customHeight="1">
      <c r="A159" s="4">
        <f t="shared" si="1"/>
        <v>2024</v>
      </c>
      <c r="B159" s="4">
        <f t="shared" si="2"/>
        <v>3</v>
      </c>
      <c r="C159" s="5">
        <v>45309.0</v>
      </c>
      <c r="D159" s="2">
        <v>3774.908566536</v>
      </c>
      <c r="E159" s="2">
        <v>-1190.623020378</v>
      </c>
      <c r="F159" s="2">
        <v>640.78701834</v>
      </c>
      <c r="J159" s="2">
        <v>6339.353871393</v>
      </c>
      <c r="L159" s="6">
        <v>-4479.571015752</v>
      </c>
      <c r="M159" s="6">
        <v>1031.843872382</v>
      </c>
      <c r="N159" s="2">
        <v>-922.969571</v>
      </c>
      <c r="R159" s="2">
        <v>2546.88459816</v>
      </c>
      <c r="S159" s="2">
        <v>-3640.47726136</v>
      </c>
      <c r="T159" s="2">
        <v>5246.945491736</v>
      </c>
      <c r="U159" s="2">
        <v>11127.034480426</v>
      </c>
      <c r="X159" s="2">
        <v>-943.872634098</v>
      </c>
      <c r="AA159" s="6"/>
      <c r="AD159" s="10">
        <v>-3447.72714337</v>
      </c>
    </row>
    <row r="160" ht="15.75" customHeight="1">
      <c r="A160" s="4">
        <f t="shared" si="1"/>
        <v>2024</v>
      </c>
      <c r="B160" s="4">
        <f t="shared" si="2"/>
        <v>3</v>
      </c>
      <c r="C160" s="5">
        <v>45310.0</v>
      </c>
      <c r="D160" s="2">
        <v>14045.505943948</v>
      </c>
      <c r="E160" s="2">
        <v>5218.010263304</v>
      </c>
      <c r="F160" s="2">
        <v>5189.54424141</v>
      </c>
      <c r="J160" s="2">
        <v>4891.022106454</v>
      </c>
      <c r="L160" s="6">
        <v>-1817.806546071</v>
      </c>
      <c r="M160" s="6">
        <v>3769.941237005</v>
      </c>
      <c r="N160" s="2">
        <v>5241.14231348</v>
      </c>
      <c r="R160" s="2">
        <v>343.282212689</v>
      </c>
      <c r="S160" s="2">
        <v>2538.59022187</v>
      </c>
      <c r="T160" s="2">
        <v>13286.553526837</v>
      </c>
      <c r="U160" s="2">
        <v>15675.435226248</v>
      </c>
      <c r="X160" s="2">
        <v>17.34434024</v>
      </c>
      <c r="AA160" s="6"/>
      <c r="AD160" s="10">
        <v>1952.134690934</v>
      </c>
    </row>
    <row r="161" ht="15.75" customHeight="1">
      <c r="A161" s="4">
        <f t="shared" si="1"/>
        <v>2024</v>
      </c>
      <c r="B161" s="4">
        <f t="shared" si="2"/>
        <v>4</v>
      </c>
      <c r="C161" s="5">
        <v>45313.0</v>
      </c>
      <c r="D161" s="2">
        <v>6198.590314332</v>
      </c>
      <c r="E161" s="2">
        <v>1386.171915156</v>
      </c>
      <c r="F161" s="2">
        <v>1426.130529054</v>
      </c>
      <c r="J161" s="2">
        <v>7765.505818052</v>
      </c>
      <c r="L161" s="6">
        <v>124.410025802</v>
      </c>
      <c r="M161" s="6">
        <v>3476.118313754</v>
      </c>
      <c r="N161" s="2">
        <v>992.20595225</v>
      </c>
      <c r="R161" s="2">
        <v>-1160.454355772</v>
      </c>
      <c r="S161" s="2">
        <v>-547.0299929</v>
      </c>
      <c r="T161" s="2">
        <v>3178.73045478</v>
      </c>
      <c r="U161" s="2">
        <v>10489.646105903</v>
      </c>
      <c r="X161" s="2">
        <v>-666.316551897</v>
      </c>
      <c r="AA161" s="6"/>
      <c r="AD161" s="10">
        <v>3600.528339556</v>
      </c>
    </row>
    <row r="162" ht="15.75" customHeight="1">
      <c r="A162" s="4">
        <f t="shared" si="1"/>
        <v>2024</v>
      </c>
      <c r="B162" s="4">
        <f t="shared" si="2"/>
        <v>4</v>
      </c>
      <c r="C162" s="5">
        <v>45314.0</v>
      </c>
      <c r="D162" s="2">
        <v>118.764245735</v>
      </c>
      <c r="E162" s="2">
        <v>1168.961681951</v>
      </c>
      <c r="F162" s="2">
        <v>1120.107637069</v>
      </c>
      <c r="G162" s="2">
        <v>-2621.029572</v>
      </c>
      <c r="J162" s="2">
        <v>3686.201337547</v>
      </c>
      <c r="L162" s="6">
        <v>3155.087659549</v>
      </c>
      <c r="M162" s="6">
        <v>309.318965404</v>
      </c>
      <c r="N162" s="2">
        <v>-973.963808948</v>
      </c>
      <c r="R162" s="2">
        <v>3978.069244089</v>
      </c>
      <c r="S162" s="2">
        <v>-730.85897</v>
      </c>
      <c r="T162" s="2">
        <v>2542.516342708</v>
      </c>
      <c r="U162" s="2">
        <v>-3228.044202808</v>
      </c>
      <c r="X162" s="2">
        <v>-2100.254151928</v>
      </c>
      <c r="AA162" s="6"/>
      <c r="AD162" s="10">
        <v>3464.4066249529997</v>
      </c>
    </row>
    <row r="163" ht="15.75" customHeight="1">
      <c r="A163" s="4">
        <f t="shared" si="1"/>
        <v>2024</v>
      </c>
      <c r="B163" s="4">
        <f t="shared" si="2"/>
        <v>4</v>
      </c>
      <c r="C163" s="5">
        <v>45315.0</v>
      </c>
      <c r="D163" s="2">
        <v>-1000.864383502</v>
      </c>
      <c r="E163" s="2">
        <v>-778.735416027</v>
      </c>
      <c r="F163" s="2">
        <v>-299.296936681</v>
      </c>
      <c r="G163" s="2">
        <v>-3473.934380146</v>
      </c>
      <c r="J163" s="2">
        <v>-10951.968129109</v>
      </c>
      <c r="L163" s="6">
        <v>-990.755495073</v>
      </c>
      <c r="M163" s="6">
        <v>-2830.552362812</v>
      </c>
      <c r="N163" s="2">
        <v>-1492.41886715</v>
      </c>
      <c r="R163" s="2">
        <v>1143.669534466</v>
      </c>
      <c r="S163" s="2">
        <v>-1884.35965697</v>
      </c>
      <c r="T163" s="2">
        <v>2692.286451649</v>
      </c>
      <c r="U163" s="2">
        <v>-9028.01846387</v>
      </c>
      <c r="X163" s="2">
        <v>420.096806476</v>
      </c>
      <c r="AA163" s="6"/>
      <c r="AD163" s="10">
        <v>-3821.307857885</v>
      </c>
    </row>
    <row r="164" ht="15.75" customHeight="1">
      <c r="A164" s="4">
        <f t="shared" si="1"/>
        <v>2024</v>
      </c>
      <c r="B164" s="4">
        <f t="shared" si="2"/>
        <v>4</v>
      </c>
      <c r="C164" s="5">
        <v>45316.0</v>
      </c>
      <c r="D164" s="2">
        <v>1090.362908402</v>
      </c>
      <c r="E164" s="2">
        <v>-652.516592614</v>
      </c>
      <c r="F164" s="2">
        <v>-2317.220292921</v>
      </c>
      <c r="G164" s="2">
        <v>3601.174219559</v>
      </c>
      <c r="J164" s="2">
        <v>13836.437625425</v>
      </c>
      <c r="L164" s="6">
        <v>-5290.487117633</v>
      </c>
      <c r="M164" s="6">
        <v>-3164.531660234</v>
      </c>
      <c r="N164" s="2">
        <v>-1119.976763968</v>
      </c>
      <c r="O164" s="2">
        <v>-1436.761618</v>
      </c>
      <c r="R164" s="2">
        <v>-15106.877945083</v>
      </c>
      <c r="S164" s="2">
        <v>-1386.51549747</v>
      </c>
      <c r="T164" s="2">
        <v>1774.013828326</v>
      </c>
      <c r="U164" s="2">
        <v>7672.421972319</v>
      </c>
      <c r="V164" s="2">
        <v>-4229.578794</v>
      </c>
      <c r="X164" s="2">
        <v>-6777.649190238</v>
      </c>
      <c r="AA164" s="6"/>
      <c r="AD164" s="10">
        <v>-8455.018777867</v>
      </c>
    </row>
    <row r="165" ht="15.75" customHeight="1">
      <c r="A165" s="4">
        <f t="shared" si="1"/>
        <v>2024</v>
      </c>
      <c r="B165" s="4">
        <f t="shared" si="2"/>
        <v>4</v>
      </c>
      <c r="C165" s="5">
        <v>45317.0</v>
      </c>
      <c r="D165" s="2">
        <v>-154.525246996</v>
      </c>
      <c r="E165" s="2">
        <v>212.304399746</v>
      </c>
      <c r="F165" s="2">
        <v>608.271368832</v>
      </c>
      <c r="G165" s="2">
        <v>-3608.032809413</v>
      </c>
      <c r="J165" s="2">
        <v>-2201.923908936</v>
      </c>
      <c r="L165" s="6">
        <v>0.0</v>
      </c>
      <c r="M165" s="6">
        <v>1457.751528107</v>
      </c>
      <c r="N165" s="2">
        <v>1350.149619808</v>
      </c>
      <c r="O165" s="2">
        <v>-1317.257195563</v>
      </c>
      <c r="R165" s="2">
        <v>-744.045030729</v>
      </c>
      <c r="S165" s="2">
        <v>-617.79031297</v>
      </c>
      <c r="T165" s="2">
        <v>-5518.79693394</v>
      </c>
      <c r="U165" s="2">
        <v>-820.056770267</v>
      </c>
      <c r="V165" s="2">
        <v>-2020.340281386</v>
      </c>
      <c r="X165" s="2">
        <v>-5106.493759465</v>
      </c>
      <c r="AA165" s="6"/>
      <c r="AD165" s="10">
        <v>1457.751528107</v>
      </c>
    </row>
    <row r="166" ht="15.75" customHeight="1">
      <c r="A166" s="4">
        <f t="shared" si="1"/>
        <v>2024</v>
      </c>
      <c r="B166" s="4">
        <f t="shared" si="2"/>
        <v>5</v>
      </c>
      <c r="C166" s="5">
        <v>45320.0</v>
      </c>
      <c r="D166" s="2">
        <v>6248.895858273</v>
      </c>
      <c r="E166" s="2">
        <v>3411.316135772</v>
      </c>
      <c r="F166" s="2">
        <v>2297.11291418</v>
      </c>
      <c r="G166" s="2">
        <v>7036.933403916</v>
      </c>
      <c r="J166" s="2">
        <v>1171.207297491</v>
      </c>
      <c r="L166" s="6">
        <v>0.0</v>
      </c>
      <c r="M166" s="6">
        <v>4077.73591312</v>
      </c>
      <c r="N166" s="2">
        <v>5602.73571238</v>
      </c>
      <c r="O166" s="2">
        <v>3403.241633945</v>
      </c>
      <c r="R166" s="2">
        <v>-12658.659074534</v>
      </c>
      <c r="S166" s="2">
        <v>-781.71361278</v>
      </c>
      <c r="T166" s="2">
        <v>2796.713546355</v>
      </c>
      <c r="U166" s="2">
        <v>11771.052591868</v>
      </c>
      <c r="V166" s="2">
        <v>4818.92</v>
      </c>
      <c r="X166" s="2">
        <v>-2099.947575312</v>
      </c>
      <c r="AA166" s="6"/>
      <c r="AD166" s="10">
        <v>4077.73591312</v>
      </c>
    </row>
    <row r="167" ht="15.75" customHeight="1">
      <c r="A167" s="4">
        <f t="shared" si="1"/>
        <v>2024</v>
      </c>
      <c r="B167" s="4">
        <f t="shared" si="2"/>
        <v>5</v>
      </c>
      <c r="C167" s="5">
        <v>45321.0</v>
      </c>
      <c r="D167" s="2">
        <v>3054.993075346</v>
      </c>
      <c r="E167" s="2">
        <v>-528.136887201</v>
      </c>
      <c r="F167" s="2">
        <v>-469.898776349</v>
      </c>
      <c r="G167" s="2">
        <v>404.453032578</v>
      </c>
      <c r="J167" s="2">
        <v>-716.30918033</v>
      </c>
      <c r="L167" s="6">
        <v>0.0</v>
      </c>
      <c r="M167" s="6">
        <v>2878.757042484</v>
      </c>
      <c r="N167" s="2">
        <v>2242.68444665</v>
      </c>
      <c r="O167" s="2">
        <v>1727.497238818</v>
      </c>
      <c r="R167" s="2">
        <v>131.827784528</v>
      </c>
      <c r="S167" s="2">
        <v>526.94164269</v>
      </c>
      <c r="T167" s="2">
        <v>-844.210000017</v>
      </c>
      <c r="U167" s="2">
        <v>-7440.828619742</v>
      </c>
      <c r="V167" s="2">
        <v>-1373.48886396</v>
      </c>
      <c r="X167" s="2">
        <v>-136.328369295</v>
      </c>
      <c r="AA167" s="6"/>
      <c r="AD167" s="10">
        <v>2878.757042484</v>
      </c>
    </row>
    <row r="168" ht="15.75" customHeight="1">
      <c r="A168" s="4">
        <f t="shared" si="1"/>
        <v>2024</v>
      </c>
      <c r="B168" s="4">
        <f t="shared" si="2"/>
        <v>5</v>
      </c>
      <c r="C168" s="5">
        <v>45322.0</v>
      </c>
      <c r="D168" s="2">
        <v>-12905.548484353</v>
      </c>
      <c r="E168" s="2">
        <v>-1775.900623503</v>
      </c>
      <c r="F168" s="2">
        <v>-552.302569872</v>
      </c>
      <c r="G168" s="2">
        <v>-12115.989728088</v>
      </c>
      <c r="J168" s="2">
        <v>-17601.963228232</v>
      </c>
      <c r="L168" s="6">
        <v>0.0</v>
      </c>
      <c r="M168" s="6">
        <v>-4905.986220049</v>
      </c>
      <c r="N168" s="2">
        <v>-13084.70289675</v>
      </c>
      <c r="O168" s="2">
        <v>-2771.846467294</v>
      </c>
      <c r="R168" s="2">
        <v>-1420.744087405</v>
      </c>
      <c r="S168" s="2">
        <v>791.10928183</v>
      </c>
      <c r="T168" s="2">
        <v>-8251.140347738</v>
      </c>
      <c r="U168" s="2">
        <v>-20559.408192424</v>
      </c>
      <c r="V168" s="2">
        <v>-6381.33477238</v>
      </c>
      <c r="X168" s="2">
        <v>1626.335003197</v>
      </c>
      <c r="AA168" s="6"/>
      <c r="AD168" s="10">
        <v>-4905.986220049</v>
      </c>
    </row>
    <row r="169" ht="15.75" customHeight="1">
      <c r="A169" s="4">
        <f t="shared" si="1"/>
        <v>2024</v>
      </c>
      <c r="B169" s="4">
        <f t="shared" si="2"/>
        <v>5</v>
      </c>
      <c r="C169" s="5">
        <v>45323.0</v>
      </c>
      <c r="D169" s="2">
        <v>11003.11353392</v>
      </c>
      <c r="E169" s="2">
        <v>3118.10299425</v>
      </c>
      <c r="F169" s="2">
        <v>1179.24674275</v>
      </c>
      <c r="G169" s="2">
        <v>10077.043818402</v>
      </c>
      <c r="J169" s="2">
        <v>5127.459596797</v>
      </c>
      <c r="L169" s="6">
        <v>0.0</v>
      </c>
      <c r="M169" s="6">
        <v>-5431.751227211</v>
      </c>
      <c r="N169" s="2">
        <v>2667.457396907</v>
      </c>
      <c r="O169" s="2">
        <v>1397.467026206</v>
      </c>
      <c r="R169" s="2">
        <v>7965.000127909</v>
      </c>
      <c r="S169" s="2">
        <v>-410.424075091</v>
      </c>
      <c r="T169" s="2">
        <v>457.468115163</v>
      </c>
      <c r="U169" s="2">
        <v>15601.343681755</v>
      </c>
      <c r="V169" s="2">
        <v>3334.69</v>
      </c>
      <c r="X169" s="2">
        <v>-857.233671226</v>
      </c>
      <c r="AA169" s="6"/>
      <c r="AD169" s="10">
        <v>-5431.751227211</v>
      </c>
    </row>
    <row r="170" ht="15.75" customHeight="1">
      <c r="A170" s="4">
        <f t="shared" si="1"/>
        <v>2024</v>
      </c>
      <c r="B170" s="4">
        <f t="shared" si="2"/>
        <v>5</v>
      </c>
      <c r="C170" s="5">
        <v>45324.0</v>
      </c>
      <c r="D170" s="2">
        <v>9962.980363151</v>
      </c>
      <c r="E170" s="2">
        <v>3179.694419994</v>
      </c>
      <c r="F170" s="2">
        <v>4825.800211014</v>
      </c>
      <c r="G170" s="2">
        <v>6280.449234833</v>
      </c>
      <c r="J170" s="2">
        <v>-496.141271009</v>
      </c>
      <c r="L170" s="6">
        <v>0.0</v>
      </c>
      <c r="M170" s="6">
        <v>10332.348042891</v>
      </c>
      <c r="N170" s="2">
        <v>10540.790666707</v>
      </c>
      <c r="O170" s="2">
        <v>5078.428894633</v>
      </c>
      <c r="R170" s="2">
        <v>5682.381692213</v>
      </c>
      <c r="S170" s="2">
        <v>-331.884625315</v>
      </c>
      <c r="T170" s="2">
        <v>7561.735692006</v>
      </c>
      <c r="U170" s="2">
        <v>110.585385453</v>
      </c>
      <c r="V170" s="2">
        <v>4174.150266279</v>
      </c>
      <c r="X170" s="2">
        <v>-812.820524696</v>
      </c>
      <c r="AA170" s="6"/>
      <c r="AD170" s="10">
        <v>10332.348042891</v>
      </c>
    </row>
    <row r="171" ht="15.75" customHeight="1">
      <c r="A171" s="4">
        <f t="shared" si="1"/>
        <v>2024</v>
      </c>
      <c r="B171" s="4">
        <f t="shared" si="2"/>
        <v>6</v>
      </c>
      <c r="C171" s="5">
        <v>45327.0</v>
      </c>
      <c r="D171" s="2">
        <v>-230.186141891</v>
      </c>
      <c r="E171" s="2">
        <v>150.78436076</v>
      </c>
      <c r="F171" s="2">
        <v>-360.459699564</v>
      </c>
      <c r="G171" s="2">
        <v>-1728.511444889</v>
      </c>
      <c r="J171" s="2">
        <v>-14632.224866814</v>
      </c>
      <c r="L171" s="6">
        <v>0.0</v>
      </c>
      <c r="M171" s="6">
        <v>-6049.037098627</v>
      </c>
      <c r="N171" s="2">
        <v>-713.222520577</v>
      </c>
      <c r="O171" s="2">
        <v>-1729.953746797</v>
      </c>
      <c r="R171" s="2">
        <v>-7532.339287364</v>
      </c>
      <c r="S171" s="2">
        <v>-2030.154145529</v>
      </c>
      <c r="T171" s="2">
        <v>-1307.455285209</v>
      </c>
      <c r="U171" s="2">
        <v>-11304.56104144</v>
      </c>
      <c r="V171" s="2">
        <v>4200.795273485</v>
      </c>
      <c r="X171" s="2">
        <v>1495.2622261</v>
      </c>
      <c r="AA171" s="6"/>
      <c r="AD171" s="10">
        <v>-6049.037098627</v>
      </c>
    </row>
    <row r="172" ht="15.75" customHeight="1">
      <c r="A172" s="4">
        <f t="shared" si="1"/>
        <v>2024</v>
      </c>
      <c r="B172" s="4">
        <f t="shared" si="2"/>
        <v>6</v>
      </c>
      <c r="C172" s="5">
        <v>45328.0</v>
      </c>
      <c r="D172" s="2">
        <v>734.868728049</v>
      </c>
      <c r="E172" s="2">
        <v>1168.854659389</v>
      </c>
      <c r="F172" s="2">
        <v>-875.549438156</v>
      </c>
      <c r="G172" s="2">
        <v>185.724105132</v>
      </c>
      <c r="J172" s="2">
        <v>3141.842451003</v>
      </c>
      <c r="L172" s="6">
        <v>0.0</v>
      </c>
      <c r="M172" s="6">
        <v>-92.208709397</v>
      </c>
      <c r="N172" s="2">
        <v>-716.347963003</v>
      </c>
      <c r="O172" s="2">
        <v>-1290.961043898</v>
      </c>
      <c r="R172" s="2">
        <v>-4225.895233053</v>
      </c>
      <c r="S172" s="2">
        <v>-1994.41071202</v>
      </c>
      <c r="T172" s="2">
        <v>-1676.649233493</v>
      </c>
      <c r="U172" s="2">
        <v>444.028651812</v>
      </c>
      <c r="V172" s="2">
        <v>-2853.47083174</v>
      </c>
      <c r="X172" s="2">
        <v>-1929.568890486</v>
      </c>
      <c r="AA172" s="6"/>
      <c r="AD172" s="10">
        <v>-92.208709397</v>
      </c>
    </row>
    <row r="173" ht="15.75" customHeight="1">
      <c r="A173" s="4">
        <f t="shared" si="1"/>
        <v>2024</v>
      </c>
      <c r="B173" s="4">
        <f t="shared" si="2"/>
        <v>6</v>
      </c>
      <c r="C173" s="5">
        <v>45329.0</v>
      </c>
      <c r="D173" s="2">
        <v>9641.201000971</v>
      </c>
      <c r="E173" s="2">
        <v>43.199717325</v>
      </c>
      <c r="F173" s="2">
        <v>2649.57874008</v>
      </c>
      <c r="G173" s="2">
        <v>4317.753216388</v>
      </c>
      <c r="J173" s="2">
        <v>-6.681048905</v>
      </c>
      <c r="K173" s="2">
        <v>31.293140725</v>
      </c>
      <c r="L173" s="6">
        <v>0.0</v>
      </c>
      <c r="M173" s="6">
        <v>3357.996083903</v>
      </c>
      <c r="N173" s="2">
        <v>3805.654744718</v>
      </c>
      <c r="O173" s="2">
        <v>28.118659191</v>
      </c>
      <c r="R173" s="2">
        <v>3117.796970207</v>
      </c>
      <c r="S173" s="2">
        <v>-357.070466279</v>
      </c>
      <c r="T173" s="2">
        <v>3969.648912587</v>
      </c>
      <c r="U173" s="2">
        <v>5007.723589549</v>
      </c>
      <c r="V173" s="2">
        <v>5637.57553936</v>
      </c>
      <c r="X173" s="2">
        <v>336.111713132</v>
      </c>
      <c r="AA173" s="6"/>
      <c r="AD173" s="10">
        <v>3357.996083903</v>
      </c>
    </row>
    <row r="174" ht="15.75" customHeight="1">
      <c r="A174" s="4">
        <f t="shared" si="1"/>
        <v>2024</v>
      </c>
      <c r="B174" s="4">
        <f t="shared" si="2"/>
        <v>6</v>
      </c>
      <c r="C174" s="5">
        <v>45330.0</v>
      </c>
      <c r="D174" s="2">
        <v>9318.326219226</v>
      </c>
      <c r="E174" s="2">
        <v>2969.197178972</v>
      </c>
      <c r="F174" s="2">
        <v>1475.01435111</v>
      </c>
      <c r="G174" s="2">
        <v>2918.995160155</v>
      </c>
      <c r="H174" s="2">
        <v>531.14362406</v>
      </c>
      <c r="J174" s="2">
        <v>107.706033859</v>
      </c>
      <c r="K174" s="2">
        <v>-345.157614238</v>
      </c>
      <c r="L174" s="6">
        <v>0.0</v>
      </c>
      <c r="M174" s="6">
        <v>4324.28959549</v>
      </c>
      <c r="N174" s="2">
        <v>2551.80200629</v>
      </c>
      <c r="O174" s="2">
        <v>3186.295788682</v>
      </c>
      <c r="R174" s="2">
        <v>1958.721058691</v>
      </c>
      <c r="S174" s="2">
        <v>3012.19367797</v>
      </c>
      <c r="T174" s="2">
        <v>627.033178969</v>
      </c>
      <c r="U174" s="2">
        <v>4163.884885353</v>
      </c>
      <c r="V174" s="2">
        <v>4533.1264158</v>
      </c>
      <c r="X174" s="2">
        <v>830.460387064</v>
      </c>
      <c r="AA174" s="6"/>
      <c r="AD174" s="10">
        <v>4324.28959549</v>
      </c>
    </row>
    <row r="175" ht="15.75" customHeight="1">
      <c r="A175" s="4">
        <f t="shared" si="1"/>
        <v>2024</v>
      </c>
      <c r="B175" s="4">
        <f t="shared" si="2"/>
        <v>6</v>
      </c>
      <c r="C175" s="5">
        <v>45331.0</v>
      </c>
      <c r="D175" s="2">
        <v>8586.145236957</v>
      </c>
      <c r="E175" s="2">
        <v>5046.031729945</v>
      </c>
      <c r="F175" s="2">
        <v>3772.21076794</v>
      </c>
      <c r="G175" s="2">
        <v>3797.780246564</v>
      </c>
      <c r="H175" s="2">
        <v>9593.638277681</v>
      </c>
      <c r="J175" s="2">
        <v>-180.446084626</v>
      </c>
      <c r="K175" s="2">
        <v>5188.526913626</v>
      </c>
      <c r="L175" s="6">
        <v>0.0</v>
      </c>
      <c r="M175" s="6">
        <v>15890.242868273</v>
      </c>
      <c r="N175" s="2">
        <v>2597.22526449</v>
      </c>
      <c r="O175" s="2">
        <v>2897.895258457</v>
      </c>
      <c r="R175" s="2">
        <v>2097.793075369</v>
      </c>
      <c r="S175" s="2">
        <v>5204.9156257</v>
      </c>
      <c r="T175" s="2">
        <v>6405.289706005</v>
      </c>
      <c r="U175" s="2">
        <v>4696.873652309</v>
      </c>
      <c r="V175" s="2">
        <v>5255.29715324</v>
      </c>
      <c r="X175" s="2">
        <v>228.912178874</v>
      </c>
      <c r="AA175" s="6"/>
      <c r="AD175" s="10">
        <v>15890.242868273</v>
      </c>
    </row>
    <row r="176" ht="15.75" customHeight="1">
      <c r="A176" s="4">
        <f t="shared" si="1"/>
        <v>2024</v>
      </c>
      <c r="B176" s="4">
        <f t="shared" si="2"/>
        <v>7</v>
      </c>
      <c r="C176" s="5">
        <v>45334.0</v>
      </c>
      <c r="D176" s="2">
        <v>-2681.832488621</v>
      </c>
      <c r="E176" s="2">
        <v>2098.994388484</v>
      </c>
      <c r="F176" s="2">
        <v>48.970554709</v>
      </c>
      <c r="G176" s="2">
        <v>-1810.179366173</v>
      </c>
      <c r="H176" s="2">
        <v>-4901.308765532</v>
      </c>
      <c r="J176" s="2">
        <v>156.644953829</v>
      </c>
      <c r="K176" s="2">
        <v>578.452042251</v>
      </c>
      <c r="L176" s="6">
        <v>0.0</v>
      </c>
      <c r="M176" s="6">
        <v>-64.490690139</v>
      </c>
      <c r="N176" s="2">
        <v>-1032.47130839</v>
      </c>
      <c r="O176" s="2">
        <v>-891.845615692</v>
      </c>
      <c r="P176" s="2">
        <v>-2711.268235</v>
      </c>
      <c r="R176" s="2">
        <v>1312.128006241</v>
      </c>
      <c r="S176" s="2">
        <v>-1876.018821778</v>
      </c>
      <c r="T176" s="2">
        <v>-1658.746755541</v>
      </c>
      <c r="U176" s="2">
        <v>3100.068856082</v>
      </c>
      <c r="V176" s="2">
        <v>-1453.34355874</v>
      </c>
      <c r="W176" s="2">
        <v>-2385.286636</v>
      </c>
      <c r="X176" s="2">
        <v>-714.16672804</v>
      </c>
      <c r="AA176" s="6"/>
      <c r="AD176" s="10">
        <v>-64.490690139</v>
      </c>
    </row>
    <row r="177" ht="15.75" customHeight="1">
      <c r="A177" s="4">
        <f t="shared" si="1"/>
        <v>2024</v>
      </c>
      <c r="B177" s="4">
        <f t="shared" si="2"/>
        <v>7</v>
      </c>
      <c r="C177" s="5">
        <v>45335.0</v>
      </c>
      <c r="D177" s="2">
        <v>-17560.981402461</v>
      </c>
      <c r="E177" s="2">
        <v>-4423.627226786</v>
      </c>
      <c r="F177" s="2">
        <v>-5110.39254731</v>
      </c>
      <c r="G177" s="2">
        <v>-8483.347042153</v>
      </c>
      <c r="H177" s="2">
        <v>-16302.250369303</v>
      </c>
      <c r="J177" s="2">
        <v>1493.042344072</v>
      </c>
      <c r="K177" s="2">
        <v>-15397.360258164</v>
      </c>
      <c r="L177" s="6">
        <v>0.0</v>
      </c>
      <c r="M177" s="6">
        <v>-11322.145386326</v>
      </c>
      <c r="N177" s="2">
        <v>-8328.325227353</v>
      </c>
      <c r="O177" s="2">
        <v>-2358.654033125</v>
      </c>
      <c r="P177" s="2">
        <v>-7808.58225201</v>
      </c>
      <c r="R177" s="2">
        <v>-4728.120871489</v>
      </c>
      <c r="S177" s="2">
        <v>-5872.474654016</v>
      </c>
      <c r="T177" s="2">
        <v>-3879.289470555</v>
      </c>
      <c r="U177" s="2">
        <v>-14658.59127</v>
      </c>
      <c r="V177" s="2">
        <v>-8403.065228126</v>
      </c>
      <c r="W177" s="2">
        <v>-4137.530491245</v>
      </c>
      <c r="X177" s="2">
        <v>4171.54897414</v>
      </c>
      <c r="AA177" s="6"/>
      <c r="AD177" s="10">
        <v>-11322.145386326</v>
      </c>
    </row>
    <row r="178" ht="15.75" customHeight="1">
      <c r="A178" s="4">
        <f t="shared" si="1"/>
        <v>2024</v>
      </c>
      <c r="B178" s="4">
        <f t="shared" si="2"/>
        <v>7</v>
      </c>
      <c r="C178" s="5">
        <v>45336.0</v>
      </c>
      <c r="D178" s="2">
        <v>11025.906722962</v>
      </c>
      <c r="E178" s="2">
        <v>-1192.93701975</v>
      </c>
      <c r="F178" s="2">
        <v>-85.11615035</v>
      </c>
      <c r="J178" s="2">
        <v>1893.367592821</v>
      </c>
      <c r="K178" s="2">
        <v>7149.882587068</v>
      </c>
      <c r="L178" s="6">
        <v>0.0</v>
      </c>
      <c r="M178" s="6">
        <v>-8091.647097992</v>
      </c>
      <c r="N178" s="2">
        <v>163.68443168</v>
      </c>
      <c r="O178" s="2">
        <v>806.825787077</v>
      </c>
      <c r="R178" s="2">
        <v>-834.405738081</v>
      </c>
      <c r="S178" s="2">
        <v>673.18284431</v>
      </c>
      <c r="T178" s="2">
        <v>-1170.095595497</v>
      </c>
      <c r="V178" s="2">
        <v>5732.12074534</v>
      </c>
      <c r="W178" s="2">
        <v>4584.811890017</v>
      </c>
      <c r="X178" s="2">
        <v>-2863.624798367</v>
      </c>
      <c r="AA178" s="6"/>
      <c r="AD178" s="10">
        <v>-8091.647097992</v>
      </c>
    </row>
    <row r="179" ht="15.75" customHeight="1">
      <c r="A179" s="4">
        <f t="shared" si="1"/>
        <v>2024</v>
      </c>
      <c r="B179" s="4">
        <f t="shared" si="2"/>
        <v>7</v>
      </c>
      <c r="C179" s="5">
        <v>45337.0</v>
      </c>
      <c r="D179" s="2">
        <v>-3752.695798487</v>
      </c>
      <c r="E179" s="2">
        <v>3238.06962191</v>
      </c>
      <c r="F179" s="2">
        <v>963.431858141</v>
      </c>
      <c r="J179" s="2">
        <v>5759.720717666</v>
      </c>
      <c r="K179" s="2">
        <v>2143.538980021</v>
      </c>
      <c r="L179" s="6">
        <v>0.0</v>
      </c>
      <c r="M179" s="6">
        <v>-1410.527148751</v>
      </c>
      <c r="N179" s="2">
        <v>1438.92794738</v>
      </c>
      <c r="O179" s="2">
        <v>645.769620614</v>
      </c>
      <c r="R179" s="2">
        <v>-3538.13864063</v>
      </c>
      <c r="S179" s="2">
        <v>-169.624579036</v>
      </c>
      <c r="T179" s="2">
        <v>-470.270616796</v>
      </c>
      <c r="V179" s="2">
        <v>6429.87261481</v>
      </c>
      <c r="W179" s="2">
        <v>161.269743154</v>
      </c>
      <c r="X179" s="2">
        <v>-2388.748002054</v>
      </c>
      <c r="AA179" s="6"/>
      <c r="AD179" s="10">
        <v>-1410.527148751</v>
      </c>
    </row>
    <row r="180" ht="15.75" customHeight="1">
      <c r="A180" s="4">
        <f t="shared" si="1"/>
        <v>2024</v>
      </c>
      <c r="B180" s="4">
        <f t="shared" si="2"/>
        <v>7</v>
      </c>
      <c r="C180" s="5">
        <v>45338.0</v>
      </c>
      <c r="D180" s="2">
        <v>-5894.071254642</v>
      </c>
      <c r="E180" s="2">
        <v>-1440.041238685</v>
      </c>
      <c r="F180" s="2">
        <v>-1068.591053492</v>
      </c>
      <c r="J180" s="2">
        <v>-2308.575960862</v>
      </c>
      <c r="K180" s="2">
        <v>-1732.480476155</v>
      </c>
      <c r="L180" s="6">
        <v>0.0</v>
      </c>
      <c r="M180" s="6">
        <v>-2988.53314496</v>
      </c>
      <c r="N180" s="2">
        <v>-871.85115824</v>
      </c>
      <c r="O180" s="2">
        <v>-1802.12764288</v>
      </c>
      <c r="R180" s="2">
        <v>-14892.310434675</v>
      </c>
      <c r="S180" s="2">
        <v>-4409.47300854</v>
      </c>
      <c r="T180" s="2">
        <v>-2260.785882041</v>
      </c>
      <c r="V180" s="2">
        <v>2183.52440907</v>
      </c>
      <c r="W180" s="2">
        <v>-1292.800072892</v>
      </c>
      <c r="X180" s="2">
        <v>-327.617425658</v>
      </c>
      <c r="AA180" s="6"/>
      <c r="AD180" s="10">
        <v>-2988.53314496</v>
      </c>
    </row>
    <row r="181" ht="15.75" customHeight="1">
      <c r="A181" s="4">
        <f t="shared" si="1"/>
        <v>2024</v>
      </c>
      <c r="B181" s="4">
        <f t="shared" si="2"/>
        <v>8</v>
      </c>
      <c r="C181" s="5">
        <v>45341.0</v>
      </c>
      <c r="D181" s="2">
        <v>0.06030775</v>
      </c>
      <c r="E181" s="2">
        <v>0.080599916</v>
      </c>
      <c r="F181" s="2">
        <v>0.0</v>
      </c>
      <c r="J181" s="2">
        <v>2.658451037</v>
      </c>
      <c r="K181" s="2">
        <v>0.006730615</v>
      </c>
      <c r="L181" s="6">
        <v>0.0</v>
      </c>
      <c r="M181" s="6">
        <v>0.056402</v>
      </c>
      <c r="N181" s="2">
        <v>3.2327</v>
      </c>
      <c r="O181" s="2">
        <v>2.264777287</v>
      </c>
      <c r="R181" s="2">
        <v>-1649.446363979</v>
      </c>
      <c r="S181" s="2">
        <v>0.066058</v>
      </c>
      <c r="T181" s="2">
        <v>9.0E-9</v>
      </c>
      <c r="V181" s="2">
        <v>0.0</v>
      </c>
      <c r="W181" s="2">
        <v>3.63375E-4</v>
      </c>
      <c r="X181" s="2">
        <v>-74.070972334</v>
      </c>
      <c r="AA181" s="6"/>
      <c r="AD181" s="10">
        <v>0.056402</v>
      </c>
    </row>
    <row r="182" ht="15.75" customHeight="1">
      <c r="A182" s="4">
        <f t="shared" si="1"/>
        <v>2024</v>
      </c>
      <c r="B182" s="4">
        <f t="shared" si="2"/>
        <v>8</v>
      </c>
      <c r="C182" s="5">
        <v>45342.0</v>
      </c>
      <c r="D182" s="2">
        <v>-5512.299999094</v>
      </c>
      <c r="E182" s="2">
        <v>-2373.497101123</v>
      </c>
      <c r="F182" s="2">
        <v>-1298.688397008</v>
      </c>
      <c r="J182" s="2">
        <v>-4433.32599956</v>
      </c>
      <c r="K182" s="2">
        <v>-1608.307690389</v>
      </c>
      <c r="L182" s="6">
        <v>0.0</v>
      </c>
      <c r="M182" s="6">
        <v>-4199.153234782</v>
      </c>
      <c r="N182" s="2">
        <v>-2029.68684528</v>
      </c>
      <c r="O182" s="2">
        <v>-797.89546007</v>
      </c>
      <c r="R182" s="2">
        <v>-7485.632262881</v>
      </c>
      <c r="S182" s="2">
        <v>-3626.102803602</v>
      </c>
      <c r="T182" s="2">
        <v>-4327.418589353</v>
      </c>
      <c r="V182" s="2">
        <v>-1589.807002835</v>
      </c>
      <c r="W182" s="2">
        <v>-2886.421311391</v>
      </c>
      <c r="X182" s="2">
        <v>191.799033722</v>
      </c>
      <c r="AA182" s="6"/>
      <c r="AD182" s="10">
        <v>-4199.153234782</v>
      </c>
    </row>
    <row r="183" ht="15.75" customHeight="1">
      <c r="A183" s="4">
        <f t="shared" si="1"/>
        <v>2024</v>
      </c>
      <c r="B183" s="4">
        <f t="shared" si="2"/>
        <v>8</v>
      </c>
      <c r="C183" s="5">
        <v>45343.0</v>
      </c>
      <c r="D183" s="2">
        <v>-4001.160095728</v>
      </c>
      <c r="E183" s="2">
        <v>569.887263944</v>
      </c>
      <c r="F183" s="2">
        <v>682.278639474</v>
      </c>
      <c r="J183" s="2">
        <v>2833.7681625</v>
      </c>
      <c r="K183" s="2">
        <v>572.677874051</v>
      </c>
      <c r="L183" s="6">
        <v>1820.690859487</v>
      </c>
      <c r="M183" s="6">
        <v>-1822.759643871</v>
      </c>
      <c r="N183" s="2">
        <v>38.94962099</v>
      </c>
      <c r="O183" s="2">
        <v>-396.14689555</v>
      </c>
      <c r="S183" s="2">
        <v>-420.437902487</v>
      </c>
      <c r="T183" s="2">
        <v>-645.598843085</v>
      </c>
      <c r="V183" s="2">
        <v>1035.467184062</v>
      </c>
      <c r="W183" s="2">
        <v>280.973594736</v>
      </c>
      <c r="X183" s="2">
        <v>316.0398019</v>
      </c>
      <c r="AA183" s="6"/>
      <c r="AD183" s="10">
        <v>-2.0687843840000824</v>
      </c>
    </row>
    <row r="184" ht="15.75" customHeight="1">
      <c r="A184" s="4">
        <f t="shared" si="1"/>
        <v>2024</v>
      </c>
      <c r="B184" s="4">
        <f t="shared" si="2"/>
        <v>8</v>
      </c>
      <c r="C184" s="5">
        <v>45344.0</v>
      </c>
      <c r="D184" s="2">
        <v>22504.372467914</v>
      </c>
      <c r="E184" s="2">
        <v>7529.390914907</v>
      </c>
      <c r="F184" s="2">
        <v>5086.30450467</v>
      </c>
      <c r="J184" s="2">
        <v>21570.877344536</v>
      </c>
      <c r="K184" s="2">
        <v>8878.964171006</v>
      </c>
      <c r="L184" s="6">
        <v>5009.002492869</v>
      </c>
      <c r="M184" s="6">
        <v>13812.167655255</v>
      </c>
      <c r="N184" s="2">
        <v>5920.87357647</v>
      </c>
      <c r="O184" s="2">
        <v>7954.113320731</v>
      </c>
      <c r="S184" s="2">
        <v>17238.997118384</v>
      </c>
      <c r="T184" s="2">
        <v>2243.113864712</v>
      </c>
      <c r="V184" s="2">
        <v>3647.131072477</v>
      </c>
      <c r="W184" s="2">
        <v>7055.326870287</v>
      </c>
      <c r="X184" s="2">
        <v>-1058.470816879</v>
      </c>
      <c r="AA184" s="6"/>
      <c r="AD184" s="10">
        <v>18821.170148124</v>
      </c>
    </row>
    <row r="185" ht="15.75" customHeight="1">
      <c r="A185" s="4">
        <f t="shared" si="1"/>
        <v>2024</v>
      </c>
      <c r="B185" s="4">
        <f t="shared" si="2"/>
        <v>8</v>
      </c>
      <c r="C185" s="5">
        <v>45345.0</v>
      </c>
      <c r="D185" s="2">
        <v>2215.710939868</v>
      </c>
      <c r="E185" s="2">
        <v>103.389013279</v>
      </c>
      <c r="F185" s="2">
        <v>1366.61370737</v>
      </c>
      <c r="J185" s="2">
        <v>4501.086061159</v>
      </c>
      <c r="K185" s="2">
        <v>5383.744612622</v>
      </c>
      <c r="L185" s="6">
        <v>-1025.309397295</v>
      </c>
      <c r="M185" s="6">
        <v>3788.237508596</v>
      </c>
      <c r="N185" s="2">
        <v>905.914836474</v>
      </c>
      <c r="O185" s="2">
        <v>486.631461513</v>
      </c>
      <c r="S185" s="2">
        <v>1788.758070191</v>
      </c>
      <c r="T185" s="2">
        <v>1259.313310535</v>
      </c>
      <c r="V185" s="2">
        <v>281.26221496</v>
      </c>
      <c r="W185" s="2">
        <v>663.915666</v>
      </c>
      <c r="X185" s="2">
        <v>-3396.944556608</v>
      </c>
      <c r="AA185" s="6"/>
      <c r="AD185" s="10">
        <v>2762.928111301</v>
      </c>
    </row>
    <row r="186" ht="15.75" customHeight="1">
      <c r="A186" s="4">
        <f t="shared" si="1"/>
        <v>2024</v>
      </c>
      <c r="B186" s="4">
        <f t="shared" si="2"/>
        <v>9</v>
      </c>
      <c r="C186" s="5">
        <v>45348.0</v>
      </c>
      <c r="D186" s="2">
        <v>-773.507395661</v>
      </c>
      <c r="E186" s="2">
        <v>378.869889409</v>
      </c>
      <c r="F186" s="2">
        <v>0.0</v>
      </c>
      <c r="J186" s="2">
        <v>-4397.100773498</v>
      </c>
      <c r="K186" s="2">
        <v>-1798.210696054</v>
      </c>
      <c r="L186" s="6">
        <v>0.0</v>
      </c>
      <c r="M186" s="6">
        <v>0.0</v>
      </c>
      <c r="N186" s="2">
        <v>0.0</v>
      </c>
      <c r="O186" s="2">
        <v>0.0</v>
      </c>
      <c r="S186" s="2">
        <v>0.0</v>
      </c>
      <c r="T186" s="2">
        <v>0.0</v>
      </c>
      <c r="V186" s="2">
        <v>0.0</v>
      </c>
      <c r="X186" s="2">
        <v>4732.305508511</v>
      </c>
      <c r="AA186" s="6"/>
      <c r="AD186" s="10">
        <v>0.0</v>
      </c>
    </row>
    <row r="187" ht="15.75" customHeight="1">
      <c r="A187" s="4">
        <f t="shared" si="1"/>
        <v>2024</v>
      </c>
      <c r="B187" s="4">
        <f t="shared" si="2"/>
        <v>9</v>
      </c>
      <c r="C187" s="5">
        <v>45349.0</v>
      </c>
      <c r="D187" s="2">
        <v>-1357.328551686</v>
      </c>
      <c r="E187" s="2">
        <v>-838.545459788</v>
      </c>
      <c r="F187" s="2">
        <v>0.0</v>
      </c>
      <c r="J187" s="2">
        <v>3532.576833017</v>
      </c>
      <c r="K187" s="2">
        <v>-459.361194577</v>
      </c>
      <c r="L187" s="6">
        <v>0.0</v>
      </c>
      <c r="M187" s="6">
        <v>20.08016441</v>
      </c>
      <c r="N187" s="2">
        <v>0.0</v>
      </c>
      <c r="O187" s="2">
        <v>0.0</v>
      </c>
      <c r="S187" s="2">
        <v>0.0</v>
      </c>
      <c r="T187" s="2">
        <v>0.0</v>
      </c>
      <c r="V187" s="2">
        <v>0.0</v>
      </c>
      <c r="X187" s="2">
        <v>-163.185294753</v>
      </c>
      <c r="AA187" s="6"/>
      <c r="AD187" s="10">
        <v>20.08016441</v>
      </c>
    </row>
    <row r="188" ht="15.75" customHeight="1">
      <c r="A188" s="4">
        <f t="shared" si="1"/>
        <v>2024</v>
      </c>
      <c r="B188" s="4">
        <f t="shared" si="2"/>
        <v>9</v>
      </c>
      <c r="C188" s="5">
        <v>45350.0</v>
      </c>
      <c r="D188" s="2">
        <v>-1692.750527304</v>
      </c>
      <c r="E188" s="2">
        <v>-2354.788263011</v>
      </c>
      <c r="F188" s="2">
        <v>0.0</v>
      </c>
      <c r="J188" s="2">
        <v>-3892.076099842</v>
      </c>
      <c r="K188" s="2">
        <v>2823.530706258</v>
      </c>
      <c r="L188" s="6">
        <v>0.0</v>
      </c>
      <c r="M188" s="6">
        <v>2565.030548612</v>
      </c>
      <c r="N188" s="2">
        <v>0.0</v>
      </c>
      <c r="O188" s="2">
        <v>0.0</v>
      </c>
      <c r="S188" s="2">
        <v>0.0</v>
      </c>
      <c r="T188" s="2">
        <v>0.0</v>
      </c>
      <c r="V188" s="2">
        <v>0.0</v>
      </c>
      <c r="X188" s="2">
        <v>1278.249760561</v>
      </c>
      <c r="AA188" s="6"/>
      <c r="AD188" s="10">
        <v>2565.030548612</v>
      </c>
    </row>
    <row r="189" ht="15.75" customHeight="1">
      <c r="A189" s="4">
        <f t="shared" si="1"/>
        <v>2024</v>
      </c>
      <c r="B189" s="4">
        <f t="shared" si="2"/>
        <v>9</v>
      </c>
      <c r="C189" s="5">
        <v>45351.0</v>
      </c>
      <c r="D189" s="2">
        <v>2441.219452347</v>
      </c>
      <c r="E189" s="2">
        <v>316.479093767</v>
      </c>
      <c r="F189" s="2">
        <v>0.0</v>
      </c>
      <c r="J189" s="2">
        <v>247.524981525</v>
      </c>
      <c r="K189" s="2">
        <v>-3123.907974343</v>
      </c>
      <c r="L189" s="6">
        <v>0.0</v>
      </c>
      <c r="M189" s="6">
        <v>1364.594347201</v>
      </c>
      <c r="N189" s="2">
        <v>0.0</v>
      </c>
      <c r="O189" s="2">
        <v>0.0</v>
      </c>
      <c r="S189" s="2">
        <v>0.0</v>
      </c>
      <c r="T189" s="2">
        <v>0.0</v>
      </c>
      <c r="V189" s="2">
        <v>0.0</v>
      </c>
      <c r="X189" s="2">
        <v>-231.305632214</v>
      </c>
      <c r="AA189" s="6"/>
      <c r="AD189" s="10">
        <v>1364.594347201</v>
      </c>
    </row>
    <row r="190" ht="15.75" customHeight="1">
      <c r="A190" s="4">
        <f t="shared" si="1"/>
        <v>2024</v>
      </c>
      <c r="B190" s="4">
        <f t="shared" si="2"/>
        <v>9</v>
      </c>
      <c r="C190" s="5">
        <v>45352.0</v>
      </c>
      <c r="D190" s="2">
        <v>8325.366123861</v>
      </c>
      <c r="E190" s="2">
        <v>2887.610357458</v>
      </c>
      <c r="F190" s="2">
        <v>0.0</v>
      </c>
      <c r="J190" s="2">
        <v>6127.855608293</v>
      </c>
      <c r="K190" s="2">
        <v>5822.110876354</v>
      </c>
      <c r="L190" s="6">
        <v>15.179048343</v>
      </c>
      <c r="M190" s="6">
        <v>1897.226171826</v>
      </c>
      <c r="N190" s="2">
        <v>0.0</v>
      </c>
      <c r="O190" s="2">
        <v>0.0</v>
      </c>
      <c r="S190" s="2">
        <v>0.0</v>
      </c>
      <c r="T190" s="2">
        <v>0.0</v>
      </c>
      <c r="V190" s="2">
        <v>0.0</v>
      </c>
      <c r="X190" s="2">
        <v>-1871.456306581</v>
      </c>
      <c r="AA190" s="6"/>
      <c r="AD190" s="10">
        <v>1912.405220169</v>
      </c>
    </row>
    <row r="191" ht="15.75" customHeight="1">
      <c r="A191" s="4">
        <f t="shared" si="1"/>
        <v>2024</v>
      </c>
      <c r="B191" s="4">
        <f t="shared" si="2"/>
        <v>10</v>
      </c>
      <c r="C191" s="5">
        <v>45355.0</v>
      </c>
      <c r="D191" s="2">
        <v>3917.33481141</v>
      </c>
      <c r="E191" s="2">
        <v>3869.101868788</v>
      </c>
      <c r="F191" s="2">
        <v>-1240.458507981</v>
      </c>
      <c r="I191" s="2">
        <v>969.003218339989</v>
      </c>
      <c r="J191" s="2">
        <v>2157.075823</v>
      </c>
      <c r="K191" s="2">
        <v>1390.669713724</v>
      </c>
      <c r="L191" s="6">
        <v>-3561.726996124</v>
      </c>
      <c r="M191" s="6">
        <v>-2537.924482705</v>
      </c>
      <c r="N191" s="2">
        <v>601.785842162</v>
      </c>
      <c r="O191" s="2">
        <v>-617.274873593</v>
      </c>
      <c r="S191" s="2">
        <v>-1133.212695269</v>
      </c>
      <c r="T191" s="2">
        <v>-857.981171089</v>
      </c>
      <c r="V191" s="2">
        <v>-582.717669628</v>
      </c>
      <c r="X191" s="2">
        <v>345.942375617</v>
      </c>
      <c r="AA191" s="6"/>
      <c r="AD191" s="10">
        <v>-6099.651478829001</v>
      </c>
    </row>
    <row r="192" ht="15.75" customHeight="1">
      <c r="A192" s="4">
        <f t="shared" si="1"/>
        <v>2024</v>
      </c>
      <c r="B192" s="4">
        <f t="shared" si="2"/>
        <v>10</v>
      </c>
      <c r="C192" s="5">
        <v>45356.0</v>
      </c>
      <c r="D192" s="2">
        <v>-6187.365034528</v>
      </c>
      <c r="E192" s="2">
        <v>-688.765685149</v>
      </c>
      <c r="F192" s="2">
        <v>-4662.136225191</v>
      </c>
      <c r="I192" s="2">
        <v>-13413.80742616</v>
      </c>
      <c r="J192" s="2">
        <v>-5602.35997503</v>
      </c>
      <c r="K192" s="2">
        <v>-2116.140718656</v>
      </c>
      <c r="L192" s="6">
        <v>-1913.762130071</v>
      </c>
      <c r="M192" s="6">
        <v>-5761.394366613</v>
      </c>
      <c r="N192" s="2">
        <v>-1798.911386422</v>
      </c>
      <c r="O192" s="2">
        <v>-2587.27161357</v>
      </c>
      <c r="S192" s="2">
        <v>-2271.501794131</v>
      </c>
      <c r="T192" s="2">
        <v>-868.525064948</v>
      </c>
      <c r="V192" s="2">
        <v>-2585.26588212</v>
      </c>
      <c r="X192" s="2">
        <v>1184.766100438</v>
      </c>
      <c r="AA192" s="6"/>
      <c r="AD192" s="10">
        <v>-7675.156496684</v>
      </c>
    </row>
    <row r="193" ht="15.75" customHeight="1">
      <c r="A193" s="4">
        <f t="shared" si="1"/>
        <v>2024</v>
      </c>
      <c r="B193" s="4">
        <f t="shared" si="2"/>
        <v>10</v>
      </c>
      <c r="C193" s="5">
        <v>45357.0</v>
      </c>
      <c r="D193" s="2">
        <v>3992.556490931</v>
      </c>
      <c r="E193" s="2">
        <v>376.412317005</v>
      </c>
      <c r="F193" s="2">
        <v>2601.161397652</v>
      </c>
      <c r="I193" s="2">
        <v>12760.26699498</v>
      </c>
      <c r="J193" s="2">
        <v>8428.613202125</v>
      </c>
      <c r="K193" s="2">
        <v>6715.497804726</v>
      </c>
      <c r="L193" s="6">
        <v>-1042.822563451</v>
      </c>
      <c r="M193" s="6">
        <v>-3508.39214546</v>
      </c>
      <c r="N193" s="2">
        <v>120.03241</v>
      </c>
      <c r="O193" s="2">
        <v>-29.218317503</v>
      </c>
      <c r="S193" s="2">
        <v>5784.9064416</v>
      </c>
      <c r="T193" s="2">
        <v>-3527.712453273</v>
      </c>
      <c r="V193" s="2">
        <v>48.871564588</v>
      </c>
      <c r="X193" s="2">
        <v>-2856.042587285</v>
      </c>
      <c r="AA193" s="6"/>
      <c r="AD193" s="10">
        <v>-4551.214708911</v>
      </c>
    </row>
    <row r="194" ht="15.75" customHeight="1">
      <c r="A194" s="4">
        <f t="shared" si="1"/>
        <v>2024</v>
      </c>
      <c r="B194" s="4">
        <f t="shared" si="2"/>
        <v>10</v>
      </c>
      <c r="C194" s="5">
        <v>45358.0</v>
      </c>
      <c r="D194" s="2">
        <v>5110.926064834</v>
      </c>
      <c r="E194" s="2">
        <v>1301.879802243</v>
      </c>
      <c r="F194" s="2">
        <v>4192.5835727</v>
      </c>
      <c r="I194" s="2">
        <v>12460.607386781</v>
      </c>
      <c r="J194" s="2">
        <v>12958.277806686</v>
      </c>
      <c r="K194" s="2">
        <v>5442.982647323</v>
      </c>
      <c r="L194" s="6">
        <v>1512.802993942</v>
      </c>
      <c r="M194" s="6">
        <v>2389.701952384</v>
      </c>
      <c r="N194" s="2">
        <v>445.307861975</v>
      </c>
      <c r="O194" s="2">
        <v>918.122406712</v>
      </c>
      <c r="Q194" s="2">
        <v>-363.6455044</v>
      </c>
      <c r="S194" s="2">
        <v>4172.911876822</v>
      </c>
      <c r="T194" s="2">
        <v>5365.526690417</v>
      </c>
      <c r="V194" s="2">
        <v>11.062507195</v>
      </c>
      <c r="X194" s="2">
        <v>-4380.042288645</v>
      </c>
      <c r="AA194" s="6"/>
      <c r="AD194" s="10">
        <v>3902.504946326</v>
      </c>
    </row>
    <row r="195" ht="15.75" customHeight="1">
      <c r="A195" s="4">
        <f t="shared" si="1"/>
        <v>2024</v>
      </c>
      <c r="B195" s="4">
        <f t="shared" si="2"/>
        <v>10</v>
      </c>
      <c r="C195" s="5">
        <v>45359.0</v>
      </c>
      <c r="D195" s="2">
        <v>-7035.524664129</v>
      </c>
      <c r="E195" s="2">
        <v>-1593.666377842</v>
      </c>
      <c r="F195" s="2">
        <v>-8273.109231406</v>
      </c>
      <c r="I195" s="2">
        <v>-11353.015752716</v>
      </c>
      <c r="J195" s="2">
        <v>-15514.362330728</v>
      </c>
      <c r="K195" s="2">
        <v>-17127.953979966</v>
      </c>
      <c r="L195" s="6">
        <v>840.469991411</v>
      </c>
      <c r="M195" s="6">
        <v>-2932.810252795</v>
      </c>
      <c r="N195" s="2">
        <v>-2953.838478772</v>
      </c>
      <c r="O195" s="2">
        <v>-1517.242902785</v>
      </c>
      <c r="Q195" s="2">
        <v>-551.505999981</v>
      </c>
      <c r="S195" s="2">
        <v>-11704.117082068</v>
      </c>
      <c r="T195" s="2">
        <v>-5857.391037403</v>
      </c>
      <c r="V195" s="2">
        <v>-2601.650733353</v>
      </c>
      <c r="X195" s="2">
        <v>-961.269608453</v>
      </c>
      <c r="AA195" s="6"/>
      <c r="AD195" s="10">
        <v>-2092.340261384</v>
      </c>
    </row>
    <row r="196" ht="15.75" customHeight="1">
      <c r="A196" s="4">
        <f t="shared" si="1"/>
        <v>2024</v>
      </c>
      <c r="B196" s="4">
        <f t="shared" si="2"/>
        <v>11</v>
      </c>
      <c r="C196" s="5">
        <v>45362.0</v>
      </c>
      <c r="D196" s="2">
        <v>-2770.792112953</v>
      </c>
      <c r="E196" s="2">
        <v>-28.250436041</v>
      </c>
      <c r="F196" s="2">
        <v>-1418.622455807</v>
      </c>
      <c r="I196" s="2">
        <v>-9847.290825531</v>
      </c>
      <c r="J196" s="2">
        <v>-6645.558593673</v>
      </c>
      <c r="K196" s="2">
        <v>-10676.384625516</v>
      </c>
      <c r="L196" s="6">
        <v>7963.528776931</v>
      </c>
      <c r="M196" s="6">
        <v>3128.567170467</v>
      </c>
      <c r="N196" s="2">
        <v>-1559.390476423</v>
      </c>
      <c r="O196" s="2">
        <v>391.468607029</v>
      </c>
      <c r="Q196" s="2">
        <v>64.111655823</v>
      </c>
      <c r="S196" s="2">
        <v>-3973.536701728</v>
      </c>
      <c r="T196" s="2">
        <v>-4402.64759633</v>
      </c>
      <c r="V196" s="2">
        <v>-830.922510144</v>
      </c>
      <c r="X196" s="2">
        <v>-673.453839415</v>
      </c>
      <c r="AA196" s="6"/>
      <c r="AD196" s="10">
        <v>11092.095947398</v>
      </c>
    </row>
    <row r="197" ht="15.75" customHeight="1">
      <c r="A197" s="4">
        <f t="shared" si="1"/>
        <v>2024</v>
      </c>
      <c r="B197" s="4">
        <f t="shared" si="2"/>
        <v>11</v>
      </c>
      <c r="C197" s="5">
        <v>45363.0</v>
      </c>
      <c r="D197" s="2">
        <v>6524.8637527</v>
      </c>
      <c r="E197" s="2">
        <v>1073.1922964</v>
      </c>
      <c r="F197" s="2">
        <v>1471.685076512</v>
      </c>
      <c r="I197" s="2">
        <v>4513.567166947</v>
      </c>
      <c r="J197" s="2">
        <v>3913.073062691</v>
      </c>
      <c r="K197" s="2">
        <v>2398.742676983</v>
      </c>
      <c r="L197" s="6">
        <v>1281.035289284</v>
      </c>
      <c r="M197" s="6">
        <v>9723.270327521</v>
      </c>
      <c r="N197" s="2">
        <v>-245.72803126</v>
      </c>
      <c r="O197" s="2">
        <v>2112.42887586</v>
      </c>
      <c r="Q197" s="2">
        <v>578.229515222</v>
      </c>
      <c r="S197" s="2">
        <v>3808.42796567</v>
      </c>
      <c r="T197" s="2">
        <v>2221.066085635</v>
      </c>
      <c r="V197" s="2">
        <v>1040.819884663</v>
      </c>
      <c r="X197" s="2">
        <v>-6817.831393522</v>
      </c>
      <c r="AA197" s="6"/>
      <c r="AD197" s="10">
        <v>11004.305616805</v>
      </c>
    </row>
    <row r="198" ht="15.75" customHeight="1">
      <c r="A198" s="4">
        <f t="shared" si="1"/>
        <v>2024</v>
      </c>
      <c r="B198" s="4">
        <f t="shared" si="2"/>
        <v>11</v>
      </c>
      <c r="C198" s="5">
        <v>45364.0</v>
      </c>
      <c r="D198" s="2">
        <v>-1431.150879547</v>
      </c>
      <c r="E198" s="2">
        <v>-89.984607302</v>
      </c>
      <c r="F198" s="2">
        <v>-1216.06209925</v>
      </c>
      <c r="I198" s="2">
        <v>1114.468361773</v>
      </c>
      <c r="J198" s="2">
        <v>2515.57960341</v>
      </c>
      <c r="K198" s="2">
        <v>-555.371127036</v>
      </c>
      <c r="L198" s="6">
        <v>793.958532948</v>
      </c>
      <c r="M198" s="6">
        <v>-822.681301454</v>
      </c>
      <c r="N198" s="2">
        <v>-497.74213266</v>
      </c>
      <c r="O198" s="2">
        <v>-1798.088852678</v>
      </c>
      <c r="Q198" s="2">
        <v>-943.827535358</v>
      </c>
      <c r="S198" s="2">
        <v>-1428.58654075</v>
      </c>
      <c r="T198" s="2">
        <v>-2654.871100537</v>
      </c>
      <c r="V198" s="2">
        <v>451.02469507</v>
      </c>
      <c r="X198" s="2">
        <v>-1863.404300724</v>
      </c>
      <c r="AA198" s="6"/>
      <c r="AD198" s="10">
        <v>-28.72276850600008</v>
      </c>
    </row>
    <row r="199" ht="15.75" customHeight="1">
      <c r="A199" s="4">
        <f t="shared" si="1"/>
        <v>2024</v>
      </c>
      <c r="B199" s="4">
        <f t="shared" si="2"/>
        <v>11</v>
      </c>
      <c r="C199" s="5">
        <v>45365.0</v>
      </c>
      <c r="D199" s="2">
        <v>-1472.167903425</v>
      </c>
      <c r="E199" s="2">
        <v>-1931.730898018</v>
      </c>
      <c r="F199" s="2">
        <v>-1434.98377639</v>
      </c>
      <c r="I199" s="2">
        <v>-3917.075714147</v>
      </c>
      <c r="J199" s="2">
        <v>-4379.253133521</v>
      </c>
      <c r="K199" s="2">
        <v>-1203.1704703</v>
      </c>
      <c r="L199" s="6">
        <v>-3608.627904565</v>
      </c>
      <c r="M199" s="6">
        <v>-5949.59648667</v>
      </c>
      <c r="N199" s="2">
        <v>-189.52087655</v>
      </c>
      <c r="O199" s="2">
        <v>-1560.860249555</v>
      </c>
      <c r="Q199" s="2">
        <v>-976.276641743</v>
      </c>
      <c r="S199" s="2">
        <v>1716.24823555</v>
      </c>
      <c r="T199" s="2">
        <v>-1554.26576053</v>
      </c>
      <c r="V199" s="2">
        <v>58.824597873</v>
      </c>
      <c r="X199" s="2">
        <v>2477.927848089</v>
      </c>
      <c r="AA199" s="6"/>
      <c r="AD199" s="10">
        <v>-9558.224391234999</v>
      </c>
    </row>
    <row r="200" ht="15.75" customHeight="1">
      <c r="A200" s="4">
        <f t="shared" si="1"/>
        <v>2024</v>
      </c>
      <c r="B200" s="4">
        <f t="shared" si="2"/>
        <v>11</v>
      </c>
      <c r="C200" s="5">
        <v>45366.0</v>
      </c>
      <c r="D200" s="2">
        <v>-5344.608371054</v>
      </c>
      <c r="E200" s="2">
        <v>-3652.724801197</v>
      </c>
      <c r="F200" s="2">
        <v>-1634.02001</v>
      </c>
      <c r="I200" s="2">
        <v>-2450.005845111</v>
      </c>
      <c r="J200" s="2">
        <v>-2219.148233428</v>
      </c>
      <c r="K200" s="2">
        <v>-1877.062907519</v>
      </c>
      <c r="L200" s="6">
        <v>-250.478306462</v>
      </c>
      <c r="M200" s="6">
        <v>-3043.442338408</v>
      </c>
      <c r="N200" s="2">
        <v>107.31575779</v>
      </c>
      <c r="O200" s="2">
        <v>-1140.101558849</v>
      </c>
      <c r="Q200" s="2">
        <v>-1161.917614862</v>
      </c>
      <c r="S200" s="2">
        <v>-772.836268564</v>
      </c>
      <c r="T200" s="2">
        <v>325.953652631</v>
      </c>
      <c r="V200" s="2">
        <v>263.23042505</v>
      </c>
      <c r="X200" s="2">
        <v>746.635884505</v>
      </c>
      <c r="AA200" s="6"/>
      <c r="AD200" s="10">
        <v>-3293.92064487</v>
      </c>
    </row>
    <row r="201" ht="15.75" customHeight="1">
      <c r="A201" s="4">
        <f t="shared" si="1"/>
        <v>2024</v>
      </c>
      <c r="B201" s="4">
        <f t="shared" si="2"/>
        <v>12</v>
      </c>
      <c r="C201" s="5">
        <v>45369.0</v>
      </c>
      <c r="D201" s="2">
        <v>-1399.688590111</v>
      </c>
      <c r="E201" s="2">
        <v>-34.537203246</v>
      </c>
      <c r="F201" s="2">
        <v>1277.62003</v>
      </c>
      <c r="I201" s="2">
        <v>1955.635923864</v>
      </c>
      <c r="J201" s="2">
        <v>71.734524892</v>
      </c>
      <c r="K201" s="2">
        <v>-1586.065154669</v>
      </c>
      <c r="L201" s="6">
        <v>-1375.170023766</v>
      </c>
      <c r="M201" s="6">
        <v>-3421.934457995</v>
      </c>
      <c r="N201" s="2">
        <v>-835.75516278</v>
      </c>
      <c r="O201" s="2">
        <v>274.851814242</v>
      </c>
      <c r="Q201" s="2">
        <v>577.565839865</v>
      </c>
      <c r="S201" s="2">
        <v>-226.81091951</v>
      </c>
      <c r="T201" s="2">
        <v>145.685309985</v>
      </c>
      <c r="V201" s="2">
        <v>-266.476588704</v>
      </c>
      <c r="X201" s="2">
        <v>177.772533642</v>
      </c>
      <c r="AA201" s="6"/>
      <c r="AD201" s="10">
        <v>-4797.104481761</v>
      </c>
    </row>
    <row r="202" ht="15.75" customHeight="1">
      <c r="A202" s="4">
        <f t="shared" si="1"/>
        <v>2024</v>
      </c>
      <c r="B202" s="4">
        <f t="shared" si="2"/>
        <v>12</v>
      </c>
      <c r="C202" s="5">
        <v>45370.0</v>
      </c>
      <c r="D202" s="2">
        <v>3632.691114401</v>
      </c>
      <c r="E202" s="2">
        <v>1158.263326235</v>
      </c>
      <c r="F202" s="2">
        <v>2842.90171414</v>
      </c>
      <c r="I202" s="2">
        <v>5369.73184276</v>
      </c>
      <c r="J202" s="2">
        <v>2284.778182979</v>
      </c>
      <c r="K202" s="2">
        <v>3137.286603056</v>
      </c>
      <c r="L202" s="6">
        <v>4698.762884704</v>
      </c>
      <c r="M202" s="6">
        <v>10721.336576369</v>
      </c>
      <c r="N202" s="2">
        <v>585.747488</v>
      </c>
      <c r="O202" s="2">
        <v>2565.532399307</v>
      </c>
      <c r="Q202" s="2">
        <v>2010.184042233</v>
      </c>
      <c r="S202" s="2">
        <v>2841.82970151</v>
      </c>
      <c r="T202" s="2">
        <v>-134.149356266</v>
      </c>
      <c r="V202" s="2">
        <v>1804.12192798</v>
      </c>
      <c r="X202" s="2">
        <v>-1342.311574401</v>
      </c>
      <c r="AA202" s="6"/>
      <c r="AD202" s="10">
        <v>15420.099461073</v>
      </c>
    </row>
    <row r="203" ht="15.75" customHeight="1">
      <c r="A203" s="4">
        <f t="shared" si="1"/>
        <v>2024</v>
      </c>
      <c r="B203" s="4">
        <f t="shared" si="2"/>
        <v>12</v>
      </c>
      <c r="C203" s="5">
        <v>45371.0</v>
      </c>
      <c r="D203" s="2">
        <v>5353.789175803</v>
      </c>
      <c r="E203" s="2">
        <v>819.995049298</v>
      </c>
      <c r="F203" s="2">
        <v>4922.18778258</v>
      </c>
      <c r="I203" s="2">
        <v>6996.794135973</v>
      </c>
      <c r="J203" s="2">
        <v>7362.225148002</v>
      </c>
      <c r="K203" s="2">
        <v>-165.68416201</v>
      </c>
      <c r="L203" s="6">
        <v>961.20965475</v>
      </c>
      <c r="M203" s="6">
        <v>5197.692354902</v>
      </c>
      <c r="N203" s="2">
        <v>1508.6422286</v>
      </c>
      <c r="O203" s="2">
        <v>1776.461312836</v>
      </c>
      <c r="Q203" s="2">
        <v>2548.802614464</v>
      </c>
      <c r="S203" s="2">
        <v>2433.65376819</v>
      </c>
      <c r="T203" s="2">
        <v>3471.734182438</v>
      </c>
      <c r="V203" s="2">
        <v>1068.99221402</v>
      </c>
      <c r="X203" s="2">
        <v>-4445.891830895</v>
      </c>
      <c r="AA203" s="6"/>
      <c r="AD203" s="10">
        <v>6158.902009652</v>
      </c>
    </row>
    <row r="204" ht="15.75" customHeight="1">
      <c r="A204" s="4">
        <f t="shared" si="1"/>
        <v>2024</v>
      </c>
      <c r="B204" s="4">
        <f t="shared" si="2"/>
        <v>12</v>
      </c>
      <c r="C204" s="5">
        <v>45372.0</v>
      </c>
      <c r="D204" s="2">
        <v>3410.280997995</v>
      </c>
      <c r="E204" s="2">
        <v>880.360241937</v>
      </c>
      <c r="F204" s="2">
        <v>1893.872739612</v>
      </c>
      <c r="I204" s="2">
        <v>6791.457817201</v>
      </c>
      <c r="J204" s="2">
        <v>-5731.285933604</v>
      </c>
      <c r="K204" s="2">
        <v>-7391.958174801</v>
      </c>
      <c r="L204" s="6">
        <v>951.058134087</v>
      </c>
      <c r="M204" s="6">
        <v>5907.67750638</v>
      </c>
      <c r="N204" s="2">
        <v>-1046.275607478</v>
      </c>
      <c r="O204" s="2">
        <v>3900.305329954</v>
      </c>
      <c r="Q204" s="2">
        <v>1132.000051938</v>
      </c>
      <c r="S204" s="2">
        <v>1740.439036504</v>
      </c>
      <c r="T204" s="2">
        <v>4391.681406693</v>
      </c>
      <c r="V204" s="2">
        <v>3262.972673427</v>
      </c>
      <c r="X204" s="2">
        <v>-974.758602059</v>
      </c>
      <c r="AA204" s="6"/>
      <c r="AD204" s="10">
        <v>6858.735640467</v>
      </c>
    </row>
    <row r="205" ht="15.75" customHeight="1">
      <c r="A205" s="4">
        <f t="shared" si="1"/>
        <v>2024</v>
      </c>
      <c r="B205" s="4">
        <f t="shared" si="2"/>
        <v>12</v>
      </c>
      <c r="C205" s="5">
        <v>45373.0</v>
      </c>
      <c r="D205" s="2">
        <v>-3533.660921671</v>
      </c>
      <c r="E205" s="2">
        <v>71.128220162</v>
      </c>
      <c r="F205" s="2">
        <v>-2619.009040399</v>
      </c>
      <c r="I205" s="2">
        <v>-3925.743961191</v>
      </c>
      <c r="J205" s="2">
        <v>-3860.451518201</v>
      </c>
      <c r="K205" s="2">
        <v>-3029.769014479</v>
      </c>
      <c r="L205" s="6">
        <v>-464.192010066</v>
      </c>
      <c r="M205" s="6">
        <v>-1420.239883042</v>
      </c>
      <c r="N205" s="2">
        <v>-1478.19679968</v>
      </c>
      <c r="O205" s="2">
        <v>-2072.250637706</v>
      </c>
      <c r="Q205" s="2">
        <v>-453.679005523</v>
      </c>
      <c r="S205" s="2">
        <v>-3853.68133516</v>
      </c>
      <c r="T205" s="2">
        <v>869.129699588</v>
      </c>
      <c r="V205" s="2">
        <v>-570.84605725</v>
      </c>
      <c r="X205" s="2">
        <v>-651.336492698</v>
      </c>
      <c r="AA205" s="6"/>
      <c r="AD205" s="10">
        <v>-1884.431893108</v>
      </c>
    </row>
    <row r="206" ht="15.75" customHeight="1">
      <c r="A206" s="4">
        <f t="shared" si="1"/>
        <v>2024</v>
      </c>
      <c r="B206" s="4">
        <f t="shared" si="2"/>
        <v>13</v>
      </c>
      <c r="C206" s="5">
        <v>45376.0</v>
      </c>
      <c r="D206" s="2">
        <v>-2645.054997794</v>
      </c>
      <c r="E206" s="2">
        <v>239.755320558</v>
      </c>
      <c r="F206" s="2">
        <v>-2474.49605691</v>
      </c>
      <c r="I206" s="2">
        <v>-3338.848005663</v>
      </c>
      <c r="J206" s="2">
        <v>1409.664009141</v>
      </c>
      <c r="K206" s="2">
        <v>-3002.436720619</v>
      </c>
      <c r="L206" s="6">
        <v>134.650568254</v>
      </c>
      <c r="M206" s="6">
        <v>-2213.666794122</v>
      </c>
      <c r="N206" s="2">
        <v>-2146.89373332</v>
      </c>
      <c r="O206" s="2">
        <v>-1298.759638083</v>
      </c>
      <c r="Q206" s="2">
        <v>-879.07338096</v>
      </c>
      <c r="S206" s="2">
        <v>-1670.129754806</v>
      </c>
      <c r="T206" s="2">
        <v>-213.678803995</v>
      </c>
      <c r="V206" s="2">
        <v>-2821.3083006</v>
      </c>
      <c r="X206" s="2">
        <v>154.44127512</v>
      </c>
      <c r="AA206" s="6"/>
      <c r="AD206" s="10">
        <v>-2079.0162258679998</v>
      </c>
    </row>
    <row r="207" ht="15.75" customHeight="1">
      <c r="A207" s="4">
        <f t="shared" si="1"/>
        <v>2024</v>
      </c>
      <c r="B207" s="4">
        <f t="shared" si="2"/>
        <v>13</v>
      </c>
      <c r="C207" s="5">
        <v>45377.0</v>
      </c>
      <c r="D207" s="2">
        <v>-4756.044396845</v>
      </c>
      <c r="E207" s="2">
        <v>-4357.368722938</v>
      </c>
      <c r="F207" s="2">
        <v>-1035.99527305</v>
      </c>
      <c r="I207" s="2">
        <v>-893.071724497</v>
      </c>
      <c r="J207" s="2">
        <v>-9464.660967216</v>
      </c>
      <c r="K207" s="2">
        <v>202.475432901</v>
      </c>
      <c r="L207" s="6">
        <v>4013.271441933</v>
      </c>
      <c r="M207" s="6">
        <v>5395.630119012</v>
      </c>
      <c r="N207" s="2">
        <v>-111.79420936</v>
      </c>
      <c r="O207" s="2">
        <v>-1313.930711767</v>
      </c>
      <c r="Q207" s="2">
        <v>-942.329127455</v>
      </c>
      <c r="S207" s="2">
        <v>-1102.0593345</v>
      </c>
      <c r="T207" s="2">
        <v>-1126.598851272</v>
      </c>
      <c r="V207" s="2">
        <v>-848.44798463</v>
      </c>
      <c r="X207" s="2">
        <v>-1753.554174297</v>
      </c>
      <c r="AA207" s="6"/>
      <c r="AD207" s="10">
        <v>9408.901560945</v>
      </c>
    </row>
    <row r="208" ht="15.75" customHeight="1">
      <c r="A208" s="4">
        <f t="shared" si="1"/>
        <v>2024</v>
      </c>
      <c r="B208" s="4">
        <f t="shared" si="2"/>
        <v>13</v>
      </c>
      <c r="C208" s="5">
        <v>45378.0</v>
      </c>
      <c r="D208" s="2">
        <v>7706.360400643</v>
      </c>
      <c r="E208" s="2">
        <v>1779.445258437</v>
      </c>
      <c r="F208" s="2">
        <v>2473.38006204</v>
      </c>
      <c r="I208" s="2">
        <v>9551.726374258</v>
      </c>
      <c r="J208" s="2">
        <v>25355.723908288</v>
      </c>
      <c r="K208" s="2">
        <v>10993.886336542</v>
      </c>
      <c r="L208" s="6">
        <v>-2049.523685427</v>
      </c>
      <c r="M208" s="6">
        <v>-2846.601570295</v>
      </c>
      <c r="N208" s="2">
        <v>2184.820549464</v>
      </c>
      <c r="O208" s="2">
        <v>-941.667714991</v>
      </c>
      <c r="Q208" s="2">
        <v>2684.572332402</v>
      </c>
      <c r="S208" s="2">
        <v>-484.432106682</v>
      </c>
      <c r="T208" s="2">
        <v>-832.004853964</v>
      </c>
      <c r="V208" s="2">
        <v>1248.41513494</v>
      </c>
      <c r="X208" s="2">
        <v>-2667.75642159</v>
      </c>
      <c r="AA208" s="6"/>
      <c r="AD208" s="10">
        <v>-4896.125255722</v>
      </c>
    </row>
    <row r="209" ht="15.75" customHeight="1">
      <c r="A209" s="4">
        <f t="shared" si="1"/>
        <v>2024</v>
      </c>
      <c r="B209" s="4">
        <f t="shared" si="2"/>
        <v>13</v>
      </c>
      <c r="C209" s="5">
        <v>45379.0</v>
      </c>
      <c r="D209" s="2">
        <v>715.035926221</v>
      </c>
      <c r="E209" s="2">
        <v>299.536237467</v>
      </c>
      <c r="F209" s="2">
        <v>161.595951224</v>
      </c>
      <c r="I209" s="2">
        <v>2216.606142376</v>
      </c>
      <c r="J209" s="2">
        <v>5080.621090924</v>
      </c>
      <c r="K209" s="2">
        <v>4396.957954456</v>
      </c>
      <c r="L209" s="6">
        <v>-798.691743966</v>
      </c>
      <c r="M209" s="6">
        <v>-1847.261720606</v>
      </c>
      <c r="N209" s="2">
        <v>-2691.233316574</v>
      </c>
      <c r="O209" s="2">
        <v>194.079922995</v>
      </c>
      <c r="Q209" s="2">
        <v>142.9060461</v>
      </c>
      <c r="S209" s="2">
        <v>529.5788167</v>
      </c>
      <c r="T209" s="2">
        <v>-122.404549008</v>
      </c>
      <c r="V209" s="2">
        <v>3.07351986</v>
      </c>
      <c r="X209" s="2">
        <v>-381.350074108</v>
      </c>
      <c r="AA209" s="6"/>
      <c r="AD209" s="10">
        <v>-2645.953464572</v>
      </c>
    </row>
    <row r="210" ht="15.75" customHeight="1">
      <c r="A210" s="4">
        <f t="shared" si="1"/>
        <v>2024</v>
      </c>
      <c r="B210" s="4">
        <f t="shared" si="2"/>
        <v>13</v>
      </c>
      <c r="C210" s="5">
        <v>45380.0</v>
      </c>
      <c r="D210" s="2">
        <v>0.518034451</v>
      </c>
      <c r="E210" s="2">
        <v>0.916963979</v>
      </c>
      <c r="F210" s="2">
        <v>0.139428</v>
      </c>
      <c r="I210" s="2">
        <v>-0.00465142</v>
      </c>
      <c r="J210" s="2">
        <v>-93.84470072100099</v>
      </c>
      <c r="K210" s="2">
        <v>0.517087007</v>
      </c>
      <c r="L210" s="6">
        <v>-0.14567605</v>
      </c>
      <c r="M210" s="6">
        <v>0.69174</v>
      </c>
      <c r="N210" s="2">
        <v>9.831036</v>
      </c>
      <c r="O210" s="2">
        <v>-0.026963576</v>
      </c>
      <c r="Q210" s="2">
        <v>-58.20949355</v>
      </c>
      <c r="S210" s="2">
        <v>0.83403</v>
      </c>
      <c r="T210" s="2">
        <v>0.186516004</v>
      </c>
      <c r="V210" s="2">
        <v>0.0</v>
      </c>
      <c r="X210" s="2">
        <v>-18.76595015</v>
      </c>
      <c r="AA210" s="6"/>
      <c r="AD210" s="10">
        <v>0.54606395</v>
      </c>
    </row>
    <row r="211" ht="15.75" customHeight="1">
      <c r="A211" s="4">
        <f t="shared" si="1"/>
        <v>2024</v>
      </c>
      <c r="B211" s="4">
        <f t="shared" si="2"/>
        <v>14</v>
      </c>
      <c r="C211" s="5">
        <v>45383.0</v>
      </c>
      <c r="D211" s="2">
        <v>-4320.006539395</v>
      </c>
      <c r="E211" s="2">
        <v>960.638754853</v>
      </c>
      <c r="F211" s="2">
        <v>-2200.025138</v>
      </c>
      <c r="I211" s="2">
        <v>-3078.014299756</v>
      </c>
      <c r="J211" s="2">
        <v>-2252.668164335</v>
      </c>
      <c r="K211" s="2">
        <v>-4437.148734117</v>
      </c>
      <c r="L211" s="6">
        <v>5439.904678988</v>
      </c>
      <c r="M211" s="6">
        <v>-1406.457784811</v>
      </c>
      <c r="N211" s="2">
        <v>2291.719565347</v>
      </c>
      <c r="O211" s="2">
        <v>-368.139323647</v>
      </c>
      <c r="Q211" s="2">
        <v>-930.865825763</v>
      </c>
      <c r="S211" s="2">
        <v>-1152.796149032</v>
      </c>
      <c r="T211" s="2">
        <v>44.273008705</v>
      </c>
      <c r="V211" s="2">
        <v>-74.618430152</v>
      </c>
      <c r="X211" s="2">
        <v>1273.018608658</v>
      </c>
      <c r="AA211" s="6"/>
      <c r="AD211" s="10">
        <v>4033.446894177</v>
      </c>
    </row>
    <row r="212" ht="15.75" customHeight="1">
      <c r="A212" s="4">
        <f t="shared" si="1"/>
        <v>2024</v>
      </c>
      <c r="B212" s="4">
        <f t="shared" si="2"/>
        <v>14</v>
      </c>
      <c r="C212" s="5">
        <v>45384.0</v>
      </c>
      <c r="D212" s="2">
        <v>-15541.450211403</v>
      </c>
      <c r="E212" s="2">
        <v>-4124.079586488</v>
      </c>
      <c r="F212" s="2">
        <v>-3904.313924307</v>
      </c>
      <c r="I212" s="2">
        <v>-11211.936130881</v>
      </c>
      <c r="J212" s="2">
        <v>-13978.65955982</v>
      </c>
      <c r="K212" s="2">
        <v>-1047.498696912</v>
      </c>
      <c r="L212" s="6">
        <v>-549.554805227</v>
      </c>
      <c r="M212" s="6">
        <v>-6652.44894034</v>
      </c>
      <c r="N212" s="2">
        <v>-2153.166065095</v>
      </c>
      <c r="O212" s="2">
        <v>-3091.025052616</v>
      </c>
      <c r="Q212" s="2">
        <v>-1938.613638738</v>
      </c>
      <c r="S212" s="2">
        <v>-3227.158341143</v>
      </c>
      <c r="T212" s="2">
        <v>-3965.196609085</v>
      </c>
      <c r="V212" s="2">
        <v>-3897.018873816</v>
      </c>
      <c r="X212" s="2">
        <v>1516.694269572</v>
      </c>
      <c r="AA212" s="6"/>
      <c r="AD212" s="10">
        <v>-7202.003745567</v>
      </c>
    </row>
    <row r="213" ht="15.75" customHeight="1">
      <c r="A213" s="4">
        <f t="shared" si="1"/>
        <v>2024</v>
      </c>
      <c r="B213" s="4">
        <f t="shared" si="2"/>
        <v>14</v>
      </c>
      <c r="C213" s="5">
        <v>45385.0</v>
      </c>
      <c r="D213" s="2">
        <v>6411.540390864</v>
      </c>
      <c r="E213" s="2">
        <v>-260.038258268</v>
      </c>
      <c r="F213" s="2">
        <v>-252.129657571</v>
      </c>
      <c r="I213" s="2">
        <v>3831.949225062</v>
      </c>
      <c r="J213" s="2">
        <v>-10974.571931246</v>
      </c>
      <c r="K213" s="2">
        <v>-9572.455555187</v>
      </c>
      <c r="L213" s="6">
        <v>1421.839753534</v>
      </c>
      <c r="M213" s="6">
        <v>4013.494502273</v>
      </c>
      <c r="N213" s="2">
        <v>831.967547643</v>
      </c>
      <c r="O213" s="2">
        <v>1805.521273458</v>
      </c>
      <c r="Q213" s="2">
        <v>-679.849673807</v>
      </c>
      <c r="S213" s="2">
        <v>1968.716442862</v>
      </c>
      <c r="T213" s="2">
        <v>738.357209928</v>
      </c>
      <c r="V213" s="2">
        <v>1048.978222939</v>
      </c>
      <c r="X213" s="2">
        <v>-962.174869176</v>
      </c>
      <c r="AA213" s="6"/>
      <c r="AD213" s="10">
        <v>5435.334255807</v>
      </c>
    </row>
    <row r="214" ht="15.75" customHeight="1">
      <c r="A214" s="4">
        <f t="shared" si="1"/>
        <v>2024</v>
      </c>
      <c r="B214" s="4">
        <f t="shared" si="2"/>
        <v>14</v>
      </c>
      <c r="C214" s="5">
        <v>45386.0</v>
      </c>
      <c r="D214" s="2">
        <v>-49.394695554</v>
      </c>
      <c r="E214" s="2">
        <v>51.442230973</v>
      </c>
      <c r="F214" s="2">
        <v>-3.999836</v>
      </c>
      <c r="I214" s="2">
        <v>20.869224732</v>
      </c>
      <c r="J214" s="2">
        <v>-9914.896341327</v>
      </c>
      <c r="K214" s="2">
        <v>-7611.257083637</v>
      </c>
      <c r="L214" s="6">
        <v>15.276110634</v>
      </c>
      <c r="M214" s="6">
        <v>13.817694</v>
      </c>
      <c r="N214" s="2">
        <v>3.525703</v>
      </c>
      <c r="O214" s="2">
        <v>-7.110526415</v>
      </c>
      <c r="Q214" s="2">
        <v>89.356542989</v>
      </c>
      <c r="S214" s="2">
        <v>0.177609</v>
      </c>
      <c r="T214" s="2">
        <v>11.310130054</v>
      </c>
      <c r="V214" s="2">
        <v>1.08</v>
      </c>
      <c r="X214" s="2">
        <v>2383.641739152</v>
      </c>
      <c r="AA214" s="6"/>
      <c r="AD214" s="10">
        <v>29.093804634</v>
      </c>
    </row>
    <row r="215" ht="15.75" customHeight="1">
      <c r="A215" s="4">
        <f t="shared" si="1"/>
        <v>2024</v>
      </c>
      <c r="B215" s="4">
        <f t="shared" si="2"/>
        <v>14</v>
      </c>
      <c r="C215" s="5">
        <v>45387.0</v>
      </c>
      <c r="D215" s="2">
        <v>0.0</v>
      </c>
      <c r="E215" s="2">
        <v>0.0</v>
      </c>
      <c r="F215" s="2">
        <v>0.0</v>
      </c>
      <c r="I215" s="2">
        <v>0.0</v>
      </c>
      <c r="J215" s="2">
        <v>5508.018166146</v>
      </c>
      <c r="K215" s="2">
        <v>476.127812629</v>
      </c>
      <c r="L215" s="6">
        <v>0.0</v>
      </c>
      <c r="M215" s="6">
        <v>0.0</v>
      </c>
      <c r="N215" s="2">
        <v>0.0</v>
      </c>
      <c r="O215" s="2">
        <v>0.0</v>
      </c>
      <c r="Q215" s="2">
        <v>0.0</v>
      </c>
      <c r="S215" s="2">
        <v>0.0</v>
      </c>
      <c r="T215" s="2">
        <v>0.0</v>
      </c>
      <c r="V215" s="2">
        <v>0.0</v>
      </c>
      <c r="X215" s="2">
        <v>-1265.866834407</v>
      </c>
      <c r="AA215" s="6"/>
      <c r="AD215" s="10">
        <v>0.0</v>
      </c>
    </row>
    <row r="216" ht="15.75" customHeight="1">
      <c r="A216" s="4">
        <f t="shared" si="1"/>
        <v>2024</v>
      </c>
      <c r="B216" s="4">
        <f t="shared" si="2"/>
        <v>15</v>
      </c>
      <c r="C216" s="5">
        <v>45390.0</v>
      </c>
      <c r="D216" s="2">
        <v>0.0</v>
      </c>
      <c r="E216" s="2">
        <v>0.0</v>
      </c>
      <c r="F216" s="2">
        <v>0.0</v>
      </c>
      <c r="I216" s="2">
        <v>0.0</v>
      </c>
      <c r="J216" s="2">
        <v>-2205.369898463</v>
      </c>
      <c r="K216" s="2">
        <v>-232.808329995</v>
      </c>
      <c r="L216" s="6">
        <v>0.0</v>
      </c>
      <c r="M216" s="6">
        <v>0.0</v>
      </c>
      <c r="N216" s="2">
        <v>0.0</v>
      </c>
      <c r="O216" s="2">
        <v>0.0</v>
      </c>
      <c r="Q216" s="2">
        <v>0.0</v>
      </c>
      <c r="S216" s="2">
        <v>0.0</v>
      </c>
      <c r="T216" s="2">
        <v>0.0</v>
      </c>
      <c r="V216" s="2">
        <v>0.0</v>
      </c>
      <c r="X216" s="2">
        <v>-626.723499861</v>
      </c>
      <c r="AA216" s="6"/>
      <c r="AD216" s="10">
        <v>0.0</v>
      </c>
    </row>
    <row r="217" ht="15.75" customHeight="1">
      <c r="A217" s="4">
        <f t="shared" si="1"/>
        <v>2024</v>
      </c>
      <c r="B217" s="4">
        <f t="shared" si="2"/>
        <v>15</v>
      </c>
      <c r="C217" s="5">
        <v>45391.0</v>
      </c>
      <c r="D217" s="2">
        <v>-5384.786086331</v>
      </c>
      <c r="E217" s="2">
        <v>-2003.615441853</v>
      </c>
      <c r="F217" s="2">
        <v>-3170.439330203</v>
      </c>
      <c r="I217" s="2">
        <v>-3728.775132456</v>
      </c>
      <c r="J217" s="2">
        <v>8356.051713347</v>
      </c>
      <c r="K217" s="2">
        <v>1825.011177678</v>
      </c>
      <c r="L217" s="6">
        <v>-1778.75435517</v>
      </c>
      <c r="M217" s="6">
        <v>-4184.739780295</v>
      </c>
      <c r="N217" s="2">
        <v>335.81341192</v>
      </c>
      <c r="O217" s="2">
        <v>-2707.771268534</v>
      </c>
      <c r="Q217" s="2">
        <v>-3316.045966324</v>
      </c>
      <c r="S217" s="2">
        <v>-2369.31205642</v>
      </c>
      <c r="T217" s="2">
        <v>-378.77174862</v>
      </c>
      <c r="V217" s="2">
        <v>-4595.551342019</v>
      </c>
      <c r="X217" s="2">
        <v>-95.621516522</v>
      </c>
      <c r="AA217" s="6"/>
      <c r="AD217" s="10">
        <v>-5963.494135465</v>
      </c>
    </row>
    <row r="218" ht="15.75" customHeight="1">
      <c r="A218" s="4">
        <f t="shared" si="1"/>
        <v>2024</v>
      </c>
      <c r="B218" s="4">
        <f t="shared" si="2"/>
        <v>15</v>
      </c>
      <c r="C218" s="5">
        <v>45392.0</v>
      </c>
      <c r="D218" s="2">
        <v>-10345.432875485</v>
      </c>
      <c r="E218" s="2">
        <v>-2111.588982958</v>
      </c>
      <c r="F218" s="2">
        <v>696.07379904</v>
      </c>
      <c r="I218" s="2">
        <v>-7642.721898611</v>
      </c>
      <c r="J218" s="2">
        <v>-15181.819519774</v>
      </c>
      <c r="K218" s="2">
        <v>-4553.530674735</v>
      </c>
      <c r="L218" s="6">
        <v>-4052.253905721</v>
      </c>
      <c r="M218" s="6">
        <v>-808.305966449</v>
      </c>
      <c r="N218" s="2">
        <v>889.375208253</v>
      </c>
      <c r="O218" s="2">
        <v>2455.185963812</v>
      </c>
      <c r="Q218" s="2">
        <v>-3515.390151857</v>
      </c>
      <c r="S218" s="2">
        <v>-1095.406183154</v>
      </c>
      <c r="T218" s="2">
        <v>-469.335124748</v>
      </c>
      <c r="V218" s="2">
        <v>2140.664095806</v>
      </c>
      <c r="X218" s="2">
        <v>1605.593414578</v>
      </c>
      <c r="AA218" s="6"/>
      <c r="AD218" s="10">
        <v>-4860.55987217</v>
      </c>
    </row>
    <row r="219" ht="15.75" customHeight="1">
      <c r="A219" s="4">
        <f t="shared" si="1"/>
        <v>2024</v>
      </c>
      <c r="B219" s="4">
        <f t="shared" si="2"/>
        <v>15</v>
      </c>
      <c r="C219" s="5">
        <v>45393.0</v>
      </c>
      <c r="D219" s="2">
        <v>3859.535208673</v>
      </c>
      <c r="E219" s="2">
        <v>-673.861329886</v>
      </c>
      <c r="F219" s="2">
        <v>2594.77781058</v>
      </c>
      <c r="I219" s="2">
        <v>1126.756929004</v>
      </c>
      <c r="J219" s="2">
        <v>-2279.615491541</v>
      </c>
      <c r="K219" s="2">
        <v>-2285.275058719</v>
      </c>
      <c r="L219" s="6">
        <v>5485.05868631</v>
      </c>
      <c r="M219" s="6">
        <v>9562.12976322</v>
      </c>
      <c r="N219" s="2">
        <v>-1377.58428502</v>
      </c>
      <c r="O219" s="2">
        <v>-1411.55948319</v>
      </c>
      <c r="Q219" s="2">
        <v>1467.890929746</v>
      </c>
      <c r="S219" s="2">
        <v>1056.5515723</v>
      </c>
      <c r="T219" s="2">
        <v>3879.996443483</v>
      </c>
      <c r="V219" s="2">
        <v>-914.686763548</v>
      </c>
      <c r="X219" s="2">
        <v>-574.009936704</v>
      </c>
      <c r="AA219" s="6"/>
      <c r="AD219" s="10">
        <v>15047.18844953</v>
      </c>
    </row>
    <row r="220" ht="15.75" customHeight="1">
      <c r="A220" s="4">
        <f t="shared" si="1"/>
        <v>2024</v>
      </c>
      <c r="B220" s="4">
        <f t="shared" si="2"/>
        <v>15</v>
      </c>
      <c r="C220" s="5">
        <v>45394.0</v>
      </c>
      <c r="D220" s="2">
        <v>-8904.595743923</v>
      </c>
      <c r="E220" s="2">
        <v>-3814.842703847</v>
      </c>
      <c r="F220" s="2">
        <v>-530.72791539</v>
      </c>
      <c r="I220" s="2">
        <v>-5315.391711481</v>
      </c>
      <c r="J220" s="2">
        <v>-11458.600266122</v>
      </c>
      <c r="K220" s="2">
        <v>-3315.832497149</v>
      </c>
      <c r="L220" s="6">
        <v>-4779.722737414</v>
      </c>
      <c r="M220" s="6">
        <v>-11870.970284288</v>
      </c>
      <c r="N220" s="2">
        <v>3170.75429086</v>
      </c>
      <c r="O220" s="2">
        <v>-939.619853574</v>
      </c>
      <c r="Q220" s="2">
        <v>-1852.199613245</v>
      </c>
      <c r="S220" s="2">
        <v>-2480.863822582</v>
      </c>
      <c r="T220" s="2">
        <v>-4205.556724304</v>
      </c>
      <c r="V220" s="2">
        <v>-1785.564368676</v>
      </c>
      <c r="X220" s="2">
        <v>9166.202079005</v>
      </c>
      <c r="AA220" s="6"/>
      <c r="AD220" s="10">
        <v>-16650.693021701998</v>
      </c>
    </row>
    <row r="221" ht="15.75" customHeight="1">
      <c r="A221" s="4">
        <f t="shared" si="1"/>
        <v>2024</v>
      </c>
      <c r="B221" s="4">
        <f t="shared" si="2"/>
        <v>16</v>
      </c>
      <c r="C221" s="5">
        <v>45397.0</v>
      </c>
      <c r="D221" s="2">
        <v>-8263.524841752</v>
      </c>
      <c r="E221" s="2">
        <v>1169.687793203</v>
      </c>
      <c r="F221" s="2">
        <v>-2097.71774506</v>
      </c>
      <c r="I221" s="2">
        <v>-3648.917319438</v>
      </c>
      <c r="J221" s="2">
        <v>-8287.456532672</v>
      </c>
      <c r="K221" s="2">
        <v>-477.968753452</v>
      </c>
      <c r="L221" s="6">
        <v>-7454.725116764</v>
      </c>
      <c r="M221" s="6">
        <v>3550.294483724</v>
      </c>
      <c r="N221" s="2">
        <v>971.2913565</v>
      </c>
      <c r="O221" s="2">
        <v>-489.37340751199997</v>
      </c>
      <c r="Q221" s="2">
        <v>-1758.544893741</v>
      </c>
      <c r="S221" s="2">
        <v>-3643.73392311</v>
      </c>
      <c r="T221" s="2">
        <v>100.718317815</v>
      </c>
      <c r="V221" s="2">
        <v>-794.650177018</v>
      </c>
      <c r="X221" s="2">
        <v>3721.736728155</v>
      </c>
      <c r="AA221" s="6"/>
      <c r="AD221" s="10">
        <v>-3904.4306330399995</v>
      </c>
    </row>
    <row r="222" ht="15.75" customHeight="1">
      <c r="A222" s="4">
        <f t="shared" si="1"/>
        <v>2024</v>
      </c>
      <c r="B222" s="4">
        <f t="shared" si="2"/>
        <v>16</v>
      </c>
      <c r="C222" s="5">
        <v>45398.0</v>
      </c>
      <c r="D222" s="2">
        <v>680.030021296</v>
      </c>
      <c r="E222" s="2">
        <v>3513.354240909</v>
      </c>
      <c r="F222" s="2">
        <v>-2222.578072279</v>
      </c>
      <c r="I222" s="2">
        <v>-803.142546344</v>
      </c>
      <c r="J222" s="2">
        <v>-1590.184255849</v>
      </c>
      <c r="K222" s="2">
        <v>632.181810582</v>
      </c>
      <c r="L222" s="6">
        <v>1343.413865369</v>
      </c>
      <c r="M222" s="6">
        <v>1548.551213328</v>
      </c>
      <c r="N222" s="2">
        <v>-462.263913426</v>
      </c>
      <c r="O222" s="2">
        <v>2221.608823856</v>
      </c>
      <c r="Q222" s="2">
        <v>-172.967860131</v>
      </c>
      <c r="S222" s="2">
        <v>-528.79023595</v>
      </c>
      <c r="T222" s="2">
        <v>-241.263748066</v>
      </c>
      <c r="V222" s="2">
        <v>-101.299694384</v>
      </c>
      <c r="X222" s="2">
        <v>5969.273305582</v>
      </c>
      <c r="AA222" s="6"/>
      <c r="AD222" s="10">
        <v>2891.9650786969996</v>
      </c>
    </row>
    <row r="223" ht="15.75" customHeight="1">
      <c r="A223" s="4">
        <f t="shared" si="1"/>
        <v>2024</v>
      </c>
      <c r="B223" s="4">
        <f t="shared" si="2"/>
        <v>16</v>
      </c>
      <c r="C223" s="5">
        <v>45399.0</v>
      </c>
      <c r="D223" s="2">
        <v>-8309.436912796</v>
      </c>
      <c r="E223" s="2">
        <v>-361.515236048</v>
      </c>
      <c r="F223" s="2">
        <v>-1664.0918206</v>
      </c>
      <c r="I223" s="2">
        <v>-1754.941264848</v>
      </c>
      <c r="J223" s="2">
        <v>1745.9819237</v>
      </c>
      <c r="K223" s="2">
        <v>1384.690783846</v>
      </c>
      <c r="L223" s="6">
        <v>-2064.388410778</v>
      </c>
      <c r="M223" s="6">
        <v>-990.354817967</v>
      </c>
      <c r="N223" s="2">
        <v>-681.32175827</v>
      </c>
      <c r="O223" s="2">
        <v>-1313.890741735</v>
      </c>
      <c r="Q223" s="2">
        <v>-1973.15724588</v>
      </c>
      <c r="S223" s="2">
        <v>-2215.765232464</v>
      </c>
      <c r="T223" s="2">
        <v>1367.731001049</v>
      </c>
      <c r="V223" s="2">
        <v>-893.505657828</v>
      </c>
      <c r="X223" s="2">
        <v>-2782.873812697</v>
      </c>
      <c r="Y223" s="2">
        <v>619.8698162</v>
      </c>
      <c r="AA223" s="6"/>
      <c r="AD223" s="10">
        <v>-3054.743228745</v>
      </c>
    </row>
    <row r="224" ht="15.75" customHeight="1">
      <c r="A224" s="4">
        <f t="shared" si="1"/>
        <v>2024</v>
      </c>
      <c r="B224" s="4">
        <f t="shared" si="2"/>
        <v>16</v>
      </c>
      <c r="C224" s="5">
        <v>45400.0</v>
      </c>
      <c r="D224" s="2">
        <v>-7049.415201383</v>
      </c>
      <c r="E224" s="2">
        <v>-746.380747693</v>
      </c>
      <c r="F224" s="2">
        <v>288.254338976</v>
      </c>
      <c r="I224" s="2">
        <v>-502.699842345</v>
      </c>
      <c r="J224" s="2">
        <v>4098.797638422</v>
      </c>
      <c r="K224" s="2">
        <v>6500.382502181</v>
      </c>
      <c r="L224" s="6">
        <v>5123.410015266</v>
      </c>
      <c r="M224" s="6">
        <v>9705.13834851</v>
      </c>
      <c r="N224" s="2">
        <v>1784.5782563</v>
      </c>
      <c r="O224" s="2">
        <v>-100.756204768</v>
      </c>
      <c r="Q224" s="2">
        <v>-1363.043321754</v>
      </c>
      <c r="S224" s="2">
        <v>500.848645816</v>
      </c>
      <c r="T224" s="2">
        <v>-48.476975039</v>
      </c>
      <c r="V224" s="2">
        <v>1737.803110858</v>
      </c>
      <c r="X224" s="2">
        <v>-487.719744953</v>
      </c>
      <c r="Y224" s="2">
        <v>1769.251546304</v>
      </c>
      <c r="AA224" s="6"/>
      <c r="AD224" s="10">
        <v>14828.548363776</v>
      </c>
    </row>
    <row r="225" ht="15.75" customHeight="1">
      <c r="A225" s="4">
        <f t="shared" si="1"/>
        <v>2024</v>
      </c>
      <c r="B225" s="4">
        <f t="shared" si="2"/>
        <v>16</v>
      </c>
      <c r="C225" s="5">
        <v>45401.0</v>
      </c>
      <c r="D225" s="2">
        <v>-14053.066172887</v>
      </c>
      <c r="E225" s="2">
        <v>-14630.168634598</v>
      </c>
      <c r="F225" s="2">
        <v>-496.584064808</v>
      </c>
      <c r="I225" s="2">
        <v>-655.794219908</v>
      </c>
      <c r="J225" s="2">
        <v>308.172448231</v>
      </c>
      <c r="K225" s="2">
        <v>18471.108538381</v>
      </c>
      <c r="L225" s="6">
        <v>164.330453319</v>
      </c>
      <c r="M225" s="6">
        <v>2443.079212238</v>
      </c>
      <c r="N225" s="2">
        <v>361.96053188</v>
      </c>
      <c r="O225" s="2">
        <v>336.353471015</v>
      </c>
      <c r="Q225" s="2">
        <v>-4857.793606379</v>
      </c>
      <c r="S225" s="2">
        <v>-2084.436007</v>
      </c>
      <c r="T225" s="2">
        <v>1569.123114751</v>
      </c>
      <c r="V225" s="2">
        <v>-2030.057757454</v>
      </c>
      <c r="X225" s="2">
        <v>-946.25341736</v>
      </c>
      <c r="Y225" s="2">
        <v>8717.278827709</v>
      </c>
      <c r="AA225" s="6"/>
      <c r="AD225" s="10">
        <v>2607.4096655569997</v>
      </c>
    </row>
    <row r="226" ht="15.75" customHeight="1">
      <c r="A226" s="4">
        <f t="shared" si="1"/>
        <v>2024</v>
      </c>
      <c r="B226" s="4">
        <f t="shared" si="2"/>
        <v>17</v>
      </c>
      <c r="C226" s="5">
        <v>45404.0</v>
      </c>
      <c r="D226" s="2">
        <v>4665.281552815</v>
      </c>
      <c r="E226" s="2">
        <v>-2920.83238657</v>
      </c>
      <c r="F226" s="2">
        <v>-200.01033603</v>
      </c>
      <c r="I226" s="2">
        <v>1408.960826088</v>
      </c>
      <c r="J226" s="2">
        <v>3340.816121229</v>
      </c>
      <c r="K226" s="2">
        <v>12642.242543565</v>
      </c>
      <c r="L226" s="6">
        <v>1440.894480007</v>
      </c>
      <c r="M226" s="6">
        <v>-1546.105030733</v>
      </c>
      <c r="N226" s="2">
        <v>-1476.48290329</v>
      </c>
      <c r="O226" s="2">
        <v>-312.438005651</v>
      </c>
      <c r="Q226" s="2">
        <v>1645.650904245</v>
      </c>
      <c r="S226" s="2">
        <v>-756.635213408</v>
      </c>
      <c r="T226" s="2">
        <v>-716.398538529</v>
      </c>
      <c r="V226" s="2">
        <v>-1088.834216368</v>
      </c>
      <c r="X226" s="2">
        <v>-2438.299082</v>
      </c>
      <c r="Y226" s="2">
        <v>4545.642889964</v>
      </c>
      <c r="Z226" s="2">
        <v>-2349.146473</v>
      </c>
      <c r="AA226" s="6"/>
      <c r="AD226" s="10">
        <v>-105.21055072599984</v>
      </c>
    </row>
    <row r="227" ht="15.75" customHeight="1">
      <c r="A227" s="4">
        <f t="shared" si="1"/>
        <v>2024</v>
      </c>
      <c r="B227" s="4">
        <f t="shared" si="2"/>
        <v>17</v>
      </c>
      <c r="C227" s="5">
        <v>45405.0</v>
      </c>
      <c r="D227" s="2">
        <v>10774.012394501</v>
      </c>
      <c r="E227" s="2">
        <v>5019.837351913</v>
      </c>
      <c r="F227" s="2">
        <v>3708.15178525</v>
      </c>
      <c r="J227" s="2">
        <v>4503.400310042</v>
      </c>
      <c r="K227" s="2">
        <v>4449.787399164</v>
      </c>
      <c r="L227" s="6">
        <v>1226.058002013</v>
      </c>
      <c r="M227" s="6">
        <v>5856.796154764</v>
      </c>
      <c r="N227" s="2">
        <v>966.95017536</v>
      </c>
      <c r="O227" s="2">
        <v>1157.545965157</v>
      </c>
      <c r="S227" s="2">
        <v>2589.378601</v>
      </c>
      <c r="T227" s="2">
        <v>4786.064726701</v>
      </c>
      <c r="V227" s="2">
        <v>1755.59513209</v>
      </c>
      <c r="X227" s="2">
        <v>-2350.471925841</v>
      </c>
      <c r="Y227" s="2">
        <v>2627.343261707</v>
      </c>
      <c r="Z227" s="2">
        <v>-1954.914638007</v>
      </c>
      <c r="AA227" s="6">
        <v>4362.894061</v>
      </c>
      <c r="AB227" s="2">
        <v>-1066.553386</v>
      </c>
      <c r="AD227" s="10">
        <v>11445.748217777</v>
      </c>
    </row>
    <row r="228" ht="15.75" customHeight="1">
      <c r="A228" s="4">
        <f t="shared" si="1"/>
        <v>2024</v>
      </c>
      <c r="B228" s="4">
        <f t="shared" si="2"/>
        <v>17</v>
      </c>
      <c r="C228" s="5">
        <v>45406.0</v>
      </c>
      <c r="D228" s="2">
        <v>473.040218608</v>
      </c>
      <c r="E228" s="2">
        <v>1880.207297424</v>
      </c>
      <c r="F228" s="2">
        <v>1466.59634724</v>
      </c>
      <c r="J228" s="2">
        <v>5861.226192146</v>
      </c>
      <c r="K228" s="2">
        <v>2152.08571691</v>
      </c>
      <c r="L228" s="6">
        <v>2061.836584386</v>
      </c>
      <c r="M228" s="6">
        <v>2926.61900387</v>
      </c>
      <c r="N228" s="2">
        <v>2909.452996742</v>
      </c>
      <c r="O228" s="2">
        <v>505.687394081</v>
      </c>
      <c r="S228" s="2">
        <v>1537.06865468</v>
      </c>
      <c r="T228" s="2">
        <v>-669.640896595</v>
      </c>
      <c r="V228" s="2">
        <v>1018.80014254</v>
      </c>
      <c r="X228" s="2">
        <v>532.999782715</v>
      </c>
      <c r="Y228" s="2">
        <v>5368.248606201</v>
      </c>
      <c r="Z228" s="2">
        <v>953.110753999</v>
      </c>
      <c r="AA228" s="6">
        <v>167.808640037</v>
      </c>
      <c r="AB228" s="2">
        <v>445.315108427</v>
      </c>
      <c r="AD228" s="10">
        <v>5156.264228293</v>
      </c>
    </row>
    <row r="229" ht="15.75" customHeight="1">
      <c r="A229" s="4">
        <f t="shared" si="1"/>
        <v>2024</v>
      </c>
      <c r="B229" s="4">
        <f t="shared" si="2"/>
        <v>17</v>
      </c>
      <c r="C229" s="5">
        <v>45407.0</v>
      </c>
      <c r="D229" s="2">
        <v>-1695.643310835</v>
      </c>
      <c r="E229" s="2">
        <v>-764.540054176</v>
      </c>
      <c r="F229" s="2">
        <v>541.55184734</v>
      </c>
      <c r="J229" s="2">
        <v>-2713.493478004</v>
      </c>
      <c r="K229" s="2">
        <v>-2498.965668853</v>
      </c>
      <c r="L229" s="6">
        <v>3757.49364589</v>
      </c>
      <c r="M229" s="6">
        <v>5389.669543141</v>
      </c>
      <c r="N229" s="2">
        <v>-1430.666414478</v>
      </c>
      <c r="O229" s="2">
        <v>-1776.457745594</v>
      </c>
      <c r="S229" s="2">
        <v>1302.532091576</v>
      </c>
      <c r="T229" s="2">
        <v>-1971.503769774</v>
      </c>
      <c r="V229" s="2">
        <v>-4070.909366209</v>
      </c>
      <c r="X229" s="2">
        <v>-906.77435162</v>
      </c>
      <c r="Y229" s="2">
        <v>-1463.446474949</v>
      </c>
      <c r="Z229" s="2">
        <v>-2318.894219761</v>
      </c>
      <c r="AA229" s="6">
        <v>5962.957322624</v>
      </c>
      <c r="AB229" s="2">
        <v>2161.759703856</v>
      </c>
      <c r="AD229" s="10">
        <v>15110.120511655</v>
      </c>
    </row>
    <row r="230" ht="15.75" customHeight="1">
      <c r="A230" s="4">
        <f t="shared" si="1"/>
        <v>2024</v>
      </c>
      <c r="B230" s="4">
        <f t="shared" si="2"/>
        <v>17</v>
      </c>
      <c r="C230" s="5">
        <v>45408.0</v>
      </c>
      <c r="D230" s="2">
        <v>8333.983373855</v>
      </c>
      <c r="E230" s="2">
        <v>8094.699547148</v>
      </c>
      <c r="F230" s="2">
        <v>3598.118087004</v>
      </c>
      <c r="J230" s="2">
        <v>-3409.221309365</v>
      </c>
      <c r="K230" s="2">
        <v>-13984.570278446</v>
      </c>
      <c r="L230" s="6">
        <v>5197.353909038</v>
      </c>
      <c r="M230" s="6">
        <v>8865.482358837</v>
      </c>
      <c r="N230" s="2">
        <v>-1288.03451031</v>
      </c>
      <c r="O230" s="2">
        <v>-1220.344143174</v>
      </c>
      <c r="S230" s="2">
        <v>4153.242602898</v>
      </c>
      <c r="T230" s="2">
        <v>2934.197234815</v>
      </c>
      <c r="V230" s="2">
        <v>-618.6323715</v>
      </c>
      <c r="X230" s="2">
        <v>-4033.159861722</v>
      </c>
      <c r="Y230" s="2">
        <v>-13693.828138846</v>
      </c>
      <c r="Z230" s="2">
        <v>-5966.773108167</v>
      </c>
      <c r="AA230" s="6">
        <v>4382.614846625</v>
      </c>
      <c r="AB230" s="2">
        <v>-2161.494328545</v>
      </c>
      <c r="AD230" s="10">
        <v>18445.4511145</v>
      </c>
    </row>
    <row r="231" ht="15.75" customHeight="1">
      <c r="A231" s="4">
        <f t="shared" si="1"/>
        <v>2024</v>
      </c>
      <c r="B231" s="4">
        <f t="shared" si="2"/>
        <v>18</v>
      </c>
      <c r="C231" s="8">
        <v>45411.0</v>
      </c>
      <c r="D231" s="1">
        <v>5587.311261</v>
      </c>
      <c r="E231" s="1">
        <v>3365.256867</v>
      </c>
      <c r="F231" s="1">
        <v>2425.808523</v>
      </c>
      <c r="J231" s="1">
        <v>2483.397945</v>
      </c>
      <c r="K231" s="1">
        <v>2444.503904</v>
      </c>
      <c r="L231" s="6">
        <v>-486.932645</v>
      </c>
      <c r="M231" s="6">
        <v>461.3233484</v>
      </c>
      <c r="N231" s="1">
        <v>-116.8089054</v>
      </c>
      <c r="O231" s="1">
        <v>-585.3502636</v>
      </c>
      <c r="S231" s="1">
        <v>463.0784869</v>
      </c>
      <c r="T231" s="1">
        <v>1291.84382</v>
      </c>
      <c r="V231" s="1">
        <v>-463.6040188</v>
      </c>
      <c r="X231" s="1">
        <v>-948.1932716</v>
      </c>
      <c r="Y231" s="1">
        <v>1293.252093</v>
      </c>
      <c r="Z231" s="1">
        <v>-1141.017246</v>
      </c>
      <c r="AA231" s="6">
        <v>-785.2956596</v>
      </c>
      <c r="AB231" s="1">
        <v>-2271.260592</v>
      </c>
      <c r="AC231" s="1"/>
      <c r="AD231" s="10">
        <v>-810.9049562</v>
      </c>
      <c r="AE231" s="1"/>
      <c r="AF231" s="1"/>
      <c r="AG231" s="1"/>
      <c r="AH231" s="1"/>
      <c r="AI231" s="1"/>
      <c r="AJ231" s="1"/>
      <c r="AK231" s="1"/>
      <c r="AL231" s="1"/>
      <c r="AM231" s="1"/>
    </row>
    <row r="232" ht="15.75" customHeight="1">
      <c r="A232" s="4">
        <f t="shared" si="1"/>
        <v>2024</v>
      </c>
      <c r="B232" s="4">
        <f t="shared" si="2"/>
        <v>18</v>
      </c>
      <c r="C232" s="8">
        <v>45412.0</v>
      </c>
      <c r="D232" s="1">
        <v>-18892.75414</v>
      </c>
      <c r="E232" s="1">
        <v>2824.717894</v>
      </c>
      <c r="F232" s="1">
        <v>-5555.450472</v>
      </c>
      <c r="J232" s="1">
        <v>-23041.44859</v>
      </c>
      <c r="K232" s="1">
        <v>23.22999497</v>
      </c>
      <c r="L232" s="6">
        <v>-2836.205063</v>
      </c>
      <c r="M232" s="6">
        <v>-2822.399511</v>
      </c>
      <c r="N232" s="1">
        <v>-2185.27686</v>
      </c>
      <c r="O232" s="1">
        <v>-1011.445725</v>
      </c>
      <c r="S232" s="1">
        <v>-2464.545551</v>
      </c>
      <c r="T232" s="1">
        <v>-3477.629599</v>
      </c>
      <c r="V232" s="1">
        <v>1114.538833</v>
      </c>
      <c r="X232" s="1">
        <v>4638.588746</v>
      </c>
      <c r="Y232" s="1">
        <v>2582.593595</v>
      </c>
      <c r="Z232" s="1">
        <v>6085.712666</v>
      </c>
      <c r="AA232" s="6">
        <v>-1120.0927</v>
      </c>
      <c r="AB232" s="1">
        <v>4302.737223</v>
      </c>
      <c r="AC232" s="1"/>
      <c r="AD232" s="10">
        <v>-6778.697274</v>
      </c>
      <c r="AE232" s="1"/>
      <c r="AF232" s="1"/>
      <c r="AG232" s="1"/>
      <c r="AH232" s="1"/>
      <c r="AI232" s="1"/>
      <c r="AJ232" s="1"/>
      <c r="AK232" s="1"/>
      <c r="AL232" s="1"/>
      <c r="AM232" s="1"/>
    </row>
    <row r="233" ht="15.75" customHeight="1">
      <c r="A233" s="4">
        <f t="shared" si="1"/>
        <v>2024</v>
      </c>
      <c r="B233" s="4">
        <f t="shared" si="2"/>
        <v>18</v>
      </c>
      <c r="C233" s="8">
        <v>45413.0</v>
      </c>
      <c r="D233" s="1">
        <v>-2507.402405</v>
      </c>
      <c r="E233" s="1">
        <v>-3463.661465</v>
      </c>
      <c r="F233" s="1">
        <v>-2337.614249</v>
      </c>
      <c r="J233" s="1">
        <v>-9107.25471</v>
      </c>
      <c r="K233" s="1">
        <v>-8859.200183</v>
      </c>
      <c r="L233" s="6">
        <v>-356.5260774</v>
      </c>
      <c r="M233" s="6">
        <v>-4056.434881</v>
      </c>
      <c r="N233" s="1">
        <v>-2952.75751</v>
      </c>
      <c r="O233" s="1">
        <v>-4268.110274</v>
      </c>
      <c r="S233" s="1">
        <v>-4086.483031</v>
      </c>
      <c r="T233" s="1">
        <v>-2161.357689</v>
      </c>
      <c r="V233" s="1">
        <v>-3814.653819</v>
      </c>
      <c r="X233" s="1">
        <v>-233.502837</v>
      </c>
      <c r="Y233" s="1">
        <v>-12007.75291</v>
      </c>
      <c r="Z233" s="1">
        <v>768.5509317</v>
      </c>
      <c r="AA233" s="6">
        <v>-2973.036349</v>
      </c>
      <c r="AB233" s="1">
        <v>-462.9768171</v>
      </c>
      <c r="AC233" s="1"/>
      <c r="AD233" s="10">
        <v>-7385.9973074</v>
      </c>
      <c r="AE233" s="1"/>
      <c r="AF233" s="1"/>
      <c r="AG233" s="1"/>
      <c r="AH233" s="1"/>
      <c r="AI233" s="1"/>
      <c r="AJ233" s="1"/>
      <c r="AK233" s="1"/>
      <c r="AL233" s="1"/>
      <c r="AM233" s="1"/>
    </row>
    <row r="234" ht="15.75" customHeight="1">
      <c r="A234" s="4">
        <f t="shared" si="1"/>
        <v>2024</v>
      </c>
      <c r="B234" s="4">
        <f t="shared" si="2"/>
        <v>18</v>
      </c>
      <c r="C234" s="8">
        <v>45414.0</v>
      </c>
      <c r="D234" s="1">
        <v>3433.244185</v>
      </c>
      <c r="E234" s="1">
        <v>-314.6638533</v>
      </c>
      <c r="F234" s="1">
        <v>942.9950988</v>
      </c>
      <c r="J234" s="1">
        <v>-189.3571186</v>
      </c>
      <c r="K234" s="1">
        <v>2701.950341</v>
      </c>
      <c r="L234" s="6">
        <v>4086.019073</v>
      </c>
      <c r="M234" s="6">
        <v>5833.017898</v>
      </c>
      <c r="N234" s="1">
        <v>1630.704476</v>
      </c>
      <c r="O234" s="1">
        <v>159.5515957</v>
      </c>
      <c r="S234" s="1">
        <v>-156.5605483</v>
      </c>
      <c r="T234" s="1">
        <v>244.6821979</v>
      </c>
      <c r="V234" s="1">
        <v>499.5455393</v>
      </c>
      <c r="X234" s="1">
        <v>-2510.776028</v>
      </c>
      <c r="Y234" s="1">
        <v>-408.9242225</v>
      </c>
      <c r="Z234" s="1">
        <v>-7694.642025</v>
      </c>
      <c r="AA234" s="6">
        <v>4847.326348</v>
      </c>
      <c r="AB234" s="1">
        <v>-1243.241146</v>
      </c>
      <c r="AC234" s="1"/>
      <c r="AD234" s="10">
        <v>14766.363319</v>
      </c>
      <c r="AE234" s="1"/>
      <c r="AF234" s="1"/>
      <c r="AG234" s="1"/>
      <c r="AH234" s="1"/>
      <c r="AI234" s="1"/>
      <c r="AJ234" s="1"/>
      <c r="AK234" s="1"/>
      <c r="AL234" s="1"/>
      <c r="AM234" s="1"/>
    </row>
    <row r="235" ht="15.75" customHeight="1">
      <c r="A235" s="4">
        <f t="shared" si="1"/>
        <v>2024</v>
      </c>
      <c r="B235" s="4">
        <f t="shared" si="2"/>
        <v>18</v>
      </c>
      <c r="C235" s="8">
        <v>45415.0</v>
      </c>
      <c r="D235" s="1">
        <v>5347.870176</v>
      </c>
      <c r="E235" s="1">
        <v>-689.9260767</v>
      </c>
      <c r="F235" s="1">
        <v>899.5401731</v>
      </c>
      <c r="J235" s="1">
        <v>-187.854319</v>
      </c>
      <c r="K235" s="1">
        <v>3984.996849</v>
      </c>
      <c r="L235" s="6">
        <v>-759.6483877</v>
      </c>
      <c r="M235" s="6">
        <v>1603.716633</v>
      </c>
      <c r="N235" s="1">
        <v>1770.541565</v>
      </c>
      <c r="O235" s="1">
        <v>2981.213429</v>
      </c>
      <c r="S235" s="1">
        <v>3588.87372</v>
      </c>
      <c r="T235" s="1">
        <v>1885.336417</v>
      </c>
      <c r="V235" s="1">
        <v>1043.597969</v>
      </c>
      <c r="X235" s="1">
        <v>-2591.489135</v>
      </c>
      <c r="Y235" s="1">
        <v>2129.246161</v>
      </c>
      <c r="Z235" s="1">
        <v>-7205.129766</v>
      </c>
      <c r="AA235" s="6">
        <v>-651.607763</v>
      </c>
      <c r="AB235" s="1">
        <v>-1741.141619</v>
      </c>
      <c r="AC235" s="1"/>
      <c r="AD235" s="10">
        <v>192.46048230000008</v>
      </c>
      <c r="AE235" s="1"/>
      <c r="AF235" s="1"/>
      <c r="AG235" s="1"/>
      <c r="AH235" s="1"/>
      <c r="AI235" s="1"/>
      <c r="AJ235" s="1"/>
      <c r="AK235" s="1"/>
      <c r="AL235" s="1"/>
      <c r="AM235" s="1"/>
    </row>
    <row r="236" ht="15.75" customHeight="1">
      <c r="A236" s="4">
        <f t="shared" si="1"/>
        <v>2024</v>
      </c>
      <c r="B236" s="4">
        <f t="shared" si="2"/>
        <v>19</v>
      </c>
      <c r="C236" s="8">
        <v>45418.0</v>
      </c>
      <c r="D236" s="1">
        <v>10247.54025</v>
      </c>
      <c r="E236" s="1">
        <v>5129.163083</v>
      </c>
      <c r="F236" s="1">
        <v>5219.47554</v>
      </c>
      <c r="J236" s="1">
        <v>197.2173193</v>
      </c>
      <c r="K236" s="1">
        <v>-224.6053001</v>
      </c>
      <c r="L236" s="6">
        <v>-426.8079683</v>
      </c>
      <c r="M236" s="6">
        <v>5458.091001</v>
      </c>
      <c r="N236" s="1">
        <v>4327.678167</v>
      </c>
      <c r="O236" s="1">
        <v>2389.140419</v>
      </c>
      <c r="S236" s="1">
        <v>2906.299692</v>
      </c>
      <c r="T236" s="1">
        <v>4472.049782</v>
      </c>
      <c r="V236" s="1">
        <v>3806.028397</v>
      </c>
      <c r="X236" s="1">
        <v>-9.039154851</v>
      </c>
      <c r="Y236" s="1">
        <v>587.9857921</v>
      </c>
      <c r="Z236" s="1">
        <v>-1908.147552</v>
      </c>
      <c r="AA236" s="6">
        <v>1220.164523</v>
      </c>
      <c r="AB236" s="1">
        <v>-468.7834415</v>
      </c>
      <c r="AC236" s="1"/>
      <c r="AD236" s="10">
        <v>6251.4475557000005</v>
      </c>
      <c r="AE236" s="1"/>
      <c r="AF236" s="1"/>
      <c r="AG236" s="1"/>
      <c r="AH236" s="1"/>
      <c r="AI236" s="1"/>
      <c r="AJ236" s="1"/>
      <c r="AK236" s="1"/>
      <c r="AL236" s="1"/>
      <c r="AM236" s="1"/>
    </row>
    <row r="237" ht="15.75" customHeight="1">
      <c r="A237" s="4">
        <f t="shared" si="1"/>
        <v>2024</v>
      </c>
      <c r="B237" s="4">
        <f t="shared" si="2"/>
        <v>19</v>
      </c>
      <c r="C237" s="8">
        <v>45419.0</v>
      </c>
      <c r="D237" s="1">
        <v>35.04849857</v>
      </c>
      <c r="E237" s="1">
        <v>709.0400404</v>
      </c>
      <c r="F237" s="1">
        <v>-1038.309139</v>
      </c>
      <c r="J237" s="1">
        <v>-733.3601497</v>
      </c>
      <c r="K237" s="1">
        <v>5267.882742</v>
      </c>
      <c r="L237" s="6">
        <v>607.3370651</v>
      </c>
      <c r="M237" s="6">
        <v>-720.0145658</v>
      </c>
      <c r="N237" s="1">
        <v>-1130.4825</v>
      </c>
      <c r="O237" s="1">
        <v>213.2748203</v>
      </c>
      <c r="S237" s="1">
        <v>-2201.887218</v>
      </c>
      <c r="T237" s="1">
        <v>-1695.713937</v>
      </c>
      <c r="V237" s="1">
        <v>-1159.514178</v>
      </c>
      <c r="X237" s="1">
        <v>-2298.973872</v>
      </c>
      <c r="Y237" s="1">
        <v>1008.572491</v>
      </c>
      <c r="Z237" s="1">
        <v>-4137.899253</v>
      </c>
      <c r="AA237" s="6">
        <v>-125.0239702</v>
      </c>
      <c r="AB237" s="1">
        <v>-670.5148934</v>
      </c>
      <c r="AC237" s="1"/>
      <c r="AD237" s="10">
        <v>-237.7014709</v>
      </c>
      <c r="AE237" s="1"/>
      <c r="AF237" s="1"/>
      <c r="AG237" s="1"/>
      <c r="AH237" s="1"/>
      <c r="AI237" s="1"/>
      <c r="AJ237" s="1"/>
      <c r="AK237" s="1"/>
      <c r="AL237" s="1"/>
      <c r="AM237" s="1"/>
    </row>
    <row r="238" ht="15.75" customHeight="1">
      <c r="A238" s="4">
        <f t="shared" si="1"/>
        <v>2024</v>
      </c>
      <c r="B238" s="4">
        <f t="shared" si="2"/>
        <v>19</v>
      </c>
      <c r="C238" s="8">
        <v>45420.0</v>
      </c>
      <c r="D238" s="1">
        <v>-5821.510888</v>
      </c>
      <c r="E238" s="1">
        <v>-1965.736625</v>
      </c>
      <c r="F238" s="1">
        <v>655.746032</v>
      </c>
      <c r="J238" s="1">
        <v>-2596.794324</v>
      </c>
      <c r="K238" s="1">
        <v>-3527.211583</v>
      </c>
      <c r="L238" s="6">
        <v>-2332.775067</v>
      </c>
      <c r="M238" s="6">
        <v>-4061.289594</v>
      </c>
      <c r="N238" s="1">
        <v>-1215.930555</v>
      </c>
      <c r="S238" s="1">
        <v>-1162.159971</v>
      </c>
      <c r="T238" s="1">
        <v>-81.93625712</v>
      </c>
      <c r="X238" s="1">
        <v>1440.152029</v>
      </c>
      <c r="Y238" s="1">
        <v>-4006.087044</v>
      </c>
      <c r="Z238" s="1">
        <v>638.5744724</v>
      </c>
      <c r="AA238" s="6">
        <v>-2056.511524</v>
      </c>
      <c r="AB238" s="1">
        <v>486.0693221</v>
      </c>
      <c r="AC238" s="1"/>
      <c r="AD238" s="10">
        <v>-8450.576185</v>
      </c>
      <c r="AE238" s="1"/>
      <c r="AF238" s="1"/>
      <c r="AG238" s="1"/>
      <c r="AH238" s="1"/>
      <c r="AI238" s="1"/>
      <c r="AJ238" s="1"/>
      <c r="AK238" s="1"/>
      <c r="AL238" s="1"/>
      <c r="AM238" s="1"/>
    </row>
    <row r="239" ht="15.75" customHeight="1">
      <c r="A239" s="4">
        <f t="shared" si="1"/>
        <v>2024</v>
      </c>
      <c r="B239" s="4">
        <f t="shared" si="2"/>
        <v>19</v>
      </c>
      <c r="C239" s="8">
        <v>45421.0</v>
      </c>
      <c r="D239" s="1">
        <v>4760.176729</v>
      </c>
      <c r="E239" s="1">
        <v>-936.8050096</v>
      </c>
      <c r="F239" s="1">
        <v>2120.129411</v>
      </c>
      <c r="J239" s="1">
        <v>3237.430867</v>
      </c>
      <c r="K239" s="1">
        <v>5443.150801</v>
      </c>
      <c r="L239" s="6">
        <v>981.968393</v>
      </c>
      <c r="M239" s="6">
        <v>5556.712678</v>
      </c>
      <c r="N239" s="1">
        <v>366.4332289</v>
      </c>
      <c r="S239" s="1">
        <v>640.4909564</v>
      </c>
      <c r="T239" s="1">
        <v>-970.3133506</v>
      </c>
      <c r="X239" s="1">
        <v>-5715.954092</v>
      </c>
      <c r="Y239" s="1">
        <v>418.1640952</v>
      </c>
      <c r="Z239" s="1">
        <v>-4441.728492</v>
      </c>
      <c r="AA239" s="6">
        <v>1144.734503</v>
      </c>
      <c r="AB239" s="1">
        <v>-839.6467244</v>
      </c>
      <c r="AC239" s="1"/>
      <c r="AD239" s="10">
        <v>7683.415574</v>
      </c>
      <c r="AE239" s="1"/>
      <c r="AF239" s="1"/>
      <c r="AG239" s="1"/>
      <c r="AH239" s="1"/>
      <c r="AI239" s="1"/>
      <c r="AJ239" s="1"/>
      <c r="AK239" s="1"/>
      <c r="AL239" s="1"/>
      <c r="AM239" s="1"/>
    </row>
    <row r="240" ht="15.75" customHeight="1">
      <c r="A240" s="4">
        <f t="shared" si="1"/>
        <v>2024</v>
      </c>
      <c r="B240" s="4">
        <f t="shared" si="2"/>
        <v>19</v>
      </c>
      <c r="C240" s="8">
        <v>45422.0</v>
      </c>
      <c r="D240" s="1">
        <v>4511.62668</v>
      </c>
      <c r="E240" s="1">
        <v>2439.2104</v>
      </c>
      <c r="F240" s="1">
        <v>2068.574532</v>
      </c>
      <c r="J240" s="1">
        <v>-2863.814226</v>
      </c>
      <c r="K240" s="1">
        <v>-4704.59262</v>
      </c>
      <c r="L240" s="6">
        <v>-2030.046824</v>
      </c>
      <c r="M240" s="6">
        <v>2134.577434</v>
      </c>
      <c r="N240" s="1">
        <v>1365.800606</v>
      </c>
      <c r="S240" s="1">
        <v>2724.465012</v>
      </c>
      <c r="T240" s="1">
        <v>1092.725136</v>
      </c>
      <c r="X240" s="1">
        <v>-3788.480614</v>
      </c>
      <c r="Y240" s="1">
        <v>-587.9275319</v>
      </c>
      <c r="Z240" s="1">
        <v>-5973.110331</v>
      </c>
      <c r="AA240" s="6">
        <v>-1199.65807</v>
      </c>
      <c r="AB240" s="1">
        <v>375.7419492</v>
      </c>
      <c r="AC240" s="1"/>
      <c r="AD240" s="10">
        <v>-1095.1274600000002</v>
      </c>
      <c r="AE240" s="1"/>
      <c r="AF240" s="1"/>
      <c r="AG240" s="1"/>
      <c r="AH240" s="1"/>
      <c r="AI240" s="1"/>
      <c r="AJ240" s="1"/>
      <c r="AK240" s="1"/>
      <c r="AL240" s="1"/>
      <c r="AM240" s="1"/>
    </row>
    <row r="241" ht="15.75" customHeight="1">
      <c r="A241" s="4">
        <f t="shared" si="1"/>
        <v>2024</v>
      </c>
      <c r="B241" s="4">
        <f t="shared" si="2"/>
        <v>20</v>
      </c>
      <c r="C241" s="8">
        <v>45425.0</v>
      </c>
      <c r="D241" s="10">
        <v>-5937.42</v>
      </c>
      <c r="E241" s="10">
        <v>-9132.38</v>
      </c>
      <c r="F241" s="10">
        <v>-460.036</v>
      </c>
      <c r="L241" s="6">
        <v>1595.369</v>
      </c>
      <c r="M241" s="6">
        <v>144.8996</v>
      </c>
      <c r="N241" s="10">
        <v>-740.719</v>
      </c>
      <c r="S241" s="10">
        <v>-3037.6</v>
      </c>
      <c r="T241" s="10">
        <v>235.9088</v>
      </c>
      <c r="AA241" s="6">
        <v>1658.035</v>
      </c>
      <c r="AB241" s="10">
        <v>-284.913</v>
      </c>
      <c r="AC241" s="10"/>
      <c r="AD241" s="10">
        <v>3398.3036</v>
      </c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5.75" customHeight="1">
      <c r="A242" s="4">
        <f t="shared" si="1"/>
        <v>2024</v>
      </c>
      <c r="B242" s="4">
        <f t="shared" si="2"/>
        <v>20</v>
      </c>
      <c r="C242" s="8">
        <v>45426.0</v>
      </c>
      <c r="D242" s="10">
        <v>4049.687</v>
      </c>
      <c r="E242" s="10">
        <v>521.2591</v>
      </c>
      <c r="F242" s="10">
        <v>2822.764</v>
      </c>
      <c r="L242" s="6">
        <v>2215.46</v>
      </c>
      <c r="M242" s="6">
        <v>-939.476</v>
      </c>
      <c r="N242" s="10">
        <v>28.33141</v>
      </c>
      <c r="S242" s="10">
        <v>785.333</v>
      </c>
      <c r="T242" s="10">
        <v>1669.225</v>
      </c>
      <c r="AA242" s="6">
        <v>-778.906</v>
      </c>
      <c r="AB242" s="10">
        <v>-601.681</v>
      </c>
      <c r="AC242" s="10"/>
      <c r="AD242" s="10">
        <v>497.078</v>
      </c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5.75" customHeight="1">
      <c r="A243" s="4">
        <f t="shared" si="1"/>
        <v>2024</v>
      </c>
      <c r="B243" s="4">
        <f t="shared" si="2"/>
        <v>20</v>
      </c>
      <c r="C243" s="8">
        <v>45427.0</v>
      </c>
      <c r="D243" s="10">
        <v>30821.48</v>
      </c>
      <c r="E243" s="10">
        <v>15513.55</v>
      </c>
      <c r="F243" s="10">
        <v>9814.874</v>
      </c>
      <c r="L243" s="6"/>
      <c r="M243" s="6"/>
      <c r="N243" s="10">
        <v>1137.723</v>
      </c>
      <c r="S243" s="10">
        <v>11927.46</v>
      </c>
      <c r="T243" s="10">
        <v>8180.738</v>
      </c>
      <c r="AA243" s="6"/>
      <c r="AB243" s="10">
        <v>-1259.55</v>
      </c>
      <c r="AC243" s="10">
        <v>5594.836</v>
      </c>
      <c r="AD243" s="10">
        <v>8549.0898595</v>
      </c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5.75" customHeight="1">
      <c r="A244" s="4">
        <f t="shared" si="1"/>
        <v>2024</v>
      </c>
      <c r="B244" s="4">
        <f t="shared" si="2"/>
        <v>20</v>
      </c>
      <c r="C244" s="8">
        <v>45428.0</v>
      </c>
      <c r="D244" s="10">
        <v>-12603.8</v>
      </c>
      <c r="E244" s="10">
        <v>-5534.8</v>
      </c>
      <c r="F244" s="10">
        <v>-6613.05</v>
      </c>
      <c r="L244" s="6"/>
      <c r="M244" s="6"/>
      <c r="N244" s="10">
        <v>-3149.21</v>
      </c>
      <c r="S244" s="10">
        <v>-8754.66</v>
      </c>
      <c r="T244" s="10">
        <v>-2307.19</v>
      </c>
      <c r="AA244" s="6"/>
      <c r="AB244" s="10">
        <v>298.7962</v>
      </c>
      <c r="AC244" s="10">
        <v>-4991.61</v>
      </c>
      <c r="AD244" s="10">
        <v>1535.7456919</v>
      </c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4">
        <f t="shared" si="1"/>
        <v>2024</v>
      </c>
      <c r="B245" s="4">
        <f t="shared" si="2"/>
        <v>20</v>
      </c>
      <c r="C245" s="8">
        <v>45429.0</v>
      </c>
      <c r="D245" s="10">
        <v>4355.798</v>
      </c>
      <c r="E245" s="10">
        <v>555.7011</v>
      </c>
      <c r="F245" s="10">
        <v>2124.643</v>
      </c>
      <c r="L245" s="6"/>
      <c r="M245" s="6"/>
      <c r="N245" s="10">
        <v>777.395</v>
      </c>
      <c r="S245" s="10">
        <v>2622.012</v>
      </c>
      <c r="T245" s="10">
        <v>-1099.14</v>
      </c>
      <c r="AA245" s="6"/>
      <c r="AB245" s="10">
        <v>661.2705</v>
      </c>
      <c r="AC245" s="10">
        <v>754.5263</v>
      </c>
      <c r="AD245" s="10">
        <v>617.9861007</v>
      </c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5.75" customHeight="1">
      <c r="A246" s="4">
        <f t="shared" si="1"/>
        <v>2024</v>
      </c>
      <c r="B246" s="4">
        <f t="shared" si="2"/>
        <v>21</v>
      </c>
      <c r="C246" s="8">
        <v>45432.0</v>
      </c>
      <c r="D246" s="10">
        <v>4816.592</v>
      </c>
      <c r="E246" s="10">
        <v>2290.134</v>
      </c>
      <c r="F246" s="10">
        <v>7605.315</v>
      </c>
      <c r="L246" s="6"/>
      <c r="M246" s="6"/>
      <c r="N246" s="10">
        <v>2151.785</v>
      </c>
      <c r="S246" s="10">
        <v>7248.355</v>
      </c>
      <c r="T246" s="10">
        <v>-1098.1</v>
      </c>
      <c r="AA246" s="6"/>
      <c r="AB246" s="10">
        <v>998.9617</v>
      </c>
      <c r="AC246" s="10">
        <v>1373.716</v>
      </c>
      <c r="AD246" s="10">
        <v>1354.901</v>
      </c>
    </row>
    <row r="247" ht="15.75" customHeight="1">
      <c r="A247" s="4">
        <f t="shared" si="1"/>
        <v>2024</v>
      </c>
      <c r="B247" s="4">
        <f t="shared" si="2"/>
        <v>21</v>
      </c>
      <c r="C247" s="8">
        <v>45433.0</v>
      </c>
      <c r="D247" s="10">
        <v>2751.814</v>
      </c>
      <c r="E247" s="10">
        <v>6145.099</v>
      </c>
      <c r="F247" s="10">
        <v>639.7757</v>
      </c>
      <c r="L247" s="6"/>
      <c r="M247" s="6"/>
      <c r="N247" s="10">
        <v>486.9247</v>
      </c>
      <c r="S247" s="10">
        <v>-1321.53</v>
      </c>
      <c r="T247" s="10">
        <v>794.2807</v>
      </c>
      <c r="AA247" s="6"/>
      <c r="AB247" s="10">
        <v>-271.649</v>
      </c>
      <c r="AC247" s="10">
        <v>-638.409</v>
      </c>
      <c r="AD247" s="10">
        <v>-4227.23</v>
      </c>
      <c r="AE247" s="10">
        <v>3763.174</v>
      </c>
    </row>
    <row r="248" ht="15.75" customHeight="1">
      <c r="A248" s="4">
        <f t="shared" si="1"/>
        <v>2024</v>
      </c>
      <c r="B248" s="4">
        <f t="shared" si="2"/>
        <v>21</v>
      </c>
      <c r="C248" s="8">
        <v>45434.0</v>
      </c>
      <c r="D248" s="10">
        <v>-2733.42</v>
      </c>
      <c r="E248" s="10">
        <v>-1643.26</v>
      </c>
      <c r="F248" s="10">
        <v>-249.685</v>
      </c>
      <c r="L248" s="6"/>
      <c r="M248" s="6"/>
      <c r="N248" s="10">
        <v>-800.672</v>
      </c>
      <c r="S248" s="10">
        <v>1815.351</v>
      </c>
      <c r="T248" s="10">
        <v>-2340.26</v>
      </c>
      <c r="AA248" s="6"/>
      <c r="AB248" s="10">
        <v>542.2047</v>
      </c>
      <c r="AC248" s="10">
        <v>-1569.89</v>
      </c>
      <c r="AD248" s="10">
        <v>-4466.94</v>
      </c>
      <c r="AE248" s="10">
        <v>-5203.75</v>
      </c>
    </row>
    <row r="249" ht="15.75" customHeight="1">
      <c r="A249" s="4">
        <f t="shared" si="1"/>
        <v>2024</v>
      </c>
      <c r="B249" s="4">
        <f t="shared" si="2"/>
        <v>21</v>
      </c>
      <c r="C249" s="8">
        <v>45435.0</v>
      </c>
      <c r="D249" s="10">
        <v>-8964.43</v>
      </c>
      <c r="E249" s="10">
        <v>2166.991</v>
      </c>
      <c r="F249" s="10">
        <v>-4874.89</v>
      </c>
      <c r="L249" s="6"/>
      <c r="M249" s="6"/>
      <c r="N249" s="10">
        <v>1324.352</v>
      </c>
      <c r="S249" s="10">
        <v>1102.362</v>
      </c>
      <c r="T249" s="10">
        <v>446.059</v>
      </c>
      <c r="AA249" s="6"/>
      <c r="AB249" s="10">
        <v>3533.012</v>
      </c>
      <c r="AC249" s="10">
        <v>-4601.61</v>
      </c>
      <c r="AD249" s="10">
        <v>-6037.8</v>
      </c>
      <c r="AE249" s="10">
        <v>-6459.79</v>
      </c>
    </row>
    <row r="250" ht="15.75" customHeight="1">
      <c r="A250" s="4">
        <f t="shared" si="1"/>
        <v>2024</v>
      </c>
      <c r="B250" s="4">
        <f t="shared" si="2"/>
        <v>21</v>
      </c>
      <c r="C250" s="8">
        <v>45436.0</v>
      </c>
      <c r="D250" s="10">
        <v>9696.655</v>
      </c>
      <c r="E250" s="10">
        <v>-1337.5</v>
      </c>
      <c r="F250" s="10">
        <v>1385.455</v>
      </c>
      <c r="L250" s="6"/>
      <c r="M250" s="6"/>
      <c r="N250" s="10">
        <v>1252.103</v>
      </c>
      <c r="S250" s="10">
        <v>1026.256</v>
      </c>
      <c r="T250" s="10">
        <v>1156.687</v>
      </c>
      <c r="AA250" s="6"/>
      <c r="AB250" s="10">
        <v>-1774.02</v>
      </c>
      <c r="AC250" s="10">
        <v>2551.699</v>
      </c>
      <c r="AD250" s="10">
        <v>465.4512</v>
      </c>
      <c r="AE250" s="10">
        <v>6410.38</v>
      </c>
    </row>
    <row r="251" ht="15.75" customHeight="1">
      <c r="A251" s="4">
        <f t="shared" si="1"/>
        <v>2024</v>
      </c>
      <c r="B251" s="4">
        <f t="shared" si="2"/>
        <v>22</v>
      </c>
      <c r="C251" s="8">
        <v>45439.0</v>
      </c>
      <c r="D251" s="1">
        <v>71.42574748</v>
      </c>
      <c r="E251" s="1">
        <v>141.1621259</v>
      </c>
      <c r="F251" s="1">
        <v>71.485128</v>
      </c>
      <c r="L251" s="6"/>
      <c r="M251" s="6"/>
      <c r="N251" s="1">
        <v>71.055666</v>
      </c>
      <c r="S251" s="1">
        <v>568.694995</v>
      </c>
      <c r="T251" s="1">
        <v>-0.957637983</v>
      </c>
      <c r="AA251" s="6"/>
      <c r="AB251" s="1">
        <v>-0.210658784</v>
      </c>
      <c r="AC251" s="1">
        <v>70.21242819</v>
      </c>
      <c r="AD251" s="1">
        <v>142.75679</v>
      </c>
      <c r="AE251" s="1">
        <v>71.40922989</v>
      </c>
    </row>
    <row r="252" ht="15.75" customHeight="1">
      <c r="A252" s="4">
        <f t="shared" si="1"/>
        <v>2024</v>
      </c>
      <c r="B252" s="4">
        <f t="shared" si="2"/>
        <v>22</v>
      </c>
      <c r="C252" s="8">
        <v>45440.0</v>
      </c>
      <c r="D252" s="1">
        <v>-6927.952515</v>
      </c>
      <c r="E252" s="1">
        <v>1429.832101</v>
      </c>
      <c r="F252" s="1">
        <v>1478.756632</v>
      </c>
      <c r="L252" s="6"/>
      <c r="M252" s="6"/>
      <c r="N252" s="1">
        <v>-4880.998584</v>
      </c>
      <c r="S252" s="1">
        <v>2568.308065</v>
      </c>
      <c r="T252" s="1">
        <v>4977.683298</v>
      </c>
      <c r="AA252" s="6"/>
      <c r="AB252" s="1">
        <v>3262.168419</v>
      </c>
      <c r="AC252" s="1">
        <v>-2390.793357</v>
      </c>
      <c r="AD252" s="1">
        <v>-2777.357598</v>
      </c>
      <c r="AE252" s="1">
        <v>-6323.581966</v>
      </c>
    </row>
    <row r="253" ht="15.75" customHeight="1">
      <c r="A253" s="4">
        <f t="shared" si="1"/>
        <v>2024</v>
      </c>
      <c r="B253" s="4">
        <f t="shared" si="2"/>
        <v>22</v>
      </c>
      <c r="C253" s="8">
        <v>45441.0</v>
      </c>
      <c r="D253" s="1">
        <v>-12093.3614</v>
      </c>
      <c r="E253" s="1">
        <v>-3810.487039</v>
      </c>
      <c r="F253" s="1">
        <v>-1138.807972</v>
      </c>
      <c r="L253" s="6"/>
      <c r="M253" s="6"/>
      <c r="N253" s="1">
        <v>-4802.913505</v>
      </c>
      <c r="S253" s="1">
        <v>1040.33487</v>
      </c>
      <c r="T253" s="1">
        <v>-2462.506094</v>
      </c>
      <c r="AA253" s="6"/>
      <c r="AB253" s="1">
        <v>2965.889695</v>
      </c>
      <c r="AC253" s="1">
        <v>-3468.638066</v>
      </c>
      <c r="AD253" s="1">
        <v>-6485.511953</v>
      </c>
      <c r="AE253" s="1">
        <v>-11103.63035</v>
      </c>
    </row>
    <row r="254" ht="15.75" customHeight="1">
      <c r="A254" s="4">
        <f t="shared" si="1"/>
        <v>2024</v>
      </c>
      <c r="B254" s="4">
        <f t="shared" si="2"/>
        <v>22</v>
      </c>
      <c r="C254" s="8">
        <v>45442.0</v>
      </c>
      <c r="D254" s="1">
        <v>-36.23590802</v>
      </c>
      <c r="E254" s="1">
        <v>3019.016898</v>
      </c>
      <c r="F254" s="1">
        <v>-425.9739157</v>
      </c>
      <c r="L254" s="6"/>
      <c r="M254" s="6"/>
      <c r="N254" s="1">
        <v>116.4675691</v>
      </c>
      <c r="S254" s="1">
        <v>-1906.00583</v>
      </c>
      <c r="T254" s="1">
        <v>-3345.268546</v>
      </c>
      <c r="AA254" s="6"/>
      <c r="AB254" s="1">
        <v>-2185.74302</v>
      </c>
      <c r="AC254" s="1">
        <v>728.214093</v>
      </c>
      <c r="AD254" s="1">
        <v>-6516.861915</v>
      </c>
      <c r="AE254" s="1">
        <v>1067.071473</v>
      </c>
    </row>
    <row r="255" ht="15.75" customHeight="1">
      <c r="A255" s="4">
        <f t="shared" si="1"/>
        <v>2024</v>
      </c>
      <c r="B255" s="4">
        <f t="shared" si="2"/>
        <v>22</v>
      </c>
      <c r="C255" s="8">
        <v>45443.0</v>
      </c>
      <c r="D255" s="1">
        <v>-1023.427675</v>
      </c>
      <c r="E255" s="1">
        <v>754.5547135</v>
      </c>
      <c r="F255" s="1">
        <v>-874.9561864</v>
      </c>
      <c r="L255" s="6"/>
      <c r="M255" s="6"/>
      <c r="N255" s="1">
        <v>-4440.885538</v>
      </c>
      <c r="S255" s="1">
        <v>-5002.690177</v>
      </c>
      <c r="T255" s="1">
        <v>-918.6934268</v>
      </c>
      <c r="AA255" s="6"/>
      <c r="AB255" s="1">
        <v>-2080.424771</v>
      </c>
      <c r="AC255" s="1">
        <v>1082.847993</v>
      </c>
      <c r="AD255" s="1">
        <v>2525.011997</v>
      </c>
      <c r="AE255" s="1">
        <v>2898.581924</v>
      </c>
    </row>
    <row r="256" ht="15.75" customHeight="1">
      <c r="A256" s="4">
        <f t="shared" si="1"/>
        <v>2024</v>
      </c>
      <c r="B256" s="4">
        <f t="shared" si="2"/>
        <v>23</v>
      </c>
      <c r="C256" s="8">
        <v>45446.0</v>
      </c>
      <c r="D256" s="10">
        <v>-5947.98</v>
      </c>
      <c r="E256" s="10">
        <v>317.1007</v>
      </c>
      <c r="F256" s="10">
        <v>-3859.0</v>
      </c>
      <c r="L256" s="6"/>
      <c r="M256" s="6"/>
      <c r="N256" s="10">
        <v>-10220.8</v>
      </c>
      <c r="S256" s="10">
        <v>-4064.11</v>
      </c>
      <c r="T256" s="10">
        <v>-656.83</v>
      </c>
      <c r="AA256" s="6"/>
      <c r="AB256" s="10">
        <v>-44.3401</v>
      </c>
      <c r="AC256" s="10">
        <v>-2240.09</v>
      </c>
      <c r="AD256" s="10">
        <v>-1339.78</v>
      </c>
      <c r="AE256" s="10">
        <v>-9935.67</v>
      </c>
    </row>
    <row r="257" ht="15.75" customHeight="1">
      <c r="A257" s="4">
        <f t="shared" si="1"/>
        <v>2024</v>
      </c>
      <c r="B257" s="4">
        <f t="shared" si="2"/>
        <v>23</v>
      </c>
      <c r="C257" s="8">
        <v>45447.0</v>
      </c>
      <c r="D257" s="1">
        <v>0.0</v>
      </c>
      <c r="E257" s="1">
        <v>0.0</v>
      </c>
      <c r="F257" s="1">
        <v>0.0</v>
      </c>
      <c r="L257" s="6"/>
      <c r="M257" s="6"/>
      <c r="N257" s="1">
        <v>0.0</v>
      </c>
      <c r="S257" s="1">
        <v>0.0</v>
      </c>
      <c r="T257" s="1">
        <v>0.0</v>
      </c>
      <c r="AA257" s="6"/>
      <c r="AB257" s="1">
        <v>0.0</v>
      </c>
      <c r="AC257" s="1">
        <v>0.0</v>
      </c>
      <c r="AD257" s="10">
        <v>-3383.27</v>
      </c>
      <c r="AE257" s="1">
        <v>0.0</v>
      </c>
      <c r="AF257" s="10">
        <v>-1745.86</v>
      </c>
    </row>
    <row r="258" ht="15.75" customHeight="1">
      <c r="A258" s="4">
        <f t="shared" si="1"/>
        <v>2024</v>
      </c>
      <c r="B258" s="4">
        <f t="shared" si="2"/>
        <v>23</v>
      </c>
      <c r="C258" s="8">
        <v>45448.0</v>
      </c>
      <c r="D258" s="10">
        <v>2373.361</v>
      </c>
      <c r="E258" s="10">
        <v>3303.561</v>
      </c>
      <c r="F258" s="1">
        <v>0.0</v>
      </c>
      <c r="L258" s="6"/>
      <c r="M258" s="6"/>
      <c r="N258" s="10">
        <v>1012.584</v>
      </c>
      <c r="S258" s="1">
        <v>0.0</v>
      </c>
      <c r="T258" s="10">
        <v>2303.713</v>
      </c>
      <c r="AA258" s="6"/>
      <c r="AB258" s="10">
        <v>-1434.58</v>
      </c>
      <c r="AC258" s="10">
        <v>798.0345</v>
      </c>
      <c r="AD258" s="10">
        <v>5557.372</v>
      </c>
      <c r="AE258" s="10">
        <v>4524.499</v>
      </c>
      <c r="AF258" s="10">
        <v>4568.275</v>
      </c>
    </row>
    <row r="259" ht="15.75" customHeight="1">
      <c r="A259" s="4">
        <f t="shared" si="1"/>
        <v>2024</v>
      </c>
      <c r="B259" s="4">
        <f t="shared" si="2"/>
        <v>23</v>
      </c>
      <c r="C259" s="8">
        <v>45449.0</v>
      </c>
      <c r="D259" s="10">
        <v>-6072.79</v>
      </c>
      <c r="E259" s="10">
        <v>766.1043</v>
      </c>
      <c r="F259" s="10">
        <v>-2184.51</v>
      </c>
      <c r="L259" s="6"/>
      <c r="M259" s="6"/>
      <c r="N259" s="10">
        <v>-4998.12</v>
      </c>
      <c r="S259" s="10">
        <v>-2321.89</v>
      </c>
      <c r="T259" s="10">
        <v>-896.701</v>
      </c>
      <c r="AA259" s="6"/>
      <c r="AB259" s="10">
        <v>532.9502</v>
      </c>
      <c r="AC259" s="10">
        <v>-1785.21</v>
      </c>
      <c r="AD259" s="10">
        <v>-877.719</v>
      </c>
      <c r="AE259" s="10">
        <v>-1607.78</v>
      </c>
      <c r="AF259" s="10">
        <v>-2586.9</v>
      </c>
    </row>
    <row r="260" ht="15.75" customHeight="1">
      <c r="A260" s="4">
        <f t="shared" si="1"/>
        <v>2024</v>
      </c>
      <c r="B260" s="4">
        <f t="shared" si="2"/>
        <v>23</v>
      </c>
      <c r="C260" s="8">
        <v>45450.0</v>
      </c>
      <c r="D260" s="10">
        <v>-3092.56</v>
      </c>
      <c r="E260" s="10">
        <v>4824.495</v>
      </c>
      <c r="F260" s="10">
        <v>-720.831</v>
      </c>
      <c r="L260" s="6"/>
      <c r="M260" s="6"/>
      <c r="N260" s="10">
        <v>-3389.96</v>
      </c>
      <c r="S260" s="10">
        <v>-2268.41</v>
      </c>
      <c r="T260" s="10">
        <v>-2078.71</v>
      </c>
      <c r="AA260" s="6"/>
      <c r="AB260" s="10">
        <v>5748.116</v>
      </c>
      <c r="AC260" s="10">
        <v>-1122.73</v>
      </c>
      <c r="AD260" s="10">
        <v>-1778.37</v>
      </c>
      <c r="AE260" s="10">
        <v>-798.453</v>
      </c>
      <c r="AF260" s="10">
        <v>-1264.64</v>
      </c>
    </row>
    <row r="261" ht="15.75" customHeight="1">
      <c r="A261" s="4">
        <f t="shared" si="1"/>
        <v>2024</v>
      </c>
      <c r="B261" s="4">
        <f t="shared" si="2"/>
        <v>24</v>
      </c>
      <c r="C261" s="8">
        <v>45453.0</v>
      </c>
      <c r="D261" s="1">
        <v>0.0</v>
      </c>
      <c r="E261" s="1">
        <v>0.0</v>
      </c>
      <c r="F261" s="1">
        <v>0.0</v>
      </c>
      <c r="L261" s="6"/>
      <c r="M261" s="6"/>
      <c r="T261" s="1">
        <v>0.0</v>
      </c>
      <c r="AA261" s="6"/>
      <c r="AB261" s="1">
        <v>200.8974799</v>
      </c>
      <c r="AD261" s="10">
        <v>2167.237</v>
      </c>
      <c r="AF261" s="10">
        <v>858.6273</v>
      </c>
    </row>
    <row r="262" ht="15.75" customHeight="1">
      <c r="A262" s="4">
        <f t="shared" si="1"/>
        <v>2024</v>
      </c>
      <c r="B262" s="4">
        <f t="shared" si="2"/>
        <v>24</v>
      </c>
      <c r="C262" s="8">
        <v>45454.0</v>
      </c>
      <c r="D262" s="1">
        <v>0.0</v>
      </c>
      <c r="E262" s="1">
        <v>0.0</v>
      </c>
      <c r="F262" s="1">
        <v>0.0</v>
      </c>
      <c r="L262" s="6"/>
      <c r="M262" s="6"/>
      <c r="T262" s="1">
        <v>0.0</v>
      </c>
      <c r="AA262" s="6"/>
      <c r="AD262" s="10">
        <v>1235.901</v>
      </c>
      <c r="AF262" s="10">
        <v>-1722.41</v>
      </c>
    </row>
    <row r="263" ht="15.75" customHeight="1">
      <c r="A263" s="4">
        <f t="shared" si="1"/>
        <v>2024</v>
      </c>
      <c r="B263" s="4">
        <f t="shared" si="2"/>
        <v>24</v>
      </c>
      <c r="C263" s="8">
        <v>45455.0</v>
      </c>
      <c r="D263" s="1">
        <v>0.0</v>
      </c>
      <c r="E263" s="1">
        <v>0.0</v>
      </c>
      <c r="F263" s="1">
        <v>0.0</v>
      </c>
      <c r="L263" s="6"/>
      <c r="M263" s="6"/>
      <c r="T263" s="1">
        <v>0.0</v>
      </c>
      <c r="AA263" s="6"/>
      <c r="AD263" s="10">
        <v>9141.872</v>
      </c>
      <c r="AF263" s="10">
        <v>3218.964</v>
      </c>
    </row>
    <row r="264" ht="15.75" customHeight="1">
      <c r="A264" s="4">
        <f t="shared" si="1"/>
        <v>2024</v>
      </c>
      <c r="B264" s="4">
        <f t="shared" si="2"/>
        <v>24</v>
      </c>
      <c r="C264" s="8">
        <v>45456.0</v>
      </c>
      <c r="D264" s="1">
        <v>0.0</v>
      </c>
      <c r="E264" s="1">
        <v>0.0</v>
      </c>
      <c r="F264" s="1">
        <v>0.0</v>
      </c>
      <c r="L264" s="6"/>
      <c r="M264" s="6"/>
      <c r="T264" s="1">
        <v>0.0</v>
      </c>
      <c r="AA264" s="6"/>
      <c r="AD264" s="10">
        <v>8522.204</v>
      </c>
      <c r="AF264" s="10">
        <v>-6690.73</v>
      </c>
    </row>
    <row r="265" ht="15.75" customHeight="1">
      <c r="A265" s="4">
        <f t="shared" si="1"/>
        <v>2024</v>
      </c>
      <c r="B265" s="4">
        <f t="shared" si="2"/>
        <v>24</v>
      </c>
      <c r="C265" s="8">
        <v>45457.0</v>
      </c>
      <c r="D265" s="1">
        <v>0.0</v>
      </c>
      <c r="E265" s="1">
        <v>0.0</v>
      </c>
      <c r="F265" s="1">
        <v>0.0</v>
      </c>
      <c r="L265" s="6"/>
      <c r="M265" s="6"/>
      <c r="T265" s="1">
        <v>0.0</v>
      </c>
      <c r="AA265" s="6"/>
      <c r="AD265" s="10">
        <v>-1866.61</v>
      </c>
      <c r="AF265" s="10">
        <v>-7552.02</v>
      </c>
      <c r="AG265" s="10">
        <v>-182.787</v>
      </c>
    </row>
    <row r="266" ht="15.75" customHeight="1">
      <c r="A266" s="4">
        <f t="shared" si="1"/>
        <v>2024</v>
      </c>
      <c r="B266" s="4">
        <f t="shared" si="2"/>
        <v>25</v>
      </c>
      <c r="C266" s="8">
        <v>45460.0</v>
      </c>
      <c r="D266" s="1">
        <v>0.0</v>
      </c>
      <c r="E266" s="1">
        <v>0.0</v>
      </c>
      <c r="F266" s="1">
        <v>0.0</v>
      </c>
      <c r="L266" s="6"/>
      <c r="M266" s="6"/>
      <c r="T266" s="1">
        <v>0.0</v>
      </c>
      <c r="AA266" s="6"/>
      <c r="AD266" s="10">
        <v>4859.339</v>
      </c>
      <c r="AF266" s="10">
        <v>7246.198</v>
      </c>
      <c r="AG266" s="10">
        <v>3935.368</v>
      </c>
    </row>
    <row r="267" ht="15.75" customHeight="1">
      <c r="A267" s="4">
        <f t="shared" si="1"/>
        <v>2024</v>
      </c>
      <c r="B267" s="4">
        <f t="shared" si="2"/>
        <v>25</v>
      </c>
      <c r="C267" s="8">
        <v>45461.0</v>
      </c>
      <c r="D267" s="1">
        <v>0.0</v>
      </c>
      <c r="E267" s="1">
        <v>0.0</v>
      </c>
      <c r="F267" s="1">
        <v>0.0</v>
      </c>
      <c r="L267" s="6"/>
      <c r="M267" s="6"/>
      <c r="T267" s="10">
        <v>1624.66</v>
      </c>
      <c r="AA267" s="6"/>
      <c r="AD267" s="10">
        <v>3443.279</v>
      </c>
      <c r="AF267" s="10">
        <v>1204.421</v>
      </c>
      <c r="AG267" s="10">
        <v>2027.884</v>
      </c>
    </row>
    <row r="268" ht="15.75" customHeight="1">
      <c r="A268" s="4">
        <f t="shared" si="1"/>
        <v>2024</v>
      </c>
      <c r="B268" s="4">
        <f t="shared" si="2"/>
        <v>25</v>
      </c>
      <c r="C268" s="8">
        <v>45462.0</v>
      </c>
      <c r="D268" s="10">
        <v>9.44E-4</v>
      </c>
      <c r="E268" s="1">
        <v>0.0</v>
      </c>
      <c r="F268" s="1">
        <v>0.0</v>
      </c>
      <c r="L268" s="6"/>
      <c r="M268" s="6"/>
      <c r="T268" s="10">
        <v>-0.80652</v>
      </c>
      <c r="AA268" s="6"/>
      <c r="AD268" s="10">
        <v>-0.13525</v>
      </c>
      <c r="AF268" s="10">
        <v>-0.06059</v>
      </c>
      <c r="AG268" s="10">
        <v>-0.17088</v>
      </c>
    </row>
    <row r="269" ht="15.75" customHeight="1">
      <c r="A269" s="4">
        <f t="shared" si="1"/>
        <v>2024</v>
      </c>
      <c r="B269" s="4">
        <f t="shared" si="2"/>
        <v>25</v>
      </c>
      <c r="C269" s="8">
        <v>45463.0</v>
      </c>
      <c r="D269" s="10">
        <v>-5783.03</v>
      </c>
      <c r="E269" s="10">
        <v>-292.057</v>
      </c>
      <c r="F269" s="1">
        <v>0.0</v>
      </c>
      <c r="L269" s="6"/>
      <c r="M269" s="6"/>
      <c r="T269" s="10">
        <v>-5198.66</v>
      </c>
      <c r="AA269" s="6"/>
      <c r="AD269" s="10">
        <v>-1700.22</v>
      </c>
      <c r="AF269" s="10">
        <v>2496.062</v>
      </c>
      <c r="AG269" s="10">
        <v>4951.804</v>
      </c>
    </row>
    <row r="270" ht="15.75" customHeight="1">
      <c r="A270" s="4">
        <f t="shared" si="1"/>
        <v>2024</v>
      </c>
      <c r="B270" s="4">
        <f t="shared" si="2"/>
        <v>25</v>
      </c>
      <c r="C270" s="8">
        <v>45464.0</v>
      </c>
      <c r="D270" s="10">
        <v>-2588.95</v>
      </c>
      <c r="E270" s="10">
        <v>73.23203</v>
      </c>
      <c r="F270" s="1">
        <v>-1245.3</v>
      </c>
      <c r="L270" s="6"/>
      <c r="M270" s="6"/>
      <c r="T270" s="10">
        <v>-2950.32</v>
      </c>
      <c r="AA270" s="6"/>
      <c r="AD270" s="10">
        <v>-112.538</v>
      </c>
      <c r="AF270" s="10">
        <v>4992.098</v>
      </c>
      <c r="AG270" s="10">
        <v>-1708.67</v>
      </c>
    </row>
    <row r="271" ht="15.75" customHeight="1">
      <c r="A271" s="4">
        <f t="shared" si="1"/>
        <v>2024</v>
      </c>
      <c r="B271" s="4">
        <f t="shared" si="2"/>
        <v>26</v>
      </c>
      <c r="C271" s="8">
        <v>45467.0</v>
      </c>
      <c r="D271" s="10">
        <v>1376.336</v>
      </c>
      <c r="E271" s="10">
        <v>-806.279</v>
      </c>
      <c r="F271" s="10">
        <v>615.0683</v>
      </c>
      <c r="L271" s="6"/>
      <c r="M271" s="6"/>
      <c r="T271" s="10">
        <v>-3384.24</v>
      </c>
      <c r="AA271" s="6"/>
      <c r="AD271" s="10">
        <v>-1153.25</v>
      </c>
      <c r="AF271" s="10">
        <v>6783.562</v>
      </c>
      <c r="AG271" s="10">
        <v>-4153.64</v>
      </c>
      <c r="AH271" s="1">
        <v>373.2640794</v>
      </c>
    </row>
    <row r="272" ht="15.75" customHeight="1">
      <c r="A272" s="4">
        <f t="shared" si="1"/>
        <v>2024</v>
      </c>
      <c r="B272" s="4">
        <f t="shared" si="2"/>
        <v>26</v>
      </c>
      <c r="C272" s="8">
        <v>45468.0</v>
      </c>
      <c r="D272" s="10">
        <v>-762.586</v>
      </c>
      <c r="E272" s="10">
        <v>2996.741</v>
      </c>
      <c r="F272" s="10">
        <v>645.7724</v>
      </c>
      <c r="L272" s="6"/>
      <c r="M272" s="6"/>
      <c r="T272" s="10">
        <v>-500.492</v>
      </c>
      <c r="AA272" s="6"/>
      <c r="AD272" s="10">
        <v>-3295.57</v>
      </c>
      <c r="AF272" s="10">
        <v>-30535.5</v>
      </c>
      <c r="AG272" s="10">
        <v>3674.295</v>
      </c>
      <c r="AH272" s="1">
        <v>181.4381215</v>
      </c>
    </row>
    <row r="273" ht="15.75" customHeight="1">
      <c r="C273" s="2"/>
      <c r="L273" s="6"/>
      <c r="M273" s="6"/>
      <c r="AA273" s="6"/>
    </row>
    <row r="274" ht="15.75" customHeight="1">
      <c r="C274" s="2"/>
      <c r="L274" s="6"/>
      <c r="M274" s="6"/>
      <c r="AA274" s="6"/>
    </row>
    <row r="275" ht="15.75" customHeight="1">
      <c r="C275" s="2"/>
      <c r="L275" s="6"/>
      <c r="M275" s="6"/>
      <c r="AA275" s="6"/>
    </row>
    <row r="276" ht="15.75" customHeight="1">
      <c r="C276" s="2"/>
      <c r="L276" s="6"/>
      <c r="M276" s="6"/>
      <c r="AA276" s="6"/>
    </row>
    <row r="277" ht="15.75" customHeight="1">
      <c r="C277" s="2"/>
      <c r="L277" s="6"/>
      <c r="M277" s="6"/>
      <c r="AA277" s="6"/>
    </row>
    <row r="278" ht="15.75" customHeight="1">
      <c r="C278" s="2"/>
      <c r="L278" s="6"/>
      <c r="M278" s="6"/>
      <c r="AA278" s="6"/>
    </row>
    <row r="279" ht="15.75" customHeight="1">
      <c r="C279" s="2"/>
      <c r="L279" s="6"/>
      <c r="M279" s="6"/>
      <c r="AA279" s="6"/>
    </row>
    <row r="280" ht="15.75" customHeight="1">
      <c r="C280" s="2"/>
      <c r="L280" s="6"/>
      <c r="M280" s="6"/>
      <c r="AA280" s="6"/>
    </row>
    <row r="281" ht="15.75" customHeight="1">
      <c r="C281" s="2"/>
      <c r="L281" s="6"/>
      <c r="M281" s="6"/>
      <c r="AA281" s="6"/>
    </row>
    <row r="282" ht="15.75" customHeight="1">
      <c r="C282" s="2"/>
      <c r="L282" s="6"/>
      <c r="M282" s="6"/>
      <c r="AA282" s="6"/>
    </row>
    <row r="283" ht="15.75" customHeight="1">
      <c r="C283" s="2"/>
      <c r="L283" s="6"/>
      <c r="M283" s="6"/>
      <c r="AA283" s="6"/>
    </row>
    <row r="284" ht="15.75" customHeight="1">
      <c r="C284" s="2"/>
      <c r="L284" s="6"/>
      <c r="M284" s="6"/>
      <c r="AA284" s="6"/>
    </row>
    <row r="285" ht="15.75" customHeight="1">
      <c r="C285" s="2"/>
      <c r="L285" s="6"/>
      <c r="M285" s="6"/>
      <c r="AA285" s="6"/>
    </row>
    <row r="286" ht="15.75" customHeight="1">
      <c r="C286" s="2"/>
      <c r="L286" s="6"/>
      <c r="M286" s="6"/>
      <c r="AA286" s="6"/>
    </row>
    <row r="287" ht="15.75" customHeight="1">
      <c r="C287" s="2"/>
      <c r="L287" s="6"/>
      <c r="M287" s="6"/>
      <c r="AA287" s="6"/>
    </row>
    <row r="288" ht="15.75" customHeight="1">
      <c r="C288" s="2"/>
      <c r="L288" s="6"/>
      <c r="M288" s="6"/>
      <c r="AA288" s="6"/>
    </row>
    <row r="289" ht="15.75" customHeight="1">
      <c r="C289" s="2"/>
      <c r="L289" s="6"/>
      <c r="M289" s="6"/>
      <c r="AA289" s="6"/>
    </row>
    <row r="290" ht="15.75" customHeight="1">
      <c r="C290" s="2"/>
      <c r="L290" s="6"/>
      <c r="M290" s="6"/>
      <c r="AA290" s="6"/>
    </row>
    <row r="291" ht="15.75" customHeight="1">
      <c r="C291" s="2"/>
      <c r="L291" s="6"/>
      <c r="M291" s="6"/>
      <c r="AA291" s="6"/>
    </row>
    <row r="292" ht="15.75" customHeight="1">
      <c r="C292" s="2"/>
      <c r="L292" s="6"/>
      <c r="M292" s="6"/>
      <c r="AA292" s="6"/>
    </row>
    <row r="293" ht="15.75" customHeight="1">
      <c r="C293" s="2"/>
      <c r="L293" s="6"/>
      <c r="M293" s="6"/>
      <c r="AA293" s="6"/>
    </row>
    <row r="294" ht="15.75" customHeight="1">
      <c r="C294" s="2"/>
      <c r="L294" s="6"/>
      <c r="M294" s="6"/>
      <c r="AA294" s="6"/>
    </row>
    <row r="295" ht="15.75" customHeight="1">
      <c r="C295" s="2"/>
      <c r="L295" s="6"/>
      <c r="M295" s="6"/>
      <c r="AA295" s="6"/>
    </row>
    <row r="296" ht="15.75" customHeight="1">
      <c r="C296" s="2"/>
      <c r="L296" s="6"/>
      <c r="M296" s="6"/>
      <c r="AA296" s="6"/>
    </row>
    <row r="297" ht="15.75" customHeight="1">
      <c r="C297" s="2"/>
      <c r="L297" s="6"/>
      <c r="M297" s="6"/>
      <c r="AA297" s="6"/>
    </row>
    <row r="298" ht="15.75" customHeight="1">
      <c r="C298" s="2"/>
      <c r="L298" s="6"/>
      <c r="M298" s="6"/>
      <c r="AA298" s="6"/>
    </row>
    <row r="299" ht="15.75" customHeight="1">
      <c r="C299" s="2"/>
      <c r="L299" s="6"/>
      <c r="M299" s="6"/>
      <c r="AA299" s="6"/>
    </row>
    <row r="300" ht="15.75" customHeight="1">
      <c r="C300" s="2"/>
      <c r="L300" s="6"/>
      <c r="M300" s="6"/>
      <c r="AA300" s="6"/>
    </row>
    <row r="301" ht="15.75" customHeight="1">
      <c r="C301" s="2"/>
      <c r="L301" s="6"/>
      <c r="M301" s="6"/>
      <c r="AA301" s="6"/>
    </row>
    <row r="302" ht="15.75" customHeight="1">
      <c r="C302" s="2"/>
      <c r="L302" s="6"/>
      <c r="M302" s="6"/>
      <c r="AA302" s="6"/>
    </row>
    <row r="303" ht="15.75" customHeight="1">
      <c r="C303" s="2"/>
      <c r="L303" s="6"/>
      <c r="M303" s="6"/>
      <c r="AA303" s="6"/>
    </row>
    <row r="304" ht="15.75" customHeight="1">
      <c r="C304" s="2"/>
      <c r="L304" s="6"/>
      <c r="M304" s="6"/>
      <c r="AA304" s="6"/>
    </row>
    <row r="305" ht="15.75" customHeight="1">
      <c r="C305" s="2"/>
      <c r="L305" s="6"/>
      <c r="M305" s="6"/>
      <c r="AA305" s="6"/>
    </row>
    <row r="306" ht="15.75" customHeight="1">
      <c r="C306" s="2"/>
      <c r="L306" s="6"/>
      <c r="M306" s="6"/>
      <c r="AA306" s="6"/>
    </row>
    <row r="307" ht="15.75" customHeight="1">
      <c r="C307" s="2"/>
      <c r="L307" s="6"/>
      <c r="M307" s="6"/>
      <c r="AA307" s="6"/>
    </row>
    <row r="308" ht="15.75" customHeight="1">
      <c r="C308" s="2"/>
      <c r="L308" s="6"/>
      <c r="M308" s="6"/>
      <c r="AA308" s="6"/>
    </row>
    <row r="309" ht="15.75" customHeight="1">
      <c r="C309" s="2"/>
      <c r="L309" s="6"/>
      <c r="M309" s="6"/>
      <c r="AA309" s="6"/>
    </row>
    <row r="310" ht="15.75" customHeight="1">
      <c r="C310" s="2"/>
      <c r="L310" s="6"/>
      <c r="M310" s="6"/>
      <c r="AA310" s="6"/>
    </row>
    <row r="311" ht="15.75" customHeight="1">
      <c r="C311" s="2"/>
      <c r="L311" s="6"/>
      <c r="M311" s="6"/>
      <c r="AA311" s="6"/>
    </row>
    <row r="312" ht="15.75" customHeight="1">
      <c r="C312" s="2"/>
      <c r="L312" s="6"/>
      <c r="M312" s="6"/>
      <c r="AA312" s="6"/>
    </row>
    <row r="313" ht="15.75" customHeight="1">
      <c r="C313" s="2"/>
      <c r="L313" s="6"/>
      <c r="M313" s="6"/>
      <c r="AA313" s="6"/>
    </row>
    <row r="314" ht="15.75" customHeight="1">
      <c r="C314" s="2"/>
      <c r="L314" s="6"/>
      <c r="M314" s="6"/>
      <c r="AA314" s="6"/>
    </row>
    <row r="315" ht="15.75" customHeight="1">
      <c r="C315" s="2"/>
      <c r="L315" s="6"/>
      <c r="M315" s="6"/>
      <c r="AA315" s="6"/>
    </row>
    <row r="316" ht="15.75" customHeight="1">
      <c r="C316" s="2"/>
      <c r="L316" s="6"/>
      <c r="M316" s="6"/>
      <c r="AA316" s="6"/>
    </row>
    <row r="317" ht="15.75" customHeight="1">
      <c r="C317" s="2"/>
      <c r="L317" s="6"/>
      <c r="M317" s="6"/>
      <c r="AA317" s="6"/>
    </row>
    <row r="318" ht="15.75" customHeight="1">
      <c r="C318" s="2"/>
      <c r="L318" s="6"/>
      <c r="M318" s="6"/>
      <c r="AA318" s="6"/>
    </row>
    <row r="319" ht="15.75" customHeight="1">
      <c r="C319" s="2"/>
      <c r="L319" s="6"/>
      <c r="M319" s="6"/>
      <c r="AA319" s="6"/>
    </row>
    <row r="320" ht="15.75" customHeight="1">
      <c r="C320" s="2"/>
      <c r="L320" s="6"/>
      <c r="M320" s="6"/>
      <c r="AA320" s="6"/>
    </row>
    <row r="321" ht="15.75" customHeight="1">
      <c r="C321" s="2"/>
      <c r="L321" s="6"/>
      <c r="M321" s="6"/>
      <c r="AA321" s="6"/>
    </row>
    <row r="322" ht="15.75" customHeight="1">
      <c r="C322" s="2"/>
      <c r="L322" s="6"/>
      <c r="M322" s="6"/>
      <c r="AA322" s="6"/>
    </row>
    <row r="323" ht="15.75" customHeight="1">
      <c r="C323" s="2"/>
      <c r="L323" s="6"/>
      <c r="M323" s="6"/>
      <c r="AA323" s="6"/>
    </row>
    <row r="324" ht="15.75" customHeight="1">
      <c r="C324" s="2"/>
      <c r="L324" s="6"/>
      <c r="M324" s="6"/>
      <c r="AA324" s="6"/>
    </row>
    <row r="325" ht="15.75" customHeight="1">
      <c r="C325" s="2"/>
      <c r="L325" s="6"/>
      <c r="M325" s="6"/>
      <c r="AA325" s="6"/>
    </row>
    <row r="326" ht="15.75" customHeight="1">
      <c r="C326" s="2"/>
      <c r="L326" s="6"/>
      <c r="M326" s="6"/>
      <c r="AA326" s="6"/>
    </row>
    <row r="327" ht="15.75" customHeight="1">
      <c r="C327" s="2"/>
      <c r="L327" s="6"/>
      <c r="M327" s="6"/>
      <c r="AA327" s="6"/>
    </row>
    <row r="328" ht="15.75" customHeight="1">
      <c r="C328" s="2"/>
      <c r="L328" s="6"/>
      <c r="M328" s="6"/>
      <c r="AA328" s="6"/>
    </row>
    <row r="329" ht="15.75" customHeight="1">
      <c r="C329" s="2"/>
      <c r="L329" s="6"/>
      <c r="M329" s="6"/>
      <c r="AA329" s="6"/>
    </row>
    <row r="330" ht="15.75" customHeight="1">
      <c r="C330" s="2"/>
      <c r="L330" s="6"/>
      <c r="M330" s="6"/>
      <c r="AA330" s="6"/>
    </row>
    <row r="331" ht="15.75" customHeight="1">
      <c r="C331" s="2"/>
      <c r="L331" s="6"/>
      <c r="M331" s="6"/>
      <c r="AA331" s="6"/>
    </row>
    <row r="332" ht="15.75" customHeight="1">
      <c r="C332" s="2"/>
      <c r="L332" s="6"/>
      <c r="M332" s="6"/>
      <c r="AA332" s="6"/>
    </row>
    <row r="333" ht="15.75" customHeight="1">
      <c r="C333" s="2"/>
      <c r="L333" s="6"/>
      <c r="M333" s="6"/>
      <c r="AA333" s="6"/>
    </row>
    <row r="334" ht="15.75" customHeight="1">
      <c r="C334" s="2"/>
      <c r="L334" s="6"/>
      <c r="M334" s="6"/>
      <c r="AA334" s="6"/>
    </row>
    <row r="335" ht="15.75" customHeight="1">
      <c r="C335" s="2"/>
      <c r="L335" s="6"/>
      <c r="M335" s="6"/>
      <c r="AA335" s="6"/>
    </row>
    <row r="336" ht="15.75" customHeight="1">
      <c r="C336" s="2"/>
      <c r="L336" s="6"/>
      <c r="M336" s="6"/>
      <c r="AA336" s="6"/>
    </row>
    <row r="337" ht="15.75" customHeight="1">
      <c r="C337" s="2"/>
      <c r="L337" s="6"/>
      <c r="M337" s="6"/>
      <c r="AA337" s="6"/>
    </row>
    <row r="338" ht="15.75" customHeight="1">
      <c r="C338" s="2"/>
      <c r="L338" s="6"/>
      <c r="M338" s="6"/>
      <c r="AA338" s="6"/>
    </row>
    <row r="339" ht="15.75" customHeight="1">
      <c r="C339" s="2"/>
      <c r="L339" s="6"/>
      <c r="M339" s="6"/>
      <c r="AA339" s="6"/>
    </row>
    <row r="340" ht="15.75" customHeight="1">
      <c r="C340" s="2"/>
      <c r="L340" s="6"/>
      <c r="M340" s="6"/>
      <c r="AA340" s="6"/>
    </row>
    <row r="341" ht="15.75" customHeight="1">
      <c r="C341" s="2"/>
      <c r="L341" s="6"/>
      <c r="M341" s="6"/>
      <c r="AA341" s="6"/>
    </row>
    <row r="342" ht="15.75" customHeight="1">
      <c r="C342" s="2"/>
      <c r="L342" s="6"/>
      <c r="M342" s="6"/>
      <c r="AA342" s="6"/>
    </row>
    <row r="343" ht="15.75" customHeight="1">
      <c r="C343" s="2"/>
      <c r="L343" s="6"/>
      <c r="M343" s="6"/>
      <c r="AA343" s="6"/>
    </row>
    <row r="344" ht="15.75" customHeight="1">
      <c r="C344" s="2"/>
      <c r="L344" s="6"/>
      <c r="M344" s="6"/>
      <c r="AA344" s="6"/>
    </row>
    <row r="345" ht="15.75" customHeight="1">
      <c r="C345" s="2"/>
      <c r="L345" s="6"/>
      <c r="M345" s="6"/>
      <c r="AA345" s="6"/>
    </row>
    <row r="346" ht="15.75" customHeight="1">
      <c r="C346" s="2"/>
      <c r="L346" s="6"/>
      <c r="M346" s="6"/>
      <c r="AA346" s="6"/>
    </row>
    <row r="347" ht="15.75" customHeight="1">
      <c r="C347" s="2"/>
      <c r="L347" s="6"/>
      <c r="M347" s="6"/>
      <c r="AA347" s="6"/>
    </row>
    <row r="348" ht="15.75" customHeight="1">
      <c r="C348" s="2"/>
      <c r="L348" s="6"/>
      <c r="M348" s="6"/>
      <c r="AA348" s="6"/>
    </row>
    <row r="349" ht="15.75" customHeight="1">
      <c r="C349" s="2"/>
      <c r="L349" s="6"/>
      <c r="M349" s="6"/>
      <c r="AA349" s="6"/>
    </row>
    <row r="350" ht="15.75" customHeight="1">
      <c r="C350" s="2"/>
      <c r="L350" s="6"/>
      <c r="M350" s="6"/>
      <c r="AA350" s="6"/>
    </row>
    <row r="351" ht="15.75" customHeight="1">
      <c r="C351" s="2"/>
      <c r="L351" s="6"/>
      <c r="M351" s="6"/>
      <c r="AA351" s="6"/>
    </row>
    <row r="352" ht="15.75" customHeight="1">
      <c r="C352" s="2"/>
      <c r="L352" s="6"/>
      <c r="M352" s="6"/>
      <c r="AA352" s="6"/>
    </row>
    <row r="353" ht="15.75" customHeight="1">
      <c r="C353" s="2"/>
      <c r="L353" s="6"/>
      <c r="M353" s="6"/>
      <c r="AA353" s="6"/>
    </row>
    <row r="354" ht="15.75" customHeight="1">
      <c r="C354" s="2"/>
      <c r="L354" s="6"/>
      <c r="M354" s="6"/>
      <c r="AA354" s="6"/>
    </row>
    <row r="355" ht="15.75" customHeight="1">
      <c r="C355" s="2"/>
      <c r="L355" s="6"/>
      <c r="M355" s="6"/>
      <c r="AA355" s="6"/>
    </row>
    <row r="356" ht="15.75" customHeight="1">
      <c r="C356" s="2"/>
      <c r="L356" s="6"/>
      <c r="M356" s="6"/>
      <c r="AA356" s="6"/>
    </row>
    <row r="357" ht="15.75" customHeight="1">
      <c r="C357" s="2"/>
      <c r="L357" s="6"/>
      <c r="M357" s="6"/>
      <c r="AA357" s="6"/>
    </row>
    <row r="358" ht="15.75" customHeight="1">
      <c r="C358" s="2"/>
      <c r="L358" s="6"/>
      <c r="M358" s="6"/>
      <c r="AA358" s="6"/>
    </row>
    <row r="359" ht="15.75" customHeight="1">
      <c r="C359" s="2"/>
      <c r="L359" s="6"/>
      <c r="M359" s="6"/>
      <c r="AA359" s="6"/>
    </row>
    <row r="360" ht="15.75" customHeight="1">
      <c r="C360" s="2"/>
      <c r="L360" s="6"/>
      <c r="M360" s="6"/>
      <c r="AA360" s="6"/>
    </row>
    <row r="361" ht="15.75" customHeight="1">
      <c r="C361" s="2"/>
      <c r="L361" s="6"/>
      <c r="M361" s="6"/>
      <c r="AA361" s="6"/>
    </row>
    <row r="362" ht="15.75" customHeight="1">
      <c r="C362" s="2"/>
      <c r="L362" s="6"/>
      <c r="M362" s="6"/>
      <c r="AA362" s="6"/>
    </row>
    <row r="363" ht="15.75" customHeight="1">
      <c r="C363" s="2"/>
      <c r="L363" s="6"/>
      <c r="M363" s="6"/>
      <c r="AA363" s="6"/>
    </row>
    <row r="364" ht="15.75" customHeight="1">
      <c r="C364" s="2"/>
      <c r="L364" s="6"/>
      <c r="M364" s="6"/>
      <c r="AA364" s="6"/>
    </row>
    <row r="365" ht="15.75" customHeight="1">
      <c r="C365" s="2"/>
      <c r="L365" s="6"/>
      <c r="M365" s="6"/>
      <c r="AA365" s="6"/>
    </row>
    <row r="366" ht="15.75" customHeight="1">
      <c r="C366" s="2"/>
      <c r="L366" s="6"/>
      <c r="M366" s="6"/>
      <c r="AA366" s="6"/>
    </row>
    <row r="367" ht="15.75" customHeight="1">
      <c r="C367" s="2"/>
      <c r="L367" s="6"/>
      <c r="M367" s="6"/>
      <c r="AA367" s="6"/>
    </row>
    <row r="368" ht="15.75" customHeight="1">
      <c r="C368" s="2"/>
      <c r="L368" s="6"/>
      <c r="M368" s="6"/>
      <c r="AA368" s="6"/>
    </row>
    <row r="369" ht="15.75" customHeight="1">
      <c r="C369" s="2"/>
      <c r="L369" s="6"/>
      <c r="M369" s="6"/>
      <c r="AA369" s="6"/>
    </row>
    <row r="370" ht="15.75" customHeight="1">
      <c r="C370" s="2"/>
      <c r="L370" s="6"/>
      <c r="M370" s="6"/>
      <c r="AA370" s="6"/>
    </row>
    <row r="371" ht="15.75" customHeight="1">
      <c r="C371" s="2"/>
      <c r="L371" s="6"/>
      <c r="M371" s="6"/>
      <c r="AA371" s="6"/>
    </row>
    <row r="372" ht="15.75" customHeight="1">
      <c r="C372" s="2"/>
      <c r="L372" s="6"/>
      <c r="M372" s="6"/>
      <c r="AA372" s="6"/>
    </row>
    <row r="373" ht="15.75" customHeight="1">
      <c r="C373" s="2"/>
      <c r="L373" s="6"/>
      <c r="M373" s="6"/>
      <c r="AA373" s="6"/>
    </row>
    <row r="374" ht="15.75" customHeight="1">
      <c r="C374" s="2"/>
      <c r="L374" s="6"/>
      <c r="M374" s="6"/>
      <c r="AA374" s="6"/>
    </row>
    <row r="375" ht="15.75" customHeight="1">
      <c r="C375" s="2"/>
      <c r="L375" s="6"/>
      <c r="M375" s="6"/>
      <c r="AA375" s="6"/>
    </row>
    <row r="376" ht="15.75" customHeight="1">
      <c r="C376" s="2"/>
      <c r="L376" s="6"/>
      <c r="M376" s="6"/>
      <c r="AA376" s="6"/>
    </row>
    <row r="377" ht="15.75" customHeight="1">
      <c r="C377" s="2"/>
      <c r="L377" s="6"/>
      <c r="M377" s="6"/>
      <c r="AA377" s="6"/>
    </row>
    <row r="378" ht="15.75" customHeight="1">
      <c r="C378" s="2"/>
      <c r="L378" s="6"/>
      <c r="M378" s="6"/>
      <c r="AA378" s="6"/>
    </row>
    <row r="379" ht="15.75" customHeight="1">
      <c r="C379" s="2"/>
      <c r="L379" s="6"/>
      <c r="M379" s="6"/>
      <c r="AA379" s="6"/>
    </row>
    <row r="380" ht="15.75" customHeight="1">
      <c r="C380" s="2"/>
      <c r="L380" s="6"/>
      <c r="M380" s="6"/>
      <c r="AA380" s="6"/>
    </row>
    <row r="381" ht="15.75" customHeight="1">
      <c r="C381" s="2"/>
      <c r="L381" s="6"/>
      <c r="M381" s="6"/>
      <c r="AA381" s="6"/>
    </row>
    <row r="382" ht="15.75" customHeight="1">
      <c r="C382" s="2"/>
      <c r="L382" s="6"/>
      <c r="M382" s="6"/>
      <c r="AA382" s="6"/>
    </row>
    <row r="383" ht="15.75" customHeight="1">
      <c r="C383" s="2"/>
      <c r="L383" s="6"/>
      <c r="M383" s="6"/>
      <c r="AA383" s="6"/>
    </row>
    <row r="384" ht="15.75" customHeight="1">
      <c r="C384" s="2"/>
      <c r="L384" s="6"/>
      <c r="M384" s="6"/>
      <c r="AA384" s="6"/>
    </row>
    <row r="385" ht="15.75" customHeight="1">
      <c r="C385" s="2"/>
      <c r="L385" s="6"/>
      <c r="M385" s="6"/>
      <c r="AA385" s="6"/>
    </row>
    <row r="386" ht="15.75" customHeight="1">
      <c r="C386" s="2"/>
      <c r="L386" s="6"/>
      <c r="M386" s="6"/>
      <c r="AA386" s="6"/>
    </row>
    <row r="387" ht="15.75" customHeight="1">
      <c r="C387" s="2"/>
      <c r="L387" s="6"/>
      <c r="M387" s="6"/>
      <c r="AA387" s="6"/>
    </row>
    <row r="388" ht="15.75" customHeight="1">
      <c r="C388" s="2"/>
      <c r="L388" s="6"/>
      <c r="M388" s="6"/>
      <c r="AA388" s="6"/>
    </row>
    <row r="389" ht="15.75" customHeight="1">
      <c r="C389" s="2"/>
      <c r="L389" s="6"/>
      <c r="M389" s="6"/>
      <c r="AA389" s="6"/>
    </row>
    <row r="390" ht="15.75" customHeight="1">
      <c r="C390" s="2"/>
      <c r="L390" s="6"/>
      <c r="M390" s="6"/>
      <c r="AA390" s="6"/>
    </row>
    <row r="391" ht="15.75" customHeight="1">
      <c r="C391" s="2"/>
      <c r="L391" s="6"/>
      <c r="M391" s="6"/>
      <c r="AA391" s="6"/>
    </row>
    <row r="392" ht="15.75" customHeight="1">
      <c r="C392" s="2"/>
      <c r="L392" s="6"/>
      <c r="M392" s="6"/>
      <c r="AA392" s="6"/>
    </row>
    <row r="393" ht="15.75" customHeight="1">
      <c r="C393" s="2"/>
      <c r="L393" s="6"/>
      <c r="M393" s="6"/>
      <c r="AA393" s="6"/>
    </row>
    <row r="394" ht="15.75" customHeight="1">
      <c r="C394" s="2"/>
      <c r="L394" s="6"/>
      <c r="M394" s="6"/>
      <c r="AA394" s="6"/>
    </row>
    <row r="395" ht="15.75" customHeight="1">
      <c r="C395" s="2"/>
      <c r="L395" s="6"/>
      <c r="M395" s="6"/>
      <c r="AA395" s="6"/>
    </row>
    <row r="396" ht="15.75" customHeight="1">
      <c r="C396" s="2"/>
      <c r="L396" s="6"/>
      <c r="M396" s="6"/>
      <c r="AA396" s="6"/>
    </row>
    <row r="397" ht="15.75" customHeight="1">
      <c r="C397" s="2"/>
      <c r="L397" s="6"/>
      <c r="M397" s="6"/>
      <c r="AA397" s="6"/>
    </row>
    <row r="398" ht="15.75" customHeight="1">
      <c r="C398" s="2"/>
      <c r="L398" s="6"/>
      <c r="M398" s="6"/>
      <c r="AA398" s="6"/>
    </row>
    <row r="399" ht="15.75" customHeight="1">
      <c r="C399" s="2"/>
      <c r="L399" s="6"/>
      <c r="M399" s="6"/>
      <c r="AA399" s="6"/>
    </row>
    <row r="400" ht="15.75" customHeight="1">
      <c r="C400" s="2"/>
      <c r="L400" s="6"/>
      <c r="M400" s="6"/>
      <c r="AA400" s="6"/>
    </row>
    <row r="401" ht="15.75" customHeight="1">
      <c r="C401" s="2"/>
      <c r="L401" s="6"/>
      <c r="M401" s="6"/>
      <c r="AA401" s="6"/>
    </row>
    <row r="402" ht="15.75" customHeight="1">
      <c r="C402" s="2"/>
      <c r="L402" s="6"/>
      <c r="M402" s="6"/>
      <c r="AA402" s="6"/>
    </row>
    <row r="403" ht="15.75" customHeight="1">
      <c r="C403" s="2"/>
      <c r="L403" s="6"/>
      <c r="M403" s="6"/>
      <c r="AA403" s="6"/>
    </row>
    <row r="404" ht="15.75" customHeight="1">
      <c r="C404" s="2"/>
      <c r="L404" s="6"/>
      <c r="M404" s="6"/>
      <c r="AA404" s="6"/>
    </row>
    <row r="405" ht="15.75" customHeight="1">
      <c r="C405" s="2"/>
      <c r="L405" s="6"/>
      <c r="M405" s="6"/>
      <c r="AA405" s="6"/>
    </row>
    <row r="406" ht="15.75" customHeight="1">
      <c r="C406" s="2"/>
      <c r="L406" s="6"/>
      <c r="M406" s="6"/>
      <c r="AA406" s="6"/>
    </row>
    <row r="407" ht="15.75" customHeight="1">
      <c r="C407" s="2"/>
      <c r="L407" s="6"/>
      <c r="M407" s="6"/>
      <c r="AA407" s="6"/>
    </row>
    <row r="408" ht="15.75" customHeight="1">
      <c r="C408" s="2"/>
      <c r="L408" s="6"/>
      <c r="M408" s="6"/>
      <c r="AA408" s="6"/>
    </row>
    <row r="409" ht="15.75" customHeight="1">
      <c r="C409" s="2"/>
      <c r="L409" s="6"/>
      <c r="M409" s="6"/>
      <c r="AA409" s="6"/>
    </row>
    <row r="410" ht="15.75" customHeight="1">
      <c r="C410" s="2"/>
      <c r="L410" s="6"/>
      <c r="M410" s="6"/>
      <c r="AA410" s="6"/>
    </row>
    <row r="411" ht="15.75" customHeight="1">
      <c r="C411" s="2"/>
      <c r="L411" s="6"/>
      <c r="M411" s="6"/>
      <c r="AA411" s="6"/>
    </row>
    <row r="412" ht="15.75" customHeight="1">
      <c r="C412" s="2"/>
      <c r="L412" s="6"/>
      <c r="M412" s="6"/>
      <c r="AA412" s="6"/>
    </row>
    <row r="413" ht="15.75" customHeight="1">
      <c r="C413" s="2"/>
      <c r="L413" s="6"/>
      <c r="M413" s="6"/>
      <c r="AA413" s="6"/>
    </row>
    <row r="414" ht="15.75" customHeight="1">
      <c r="C414" s="2"/>
      <c r="L414" s="6"/>
      <c r="M414" s="6"/>
      <c r="AA414" s="6"/>
    </row>
    <row r="415" ht="15.75" customHeight="1">
      <c r="C415" s="2"/>
      <c r="L415" s="6"/>
      <c r="M415" s="6"/>
      <c r="AA415" s="6"/>
    </row>
    <row r="416" ht="15.75" customHeight="1">
      <c r="C416" s="2"/>
      <c r="L416" s="6"/>
      <c r="M416" s="6"/>
      <c r="AA416" s="6"/>
    </row>
    <row r="417" ht="15.75" customHeight="1">
      <c r="C417" s="2"/>
      <c r="L417" s="6"/>
      <c r="M417" s="6"/>
      <c r="AA417" s="6"/>
    </row>
    <row r="418" ht="15.75" customHeight="1">
      <c r="C418" s="2"/>
      <c r="L418" s="6"/>
      <c r="M418" s="6"/>
      <c r="AA418" s="6"/>
    </row>
    <row r="419" ht="15.75" customHeight="1">
      <c r="C419" s="2"/>
      <c r="L419" s="6"/>
      <c r="M419" s="6"/>
      <c r="AA419" s="6"/>
    </row>
    <row r="420" ht="15.75" customHeight="1">
      <c r="C420" s="2"/>
      <c r="L420" s="6"/>
      <c r="M420" s="6"/>
      <c r="AA420" s="6"/>
    </row>
    <row r="421" ht="15.75" customHeight="1">
      <c r="C421" s="2"/>
      <c r="L421" s="6"/>
      <c r="M421" s="6"/>
      <c r="AA421" s="6"/>
    </row>
    <row r="422" ht="15.75" customHeight="1">
      <c r="C422" s="2"/>
      <c r="L422" s="6"/>
      <c r="M422" s="6"/>
      <c r="AA422" s="6"/>
    </row>
    <row r="423" ht="15.75" customHeight="1">
      <c r="C423" s="2"/>
      <c r="L423" s="6"/>
      <c r="M423" s="6"/>
      <c r="AA423" s="6"/>
    </row>
    <row r="424" ht="15.75" customHeight="1">
      <c r="C424" s="2"/>
      <c r="L424" s="6"/>
      <c r="M424" s="6"/>
      <c r="AA424" s="6"/>
    </row>
    <row r="425" ht="15.75" customHeight="1">
      <c r="C425" s="2"/>
      <c r="L425" s="6"/>
      <c r="M425" s="6"/>
      <c r="AA425" s="6"/>
    </row>
    <row r="426" ht="15.75" customHeight="1">
      <c r="C426" s="2"/>
      <c r="L426" s="6"/>
      <c r="M426" s="6"/>
      <c r="AA426" s="6"/>
    </row>
    <row r="427" ht="15.75" customHeight="1">
      <c r="C427" s="2"/>
      <c r="L427" s="6"/>
      <c r="M427" s="6"/>
      <c r="AA427" s="6"/>
    </row>
    <row r="428" ht="15.75" customHeight="1">
      <c r="C428" s="2"/>
      <c r="L428" s="6"/>
      <c r="M428" s="6"/>
      <c r="AA428" s="6"/>
    </row>
    <row r="429" ht="15.75" customHeight="1">
      <c r="C429" s="2"/>
      <c r="L429" s="6"/>
      <c r="M429" s="6"/>
      <c r="AA429" s="6"/>
    </row>
    <row r="430" ht="15.75" customHeight="1">
      <c r="C430" s="2"/>
      <c r="L430" s="6"/>
      <c r="M430" s="6"/>
      <c r="AA430" s="6"/>
    </row>
    <row r="431" ht="15.75" customHeight="1">
      <c r="C431" s="2"/>
      <c r="L431" s="6"/>
      <c r="M431" s="6"/>
      <c r="AA431" s="6"/>
    </row>
    <row r="432" ht="15.75" customHeight="1">
      <c r="C432" s="2"/>
      <c r="L432" s="6"/>
      <c r="M432" s="6"/>
      <c r="AA432" s="6"/>
    </row>
    <row r="433" ht="15.75" customHeight="1">
      <c r="C433" s="2"/>
      <c r="L433" s="6"/>
      <c r="M433" s="6"/>
      <c r="AA433" s="6"/>
    </row>
    <row r="434" ht="15.75" customHeight="1">
      <c r="C434" s="2"/>
      <c r="L434" s="6"/>
      <c r="M434" s="6"/>
      <c r="AA434" s="6"/>
    </row>
    <row r="435" ht="15.75" customHeight="1">
      <c r="C435" s="2"/>
      <c r="L435" s="6"/>
      <c r="M435" s="6"/>
      <c r="AA435" s="6"/>
    </row>
    <row r="436" ht="15.75" customHeight="1">
      <c r="C436" s="2"/>
      <c r="L436" s="6"/>
      <c r="M436" s="6"/>
      <c r="AA436" s="6"/>
    </row>
    <row r="437" ht="15.75" customHeight="1">
      <c r="C437" s="2"/>
      <c r="L437" s="6"/>
      <c r="M437" s="6"/>
      <c r="AA437" s="6"/>
    </row>
    <row r="438" ht="15.75" customHeight="1">
      <c r="C438" s="2"/>
      <c r="L438" s="6"/>
      <c r="M438" s="6"/>
      <c r="AA438" s="6"/>
    </row>
    <row r="439" ht="15.75" customHeight="1">
      <c r="C439" s="2"/>
      <c r="L439" s="6"/>
      <c r="M439" s="6"/>
      <c r="AA439" s="6"/>
    </row>
    <row r="440" ht="15.75" customHeight="1">
      <c r="C440" s="2"/>
      <c r="L440" s="6"/>
      <c r="M440" s="6"/>
      <c r="AA440" s="6"/>
    </row>
    <row r="441" ht="15.75" customHeight="1">
      <c r="C441" s="2"/>
      <c r="L441" s="6"/>
      <c r="M441" s="6"/>
      <c r="AA441" s="6"/>
    </row>
    <row r="442" ht="15.75" customHeight="1">
      <c r="C442" s="2"/>
      <c r="L442" s="6"/>
      <c r="M442" s="6"/>
      <c r="AA442" s="6"/>
    </row>
    <row r="443" ht="15.75" customHeight="1">
      <c r="C443" s="2"/>
      <c r="L443" s="6"/>
      <c r="M443" s="6"/>
      <c r="AA443" s="6"/>
    </row>
    <row r="444" ht="15.75" customHeight="1">
      <c r="C444" s="2"/>
      <c r="L444" s="6"/>
      <c r="M444" s="6"/>
      <c r="AA444" s="6"/>
    </row>
    <row r="445" ht="15.75" customHeight="1">
      <c r="C445" s="2"/>
      <c r="L445" s="6"/>
      <c r="M445" s="6"/>
      <c r="AA445" s="6"/>
    </row>
    <row r="446" ht="15.75" customHeight="1">
      <c r="C446" s="2"/>
      <c r="L446" s="6"/>
      <c r="M446" s="6"/>
      <c r="AA446" s="6"/>
    </row>
    <row r="447" ht="15.75" customHeight="1">
      <c r="C447" s="2"/>
      <c r="L447" s="6"/>
      <c r="M447" s="6"/>
      <c r="AA447" s="6"/>
    </row>
    <row r="448" ht="15.75" customHeight="1">
      <c r="C448" s="2"/>
      <c r="L448" s="6"/>
      <c r="M448" s="6"/>
      <c r="AA448" s="6"/>
    </row>
    <row r="449" ht="15.75" customHeight="1">
      <c r="C449" s="2"/>
      <c r="L449" s="6"/>
      <c r="M449" s="6"/>
      <c r="AA449" s="6"/>
    </row>
    <row r="450" ht="15.75" customHeight="1">
      <c r="C450" s="2"/>
      <c r="L450" s="6"/>
      <c r="M450" s="6"/>
      <c r="AA450" s="6"/>
    </row>
    <row r="451" ht="15.75" customHeight="1">
      <c r="C451" s="2"/>
      <c r="L451" s="6"/>
      <c r="M451" s="6"/>
      <c r="AA451" s="6"/>
    </row>
    <row r="452" ht="15.75" customHeight="1">
      <c r="C452" s="2"/>
      <c r="L452" s="6"/>
      <c r="M452" s="6"/>
      <c r="AA452" s="6"/>
    </row>
    <row r="453" ht="15.75" customHeight="1">
      <c r="C453" s="2"/>
      <c r="L453" s="6"/>
      <c r="M453" s="6"/>
      <c r="AA453" s="6"/>
    </row>
    <row r="454" ht="15.75" customHeight="1">
      <c r="C454" s="2"/>
      <c r="L454" s="6"/>
      <c r="M454" s="6"/>
      <c r="AA454" s="6"/>
    </row>
    <row r="455" ht="15.75" customHeight="1">
      <c r="C455" s="2"/>
      <c r="L455" s="6"/>
      <c r="M455" s="6"/>
      <c r="AA455" s="6"/>
    </row>
    <row r="456" ht="15.75" customHeight="1">
      <c r="C456" s="2"/>
      <c r="L456" s="6"/>
      <c r="M456" s="6"/>
      <c r="AA456" s="6"/>
    </row>
    <row r="457" ht="15.75" customHeight="1">
      <c r="C457" s="2"/>
      <c r="L457" s="6"/>
      <c r="M457" s="6"/>
      <c r="AA457" s="6"/>
    </row>
    <row r="458" ht="15.75" customHeight="1">
      <c r="C458" s="2"/>
      <c r="L458" s="6"/>
      <c r="M458" s="6"/>
      <c r="AA458" s="6"/>
    </row>
    <row r="459" ht="15.75" customHeight="1">
      <c r="C459" s="2"/>
      <c r="L459" s="6"/>
      <c r="M459" s="6"/>
      <c r="AA459" s="6"/>
    </row>
    <row r="460" ht="15.75" customHeight="1">
      <c r="C460" s="2"/>
      <c r="L460" s="6"/>
      <c r="M460" s="6"/>
      <c r="AA460" s="6"/>
    </row>
    <row r="461" ht="15.75" customHeight="1">
      <c r="C461" s="2"/>
      <c r="L461" s="6"/>
      <c r="M461" s="6"/>
      <c r="AA461" s="6"/>
    </row>
    <row r="462" ht="15.75" customHeight="1">
      <c r="C462" s="2"/>
      <c r="L462" s="6"/>
      <c r="M462" s="6"/>
      <c r="AA462" s="6"/>
    </row>
    <row r="463" ht="15.75" customHeight="1">
      <c r="C463" s="2"/>
      <c r="L463" s="6"/>
      <c r="M463" s="6"/>
      <c r="AA463" s="6"/>
    </row>
    <row r="464" ht="15.75" customHeight="1">
      <c r="C464" s="2"/>
      <c r="L464" s="6"/>
      <c r="M464" s="6"/>
      <c r="AA464" s="6"/>
    </row>
    <row r="465" ht="15.75" customHeight="1">
      <c r="C465" s="2"/>
      <c r="L465" s="6"/>
      <c r="M465" s="6"/>
      <c r="AA465" s="6"/>
    </row>
    <row r="466" ht="15.75" customHeight="1">
      <c r="C466" s="2"/>
      <c r="L466" s="6"/>
      <c r="M466" s="6"/>
      <c r="AA466" s="6"/>
    </row>
    <row r="467" ht="15.75" customHeight="1">
      <c r="C467" s="2"/>
      <c r="L467" s="6"/>
      <c r="M467" s="6"/>
      <c r="AA467" s="6"/>
    </row>
    <row r="468" ht="15.75" customHeight="1">
      <c r="C468" s="2"/>
      <c r="L468" s="6"/>
      <c r="M468" s="6"/>
      <c r="AA468" s="6"/>
    </row>
    <row r="469" ht="15.75" customHeight="1">
      <c r="C469" s="2"/>
      <c r="L469" s="6"/>
      <c r="M469" s="6"/>
      <c r="AA469" s="6"/>
    </row>
    <row r="470" ht="15.75" customHeight="1">
      <c r="C470" s="2"/>
      <c r="L470" s="6"/>
      <c r="M470" s="6"/>
      <c r="AA470" s="6"/>
    </row>
    <row r="471" ht="15.75" customHeight="1">
      <c r="C471" s="2"/>
      <c r="L471" s="6"/>
      <c r="M471" s="6"/>
      <c r="AA471" s="6"/>
    </row>
    <row r="472" ht="15.75" customHeight="1">
      <c r="C472" s="2"/>
      <c r="L472" s="6"/>
      <c r="M472" s="6"/>
      <c r="AA472" s="6"/>
    </row>
    <row r="473" ht="15.75" customHeight="1">
      <c r="C473" s="2"/>
      <c r="L473" s="6"/>
      <c r="M473" s="6"/>
      <c r="AA473" s="6"/>
    </row>
    <row r="474" ht="15.75" customHeight="1">
      <c r="C474" s="2"/>
      <c r="L474" s="6"/>
      <c r="M474" s="6"/>
      <c r="AA474" s="6"/>
    </row>
    <row r="475" ht="15.75" customHeight="1">
      <c r="C475" s="2"/>
      <c r="L475" s="6"/>
      <c r="M475" s="6"/>
      <c r="AA475" s="6"/>
    </row>
    <row r="476" ht="15.75" customHeight="1">
      <c r="C476" s="2"/>
      <c r="L476" s="6"/>
      <c r="M476" s="6"/>
      <c r="AA476" s="6"/>
    </row>
    <row r="477" ht="15.75" customHeight="1">
      <c r="C477" s="2"/>
      <c r="L477" s="6"/>
      <c r="M477" s="6"/>
      <c r="AA477" s="6"/>
    </row>
    <row r="478" ht="15.75" customHeight="1">
      <c r="C478" s="2"/>
      <c r="L478" s="6"/>
      <c r="M478" s="6"/>
      <c r="AA478" s="6"/>
    </row>
    <row r="479" ht="15.75" customHeight="1">
      <c r="C479" s="2"/>
      <c r="L479" s="6"/>
      <c r="M479" s="6"/>
      <c r="AA479" s="6"/>
    </row>
    <row r="480" ht="15.75" customHeight="1">
      <c r="C480" s="2"/>
      <c r="L480" s="6"/>
      <c r="M480" s="6"/>
      <c r="AA480" s="6"/>
    </row>
    <row r="481" ht="15.75" customHeight="1">
      <c r="C481" s="2"/>
      <c r="L481" s="6"/>
      <c r="M481" s="6"/>
      <c r="AA481" s="6"/>
    </row>
    <row r="482" ht="15.75" customHeight="1">
      <c r="C482" s="2"/>
      <c r="L482" s="6"/>
      <c r="M482" s="6"/>
      <c r="AA482" s="6"/>
    </row>
    <row r="483" ht="15.75" customHeight="1">
      <c r="C483" s="2"/>
      <c r="L483" s="6"/>
      <c r="M483" s="6"/>
      <c r="AA483" s="6"/>
    </row>
    <row r="484" ht="15.75" customHeight="1">
      <c r="C484" s="2"/>
      <c r="L484" s="6"/>
      <c r="M484" s="6"/>
      <c r="AA484" s="6"/>
    </row>
    <row r="485" ht="15.75" customHeight="1">
      <c r="C485" s="2"/>
      <c r="L485" s="6"/>
      <c r="M485" s="6"/>
      <c r="AA485" s="6"/>
    </row>
    <row r="486" ht="15.75" customHeight="1">
      <c r="C486" s="2"/>
      <c r="L486" s="6"/>
      <c r="M486" s="6"/>
      <c r="AA486" s="6"/>
    </row>
    <row r="487" ht="15.75" customHeight="1">
      <c r="C487" s="2"/>
      <c r="L487" s="6"/>
      <c r="M487" s="6"/>
      <c r="AA487" s="6"/>
    </row>
    <row r="488" ht="15.75" customHeight="1">
      <c r="C488" s="2"/>
      <c r="L488" s="6"/>
      <c r="M488" s="6"/>
      <c r="AA488" s="6"/>
    </row>
    <row r="489" ht="15.75" customHeight="1">
      <c r="C489" s="2"/>
      <c r="L489" s="6"/>
      <c r="M489" s="6"/>
      <c r="AA489" s="6"/>
    </row>
    <row r="490" ht="15.75" customHeight="1">
      <c r="C490" s="2"/>
      <c r="L490" s="6"/>
      <c r="M490" s="6"/>
      <c r="AA490" s="6"/>
    </row>
    <row r="491" ht="15.75" customHeight="1">
      <c r="C491" s="2"/>
      <c r="L491" s="6"/>
      <c r="M491" s="6"/>
      <c r="AA491" s="6"/>
    </row>
    <row r="492" ht="15.75" customHeight="1">
      <c r="C492" s="2"/>
      <c r="L492" s="6"/>
      <c r="M492" s="6"/>
      <c r="AA492" s="6"/>
    </row>
    <row r="493" ht="15.75" customHeight="1">
      <c r="C493" s="2"/>
      <c r="L493" s="6"/>
      <c r="M493" s="6"/>
      <c r="AA493" s="6"/>
    </row>
    <row r="494" ht="15.75" customHeight="1">
      <c r="C494" s="2"/>
      <c r="L494" s="6"/>
      <c r="M494" s="6"/>
      <c r="AA494" s="6"/>
    </row>
    <row r="495" ht="15.75" customHeight="1">
      <c r="C495" s="2"/>
      <c r="L495" s="6"/>
      <c r="M495" s="6"/>
      <c r="AA495" s="6"/>
    </row>
    <row r="496" ht="15.75" customHeight="1">
      <c r="C496" s="2"/>
      <c r="L496" s="6"/>
      <c r="M496" s="6"/>
      <c r="AA496" s="6"/>
    </row>
    <row r="497" ht="15.75" customHeight="1">
      <c r="C497" s="2"/>
      <c r="L497" s="6"/>
      <c r="M497" s="6"/>
      <c r="AA497" s="6"/>
    </row>
    <row r="498" ht="15.75" customHeight="1">
      <c r="C498" s="2"/>
      <c r="L498" s="6"/>
      <c r="M498" s="6"/>
      <c r="AA498" s="6"/>
    </row>
    <row r="499" ht="15.75" customHeight="1">
      <c r="C499" s="2"/>
      <c r="L499" s="6"/>
      <c r="M499" s="6"/>
      <c r="AA499" s="6"/>
    </row>
    <row r="500" ht="15.75" customHeight="1">
      <c r="C500" s="2"/>
      <c r="L500" s="6"/>
      <c r="M500" s="6"/>
      <c r="AA500" s="6"/>
    </row>
    <row r="501" ht="15.75" customHeight="1">
      <c r="C501" s="2"/>
      <c r="L501" s="6"/>
      <c r="M501" s="6"/>
      <c r="AA501" s="6"/>
    </row>
    <row r="502" ht="15.75" customHeight="1">
      <c r="C502" s="2"/>
      <c r="L502" s="6"/>
      <c r="M502" s="6"/>
      <c r="AA502" s="6"/>
    </row>
    <row r="503" ht="15.75" customHeight="1">
      <c r="C503" s="2"/>
      <c r="L503" s="6"/>
      <c r="M503" s="6"/>
      <c r="AA503" s="6"/>
    </row>
    <row r="504" ht="15.75" customHeight="1">
      <c r="C504" s="2"/>
      <c r="L504" s="6"/>
      <c r="M504" s="6"/>
      <c r="AA504" s="6"/>
    </row>
    <row r="505" ht="15.75" customHeight="1">
      <c r="C505" s="2"/>
      <c r="L505" s="6"/>
      <c r="M505" s="6"/>
      <c r="AA505" s="6"/>
    </row>
    <row r="506" ht="15.75" customHeight="1">
      <c r="C506" s="2"/>
      <c r="L506" s="6"/>
      <c r="M506" s="6"/>
      <c r="AA506" s="6"/>
    </row>
    <row r="507" ht="15.75" customHeight="1">
      <c r="C507" s="2"/>
      <c r="L507" s="6"/>
      <c r="M507" s="6"/>
      <c r="AA507" s="6"/>
    </row>
    <row r="508" ht="15.75" customHeight="1">
      <c r="C508" s="2"/>
      <c r="L508" s="6"/>
      <c r="M508" s="6"/>
      <c r="AA508" s="6"/>
    </row>
    <row r="509" ht="15.75" customHeight="1">
      <c r="C509" s="2"/>
      <c r="L509" s="6"/>
      <c r="M509" s="6"/>
      <c r="AA509" s="6"/>
    </row>
    <row r="510" ht="15.75" customHeight="1">
      <c r="C510" s="2"/>
      <c r="L510" s="6"/>
      <c r="M510" s="6"/>
      <c r="AA510" s="6"/>
    </row>
    <row r="511" ht="15.75" customHeight="1">
      <c r="C511" s="2"/>
      <c r="L511" s="6"/>
      <c r="M511" s="6"/>
      <c r="AA511" s="6"/>
    </row>
    <row r="512" ht="15.75" customHeight="1">
      <c r="C512" s="2"/>
      <c r="L512" s="6"/>
      <c r="M512" s="6"/>
      <c r="AA512" s="6"/>
    </row>
    <row r="513" ht="15.75" customHeight="1">
      <c r="C513" s="2"/>
      <c r="L513" s="6"/>
      <c r="M513" s="6"/>
      <c r="AA513" s="6"/>
    </row>
    <row r="514" ht="15.75" customHeight="1">
      <c r="C514" s="2"/>
      <c r="L514" s="6"/>
      <c r="M514" s="6"/>
      <c r="AA514" s="6"/>
    </row>
    <row r="515" ht="15.75" customHeight="1">
      <c r="C515" s="2"/>
      <c r="L515" s="6"/>
      <c r="M515" s="6"/>
      <c r="AA515" s="6"/>
    </row>
    <row r="516" ht="15.75" customHeight="1">
      <c r="C516" s="2"/>
      <c r="L516" s="6"/>
      <c r="M516" s="6"/>
      <c r="AA516" s="6"/>
    </row>
    <row r="517" ht="15.75" customHeight="1">
      <c r="C517" s="2"/>
      <c r="L517" s="6"/>
      <c r="M517" s="6"/>
      <c r="AA517" s="6"/>
    </row>
    <row r="518" ht="15.75" customHeight="1">
      <c r="C518" s="2"/>
      <c r="L518" s="6"/>
      <c r="M518" s="6"/>
      <c r="AA518" s="6"/>
    </row>
    <row r="519" ht="15.75" customHeight="1">
      <c r="C519" s="2"/>
      <c r="L519" s="6"/>
      <c r="M519" s="6"/>
      <c r="AA519" s="6"/>
    </row>
    <row r="520" ht="15.75" customHeight="1">
      <c r="C520" s="2"/>
      <c r="L520" s="6"/>
      <c r="M520" s="6"/>
      <c r="AA520" s="6"/>
    </row>
    <row r="521" ht="15.75" customHeight="1">
      <c r="C521" s="2"/>
      <c r="L521" s="6"/>
      <c r="M521" s="6"/>
      <c r="AA521" s="6"/>
    </row>
    <row r="522" ht="15.75" customHeight="1">
      <c r="C522" s="2"/>
      <c r="L522" s="6"/>
      <c r="M522" s="6"/>
      <c r="AA522" s="6"/>
    </row>
    <row r="523" ht="15.75" customHeight="1">
      <c r="C523" s="2"/>
      <c r="L523" s="6"/>
      <c r="M523" s="6"/>
      <c r="AA523" s="6"/>
    </row>
    <row r="524" ht="15.75" customHeight="1">
      <c r="C524" s="2"/>
      <c r="L524" s="6"/>
      <c r="M524" s="6"/>
      <c r="AA524" s="6"/>
    </row>
    <row r="525" ht="15.75" customHeight="1">
      <c r="C525" s="2"/>
      <c r="L525" s="6"/>
      <c r="M525" s="6"/>
      <c r="AA525" s="6"/>
    </row>
    <row r="526" ht="15.75" customHeight="1">
      <c r="C526" s="2"/>
      <c r="L526" s="6"/>
      <c r="M526" s="6"/>
      <c r="AA526" s="6"/>
    </row>
    <row r="527" ht="15.75" customHeight="1">
      <c r="C527" s="2"/>
      <c r="L527" s="6"/>
      <c r="M527" s="6"/>
      <c r="AA527" s="6"/>
    </row>
    <row r="528" ht="15.75" customHeight="1">
      <c r="C528" s="2"/>
      <c r="L528" s="6"/>
      <c r="M528" s="6"/>
      <c r="AA528" s="6"/>
    </row>
    <row r="529" ht="15.75" customHeight="1">
      <c r="C529" s="2"/>
      <c r="L529" s="6"/>
      <c r="M529" s="6"/>
      <c r="AA529" s="6"/>
    </row>
    <row r="530" ht="15.75" customHeight="1">
      <c r="C530" s="2"/>
      <c r="L530" s="6"/>
      <c r="M530" s="6"/>
      <c r="AA530" s="6"/>
    </row>
    <row r="531" ht="15.75" customHeight="1">
      <c r="C531" s="2"/>
      <c r="L531" s="6"/>
      <c r="M531" s="6"/>
      <c r="AA531" s="6"/>
    </row>
    <row r="532" ht="15.75" customHeight="1">
      <c r="C532" s="2"/>
      <c r="L532" s="6"/>
      <c r="M532" s="6"/>
      <c r="AA532" s="6"/>
    </row>
    <row r="533" ht="15.75" customHeight="1">
      <c r="C533" s="2"/>
      <c r="L533" s="6"/>
      <c r="M533" s="6"/>
      <c r="AA533" s="6"/>
    </row>
    <row r="534" ht="15.75" customHeight="1">
      <c r="C534" s="2"/>
      <c r="L534" s="6"/>
      <c r="M534" s="6"/>
      <c r="AA534" s="6"/>
    </row>
    <row r="535" ht="15.75" customHeight="1">
      <c r="C535" s="2"/>
      <c r="L535" s="6"/>
      <c r="M535" s="6"/>
      <c r="AA535" s="6"/>
    </row>
    <row r="536" ht="15.75" customHeight="1">
      <c r="C536" s="2"/>
      <c r="L536" s="6"/>
      <c r="M536" s="6"/>
      <c r="AA536" s="6"/>
    </row>
    <row r="537" ht="15.75" customHeight="1">
      <c r="C537" s="2"/>
      <c r="L537" s="6"/>
      <c r="M537" s="6"/>
      <c r="AA537" s="6"/>
    </row>
    <row r="538" ht="15.75" customHeight="1">
      <c r="C538" s="2"/>
      <c r="L538" s="6"/>
      <c r="M538" s="6"/>
      <c r="AA538" s="6"/>
    </row>
    <row r="539" ht="15.75" customHeight="1">
      <c r="C539" s="2"/>
      <c r="L539" s="6"/>
      <c r="M539" s="6"/>
      <c r="AA539" s="6"/>
    </row>
    <row r="540" ht="15.75" customHeight="1">
      <c r="C540" s="2"/>
      <c r="L540" s="6"/>
      <c r="M540" s="6"/>
      <c r="AA540" s="6"/>
    </row>
    <row r="541" ht="15.75" customHeight="1">
      <c r="C541" s="2"/>
      <c r="L541" s="6"/>
      <c r="M541" s="6"/>
      <c r="AA541" s="6"/>
    </row>
    <row r="542" ht="15.75" customHeight="1">
      <c r="C542" s="2"/>
      <c r="L542" s="6"/>
      <c r="M542" s="6"/>
      <c r="AA542" s="6"/>
    </row>
    <row r="543" ht="15.75" customHeight="1">
      <c r="C543" s="2"/>
      <c r="L543" s="6"/>
      <c r="M543" s="6"/>
      <c r="AA543" s="6"/>
    </row>
    <row r="544" ht="15.75" customHeight="1">
      <c r="C544" s="2"/>
      <c r="L544" s="6"/>
      <c r="M544" s="6"/>
      <c r="AA544" s="6"/>
    </row>
    <row r="545" ht="15.75" customHeight="1">
      <c r="C545" s="2"/>
      <c r="L545" s="6"/>
      <c r="M545" s="6"/>
      <c r="AA545" s="6"/>
    </row>
    <row r="546" ht="15.75" customHeight="1">
      <c r="C546" s="2"/>
      <c r="L546" s="6"/>
      <c r="M546" s="6"/>
      <c r="AA546" s="6"/>
    </row>
    <row r="547" ht="15.75" customHeight="1">
      <c r="C547" s="2"/>
      <c r="L547" s="6"/>
      <c r="M547" s="6"/>
      <c r="AA547" s="6"/>
    </row>
    <row r="548" ht="15.75" customHeight="1">
      <c r="C548" s="2"/>
      <c r="L548" s="6"/>
      <c r="M548" s="6"/>
      <c r="AA548" s="6"/>
    </row>
    <row r="549" ht="15.75" customHeight="1">
      <c r="C549" s="2"/>
      <c r="L549" s="6"/>
      <c r="M549" s="6"/>
      <c r="AA549" s="6"/>
    </row>
    <row r="550" ht="15.75" customHeight="1">
      <c r="C550" s="2"/>
      <c r="L550" s="6"/>
      <c r="M550" s="6"/>
      <c r="AA550" s="6"/>
    </row>
    <row r="551" ht="15.75" customHeight="1">
      <c r="C551" s="2"/>
      <c r="L551" s="6"/>
      <c r="M551" s="6"/>
      <c r="AA551" s="6"/>
    </row>
    <row r="552" ht="15.75" customHeight="1">
      <c r="C552" s="2"/>
      <c r="L552" s="6"/>
      <c r="M552" s="6"/>
      <c r="AA552" s="6"/>
    </row>
    <row r="553" ht="15.75" customHeight="1">
      <c r="C553" s="2"/>
      <c r="L553" s="6"/>
      <c r="M553" s="6"/>
      <c r="AA553" s="6"/>
    </row>
    <row r="554" ht="15.75" customHeight="1">
      <c r="C554" s="2"/>
      <c r="L554" s="6"/>
      <c r="M554" s="6"/>
      <c r="AA554" s="6"/>
    </row>
    <row r="555" ht="15.75" customHeight="1">
      <c r="C555" s="2"/>
      <c r="L555" s="6"/>
      <c r="M555" s="6"/>
      <c r="AA555" s="6"/>
    </row>
    <row r="556" ht="15.75" customHeight="1">
      <c r="C556" s="2"/>
      <c r="L556" s="6"/>
      <c r="M556" s="6"/>
      <c r="AA556" s="6"/>
    </row>
    <row r="557" ht="15.75" customHeight="1">
      <c r="C557" s="2"/>
      <c r="L557" s="6"/>
      <c r="M557" s="6"/>
      <c r="AA557" s="6"/>
    </row>
    <row r="558" ht="15.75" customHeight="1">
      <c r="C558" s="2"/>
      <c r="L558" s="6"/>
      <c r="M558" s="6"/>
      <c r="AA558" s="6"/>
    </row>
    <row r="559" ht="15.75" customHeight="1">
      <c r="C559" s="2"/>
      <c r="L559" s="6"/>
      <c r="M559" s="6"/>
      <c r="AA559" s="6"/>
    </row>
    <row r="560" ht="15.75" customHeight="1">
      <c r="C560" s="2"/>
      <c r="L560" s="6"/>
      <c r="M560" s="6"/>
      <c r="AA560" s="6"/>
    </row>
    <row r="561" ht="15.75" customHeight="1">
      <c r="C561" s="2"/>
      <c r="L561" s="6"/>
      <c r="M561" s="6"/>
      <c r="AA561" s="6"/>
    </row>
    <row r="562" ht="15.75" customHeight="1">
      <c r="C562" s="2"/>
      <c r="L562" s="6"/>
      <c r="M562" s="6"/>
      <c r="AA562" s="6"/>
    </row>
    <row r="563" ht="15.75" customHeight="1">
      <c r="C563" s="2"/>
      <c r="L563" s="6"/>
      <c r="M563" s="6"/>
      <c r="AA563" s="6"/>
    </row>
    <row r="564" ht="15.75" customHeight="1">
      <c r="C564" s="2"/>
      <c r="L564" s="6"/>
      <c r="M564" s="6"/>
      <c r="AA564" s="6"/>
    </row>
    <row r="565" ht="15.75" customHeight="1">
      <c r="C565" s="2"/>
      <c r="L565" s="6"/>
      <c r="M565" s="6"/>
      <c r="AA565" s="6"/>
    </row>
    <row r="566" ht="15.75" customHeight="1">
      <c r="C566" s="2"/>
      <c r="L566" s="6"/>
      <c r="M566" s="6"/>
      <c r="AA566" s="6"/>
    </row>
    <row r="567" ht="15.75" customHeight="1">
      <c r="C567" s="2"/>
      <c r="L567" s="6"/>
      <c r="M567" s="6"/>
      <c r="AA567" s="6"/>
    </row>
    <row r="568" ht="15.75" customHeight="1">
      <c r="C568" s="2"/>
      <c r="L568" s="6"/>
      <c r="M568" s="6"/>
      <c r="AA568" s="6"/>
    </row>
    <row r="569" ht="15.75" customHeight="1">
      <c r="C569" s="2"/>
      <c r="L569" s="6"/>
      <c r="M569" s="6"/>
      <c r="AA569" s="6"/>
    </row>
    <row r="570" ht="15.75" customHeight="1">
      <c r="C570" s="2"/>
      <c r="L570" s="6"/>
      <c r="M570" s="6"/>
      <c r="AA570" s="6"/>
    </row>
    <row r="571" ht="15.75" customHeight="1">
      <c r="C571" s="2"/>
      <c r="L571" s="6"/>
      <c r="M571" s="6"/>
      <c r="AA571" s="6"/>
    </row>
    <row r="572" ht="15.75" customHeight="1">
      <c r="C572" s="2"/>
      <c r="L572" s="6"/>
      <c r="M572" s="6"/>
      <c r="AA572" s="6"/>
    </row>
    <row r="573" ht="15.75" customHeight="1">
      <c r="C573" s="2"/>
      <c r="L573" s="6"/>
      <c r="M573" s="6"/>
      <c r="AA573" s="6"/>
    </row>
    <row r="574" ht="15.75" customHeight="1">
      <c r="C574" s="2"/>
      <c r="L574" s="6"/>
      <c r="M574" s="6"/>
      <c r="AA574" s="6"/>
    </row>
    <row r="575" ht="15.75" customHeight="1">
      <c r="C575" s="2"/>
      <c r="L575" s="6"/>
      <c r="M575" s="6"/>
      <c r="AA575" s="6"/>
    </row>
    <row r="576" ht="15.75" customHeight="1">
      <c r="C576" s="2"/>
      <c r="L576" s="6"/>
      <c r="M576" s="6"/>
      <c r="AA576" s="6"/>
    </row>
    <row r="577" ht="15.75" customHeight="1">
      <c r="C577" s="2"/>
      <c r="L577" s="6"/>
      <c r="M577" s="6"/>
      <c r="AA577" s="6"/>
    </row>
    <row r="578" ht="15.75" customHeight="1">
      <c r="C578" s="2"/>
      <c r="L578" s="6"/>
      <c r="M578" s="6"/>
      <c r="AA578" s="6"/>
    </row>
    <row r="579" ht="15.75" customHeight="1">
      <c r="C579" s="2"/>
      <c r="L579" s="6"/>
      <c r="M579" s="6"/>
      <c r="AA579" s="6"/>
    </row>
    <row r="580" ht="15.75" customHeight="1">
      <c r="C580" s="2"/>
      <c r="L580" s="6"/>
      <c r="M580" s="6"/>
      <c r="AA580" s="6"/>
    </row>
    <row r="581" ht="15.75" customHeight="1">
      <c r="C581" s="2"/>
      <c r="L581" s="6"/>
      <c r="M581" s="6"/>
      <c r="AA581" s="6"/>
    </row>
    <row r="582" ht="15.75" customHeight="1">
      <c r="C582" s="2"/>
      <c r="L582" s="6"/>
      <c r="M582" s="6"/>
      <c r="AA582" s="6"/>
    </row>
    <row r="583" ht="15.75" customHeight="1">
      <c r="C583" s="2"/>
      <c r="L583" s="6"/>
      <c r="M583" s="6"/>
      <c r="AA583" s="6"/>
    </row>
    <row r="584" ht="15.75" customHeight="1">
      <c r="C584" s="2"/>
      <c r="L584" s="6"/>
      <c r="M584" s="6"/>
      <c r="AA584" s="6"/>
    </row>
    <row r="585" ht="15.75" customHeight="1">
      <c r="C585" s="2"/>
      <c r="L585" s="6"/>
      <c r="M585" s="6"/>
      <c r="AA585" s="6"/>
    </row>
    <row r="586" ht="15.75" customHeight="1">
      <c r="C586" s="2"/>
      <c r="L586" s="6"/>
      <c r="M586" s="6"/>
      <c r="AA586" s="6"/>
    </row>
    <row r="587" ht="15.75" customHeight="1">
      <c r="C587" s="2"/>
      <c r="L587" s="6"/>
      <c r="M587" s="6"/>
      <c r="AA587" s="6"/>
    </row>
    <row r="588" ht="15.75" customHeight="1">
      <c r="C588" s="2"/>
      <c r="L588" s="6"/>
      <c r="M588" s="6"/>
      <c r="AA588" s="6"/>
    </row>
    <row r="589" ht="15.75" customHeight="1">
      <c r="C589" s="2"/>
      <c r="L589" s="6"/>
      <c r="M589" s="6"/>
      <c r="AA589" s="6"/>
    </row>
    <row r="590" ht="15.75" customHeight="1">
      <c r="C590" s="2"/>
      <c r="L590" s="6"/>
      <c r="M590" s="6"/>
      <c r="AA590" s="6"/>
    </row>
    <row r="591" ht="15.75" customHeight="1">
      <c r="C591" s="2"/>
      <c r="L591" s="6"/>
      <c r="M591" s="6"/>
      <c r="AA591" s="6"/>
    </row>
    <row r="592" ht="15.75" customHeight="1">
      <c r="C592" s="2"/>
      <c r="L592" s="6"/>
      <c r="M592" s="6"/>
      <c r="AA592" s="6"/>
    </row>
    <row r="593" ht="15.75" customHeight="1">
      <c r="C593" s="2"/>
      <c r="L593" s="6"/>
      <c r="M593" s="6"/>
      <c r="AA593" s="6"/>
    </row>
    <row r="594" ht="15.75" customHeight="1">
      <c r="C594" s="2"/>
      <c r="L594" s="6"/>
      <c r="M594" s="6"/>
      <c r="AA594" s="6"/>
    </row>
    <row r="595" ht="15.75" customHeight="1">
      <c r="C595" s="2"/>
      <c r="L595" s="6"/>
      <c r="M595" s="6"/>
      <c r="AA595" s="6"/>
    </row>
    <row r="596" ht="15.75" customHeight="1">
      <c r="C596" s="2"/>
      <c r="L596" s="6"/>
      <c r="M596" s="6"/>
      <c r="AA596" s="6"/>
    </row>
    <row r="597" ht="15.75" customHeight="1">
      <c r="C597" s="2"/>
      <c r="L597" s="6"/>
      <c r="M597" s="6"/>
      <c r="AA597" s="6"/>
    </row>
    <row r="598" ht="15.75" customHeight="1">
      <c r="C598" s="2"/>
      <c r="L598" s="6"/>
      <c r="M598" s="6"/>
      <c r="AA598" s="6"/>
    </row>
    <row r="599" ht="15.75" customHeight="1">
      <c r="C599" s="2"/>
      <c r="L599" s="6"/>
      <c r="M599" s="6"/>
      <c r="AA599" s="6"/>
    </row>
    <row r="600" ht="15.75" customHeight="1">
      <c r="C600" s="2"/>
      <c r="L600" s="6"/>
      <c r="M600" s="6"/>
      <c r="AA600" s="6"/>
    </row>
    <row r="601" ht="15.75" customHeight="1">
      <c r="C601" s="2"/>
      <c r="L601" s="6"/>
      <c r="M601" s="6"/>
      <c r="AA601" s="6"/>
    </row>
    <row r="602" ht="15.75" customHeight="1">
      <c r="C602" s="2"/>
      <c r="L602" s="6"/>
      <c r="M602" s="6"/>
      <c r="AA602" s="6"/>
    </row>
    <row r="603" ht="15.75" customHeight="1">
      <c r="C603" s="2"/>
      <c r="L603" s="6"/>
      <c r="M603" s="6"/>
      <c r="AA603" s="6"/>
    </row>
    <row r="604" ht="15.75" customHeight="1">
      <c r="C604" s="2"/>
      <c r="L604" s="6"/>
      <c r="M604" s="6"/>
      <c r="AA604" s="6"/>
    </row>
    <row r="605" ht="15.75" customHeight="1">
      <c r="C605" s="2"/>
      <c r="L605" s="6"/>
      <c r="M605" s="6"/>
      <c r="AA605" s="6"/>
    </row>
    <row r="606" ht="15.75" customHeight="1">
      <c r="C606" s="2"/>
      <c r="L606" s="6"/>
      <c r="M606" s="6"/>
      <c r="AA606" s="6"/>
    </row>
    <row r="607" ht="15.75" customHeight="1">
      <c r="C607" s="2"/>
      <c r="L607" s="6"/>
      <c r="M607" s="6"/>
      <c r="AA607" s="6"/>
    </row>
    <row r="608" ht="15.75" customHeight="1">
      <c r="C608" s="2"/>
      <c r="L608" s="6"/>
      <c r="M608" s="6"/>
      <c r="AA608" s="6"/>
    </row>
    <row r="609" ht="15.75" customHeight="1">
      <c r="C609" s="2"/>
      <c r="L609" s="6"/>
      <c r="M609" s="6"/>
      <c r="AA609" s="6"/>
    </row>
    <row r="610" ht="15.75" customHeight="1">
      <c r="C610" s="2"/>
      <c r="L610" s="6"/>
      <c r="M610" s="6"/>
      <c r="AA610" s="6"/>
    </row>
    <row r="611" ht="15.75" customHeight="1">
      <c r="C611" s="2"/>
      <c r="L611" s="6"/>
      <c r="M611" s="6"/>
      <c r="AA611" s="6"/>
    </row>
    <row r="612" ht="15.75" customHeight="1">
      <c r="C612" s="2"/>
      <c r="L612" s="6"/>
      <c r="M612" s="6"/>
      <c r="AA612" s="6"/>
    </row>
    <row r="613" ht="15.75" customHeight="1">
      <c r="C613" s="2"/>
      <c r="L613" s="6"/>
      <c r="M613" s="6"/>
      <c r="AA613" s="6"/>
    </row>
    <row r="614" ht="15.75" customHeight="1">
      <c r="C614" s="2"/>
      <c r="L614" s="6"/>
      <c r="M614" s="6"/>
      <c r="AA614" s="6"/>
    </row>
    <row r="615" ht="15.75" customHeight="1">
      <c r="C615" s="2"/>
      <c r="L615" s="6"/>
      <c r="M615" s="6"/>
      <c r="AA615" s="6"/>
    </row>
    <row r="616" ht="15.75" customHeight="1">
      <c r="C616" s="2"/>
      <c r="L616" s="6"/>
      <c r="M616" s="6"/>
      <c r="AA616" s="6"/>
    </row>
    <row r="617" ht="15.75" customHeight="1">
      <c r="C617" s="2"/>
      <c r="L617" s="6"/>
      <c r="M617" s="6"/>
      <c r="AA617" s="6"/>
    </row>
    <row r="618" ht="15.75" customHeight="1">
      <c r="C618" s="2"/>
      <c r="L618" s="6"/>
      <c r="M618" s="6"/>
      <c r="AA618" s="6"/>
    </row>
    <row r="619" ht="15.75" customHeight="1">
      <c r="C619" s="2"/>
      <c r="L619" s="6"/>
      <c r="M619" s="6"/>
      <c r="AA619" s="6"/>
    </row>
    <row r="620" ht="15.75" customHeight="1">
      <c r="C620" s="2"/>
      <c r="L620" s="6"/>
      <c r="M620" s="6"/>
      <c r="AA620" s="6"/>
    </row>
    <row r="621" ht="15.75" customHeight="1">
      <c r="C621" s="2"/>
      <c r="L621" s="6"/>
      <c r="M621" s="6"/>
      <c r="AA621" s="6"/>
    </row>
    <row r="622" ht="15.75" customHeight="1">
      <c r="C622" s="2"/>
      <c r="L622" s="6"/>
      <c r="M622" s="6"/>
      <c r="AA622" s="6"/>
    </row>
    <row r="623" ht="15.75" customHeight="1">
      <c r="C623" s="2"/>
      <c r="L623" s="6"/>
      <c r="M623" s="6"/>
      <c r="AA623" s="6"/>
    </row>
    <row r="624" ht="15.75" customHeight="1">
      <c r="C624" s="2"/>
      <c r="L624" s="6"/>
      <c r="M624" s="6"/>
      <c r="AA624" s="6"/>
    </row>
    <row r="625" ht="15.75" customHeight="1">
      <c r="C625" s="2"/>
      <c r="L625" s="6"/>
      <c r="M625" s="6"/>
      <c r="AA625" s="6"/>
    </row>
    <row r="626" ht="15.75" customHeight="1">
      <c r="C626" s="2"/>
      <c r="L626" s="6"/>
      <c r="M626" s="6"/>
      <c r="AA626" s="6"/>
    </row>
    <row r="627" ht="15.75" customHeight="1">
      <c r="C627" s="2"/>
      <c r="L627" s="6"/>
      <c r="M627" s="6"/>
      <c r="AA627" s="6"/>
    </row>
    <row r="628" ht="15.75" customHeight="1">
      <c r="C628" s="2"/>
      <c r="L628" s="6"/>
      <c r="M628" s="6"/>
      <c r="AA628" s="6"/>
    </row>
    <row r="629" ht="15.75" customHeight="1">
      <c r="C629" s="2"/>
      <c r="L629" s="6"/>
      <c r="M629" s="6"/>
      <c r="AA629" s="6"/>
    </row>
    <row r="630" ht="15.75" customHeight="1">
      <c r="C630" s="2"/>
      <c r="L630" s="6"/>
      <c r="M630" s="6"/>
      <c r="AA630" s="6"/>
    </row>
    <row r="631" ht="15.75" customHeight="1">
      <c r="C631" s="2"/>
      <c r="L631" s="6"/>
      <c r="M631" s="6"/>
      <c r="AA631" s="6"/>
    </row>
    <row r="632" ht="15.75" customHeight="1">
      <c r="C632" s="2"/>
      <c r="L632" s="6"/>
      <c r="M632" s="6"/>
      <c r="AA632" s="6"/>
    </row>
    <row r="633" ht="15.75" customHeight="1">
      <c r="C633" s="2"/>
      <c r="L633" s="6"/>
      <c r="M633" s="6"/>
      <c r="AA633" s="6"/>
    </row>
    <row r="634" ht="15.75" customHeight="1">
      <c r="C634" s="2"/>
      <c r="L634" s="6"/>
      <c r="M634" s="6"/>
      <c r="AA634" s="6"/>
    </row>
    <row r="635" ht="15.75" customHeight="1">
      <c r="C635" s="2"/>
      <c r="L635" s="6"/>
      <c r="M635" s="6"/>
      <c r="AA635" s="6"/>
    </row>
    <row r="636" ht="15.75" customHeight="1">
      <c r="C636" s="2"/>
      <c r="L636" s="6"/>
      <c r="M636" s="6"/>
      <c r="AA636" s="6"/>
    </row>
    <row r="637" ht="15.75" customHeight="1">
      <c r="C637" s="2"/>
      <c r="L637" s="6"/>
      <c r="M637" s="6"/>
      <c r="AA637" s="6"/>
    </row>
    <row r="638" ht="15.75" customHeight="1">
      <c r="C638" s="2"/>
      <c r="L638" s="6"/>
      <c r="M638" s="6"/>
      <c r="AA638" s="6"/>
    </row>
    <row r="639" ht="15.75" customHeight="1">
      <c r="C639" s="2"/>
      <c r="L639" s="6"/>
      <c r="M639" s="6"/>
      <c r="AA639" s="6"/>
    </row>
    <row r="640" ht="15.75" customHeight="1">
      <c r="C640" s="2"/>
      <c r="L640" s="6"/>
      <c r="M640" s="6"/>
      <c r="AA640" s="6"/>
    </row>
    <row r="641" ht="15.75" customHeight="1">
      <c r="C641" s="2"/>
      <c r="L641" s="6"/>
      <c r="M641" s="6"/>
      <c r="AA641" s="6"/>
    </row>
    <row r="642" ht="15.75" customHeight="1">
      <c r="C642" s="2"/>
      <c r="L642" s="6"/>
      <c r="M642" s="6"/>
      <c r="AA642" s="6"/>
    </row>
    <row r="643" ht="15.75" customHeight="1">
      <c r="C643" s="2"/>
      <c r="L643" s="6"/>
      <c r="M643" s="6"/>
      <c r="AA643" s="6"/>
    </row>
    <row r="644" ht="15.75" customHeight="1">
      <c r="C644" s="2"/>
      <c r="L644" s="6"/>
      <c r="M644" s="6"/>
      <c r="AA644" s="6"/>
    </row>
    <row r="645" ht="15.75" customHeight="1">
      <c r="C645" s="2"/>
      <c r="L645" s="6"/>
      <c r="M645" s="6"/>
      <c r="AA645" s="6"/>
    </row>
    <row r="646" ht="15.75" customHeight="1">
      <c r="C646" s="2"/>
      <c r="L646" s="6"/>
      <c r="M646" s="6"/>
      <c r="AA646" s="6"/>
    </row>
    <row r="647" ht="15.75" customHeight="1">
      <c r="C647" s="2"/>
      <c r="L647" s="6"/>
      <c r="M647" s="6"/>
      <c r="AA647" s="6"/>
    </row>
    <row r="648" ht="15.75" customHeight="1">
      <c r="C648" s="2"/>
      <c r="L648" s="6"/>
      <c r="M648" s="6"/>
      <c r="AA648" s="6"/>
    </row>
    <row r="649" ht="15.75" customHeight="1">
      <c r="C649" s="2"/>
      <c r="L649" s="6"/>
      <c r="M649" s="6"/>
      <c r="AA649" s="6"/>
    </row>
    <row r="650" ht="15.75" customHeight="1">
      <c r="C650" s="2"/>
      <c r="L650" s="6"/>
      <c r="M650" s="6"/>
      <c r="AA650" s="6"/>
    </row>
    <row r="651" ht="15.75" customHeight="1">
      <c r="C651" s="2"/>
      <c r="L651" s="6"/>
      <c r="M651" s="6"/>
      <c r="AA651" s="6"/>
    </row>
    <row r="652" ht="15.75" customHeight="1">
      <c r="C652" s="2"/>
      <c r="L652" s="6"/>
      <c r="M652" s="6"/>
      <c r="AA652" s="6"/>
    </row>
    <row r="653" ht="15.75" customHeight="1">
      <c r="C653" s="2"/>
      <c r="L653" s="6"/>
      <c r="M653" s="6"/>
      <c r="AA653" s="6"/>
    </row>
    <row r="654" ht="15.75" customHeight="1">
      <c r="C654" s="2"/>
      <c r="L654" s="6"/>
      <c r="M654" s="6"/>
      <c r="AA654" s="6"/>
    </row>
    <row r="655" ht="15.75" customHeight="1">
      <c r="C655" s="2"/>
      <c r="L655" s="6"/>
      <c r="M655" s="6"/>
      <c r="AA655" s="6"/>
    </row>
    <row r="656" ht="15.75" customHeight="1">
      <c r="C656" s="2"/>
      <c r="L656" s="6"/>
      <c r="M656" s="6"/>
      <c r="AA656" s="6"/>
    </row>
    <row r="657" ht="15.75" customHeight="1">
      <c r="C657" s="2"/>
      <c r="L657" s="6"/>
      <c r="M657" s="6"/>
      <c r="AA657" s="6"/>
    </row>
    <row r="658" ht="15.75" customHeight="1">
      <c r="C658" s="2"/>
      <c r="L658" s="6"/>
      <c r="M658" s="6"/>
      <c r="AA658" s="6"/>
    </row>
    <row r="659" ht="15.75" customHeight="1">
      <c r="C659" s="2"/>
      <c r="L659" s="6"/>
      <c r="M659" s="6"/>
      <c r="AA659" s="6"/>
    </row>
    <row r="660" ht="15.75" customHeight="1">
      <c r="C660" s="2"/>
      <c r="L660" s="6"/>
      <c r="M660" s="6"/>
      <c r="AA660" s="6"/>
    </row>
    <row r="661" ht="15.75" customHeight="1">
      <c r="C661" s="2"/>
      <c r="L661" s="6"/>
      <c r="M661" s="6"/>
      <c r="AA661" s="6"/>
    </row>
    <row r="662" ht="15.75" customHeight="1">
      <c r="C662" s="2"/>
      <c r="L662" s="6"/>
      <c r="M662" s="6"/>
      <c r="AA662" s="6"/>
    </row>
    <row r="663" ht="15.75" customHeight="1">
      <c r="C663" s="2"/>
      <c r="L663" s="6"/>
      <c r="M663" s="6"/>
      <c r="AA663" s="6"/>
    </row>
    <row r="664" ht="15.75" customHeight="1">
      <c r="C664" s="2"/>
      <c r="L664" s="6"/>
      <c r="M664" s="6"/>
      <c r="AA664" s="6"/>
    </row>
    <row r="665" ht="15.75" customHeight="1">
      <c r="C665" s="2"/>
      <c r="L665" s="6"/>
      <c r="M665" s="6"/>
      <c r="AA665" s="6"/>
    </row>
    <row r="666" ht="15.75" customHeight="1">
      <c r="C666" s="2"/>
      <c r="L666" s="6"/>
      <c r="M666" s="6"/>
      <c r="AA666" s="6"/>
    </row>
    <row r="667" ht="15.75" customHeight="1">
      <c r="C667" s="2"/>
      <c r="L667" s="6"/>
      <c r="M667" s="6"/>
      <c r="AA667" s="6"/>
    </row>
    <row r="668" ht="15.75" customHeight="1">
      <c r="C668" s="2"/>
      <c r="L668" s="6"/>
      <c r="M668" s="6"/>
      <c r="AA668" s="6"/>
    </row>
    <row r="669" ht="15.75" customHeight="1">
      <c r="C669" s="2"/>
      <c r="L669" s="6"/>
      <c r="M669" s="6"/>
      <c r="AA669" s="6"/>
    </row>
    <row r="670" ht="15.75" customHeight="1">
      <c r="C670" s="2"/>
      <c r="L670" s="6"/>
      <c r="M670" s="6"/>
      <c r="AA670" s="6"/>
    </row>
    <row r="671" ht="15.75" customHeight="1">
      <c r="C671" s="2"/>
      <c r="L671" s="6"/>
      <c r="M671" s="6"/>
      <c r="AA671" s="6"/>
    </row>
    <row r="672" ht="15.75" customHeight="1">
      <c r="C672" s="2"/>
      <c r="L672" s="6"/>
      <c r="M672" s="6"/>
      <c r="AA672" s="6"/>
    </row>
    <row r="673" ht="15.75" customHeight="1">
      <c r="C673" s="2"/>
      <c r="L673" s="6"/>
      <c r="M673" s="6"/>
      <c r="AA673" s="6"/>
    </row>
    <row r="674" ht="15.75" customHeight="1">
      <c r="C674" s="2"/>
      <c r="L674" s="6"/>
      <c r="M674" s="6"/>
      <c r="AA674" s="6"/>
    </row>
    <row r="675" ht="15.75" customHeight="1">
      <c r="C675" s="2"/>
      <c r="L675" s="6"/>
      <c r="M675" s="6"/>
      <c r="AA675" s="6"/>
    </row>
    <row r="676" ht="15.75" customHeight="1">
      <c r="C676" s="2"/>
      <c r="L676" s="6"/>
      <c r="M676" s="6"/>
      <c r="AA676" s="6"/>
    </row>
    <row r="677" ht="15.75" customHeight="1">
      <c r="C677" s="2"/>
      <c r="L677" s="6"/>
      <c r="M677" s="6"/>
      <c r="AA677" s="6"/>
    </row>
    <row r="678" ht="15.75" customHeight="1">
      <c r="C678" s="2"/>
      <c r="L678" s="6"/>
      <c r="M678" s="6"/>
      <c r="AA678" s="6"/>
    </row>
    <row r="679" ht="15.75" customHeight="1">
      <c r="C679" s="2"/>
      <c r="L679" s="6"/>
      <c r="M679" s="6"/>
      <c r="AA679" s="6"/>
    </row>
    <row r="680" ht="15.75" customHeight="1">
      <c r="C680" s="2"/>
      <c r="L680" s="6"/>
      <c r="M680" s="6"/>
      <c r="AA680" s="6"/>
    </row>
    <row r="681" ht="15.75" customHeight="1">
      <c r="C681" s="2"/>
      <c r="L681" s="6"/>
      <c r="M681" s="6"/>
      <c r="AA681" s="6"/>
    </row>
    <row r="682" ht="15.75" customHeight="1">
      <c r="C682" s="2"/>
      <c r="L682" s="6"/>
      <c r="M682" s="6"/>
      <c r="AA682" s="6"/>
    </row>
    <row r="683" ht="15.75" customHeight="1">
      <c r="C683" s="2"/>
      <c r="L683" s="6"/>
      <c r="M683" s="6"/>
      <c r="AA683" s="6"/>
    </row>
    <row r="684" ht="15.75" customHeight="1">
      <c r="C684" s="2"/>
      <c r="L684" s="6"/>
      <c r="M684" s="6"/>
      <c r="AA684" s="6"/>
    </row>
    <row r="685" ht="15.75" customHeight="1">
      <c r="C685" s="2"/>
      <c r="L685" s="6"/>
      <c r="M685" s="6"/>
      <c r="AA685" s="6"/>
    </row>
    <row r="686" ht="15.75" customHeight="1">
      <c r="C686" s="2"/>
      <c r="L686" s="6"/>
      <c r="M686" s="6"/>
      <c r="AA686" s="6"/>
    </row>
    <row r="687" ht="15.75" customHeight="1">
      <c r="C687" s="2"/>
      <c r="L687" s="6"/>
      <c r="M687" s="6"/>
      <c r="AA687" s="6"/>
    </row>
    <row r="688" ht="15.75" customHeight="1">
      <c r="C688" s="2"/>
      <c r="L688" s="6"/>
      <c r="M688" s="6"/>
      <c r="AA688" s="6"/>
    </row>
    <row r="689" ht="15.75" customHeight="1">
      <c r="C689" s="2"/>
      <c r="L689" s="6"/>
      <c r="M689" s="6"/>
      <c r="AA689" s="6"/>
    </row>
    <row r="690" ht="15.75" customHeight="1">
      <c r="C690" s="2"/>
      <c r="L690" s="6"/>
      <c r="M690" s="6"/>
      <c r="AA690" s="6"/>
    </row>
    <row r="691" ht="15.75" customHeight="1">
      <c r="C691" s="2"/>
      <c r="L691" s="6"/>
      <c r="M691" s="6"/>
      <c r="AA691" s="6"/>
    </row>
    <row r="692" ht="15.75" customHeight="1">
      <c r="C692" s="2"/>
      <c r="L692" s="6"/>
      <c r="M692" s="6"/>
      <c r="AA692" s="6"/>
    </row>
    <row r="693" ht="15.75" customHeight="1">
      <c r="C693" s="2"/>
      <c r="L693" s="6"/>
      <c r="M693" s="6"/>
      <c r="AA693" s="6"/>
    </row>
    <row r="694" ht="15.75" customHeight="1">
      <c r="C694" s="2"/>
      <c r="L694" s="6"/>
      <c r="M694" s="6"/>
      <c r="AA694" s="6"/>
    </row>
    <row r="695" ht="15.75" customHeight="1">
      <c r="C695" s="2"/>
      <c r="L695" s="6"/>
      <c r="M695" s="6"/>
      <c r="AA695" s="6"/>
    </row>
    <row r="696" ht="15.75" customHeight="1">
      <c r="C696" s="2"/>
      <c r="L696" s="6"/>
      <c r="M696" s="6"/>
      <c r="AA696" s="6"/>
    </row>
    <row r="697" ht="15.75" customHeight="1">
      <c r="C697" s="2"/>
      <c r="L697" s="6"/>
      <c r="M697" s="6"/>
      <c r="AA697" s="6"/>
    </row>
    <row r="698" ht="15.75" customHeight="1">
      <c r="C698" s="2"/>
      <c r="L698" s="6"/>
      <c r="M698" s="6"/>
      <c r="AA698" s="6"/>
    </row>
    <row r="699" ht="15.75" customHeight="1">
      <c r="C699" s="2"/>
      <c r="L699" s="6"/>
      <c r="M699" s="6"/>
      <c r="AA699" s="6"/>
    </row>
    <row r="700" ht="15.75" customHeight="1">
      <c r="C700" s="2"/>
      <c r="L700" s="6"/>
      <c r="M700" s="6"/>
      <c r="AA700" s="6"/>
    </row>
    <row r="701" ht="15.75" customHeight="1">
      <c r="C701" s="2"/>
      <c r="L701" s="6"/>
      <c r="M701" s="6"/>
      <c r="AA701" s="6"/>
    </row>
    <row r="702" ht="15.75" customHeight="1">
      <c r="C702" s="2"/>
      <c r="L702" s="6"/>
      <c r="M702" s="6"/>
      <c r="AA702" s="6"/>
    </row>
    <row r="703" ht="15.75" customHeight="1">
      <c r="C703" s="2"/>
      <c r="L703" s="6"/>
      <c r="M703" s="6"/>
      <c r="AA703" s="6"/>
    </row>
    <row r="704" ht="15.75" customHeight="1">
      <c r="C704" s="2"/>
      <c r="L704" s="6"/>
      <c r="M704" s="6"/>
      <c r="AA704" s="6"/>
    </row>
    <row r="705" ht="15.75" customHeight="1">
      <c r="C705" s="2"/>
      <c r="L705" s="6"/>
      <c r="M705" s="6"/>
      <c r="AA705" s="6"/>
    </row>
    <row r="706" ht="15.75" customHeight="1">
      <c r="C706" s="2"/>
      <c r="L706" s="6"/>
      <c r="M706" s="6"/>
      <c r="AA706" s="6"/>
    </row>
    <row r="707" ht="15.75" customHeight="1">
      <c r="C707" s="2"/>
      <c r="L707" s="6"/>
      <c r="M707" s="6"/>
      <c r="AA707" s="6"/>
    </row>
    <row r="708" ht="15.75" customHeight="1">
      <c r="C708" s="2"/>
      <c r="L708" s="6"/>
      <c r="M708" s="6"/>
      <c r="AA708" s="6"/>
    </row>
    <row r="709" ht="15.75" customHeight="1">
      <c r="C709" s="2"/>
      <c r="L709" s="6"/>
      <c r="M709" s="6"/>
      <c r="AA709" s="6"/>
    </row>
    <row r="710" ht="15.75" customHeight="1">
      <c r="C710" s="2"/>
      <c r="L710" s="6"/>
      <c r="M710" s="6"/>
      <c r="AA710" s="6"/>
    </row>
    <row r="711" ht="15.75" customHeight="1">
      <c r="C711" s="2"/>
      <c r="L711" s="6"/>
      <c r="M711" s="6"/>
      <c r="AA711" s="6"/>
    </row>
    <row r="712" ht="15.75" customHeight="1">
      <c r="C712" s="2"/>
      <c r="L712" s="6"/>
      <c r="M712" s="6"/>
      <c r="AA712" s="6"/>
    </row>
    <row r="713" ht="15.75" customHeight="1">
      <c r="C713" s="2"/>
      <c r="L713" s="6"/>
      <c r="M713" s="6"/>
      <c r="AA713" s="6"/>
    </row>
    <row r="714" ht="15.75" customHeight="1">
      <c r="C714" s="2"/>
      <c r="L714" s="6"/>
      <c r="M714" s="6"/>
      <c r="AA714" s="6"/>
    </row>
    <row r="715" ht="15.75" customHeight="1">
      <c r="C715" s="2"/>
      <c r="L715" s="6"/>
      <c r="M715" s="6"/>
      <c r="AA715" s="6"/>
    </row>
    <row r="716" ht="15.75" customHeight="1">
      <c r="C716" s="2"/>
      <c r="L716" s="6"/>
      <c r="M716" s="6"/>
      <c r="AA716" s="6"/>
    </row>
    <row r="717" ht="15.75" customHeight="1">
      <c r="C717" s="2"/>
      <c r="L717" s="6"/>
      <c r="M717" s="6"/>
      <c r="AA717" s="6"/>
    </row>
    <row r="718" ht="15.75" customHeight="1">
      <c r="C718" s="2"/>
      <c r="L718" s="6"/>
      <c r="M718" s="6"/>
      <c r="AA718" s="6"/>
    </row>
    <row r="719" ht="15.75" customHeight="1">
      <c r="C719" s="2"/>
      <c r="L719" s="6"/>
      <c r="M719" s="6"/>
      <c r="AA719" s="6"/>
    </row>
    <row r="720" ht="15.75" customHeight="1">
      <c r="C720" s="2"/>
      <c r="L720" s="6"/>
      <c r="M720" s="6"/>
      <c r="AA720" s="6"/>
    </row>
    <row r="721" ht="15.75" customHeight="1">
      <c r="C721" s="2"/>
      <c r="L721" s="6"/>
      <c r="M721" s="6"/>
      <c r="AA721" s="6"/>
    </row>
    <row r="722" ht="15.75" customHeight="1">
      <c r="C722" s="2"/>
      <c r="L722" s="6"/>
      <c r="M722" s="6"/>
      <c r="AA722" s="6"/>
    </row>
    <row r="723" ht="15.75" customHeight="1">
      <c r="C723" s="2"/>
      <c r="L723" s="6"/>
      <c r="M723" s="6"/>
      <c r="AA723" s="6"/>
    </row>
    <row r="724" ht="15.75" customHeight="1">
      <c r="C724" s="2"/>
      <c r="L724" s="6"/>
      <c r="M724" s="6"/>
      <c r="AA724" s="6"/>
    </row>
    <row r="725" ht="15.75" customHeight="1">
      <c r="C725" s="2"/>
      <c r="L725" s="6"/>
      <c r="M725" s="6"/>
      <c r="AA725" s="6"/>
    </row>
    <row r="726" ht="15.75" customHeight="1">
      <c r="C726" s="2"/>
      <c r="L726" s="6"/>
      <c r="M726" s="6"/>
      <c r="AA726" s="6"/>
    </row>
    <row r="727" ht="15.75" customHeight="1">
      <c r="C727" s="2"/>
      <c r="L727" s="6"/>
      <c r="M727" s="6"/>
      <c r="AA727" s="6"/>
    </row>
    <row r="728" ht="15.75" customHeight="1">
      <c r="C728" s="2"/>
      <c r="L728" s="6"/>
      <c r="M728" s="6"/>
      <c r="AA728" s="6"/>
    </row>
    <row r="729" ht="15.75" customHeight="1">
      <c r="C729" s="2"/>
      <c r="L729" s="6"/>
      <c r="M729" s="6"/>
      <c r="AA729" s="6"/>
    </row>
    <row r="730" ht="15.75" customHeight="1">
      <c r="C730" s="2"/>
      <c r="L730" s="6"/>
      <c r="M730" s="6"/>
      <c r="AA730" s="6"/>
    </row>
    <row r="731" ht="15.75" customHeight="1">
      <c r="C731" s="2"/>
      <c r="L731" s="6"/>
      <c r="M731" s="6"/>
      <c r="AA731" s="6"/>
    </row>
    <row r="732" ht="15.75" customHeight="1">
      <c r="C732" s="2"/>
      <c r="L732" s="6"/>
      <c r="M732" s="6"/>
      <c r="AA732" s="6"/>
    </row>
    <row r="733" ht="15.75" customHeight="1">
      <c r="C733" s="2"/>
      <c r="L733" s="6"/>
      <c r="M733" s="6"/>
      <c r="AA733" s="6"/>
    </row>
    <row r="734" ht="15.75" customHeight="1">
      <c r="C734" s="2"/>
      <c r="L734" s="6"/>
      <c r="M734" s="6"/>
      <c r="AA734" s="6"/>
    </row>
    <row r="735" ht="15.75" customHeight="1">
      <c r="C735" s="2"/>
      <c r="L735" s="6"/>
      <c r="M735" s="6"/>
      <c r="AA735" s="6"/>
    </row>
    <row r="736" ht="15.75" customHeight="1">
      <c r="C736" s="2"/>
      <c r="L736" s="6"/>
      <c r="M736" s="6"/>
      <c r="AA736" s="6"/>
    </row>
    <row r="737" ht="15.75" customHeight="1">
      <c r="C737" s="2"/>
      <c r="L737" s="6"/>
      <c r="M737" s="6"/>
      <c r="AA737" s="6"/>
    </row>
    <row r="738" ht="15.75" customHeight="1">
      <c r="C738" s="2"/>
      <c r="L738" s="6"/>
      <c r="M738" s="6"/>
      <c r="AA738" s="6"/>
    </row>
    <row r="739" ht="15.75" customHeight="1">
      <c r="C739" s="2"/>
      <c r="L739" s="6"/>
      <c r="M739" s="6"/>
      <c r="AA739" s="6"/>
    </row>
    <row r="740" ht="15.75" customHeight="1">
      <c r="C740" s="2"/>
      <c r="L740" s="6"/>
      <c r="M740" s="6"/>
      <c r="AA740" s="6"/>
    </row>
    <row r="741" ht="15.75" customHeight="1">
      <c r="C741" s="2"/>
      <c r="L741" s="6"/>
      <c r="M741" s="6"/>
      <c r="AA741" s="6"/>
    </row>
    <row r="742" ht="15.75" customHeight="1">
      <c r="C742" s="2"/>
      <c r="L742" s="6"/>
      <c r="M742" s="6"/>
      <c r="AA742" s="6"/>
    </row>
    <row r="743" ht="15.75" customHeight="1">
      <c r="C743" s="2"/>
      <c r="L743" s="6"/>
      <c r="M743" s="6"/>
      <c r="AA743" s="6"/>
    </row>
    <row r="744" ht="15.75" customHeight="1">
      <c r="C744" s="2"/>
      <c r="L744" s="6"/>
      <c r="M744" s="6"/>
      <c r="AA744" s="6"/>
    </row>
    <row r="745" ht="15.75" customHeight="1">
      <c r="C745" s="2"/>
      <c r="L745" s="6"/>
      <c r="M745" s="6"/>
      <c r="AA745" s="6"/>
    </row>
    <row r="746" ht="15.75" customHeight="1">
      <c r="C746" s="2"/>
      <c r="L746" s="6"/>
      <c r="M746" s="6"/>
      <c r="AA746" s="6"/>
    </row>
    <row r="747" ht="15.75" customHeight="1">
      <c r="C747" s="2"/>
      <c r="L747" s="6"/>
      <c r="M747" s="6"/>
      <c r="AA747" s="6"/>
    </row>
    <row r="748" ht="15.75" customHeight="1">
      <c r="C748" s="2"/>
      <c r="L748" s="6"/>
      <c r="M748" s="6"/>
      <c r="AA748" s="6"/>
    </row>
    <row r="749" ht="15.75" customHeight="1">
      <c r="C749" s="2"/>
      <c r="L749" s="6"/>
      <c r="M749" s="6"/>
      <c r="AA749" s="6"/>
    </row>
    <row r="750" ht="15.75" customHeight="1">
      <c r="C750" s="2"/>
      <c r="L750" s="6"/>
      <c r="M750" s="6"/>
      <c r="AA750" s="6"/>
    </row>
    <row r="751" ht="15.75" customHeight="1">
      <c r="C751" s="2"/>
      <c r="L751" s="6"/>
      <c r="M751" s="6"/>
      <c r="AA751" s="6"/>
    </row>
    <row r="752" ht="15.75" customHeight="1">
      <c r="C752" s="2"/>
      <c r="L752" s="6"/>
      <c r="M752" s="6"/>
      <c r="AA752" s="6"/>
    </row>
    <row r="753" ht="15.75" customHeight="1">
      <c r="C753" s="2"/>
      <c r="L753" s="6"/>
      <c r="M753" s="6"/>
      <c r="AA753" s="6"/>
    </row>
    <row r="754" ht="15.75" customHeight="1">
      <c r="C754" s="2"/>
      <c r="L754" s="6"/>
      <c r="M754" s="6"/>
      <c r="AA754" s="6"/>
    </row>
    <row r="755" ht="15.75" customHeight="1">
      <c r="C755" s="2"/>
      <c r="L755" s="6"/>
      <c r="M755" s="6"/>
      <c r="AA755" s="6"/>
    </row>
    <row r="756" ht="15.75" customHeight="1">
      <c r="C756" s="2"/>
      <c r="L756" s="6"/>
      <c r="M756" s="6"/>
      <c r="AA756" s="6"/>
    </row>
    <row r="757" ht="15.75" customHeight="1">
      <c r="C757" s="2"/>
      <c r="L757" s="6"/>
      <c r="M757" s="6"/>
      <c r="AA757" s="6"/>
    </row>
    <row r="758" ht="15.75" customHeight="1">
      <c r="C758" s="2"/>
      <c r="L758" s="6"/>
      <c r="M758" s="6"/>
      <c r="AA758" s="6"/>
    </row>
    <row r="759" ht="15.75" customHeight="1">
      <c r="C759" s="2"/>
      <c r="L759" s="6"/>
      <c r="M759" s="6"/>
      <c r="AA759" s="6"/>
    </row>
    <row r="760" ht="15.75" customHeight="1">
      <c r="C760" s="2"/>
      <c r="L760" s="6"/>
      <c r="M760" s="6"/>
      <c r="AA760" s="6"/>
    </row>
    <row r="761" ht="15.75" customHeight="1">
      <c r="C761" s="2"/>
      <c r="L761" s="6"/>
      <c r="M761" s="6"/>
      <c r="AA761" s="6"/>
    </row>
    <row r="762" ht="15.75" customHeight="1">
      <c r="C762" s="2"/>
      <c r="L762" s="6"/>
      <c r="M762" s="6"/>
      <c r="AA762" s="6"/>
    </row>
    <row r="763" ht="15.75" customHeight="1">
      <c r="C763" s="2"/>
      <c r="L763" s="6"/>
      <c r="M763" s="6"/>
      <c r="AA763" s="6"/>
    </row>
    <row r="764" ht="15.75" customHeight="1">
      <c r="C764" s="2"/>
      <c r="L764" s="6"/>
      <c r="M764" s="6"/>
      <c r="AA764" s="6"/>
    </row>
    <row r="765" ht="15.75" customHeight="1">
      <c r="C765" s="2"/>
      <c r="L765" s="6"/>
      <c r="M765" s="6"/>
      <c r="AA765" s="6"/>
    </row>
    <row r="766" ht="15.75" customHeight="1">
      <c r="C766" s="2"/>
      <c r="L766" s="6"/>
      <c r="M766" s="6"/>
      <c r="AA766" s="6"/>
    </row>
    <row r="767" ht="15.75" customHeight="1">
      <c r="C767" s="2"/>
      <c r="L767" s="6"/>
      <c r="M767" s="6"/>
      <c r="AA767" s="6"/>
    </row>
    <row r="768" ht="15.75" customHeight="1">
      <c r="C768" s="2"/>
      <c r="L768" s="6"/>
      <c r="M768" s="6"/>
      <c r="AA768" s="6"/>
    </row>
    <row r="769" ht="15.75" customHeight="1">
      <c r="C769" s="2"/>
      <c r="L769" s="6"/>
      <c r="M769" s="6"/>
      <c r="AA769" s="6"/>
    </row>
    <row r="770" ht="15.75" customHeight="1">
      <c r="C770" s="2"/>
      <c r="L770" s="6"/>
      <c r="M770" s="6"/>
      <c r="AA770" s="6"/>
    </row>
    <row r="771" ht="15.75" customHeight="1">
      <c r="C771" s="2"/>
      <c r="L771" s="6"/>
      <c r="M771" s="6"/>
      <c r="AA771" s="6"/>
    </row>
    <row r="772" ht="15.75" customHeight="1">
      <c r="C772" s="2"/>
      <c r="L772" s="6"/>
      <c r="M772" s="6"/>
      <c r="AA772" s="6"/>
    </row>
    <row r="773" ht="15.75" customHeight="1">
      <c r="C773" s="2"/>
      <c r="L773" s="6"/>
      <c r="M773" s="6"/>
      <c r="AA773" s="6"/>
    </row>
    <row r="774" ht="15.75" customHeight="1">
      <c r="C774" s="2"/>
      <c r="L774" s="6"/>
      <c r="M774" s="6"/>
      <c r="AA774" s="6"/>
    </row>
    <row r="775" ht="15.75" customHeight="1">
      <c r="C775" s="2"/>
      <c r="L775" s="6"/>
      <c r="M775" s="6"/>
      <c r="AA775" s="6"/>
    </row>
    <row r="776" ht="15.75" customHeight="1">
      <c r="C776" s="2"/>
      <c r="L776" s="6"/>
      <c r="M776" s="6"/>
      <c r="AA776" s="6"/>
    </row>
    <row r="777" ht="15.75" customHeight="1">
      <c r="C777" s="2"/>
      <c r="L777" s="6"/>
      <c r="M777" s="6"/>
      <c r="AA777" s="6"/>
    </row>
    <row r="778" ht="15.75" customHeight="1">
      <c r="C778" s="2"/>
      <c r="L778" s="6"/>
      <c r="M778" s="6"/>
      <c r="AA778" s="6"/>
    </row>
    <row r="779" ht="15.75" customHeight="1">
      <c r="C779" s="2"/>
      <c r="L779" s="6"/>
      <c r="M779" s="6"/>
      <c r="AA779" s="6"/>
    </row>
    <row r="780" ht="15.75" customHeight="1">
      <c r="C780" s="2"/>
      <c r="L780" s="6"/>
      <c r="M780" s="6"/>
      <c r="AA780" s="6"/>
    </row>
    <row r="781" ht="15.75" customHeight="1">
      <c r="C781" s="2"/>
      <c r="L781" s="6"/>
      <c r="M781" s="6"/>
      <c r="AA781" s="6"/>
    </row>
    <row r="782" ht="15.75" customHeight="1">
      <c r="C782" s="2"/>
      <c r="L782" s="6"/>
      <c r="M782" s="6"/>
      <c r="AA782" s="6"/>
    </row>
    <row r="783" ht="15.75" customHeight="1">
      <c r="C783" s="2"/>
      <c r="L783" s="6"/>
      <c r="M783" s="6"/>
      <c r="AA783" s="6"/>
    </row>
    <row r="784" ht="15.75" customHeight="1">
      <c r="C784" s="2"/>
      <c r="L784" s="6"/>
      <c r="M784" s="6"/>
      <c r="AA784" s="6"/>
    </row>
    <row r="785" ht="15.75" customHeight="1">
      <c r="C785" s="2"/>
      <c r="L785" s="6"/>
      <c r="M785" s="6"/>
      <c r="AA785" s="6"/>
    </row>
    <row r="786" ht="15.75" customHeight="1">
      <c r="C786" s="2"/>
      <c r="L786" s="6"/>
      <c r="M786" s="6"/>
      <c r="AA786" s="6"/>
    </row>
    <row r="787" ht="15.75" customHeight="1">
      <c r="C787" s="2"/>
      <c r="L787" s="6"/>
      <c r="M787" s="6"/>
      <c r="AA787" s="6"/>
    </row>
    <row r="788" ht="15.75" customHeight="1">
      <c r="C788" s="2"/>
      <c r="L788" s="6"/>
      <c r="M788" s="6"/>
      <c r="AA788" s="6"/>
    </row>
    <row r="789" ht="15.75" customHeight="1">
      <c r="C789" s="2"/>
      <c r="L789" s="6"/>
      <c r="M789" s="6"/>
      <c r="AA789" s="6"/>
    </row>
    <row r="790" ht="15.75" customHeight="1">
      <c r="C790" s="2"/>
      <c r="L790" s="6"/>
      <c r="M790" s="6"/>
      <c r="AA790" s="6"/>
    </row>
    <row r="791" ht="15.75" customHeight="1">
      <c r="C791" s="2"/>
      <c r="L791" s="6"/>
      <c r="M791" s="6"/>
      <c r="AA791" s="6"/>
    </row>
    <row r="792" ht="15.75" customHeight="1">
      <c r="C792" s="2"/>
      <c r="L792" s="6"/>
      <c r="M792" s="6"/>
      <c r="AA792" s="6"/>
    </row>
    <row r="793" ht="15.75" customHeight="1">
      <c r="C793" s="2"/>
      <c r="L793" s="6"/>
      <c r="M793" s="6"/>
      <c r="AA793" s="6"/>
    </row>
    <row r="794" ht="15.75" customHeight="1">
      <c r="C794" s="2"/>
      <c r="L794" s="6"/>
      <c r="M794" s="6"/>
      <c r="AA794" s="6"/>
    </row>
    <row r="795" ht="15.75" customHeight="1">
      <c r="C795" s="2"/>
      <c r="L795" s="6"/>
      <c r="M795" s="6"/>
      <c r="AA795" s="6"/>
    </row>
    <row r="796" ht="15.75" customHeight="1">
      <c r="C796" s="2"/>
      <c r="L796" s="6"/>
      <c r="M796" s="6"/>
      <c r="AA796" s="6"/>
    </row>
    <row r="797" ht="15.75" customHeight="1">
      <c r="C797" s="2"/>
      <c r="L797" s="6"/>
      <c r="M797" s="6"/>
      <c r="AA797" s="6"/>
    </row>
    <row r="798" ht="15.75" customHeight="1">
      <c r="C798" s="2"/>
      <c r="L798" s="6"/>
      <c r="M798" s="6"/>
      <c r="AA798" s="6"/>
    </row>
    <row r="799" ht="15.75" customHeight="1">
      <c r="C799" s="2"/>
      <c r="L799" s="6"/>
      <c r="M799" s="6"/>
      <c r="AA799" s="6"/>
    </row>
    <row r="800" ht="15.75" customHeight="1">
      <c r="C800" s="2"/>
      <c r="L800" s="6"/>
      <c r="M800" s="6"/>
      <c r="AA800" s="6"/>
    </row>
    <row r="801" ht="15.75" customHeight="1">
      <c r="C801" s="2"/>
      <c r="L801" s="6"/>
      <c r="M801" s="6"/>
      <c r="AA801" s="6"/>
    </row>
    <row r="802" ht="15.75" customHeight="1">
      <c r="C802" s="2"/>
      <c r="L802" s="6"/>
      <c r="M802" s="6"/>
      <c r="AA802" s="6"/>
    </row>
    <row r="803" ht="15.75" customHeight="1">
      <c r="C803" s="2"/>
      <c r="L803" s="6"/>
      <c r="M803" s="6"/>
      <c r="AA803" s="6"/>
    </row>
    <row r="804" ht="15.75" customHeight="1">
      <c r="C804" s="2"/>
      <c r="L804" s="6"/>
      <c r="M804" s="6"/>
      <c r="AA804" s="6"/>
    </row>
    <row r="805" ht="15.75" customHeight="1">
      <c r="C805" s="2"/>
      <c r="L805" s="6"/>
      <c r="M805" s="6"/>
      <c r="AA805" s="6"/>
    </row>
    <row r="806" ht="15.75" customHeight="1">
      <c r="C806" s="2"/>
      <c r="L806" s="6"/>
      <c r="M806" s="6"/>
      <c r="AA806" s="6"/>
    </row>
    <row r="807" ht="15.75" customHeight="1">
      <c r="C807" s="2"/>
      <c r="L807" s="6"/>
      <c r="M807" s="6"/>
      <c r="AA807" s="6"/>
    </row>
    <row r="808" ht="15.75" customHeight="1">
      <c r="C808" s="2"/>
      <c r="L808" s="6"/>
      <c r="M808" s="6"/>
      <c r="AA808" s="6"/>
    </row>
    <row r="809" ht="15.75" customHeight="1">
      <c r="C809" s="2"/>
      <c r="L809" s="6"/>
      <c r="M809" s="6"/>
      <c r="AA809" s="6"/>
    </row>
    <row r="810" ht="15.75" customHeight="1">
      <c r="C810" s="2"/>
      <c r="L810" s="6"/>
      <c r="M810" s="6"/>
      <c r="AA810" s="6"/>
    </row>
    <row r="811" ht="15.75" customHeight="1">
      <c r="C811" s="2"/>
      <c r="L811" s="6"/>
      <c r="M811" s="6"/>
      <c r="AA811" s="6"/>
    </row>
    <row r="812" ht="15.75" customHeight="1">
      <c r="C812" s="2"/>
      <c r="L812" s="6"/>
      <c r="M812" s="6"/>
      <c r="AA812" s="6"/>
    </row>
    <row r="813" ht="15.75" customHeight="1">
      <c r="C813" s="2"/>
      <c r="L813" s="6"/>
      <c r="M813" s="6"/>
      <c r="AA813" s="6"/>
    </row>
    <row r="814" ht="15.75" customHeight="1">
      <c r="C814" s="2"/>
      <c r="L814" s="6"/>
      <c r="M814" s="6"/>
      <c r="AA814" s="6"/>
    </row>
    <row r="815" ht="15.75" customHeight="1">
      <c r="C815" s="2"/>
      <c r="L815" s="6"/>
      <c r="M815" s="6"/>
      <c r="AA815" s="6"/>
    </row>
    <row r="816" ht="15.75" customHeight="1">
      <c r="C816" s="2"/>
      <c r="L816" s="6"/>
      <c r="M816" s="6"/>
      <c r="AA816" s="6"/>
    </row>
    <row r="817" ht="15.75" customHeight="1">
      <c r="C817" s="2"/>
      <c r="L817" s="6"/>
      <c r="M817" s="6"/>
      <c r="AA817" s="6"/>
    </row>
    <row r="818" ht="15.75" customHeight="1">
      <c r="C818" s="2"/>
      <c r="L818" s="6"/>
      <c r="M818" s="6"/>
      <c r="AA818" s="6"/>
    </row>
    <row r="819" ht="15.75" customHeight="1">
      <c r="C819" s="2"/>
      <c r="L819" s="6"/>
      <c r="M819" s="6"/>
      <c r="AA819" s="6"/>
    </row>
    <row r="820" ht="15.75" customHeight="1">
      <c r="C820" s="2"/>
      <c r="L820" s="6"/>
      <c r="M820" s="6"/>
      <c r="AA820" s="6"/>
    </row>
    <row r="821" ht="15.75" customHeight="1">
      <c r="C821" s="2"/>
      <c r="L821" s="6"/>
      <c r="M821" s="6"/>
      <c r="AA821" s="6"/>
    </row>
    <row r="822" ht="15.75" customHeight="1">
      <c r="C822" s="2"/>
      <c r="L822" s="6"/>
      <c r="M822" s="6"/>
      <c r="AA822" s="6"/>
    </row>
    <row r="823" ht="15.75" customHeight="1">
      <c r="C823" s="2"/>
      <c r="L823" s="6"/>
      <c r="M823" s="6"/>
      <c r="AA823" s="6"/>
    </row>
    <row r="824" ht="15.75" customHeight="1">
      <c r="C824" s="2"/>
      <c r="L824" s="6"/>
      <c r="M824" s="6"/>
      <c r="AA824" s="6"/>
    </row>
    <row r="825" ht="15.75" customHeight="1">
      <c r="C825" s="2"/>
      <c r="L825" s="6"/>
      <c r="M825" s="6"/>
      <c r="AA825" s="6"/>
    </row>
    <row r="826" ht="15.75" customHeight="1">
      <c r="C826" s="2"/>
      <c r="L826" s="6"/>
      <c r="M826" s="6"/>
      <c r="AA826" s="6"/>
    </row>
    <row r="827" ht="15.75" customHeight="1">
      <c r="C827" s="2"/>
      <c r="L827" s="6"/>
      <c r="M827" s="6"/>
      <c r="AA827" s="6"/>
    </row>
    <row r="828" ht="15.75" customHeight="1">
      <c r="C828" s="2"/>
      <c r="L828" s="6"/>
      <c r="M828" s="6"/>
      <c r="AA828" s="6"/>
    </row>
    <row r="829" ht="15.75" customHeight="1">
      <c r="C829" s="2"/>
      <c r="L829" s="6"/>
      <c r="M829" s="6"/>
      <c r="AA829" s="6"/>
    </row>
    <row r="830" ht="15.75" customHeight="1">
      <c r="C830" s="2"/>
      <c r="L830" s="6"/>
      <c r="M830" s="6"/>
      <c r="AA830" s="6"/>
    </row>
    <row r="831" ht="15.75" customHeight="1">
      <c r="C831" s="2"/>
      <c r="L831" s="6"/>
      <c r="M831" s="6"/>
      <c r="AA831" s="6"/>
    </row>
    <row r="832" ht="15.75" customHeight="1">
      <c r="C832" s="2"/>
      <c r="L832" s="6"/>
      <c r="M832" s="6"/>
      <c r="AA832" s="6"/>
    </row>
    <row r="833" ht="15.75" customHeight="1">
      <c r="C833" s="2"/>
      <c r="L833" s="6"/>
      <c r="M833" s="6"/>
      <c r="AA833" s="6"/>
    </row>
    <row r="834" ht="15.75" customHeight="1">
      <c r="C834" s="2"/>
      <c r="L834" s="6"/>
      <c r="M834" s="6"/>
      <c r="AA834" s="6"/>
    </row>
    <row r="835" ht="15.75" customHeight="1">
      <c r="C835" s="2"/>
      <c r="L835" s="6"/>
      <c r="M835" s="6"/>
      <c r="AA835" s="6"/>
    </row>
    <row r="836" ht="15.75" customHeight="1">
      <c r="C836" s="2"/>
      <c r="L836" s="6"/>
      <c r="M836" s="6"/>
      <c r="AA836" s="6"/>
    </row>
    <row r="837" ht="15.75" customHeight="1">
      <c r="C837" s="2"/>
      <c r="L837" s="6"/>
      <c r="M837" s="6"/>
      <c r="AA837" s="6"/>
    </row>
    <row r="838" ht="15.75" customHeight="1">
      <c r="C838" s="2"/>
      <c r="L838" s="6"/>
      <c r="M838" s="6"/>
      <c r="AA838" s="6"/>
    </row>
    <row r="839" ht="15.75" customHeight="1">
      <c r="C839" s="2"/>
      <c r="L839" s="6"/>
      <c r="M839" s="6"/>
      <c r="AA839" s="6"/>
    </row>
    <row r="840" ht="15.75" customHeight="1">
      <c r="C840" s="2"/>
      <c r="L840" s="6"/>
      <c r="M840" s="6"/>
      <c r="AA840" s="6"/>
    </row>
    <row r="841" ht="15.75" customHeight="1">
      <c r="C841" s="2"/>
      <c r="L841" s="6"/>
      <c r="M841" s="6"/>
      <c r="AA841" s="6"/>
    </row>
    <row r="842" ht="15.75" customHeight="1">
      <c r="C842" s="2"/>
      <c r="L842" s="6"/>
      <c r="M842" s="6"/>
      <c r="AA842" s="6"/>
    </row>
    <row r="843" ht="15.75" customHeight="1">
      <c r="C843" s="2"/>
      <c r="L843" s="6"/>
      <c r="M843" s="6"/>
      <c r="AA843" s="6"/>
    </row>
    <row r="844" ht="15.75" customHeight="1">
      <c r="C844" s="2"/>
      <c r="L844" s="6"/>
      <c r="M844" s="6"/>
      <c r="AA844" s="6"/>
    </row>
    <row r="845" ht="15.75" customHeight="1">
      <c r="C845" s="2"/>
      <c r="L845" s="6"/>
      <c r="M845" s="6"/>
      <c r="AA845" s="6"/>
    </row>
    <row r="846" ht="15.75" customHeight="1">
      <c r="C846" s="2"/>
      <c r="L846" s="6"/>
      <c r="M846" s="6"/>
      <c r="AA846" s="6"/>
    </row>
    <row r="847" ht="15.75" customHeight="1">
      <c r="C847" s="2"/>
      <c r="L847" s="6"/>
      <c r="M847" s="6"/>
      <c r="AA847" s="6"/>
    </row>
    <row r="848" ht="15.75" customHeight="1">
      <c r="C848" s="2"/>
      <c r="L848" s="6"/>
      <c r="M848" s="6"/>
      <c r="AA848" s="6"/>
    </row>
    <row r="849" ht="15.75" customHeight="1">
      <c r="C849" s="2"/>
      <c r="L849" s="6"/>
      <c r="M849" s="6"/>
      <c r="AA849" s="6"/>
    </row>
    <row r="850" ht="15.75" customHeight="1">
      <c r="C850" s="2"/>
      <c r="L850" s="6"/>
      <c r="M850" s="6"/>
      <c r="AA850" s="6"/>
    </row>
    <row r="851" ht="15.75" customHeight="1">
      <c r="C851" s="2"/>
      <c r="L851" s="6"/>
      <c r="M851" s="6"/>
      <c r="AA851" s="6"/>
    </row>
    <row r="852" ht="15.75" customHeight="1">
      <c r="C852" s="2"/>
      <c r="L852" s="6"/>
      <c r="M852" s="6"/>
      <c r="AA852" s="6"/>
    </row>
    <row r="853" ht="15.75" customHeight="1">
      <c r="C853" s="2"/>
      <c r="L853" s="6"/>
      <c r="M853" s="6"/>
      <c r="AA853" s="6"/>
    </row>
    <row r="854" ht="15.75" customHeight="1">
      <c r="C854" s="2"/>
      <c r="L854" s="6"/>
      <c r="M854" s="6"/>
      <c r="AA854" s="6"/>
    </row>
    <row r="855" ht="15.75" customHeight="1">
      <c r="C855" s="2"/>
      <c r="L855" s="6"/>
      <c r="M855" s="6"/>
      <c r="AA855" s="6"/>
    </row>
    <row r="856" ht="15.75" customHeight="1">
      <c r="C856" s="2"/>
      <c r="L856" s="6"/>
      <c r="M856" s="6"/>
      <c r="AA856" s="6"/>
    </row>
    <row r="857" ht="15.75" customHeight="1">
      <c r="C857" s="2"/>
      <c r="L857" s="6"/>
      <c r="M857" s="6"/>
      <c r="AA857" s="6"/>
    </row>
    <row r="858" ht="15.75" customHeight="1">
      <c r="C858" s="2"/>
      <c r="L858" s="6"/>
      <c r="M858" s="6"/>
      <c r="AA858" s="6"/>
    </row>
    <row r="859" ht="15.75" customHeight="1">
      <c r="C859" s="2"/>
      <c r="L859" s="6"/>
      <c r="M859" s="6"/>
      <c r="AA859" s="6"/>
    </row>
    <row r="860" ht="15.75" customHeight="1">
      <c r="C860" s="2"/>
      <c r="L860" s="6"/>
      <c r="M860" s="6"/>
      <c r="AA860" s="6"/>
    </row>
    <row r="861" ht="15.75" customHeight="1">
      <c r="C861" s="2"/>
      <c r="L861" s="6"/>
      <c r="M861" s="6"/>
      <c r="AA861" s="6"/>
    </row>
    <row r="862" ht="15.75" customHeight="1">
      <c r="C862" s="2"/>
      <c r="L862" s="6"/>
      <c r="M862" s="6"/>
      <c r="AA862" s="6"/>
    </row>
    <row r="863" ht="15.75" customHeight="1">
      <c r="C863" s="2"/>
      <c r="L863" s="6"/>
      <c r="M863" s="6"/>
      <c r="AA863" s="6"/>
    </row>
    <row r="864" ht="15.75" customHeight="1">
      <c r="C864" s="2"/>
      <c r="L864" s="6"/>
      <c r="M864" s="6"/>
      <c r="AA864" s="6"/>
    </row>
    <row r="865" ht="15.75" customHeight="1">
      <c r="C865" s="2"/>
      <c r="L865" s="6"/>
      <c r="M865" s="6"/>
      <c r="AA865" s="6"/>
    </row>
    <row r="866" ht="15.75" customHeight="1">
      <c r="C866" s="2"/>
      <c r="L866" s="6"/>
      <c r="M866" s="6"/>
      <c r="AA866" s="6"/>
    </row>
    <row r="867" ht="15.75" customHeight="1">
      <c r="C867" s="2"/>
      <c r="L867" s="6"/>
      <c r="M867" s="6"/>
      <c r="AA867" s="6"/>
    </row>
    <row r="868" ht="15.75" customHeight="1">
      <c r="C868" s="2"/>
      <c r="L868" s="6"/>
      <c r="M868" s="6"/>
      <c r="AA868" s="6"/>
    </row>
    <row r="869" ht="15.75" customHeight="1">
      <c r="C869" s="2"/>
      <c r="L869" s="6"/>
      <c r="M869" s="6"/>
      <c r="AA869" s="6"/>
    </row>
    <row r="870" ht="15.75" customHeight="1">
      <c r="C870" s="2"/>
      <c r="L870" s="6"/>
      <c r="M870" s="6"/>
      <c r="AA870" s="6"/>
    </row>
    <row r="871" ht="15.75" customHeight="1">
      <c r="C871" s="2"/>
      <c r="L871" s="6"/>
      <c r="M871" s="6"/>
      <c r="AA871" s="6"/>
    </row>
    <row r="872" ht="15.75" customHeight="1">
      <c r="C872" s="2"/>
      <c r="L872" s="6"/>
      <c r="M872" s="6"/>
      <c r="AA872" s="6"/>
    </row>
    <row r="873" ht="15.75" customHeight="1">
      <c r="C873" s="2"/>
      <c r="L873" s="6"/>
      <c r="M873" s="6"/>
      <c r="AA873" s="6"/>
    </row>
    <row r="874" ht="15.75" customHeight="1">
      <c r="C874" s="2"/>
      <c r="L874" s="6"/>
      <c r="M874" s="6"/>
      <c r="AA874" s="6"/>
    </row>
    <row r="875" ht="15.75" customHeight="1">
      <c r="C875" s="2"/>
      <c r="L875" s="6"/>
      <c r="M875" s="6"/>
      <c r="AA875" s="6"/>
    </row>
    <row r="876" ht="15.75" customHeight="1">
      <c r="C876" s="2"/>
      <c r="L876" s="6"/>
      <c r="M876" s="6"/>
      <c r="AA876" s="6"/>
    </row>
    <row r="877" ht="15.75" customHeight="1">
      <c r="C877" s="2"/>
      <c r="L877" s="6"/>
      <c r="M877" s="6"/>
      <c r="AA877" s="6"/>
    </row>
    <row r="878" ht="15.75" customHeight="1">
      <c r="C878" s="2"/>
      <c r="L878" s="6"/>
      <c r="M878" s="6"/>
      <c r="AA878" s="6"/>
    </row>
    <row r="879" ht="15.75" customHeight="1">
      <c r="C879" s="2"/>
      <c r="L879" s="6"/>
      <c r="M879" s="6"/>
      <c r="AA879" s="6"/>
    </row>
    <row r="880" ht="15.75" customHeight="1">
      <c r="C880" s="2"/>
      <c r="L880" s="6"/>
      <c r="M880" s="6"/>
      <c r="AA880" s="6"/>
    </row>
    <row r="881" ht="15.75" customHeight="1">
      <c r="C881" s="2"/>
      <c r="L881" s="6"/>
      <c r="M881" s="6"/>
      <c r="AA881" s="6"/>
    </row>
    <row r="882" ht="15.75" customHeight="1">
      <c r="C882" s="2"/>
      <c r="L882" s="6"/>
      <c r="M882" s="6"/>
      <c r="AA882" s="6"/>
    </row>
    <row r="883" ht="15.75" customHeight="1">
      <c r="C883" s="2"/>
      <c r="L883" s="6"/>
      <c r="M883" s="6"/>
      <c r="AA883" s="6"/>
    </row>
    <row r="884" ht="15.75" customHeight="1">
      <c r="C884" s="2"/>
      <c r="L884" s="6"/>
      <c r="M884" s="6"/>
      <c r="AA884" s="6"/>
    </row>
    <row r="885" ht="15.75" customHeight="1">
      <c r="C885" s="2"/>
      <c r="L885" s="6"/>
      <c r="M885" s="6"/>
      <c r="AA885" s="6"/>
    </row>
    <row r="886" ht="15.75" customHeight="1">
      <c r="C886" s="2"/>
      <c r="L886" s="6"/>
      <c r="M886" s="6"/>
      <c r="AA886" s="6"/>
    </row>
    <row r="887" ht="15.75" customHeight="1">
      <c r="C887" s="2"/>
      <c r="L887" s="6"/>
      <c r="M887" s="6"/>
      <c r="AA887" s="6"/>
    </row>
    <row r="888" ht="15.75" customHeight="1">
      <c r="C888" s="2"/>
      <c r="L888" s="6"/>
      <c r="M888" s="6"/>
      <c r="AA888" s="6"/>
    </row>
    <row r="889" ht="15.75" customHeight="1">
      <c r="C889" s="2"/>
      <c r="L889" s="6"/>
      <c r="M889" s="6"/>
      <c r="AA889" s="6"/>
    </row>
    <row r="890" ht="15.75" customHeight="1">
      <c r="C890" s="2"/>
      <c r="L890" s="6"/>
      <c r="M890" s="6"/>
      <c r="AA890" s="6"/>
    </row>
    <row r="891" ht="15.75" customHeight="1">
      <c r="C891" s="2"/>
      <c r="L891" s="6"/>
      <c r="M891" s="6"/>
      <c r="AA891" s="6"/>
    </row>
    <row r="892" ht="15.75" customHeight="1">
      <c r="C892" s="2"/>
      <c r="L892" s="6"/>
      <c r="M892" s="6"/>
      <c r="AA892" s="6"/>
    </row>
    <row r="893" ht="15.75" customHeight="1">
      <c r="C893" s="2"/>
      <c r="L893" s="6"/>
      <c r="M893" s="6"/>
      <c r="AA893" s="6"/>
    </row>
    <row r="894" ht="15.75" customHeight="1">
      <c r="C894" s="2"/>
      <c r="L894" s="6"/>
      <c r="M894" s="6"/>
      <c r="AA894" s="6"/>
    </row>
    <row r="895" ht="15.75" customHeight="1">
      <c r="C895" s="2"/>
      <c r="L895" s="6"/>
      <c r="M895" s="6"/>
      <c r="AA895" s="6"/>
    </row>
    <row r="896" ht="15.75" customHeight="1">
      <c r="C896" s="2"/>
      <c r="L896" s="6"/>
      <c r="M896" s="6"/>
      <c r="AA896" s="6"/>
    </row>
    <row r="897" ht="15.75" customHeight="1">
      <c r="C897" s="2"/>
      <c r="L897" s="6"/>
      <c r="M897" s="6"/>
      <c r="AA897" s="6"/>
    </row>
    <row r="898" ht="15.75" customHeight="1">
      <c r="C898" s="2"/>
      <c r="L898" s="6"/>
      <c r="M898" s="6"/>
      <c r="AA898" s="6"/>
    </row>
    <row r="899" ht="15.75" customHeight="1">
      <c r="C899" s="2"/>
      <c r="L899" s="6"/>
      <c r="M899" s="6"/>
      <c r="AA899" s="6"/>
    </row>
    <row r="900" ht="15.75" customHeight="1">
      <c r="C900" s="2"/>
      <c r="L900" s="6"/>
      <c r="M900" s="6"/>
      <c r="AA900" s="6"/>
    </row>
    <row r="901" ht="15.75" customHeight="1">
      <c r="C901" s="2"/>
      <c r="L901" s="6"/>
      <c r="M901" s="6"/>
      <c r="AA901" s="6"/>
    </row>
    <row r="902" ht="15.75" customHeight="1">
      <c r="C902" s="2"/>
      <c r="L902" s="6"/>
      <c r="M902" s="6"/>
      <c r="AA902" s="6"/>
    </row>
    <row r="903" ht="15.75" customHeight="1">
      <c r="C903" s="2"/>
      <c r="L903" s="6"/>
      <c r="M903" s="6"/>
      <c r="AA903" s="6"/>
    </row>
    <row r="904" ht="15.75" customHeight="1">
      <c r="C904" s="2"/>
      <c r="L904" s="6"/>
      <c r="M904" s="6"/>
      <c r="AA904" s="6"/>
    </row>
    <row r="905" ht="15.75" customHeight="1">
      <c r="C905" s="2"/>
      <c r="L905" s="6"/>
      <c r="M905" s="6"/>
      <c r="AA905" s="6"/>
    </row>
    <row r="906" ht="15.75" customHeight="1">
      <c r="C906" s="2"/>
      <c r="L906" s="6"/>
      <c r="M906" s="6"/>
      <c r="AA906" s="6"/>
    </row>
    <row r="907" ht="15.75" customHeight="1">
      <c r="C907" s="2"/>
      <c r="L907" s="6"/>
      <c r="M907" s="6"/>
      <c r="AA907" s="6"/>
    </row>
    <row r="908" ht="15.75" customHeight="1">
      <c r="C908" s="2"/>
      <c r="L908" s="6"/>
      <c r="M908" s="6"/>
      <c r="AA908" s="6"/>
    </row>
    <row r="909" ht="15.75" customHeight="1">
      <c r="C909" s="2"/>
      <c r="L909" s="6"/>
      <c r="M909" s="6"/>
      <c r="AA909" s="6"/>
    </row>
    <row r="910" ht="15.75" customHeight="1">
      <c r="C910" s="2"/>
      <c r="L910" s="6"/>
      <c r="M910" s="6"/>
      <c r="AA910" s="6"/>
    </row>
    <row r="911" ht="15.75" customHeight="1">
      <c r="C911" s="2"/>
      <c r="L911" s="6"/>
      <c r="M911" s="6"/>
      <c r="AA911" s="6"/>
    </row>
    <row r="912" ht="15.75" customHeight="1">
      <c r="C912" s="2"/>
      <c r="L912" s="6"/>
      <c r="M912" s="6"/>
      <c r="AA912" s="6"/>
    </row>
    <row r="913" ht="15.75" customHeight="1">
      <c r="C913" s="2"/>
      <c r="L913" s="6"/>
      <c r="M913" s="6"/>
      <c r="AA913" s="6"/>
    </row>
    <row r="914" ht="15.75" customHeight="1">
      <c r="C914" s="2"/>
      <c r="L914" s="6"/>
      <c r="M914" s="6"/>
      <c r="AA914" s="6"/>
    </row>
    <row r="915" ht="15.75" customHeight="1">
      <c r="C915" s="2"/>
      <c r="L915" s="6"/>
      <c r="M915" s="6"/>
      <c r="AA915" s="6"/>
    </row>
    <row r="916" ht="15.75" customHeight="1">
      <c r="C916" s="2"/>
      <c r="L916" s="6"/>
      <c r="M916" s="6"/>
      <c r="AA916" s="6"/>
    </row>
    <row r="917" ht="15.75" customHeight="1">
      <c r="C917" s="2"/>
      <c r="L917" s="6"/>
      <c r="M917" s="6"/>
      <c r="AA917" s="6"/>
    </row>
    <row r="918" ht="15.75" customHeight="1">
      <c r="C918" s="2"/>
      <c r="L918" s="6"/>
      <c r="M918" s="6"/>
      <c r="AA918" s="6"/>
    </row>
    <row r="919" ht="15.75" customHeight="1">
      <c r="C919" s="2"/>
      <c r="L919" s="6"/>
      <c r="M919" s="6"/>
      <c r="AA919" s="6"/>
    </row>
    <row r="920" ht="15.75" customHeight="1">
      <c r="C920" s="2"/>
      <c r="L920" s="6"/>
      <c r="M920" s="6"/>
      <c r="AA920" s="6"/>
    </row>
    <row r="921" ht="15.75" customHeight="1">
      <c r="C921" s="2"/>
      <c r="L921" s="6"/>
      <c r="M921" s="6"/>
      <c r="AA921" s="6"/>
    </row>
    <row r="922" ht="15.75" customHeight="1">
      <c r="C922" s="2"/>
      <c r="L922" s="6"/>
      <c r="M922" s="6"/>
      <c r="AA922" s="6"/>
    </row>
    <row r="923" ht="15.75" customHeight="1">
      <c r="C923" s="2"/>
      <c r="L923" s="6"/>
      <c r="M923" s="6"/>
      <c r="AA923" s="6"/>
    </row>
    <row r="924" ht="15.75" customHeight="1">
      <c r="C924" s="2"/>
      <c r="L924" s="6"/>
      <c r="M924" s="6"/>
      <c r="AA924" s="6"/>
    </row>
    <row r="925" ht="15.75" customHeight="1">
      <c r="C925" s="2"/>
      <c r="L925" s="6"/>
      <c r="M925" s="6"/>
      <c r="AA925" s="6"/>
    </row>
    <row r="926" ht="15.75" customHeight="1">
      <c r="C926" s="2"/>
      <c r="L926" s="6"/>
      <c r="M926" s="6"/>
      <c r="AA926" s="6"/>
    </row>
    <row r="927" ht="15.75" customHeight="1">
      <c r="C927" s="2"/>
      <c r="L927" s="6"/>
      <c r="M927" s="6"/>
      <c r="AA927" s="6"/>
    </row>
    <row r="928" ht="15.75" customHeight="1">
      <c r="C928" s="2"/>
      <c r="L928" s="6"/>
      <c r="M928" s="6"/>
      <c r="AA928" s="6"/>
    </row>
    <row r="929" ht="15.75" customHeight="1">
      <c r="C929" s="2"/>
      <c r="L929" s="6"/>
      <c r="M929" s="6"/>
      <c r="AA929" s="6"/>
    </row>
    <row r="930" ht="15.75" customHeight="1">
      <c r="C930" s="2"/>
      <c r="L930" s="6"/>
      <c r="M930" s="6"/>
      <c r="AA930" s="6"/>
    </row>
    <row r="931" ht="15.75" customHeight="1">
      <c r="C931" s="2"/>
      <c r="L931" s="6"/>
      <c r="M931" s="6"/>
      <c r="AA931" s="6"/>
    </row>
    <row r="932" ht="15.75" customHeight="1">
      <c r="C932" s="2"/>
      <c r="L932" s="6"/>
      <c r="M932" s="6"/>
      <c r="AA932" s="6"/>
    </row>
    <row r="933" ht="15.75" customHeight="1">
      <c r="C933" s="2"/>
      <c r="L933" s="6"/>
      <c r="M933" s="6"/>
      <c r="AA933" s="6"/>
    </row>
    <row r="934" ht="15.75" customHeight="1">
      <c r="C934" s="2"/>
      <c r="L934" s="6"/>
      <c r="M934" s="6"/>
      <c r="AA934" s="6"/>
    </row>
    <row r="935" ht="15.75" customHeight="1">
      <c r="C935" s="2"/>
      <c r="L935" s="6"/>
      <c r="M935" s="6"/>
      <c r="AA935" s="6"/>
    </row>
    <row r="936" ht="15.75" customHeight="1">
      <c r="C936" s="2"/>
      <c r="L936" s="6"/>
      <c r="M936" s="6"/>
      <c r="AA936" s="6"/>
    </row>
    <row r="937" ht="15.75" customHeight="1">
      <c r="C937" s="2"/>
      <c r="L937" s="6"/>
      <c r="M937" s="6"/>
      <c r="AA937" s="6"/>
    </row>
    <row r="938" ht="15.75" customHeight="1">
      <c r="C938" s="2"/>
      <c r="L938" s="6"/>
      <c r="M938" s="6"/>
      <c r="AA938" s="6"/>
    </row>
    <row r="939" ht="15.75" customHeight="1">
      <c r="C939" s="2"/>
      <c r="L939" s="6"/>
      <c r="M939" s="6"/>
      <c r="AA939" s="6"/>
    </row>
    <row r="940" ht="15.75" customHeight="1">
      <c r="C940" s="2"/>
      <c r="L940" s="6"/>
      <c r="M940" s="6"/>
      <c r="AA940" s="6"/>
    </row>
    <row r="941" ht="15.75" customHeight="1">
      <c r="C941" s="2"/>
      <c r="L941" s="6"/>
      <c r="M941" s="6"/>
      <c r="AA941" s="6"/>
    </row>
    <row r="942" ht="15.75" customHeight="1">
      <c r="C942" s="2"/>
      <c r="L942" s="6"/>
      <c r="M942" s="6"/>
      <c r="AA942" s="6"/>
    </row>
    <row r="943" ht="15.75" customHeight="1">
      <c r="C943" s="2"/>
      <c r="L943" s="6"/>
      <c r="M943" s="6"/>
      <c r="AA943" s="6"/>
    </row>
    <row r="944" ht="15.75" customHeight="1">
      <c r="C944" s="2"/>
      <c r="L944" s="6"/>
      <c r="M944" s="6"/>
      <c r="AA944" s="6"/>
    </row>
    <row r="945" ht="15.75" customHeight="1">
      <c r="C945" s="2"/>
      <c r="L945" s="6"/>
      <c r="M945" s="6"/>
      <c r="AA945" s="6"/>
    </row>
    <row r="946" ht="15.75" customHeight="1">
      <c r="C946" s="2"/>
      <c r="L946" s="6"/>
      <c r="M946" s="6"/>
      <c r="AA946" s="6"/>
    </row>
    <row r="947" ht="15.75" customHeight="1">
      <c r="C947" s="2"/>
      <c r="L947" s="6"/>
      <c r="M947" s="6"/>
      <c r="AA947" s="6"/>
    </row>
    <row r="948" ht="15.75" customHeight="1">
      <c r="C948" s="2"/>
      <c r="L948" s="6"/>
      <c r="M948" s="6"/>
      <c r="AA948" s="6"/>
    </row>
    <row r="949" ht="15.75" customHeight="1">
      <c r="C949" s="2"/>
      <c r="L949" s="6"/>
      <c r="M949" s="6"/>
      <c r="AA949" s="6"/>
    </row>
    <row r="950" ht="15.75" customHeight="1">
      <c r="C950" s="2"/>
      <c r="L950" s="6"/>
      <c r="M950" s="6"/>
      <c r="AA950" s="6"/>
    </row>
    <row r="951" ht="15.75" customHeight="1">
      <c r="C951" s="2"/>
      <c r="L951" s="6"/>
      <c r="M951" s="6"/>
      <c r="AA951" s="6"/>
    </row>
    <row r="952" ht="15.75" customHeight="1">
      <c r="C952" s="2"/>
      <c r="L952" s="6"/>
      <c r="M952" s="6"/>
      <c r="AA952" s="6"/>
    </row>
    <row r="953" ht="15.75" customHeight="1">
      <c r="C953" s="2"/>
      <c r="L953" s="6"/>
      <c r="M953" s="6"/>
      <c r="AA953" s="6"/>
    </row>
    <row r="954" ht="15.75" customHeight="1">
      <c r="C954" s="2"/>
      <c r="L954" s="6"/>
      <c r="M954" s="6"/>
      <c r="AA954" s="6"/>
    </row>
    <row r="955" ht="15.75" customHeight="1">
      <c r="C955" s="2"/>
      <c r="L955" s="6"/>
      <c r="M955" s="6"/>
      <c r="AA955" s="6"/>
    </row>
    <row r="956" ht="15.75" customHeight="1">
      <c r="C956" s="2"/>
      <c r="L956" s="6"/>
      <c r="M956" s="6"/>
      <c r="AA956" s="6"/>
    </row>
    <row r="957" ht="15.75" customHeight="1">
      <c r="C957" s="2"/>
      <c r="L957" s="6"/>
      <c r="M957" s="6"/>
      <c r="AA957" s="6"/>
    </row>
    <row r="958" ht="15.75" customHeight="1">
      <c r="C958" s="2"/>
      <c r="L958" s="6"/>
      <c r="M958" s="6"/>
      <c r="AA958" s="6"/>
    </row>
    <row r="959" ht="15.75" customHeight="1">
      <c r="C959" s="2"/>
      <c r="L959" s="6"/>
      <c r="M959" s="6"/>
      <c r="AA959" s="6"/>
    </row>
    <row r="960" ht="15.75" customHeight="1">
      <c r="C960" s="2"/>
      <c r="L960" s="6"/>
      <c r="M960" s="6"/>
      <c r="AA960" s="6"/>
    </row>
    <row r="961" ht="15.75" customHeight="1">
      <c r="C961" s="2"/>
      <c r="L961" s="6"/>
      <c r="M961" s="6"/>
      <c r="AA961" s="6"/>
    </row>
    <row r="962" ht="15.75" customHeight="1">
      <c r="C962" s="2"/>
      <c r="L962" s="6"/>
      <c r="M962" s="6"/>
      <c r="AA962" s="6"/>
    </row>
    <row r="963" ht="15.75" customHeight="1">
      <c r="C963" s="2"/>
      <c r="L963" s="6"/>
      <c r="M963" s="6"/>
      <c r="AA963" s="6"/>
    </row>
    <row r="964" ht="15.75" customHeight="1">
      <c r="C964" s="2"/>
      <c r="L964" s="6"/>
      <c r="M964" s="6"/>
      <c r="AA964" s="6"/>
    </row>
    <row r="965" ht="15.75" customHeight="1">
      <c r="C965" s="2"/>
      <c r="L965" s="6"/>
      <c r="M965" s="6"/>
      <c r="AA965" s="6"/>
    </row>
    <row r="966" ht="15.75" customHeight="1">
      <c r="C966" s="2"/>
      <c r="L966" s="6"/>
      <c r="M966" s="6"/>
      <c r="AA966" s="6"/>
    </row>
    <row r="967" ht="15.75" customHeight="1">
      <c r="C967" s="2"/>
      <c r="L967" s="6"/>
      <c r="M967" s="6"/>
      <c r="AA967" s="6"/>
    </row>
    <row r="968" ht="15.75" customHeight="1">
      <c r="C968" s="2"/>
      <c r="L968" s="6"/>
      <c r="M968" s="6"/>
      <c r="AA968" s="6"/>
    </row>
    <row r="969" ht="15.75" customHeight="1">
      <c r="C969" s="2"/>
      <c r="L969" s="6"/>
      <c r="M969" s="6"/>
      <c r="AA969" s="6"/>
    </row>
    <row r="970" ht="15.75" customHeight="1">
      <c r="C970" s="2"/>
      <c r="L970" s="6"/>
      <c r="M970" s="6"/>
      <c r="AA970" s="6"/>
    </row>
    <row r="971" ht="15.75" customHeight="1">
      <c r="C971" s="2"/>
      <c r="L971" s="6"/>
      <c r="M971" s="6"/>
      <c r="AA971" s="6"/>
    </row>
    <row r="972" ht="15.75" customHeight="1">
      <c r="C972" s="2"/>
      <c r="L972" s="6"/>
      <c r="M972" s="6"/>
      <c r="AA972" s="6"/>
    </row>
    <row r="973" ht="15.75" customHeight="1">
      <c r="C973" s="2"/>
      <c r="L973" s="6"/>
      <c r="M973" s="6"/>
      <c r="AA973" s="6"/>
    </row>
    <row r="974" ht="15.75" customHeight="1">
      <c r="C974" s="2"/>
      <c r="L974" s="6"/>
      <c r="M974" s="6"/>
      <c r="AA974" s="6"/>
    </row>
    <row r="975" ht="15.75" customHeight="1">
      <c r="C975" s="2"/>
      <c r="L975" s="6"/>
      <c r="M975" s="6"/>
      <c r="AA975" s="6"/>
    </row>
    <row r="976" ht="15.75" customHeight="1">
      <c r="C976" s="2"/>
      <c r="L976" s="6"/>
      <c r="M976" s="6"/>
      <c r="AA976" s="6"/>
    </row>
    <row r="977" ht="15.75" customHeight="1">
      <c r="C977" s="2"/>
      <c r="L977" s="6"/>
      <c r="M977" s="6"/>
      <c r="AA977" s="6"/>
    </row>
    <row r="978" ht="15.75" customHeight="1">
      <c r="C978" s="2"/>
      <c r="L978" s="6"/>
      <c r="M978" s="6"/>
      <c r="AA978" s="6"/>
    </row>
    <row r="979" ht="15.75" customHeight="1">
      <c r="C979" s="2"/>
      <c r="L979" s="6"/>
      <c r="M979" s="6"/>
      <c r="AA979" s="6"/>
    </row>
    <row r="980" ht="15.75" customHeight="1">
      <c r="C980" s="2"/>
      <c r="L980" s="6"/>
      <c r="M980" s="6"/>
      <c r="AA980" s="6"/>
    </row>
    <row r="981" ht="15.75" customHeight="1">
      <c r="C981" s="2"/>
      <c r="L981" s="6"/>
      <c r="M981" s="6"/>
      <c r="AA981" s="6"/>
    </row>
    <row r="982" ht="15.75" customHeight="1">
      <c r="C982" s="2"/>
      <c r="L982" s="6"/>
      <c r="M982" s="6"/>
      <c r="AA982" s="6"/>
    </row>
    <row r="983" ht="15.75" customHeight="1">
      <c r="C983" s="2"/>
      <c r="L983" s="6"/>
      <c r="M983" s="6"/>
      <c r="AA983" s="6"/>
    </row>
    <row r="984" ht="15.75" customHeight="1">
      <c r="C984" s="2"/>
      <c r="L984" s="6"/>
      <c r="M984" s="6"/>
      <c r="AA984" s="6"/>
    </row>
    <row r="985" ht="15.75" customHeight="1">
      <c r="C985" s="2"/>
      <c r="L985" s="6"/>
      <c r="M985" s="6"/>
      <c r="AA985" s="6"/>
    </row>
    <row r="986" ht="15.75" customHeight="1">
      <c r="C986" s="2"/>
      <c r="L986" s="6"/>
      <c r="M986" s="6"/>
      <c r="AA986" s="6"/>
    </row>
    <row r="987" ht="15.75" customHeight="1">
      <c r="C987" s="2"/>
      <c r="L987" s="6"/>
      <c r="M987" s="6"/>
      <c r="AA987" s="6"/>
    </row>
    <row r="988" ht="15.75" customHeight="1">
      <c r="C988" s="2"/>
      <c r="L988" s="6"/>
      <c r="M988" s="6"/>
      <c r="AA988" s="6"/>
    </row>
    <row r="989" ht="15.75" customHeight="1">
      <c r="C989" s="2"/>
      <c r="L989" s="6"/>
      <c r="M989" s="6"/>
      <c r="AA989" s="6"/>
    </row>
    <row r="990" ht="15.75" customHeight="1">
      <c r="C990" s="2"/>
      <c r="L990" s="6"/>
      <c r="M990" s="6"/>
      <c r="AA990" s="6"/>
    </row>
    <row r="991" ht="15.75" customHeight="1">
      <c r="C991" s="2"/>
      <c r="L991" s="6"/>
      <c r="M991" s="6"/>
      <c r="AA991" s="6"/>
    </row>
    <row r="992" ht="15.75" customHeight="1">
      <c r="C992" s="2"/>
      <c r="L992" s="6"/>
      <c r="M992" s="6"/>
      <c r="AA992" s="6"/>
    </row>
    <row r="993" ht="15.75" customHeight="1">
      <c r="C993" s="2"/>
      <c r="L993" s="6"/>
      <c r="M993" s="6"/>
      <c r="AA993" s="6"/>
    </row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6" width="19.43"/>
  </cols>
  <sheetData>
    <row r="1">
      <c r="A1" s="11" t="s">
        <v>6</v>
      </c>
      <c r="B1" s="11" t="s">
        <v>5</v>
      </c>
      <c r="C1" s="11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1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2" t="s">
        <v>26</v>
      </c>
      <c r="W1" s="12" t="s">
        <v>27</v>
      </c>
      <c r="X1" s="12" t="s">
        <v>28</v>
      </c>
      <c r="Y1" s="12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34</v>
      </c>
      <c r="AE1" s="12" t="s">
        <v>35</v>
      </c>
      <c r="AF1" s="12" t="s">
        <v>36</v>
      </c>
      <c r="AG1" s="12" t="s">
        <v>37</v>
      </c>
      <c r="AH1" s="2" t="s">
        <v>38</v>
      </c>
      <c r="AI1" s="12"/>
      <c r="AJ1" s="12"/>
    </row>
    <row r="2">
      <c r="A2" s="13">
        <f t="shared" ref="A2:A272" si="1">WEEKNUM(C2)</f>
        <v>24</v>
      </c>
      <c r="B2" s="13">
        <f t="shared" ref="B2:B272" si="2">year(C2)</f>
        <v>2023</v>
      </c>
      <c r="C2" s="14">
        <v>45090.0</v>
      </c>
      <c r="D2" s="15"/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3">
        <v>-275.1169173</v>
      </c>
      <c r="Y2" s="17"/>
      <c r="Z2" s="17"/>
      <c r="AA2" s="15"/>
      <c r="AB2" s="17"/>
      <c r="AC2" s="17"/>
      <c r="AD2" s="13"/>
      <c r="AE2" s="17"/>
      <c r="AF2" s="17"/>
      <c r="AG2" s="15"/>
      <c r="AH2" s="17"/>
      <c r="AI2" s="17"/>
      <c r="AJ2" s="17"/>
    </row>
    <row r="3">
      <c r="A3" s="13">
        <f t="shared" si="1"/>
        <v>24</v>
      </c>
      <c r="B3" s="13">
        <f t="shared" si="2"/>
        <v>2023</v>
      </c>
      <c r="C3" s="14">
        <v>45091.0</v>
      </c>
      <c r="D3" s="15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3">
        <v>-943.2072561</v>
      </c>
      <c r="Y3" s="17"/>
      <c r="Z3" s="17"/>
      <c r="AA3" s="15"/>
      <c r="AB3" s="17"/>
      <c r="AC3" s="17"/>
      <c r="AD3" s="13"/>
      <c r="AE3" s="17"/>
      <c r="AF3" s="17"/>
      <c r="AG3" s="15"/>
      <c r="AH3" s="17"/>
      <c r="AI3" s="17"/>
      <c r="AJ3" s="17"/>
    </row>
    <row r="4">
      <c r="A4" s="13">
        <f t="shared" si="1"/>
        <v>24</v>
      </c>
      <c r="B4" s="13">
        <f t="shared" si="2"/>
        <v>2023</v>
      </c>
      <c r="C4" s="14">
        <v>45092.0</v>
      </c>
      <c r="D4" s="15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3">
        <v>-2101.026032</v>
      </c>
      <c r="Y4" s="17"/>
      <c r="Z4" s="17"/>
      <c r="AA4" s="15"/>
      <c r="AB4" s="17"/>
      <c r="AC4" s="17"/>
      <c r="AD4" s="13"/>
      <c r="AE4" s="17"/>
      <c r="AF4" s="17"/>
      <c r="AG4" s="15"/>
      <c r="AH4" s="17"/>
      <c r="AI4" s="17"/>
      <c r="AJ4" s="17"/>
    </row>
    <row r="5">
      <c r="A5" s="13">
        <f t="shared" si="1"/>
        <v>24</v>
      </c>
      <c r="B5" s="13">
        <f t="shared" si="2"/>
        <v>2023</v>
      </c>
      <c r="C5" s="14">
        <v>45093.0</v>
      </c>
      <c r="D5" s="15"/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3">
        <v>-235.3649676</v>
      </c>
      <c r="Y5" s="17"/>
      <c r="Z5" s="17"/>
      <c r="AA5" s="15"/>
      <c r="AB5" s="17"/>
      <c r="AC5" s="17"/>
      <c r="AD5" s="13"/>
      <c r="AE5" s="17"/>
      <c r="AF5" s="17"/>
      <c r="AG5" s="15"/>
      <c r="AH5" s="17"/>
      <c r="AI5" s="17"/>
      <c r="AJ5" s="17"/>
    </row>
    <row r="6">
      <c r="A6" s="13">
        <f t="shared" si="1"/>
        <v>25</v>
      </c>
      <c r="B6" s="13">
        <f t="shared" si="2"/>
        <v>2023</v>
      </c>
      <c r="C6" s="14">
        <v>45096.0</v>
      </c>
      <c r="D6" s="15"/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3">
        <v>999.384844</v>
      </c>
      <c r="Y6" s="17"/>
      <c r="Z6" s="17"/>
      <c r="AA6" s="15"/>
      <c r="AB6" s="17"/>
      <c r="AC6" s="17"/>
      <c r="AD6" s="13"/>
      <c r="AE6" s="17"/>
      <c r="AF6" s="17"/>
      <c r="AG6" s="15"/>
      <c r="AH6" s="17"/>
      <c r="AI6" s="17"/>
      <c r="AJ6" s="17"/>
    </row>
    <row r="7">
      <c r="A7" s="13">
        <f t="shared" si="1"/>
        <v>25</v>
      </c>
      <c r="B7" s="13">
        <f t="shared" si="2"/>
        <v>2023</v>
      </c>
      <c r="C7" s="14">
        <v>45097.0</v>
      </c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3">
        <v>1740.178417</v>
      </c>
      <c r="Y7" s="17"/>
      <c r="Z7" s="17"/>
      <c r="AA7" s="15"/>
      <c r="AB7" s="17"/>
      <c r="AC7" s="17"/>
      <c r="AD7" s="13"/>
      <c r="AE7" s="17"/>
      <c r="AF7" s="17"/>
      <c r="AG7" s="15"/>
      <c r="AH7" s="17"/>
      <c r="AI7" s="17"/>
      <c r="AJ7" s="17"/>
    </row>
    <row r="8">
      <c r="A8" s="13">
        <f t="shared" si="1"/>
        <v>25</v>
      </c>
      <c r="B8" s="13">
        <f t="shared" si="2"/>
        <v>2023</v>
      </c>
      <c r="C8" s="14">
        <v>45098.0</v>
      </c>
      <c r="D8" s="15"/>
      <c r="E8" s="16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3">
        <v>168.029997</v>
      </c>
      <c r="Y8" s="17"/>
      <c r="Z8" s="17"/>
      <c r="AA8" s="15"/>
      <c r="AB8" s="17"/>
      <c r="AC8" s="17"/>
      <c r="AD8" s="13"/>
      <c r="AE8" s="17"/>
      <c r="AF8" s="17"/>
      <c r="AG8" s="15"/>
      <c r="AH8" s="17"/>
      <c r="AI8" s="17"/>
      <c r="AJ8" s="17"/>
    </row>
    <row r="9">
      <c r="A9" s="13">
        <f t="shared" si="1"/>
        <v>25</v>
      </c>
      <c r="B9" s="13">
        <f t="shared" si="2"/>
        <v>2023</v>
      </c>
      <c r="C9" s="14">
        <v>45099.0</v>
      </c>
      <c r="D9" s="15"/>
      <c r="E9" s="16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3">
        <v>1083.15689</v>
      </c>
      <c r="Y9" s="17"/>
      <c r="Z9" s="17"/>
      <c r="AA9" s="15"/>
      <c r="AB9" s="17"/>
      <c r="AC9" s="17"/>
      <c r="AD9" s="13"/>
      <c r="AE9" s="17"/>
      <c r="AF9" s="17"/>
      <c r="AG9" s="15"/>
      <c r="AH9" s="17"/>
      <c r="AI9" s="17"/>
      <c r="AJ9" s="17"/>
    </row>
    <row r="10">
      <c r="A10" s="13">
        <f t="shared" si="1"/>
        <v>25</v>
      </c>
      <c r="B10" s="13">
        <f t="shared" si="2"/>
        <v>2023</v>
      </c>
      <c r="C10" s="14">
        <v>45100.0</v>
      </c>
      <c r="D10" s="15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3">
        <v>5101.358169</v>
      </c>
      <c r="Y10" s="17"/>
      <c r="Z10" s="17"/>
      <c r="AA10" s="15"/>
      <c r="AB10" s="17"/>
      <c r="AC10" s="17"/>
      <c r="AD10" s="13"/>
      <c r="AE10" s="17"/>
      <c r="AF10" s="17"/>
      <c r="AG10" s="15"/>
      <c r="AH10" s="17"/>
      <c r="AI10" s="17"/>
      <c r="AJ10" s="17"/>
    </row>
    <row r="11">
      <c r="A11" s="13">
        <f t="shared" si="1"/>
        <v>26</v>
      </c>
      <c r="B11" s="13">
        <f t="shared" si="2"/>
        <v>2023</v>
      </c>
      <c r="C11" s="14">
        <v>45103.0</v>
      </c>
      <c r="D11" s="15"/>
      <c r="E11" s="16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3">
        <v>4289.944821</v>
      </c>
      <c r="Y11" s="17"/>
      <c r="Z11" s="17"/>
      <c r="AA11" s="15"/>
      <c r="AB11" s="17"/>
      <c r="AC11" s="17"/>
      <c r="AD11" s="13"/>
      <c r="AE11" s="17"/>
      <c r="AF11" s="17"/>
      <c r="AG11" s="15"/>
      <c r="AH11" s="17"/>
      <c r="AI11" s="17"/>
      <c r="AJ11" s="17"/>
    </row>
    <row r="12">
      <c r="A12" s="13">
        <f t="shared" si="1"/>
        <v>26</v>
      </c>
      <c r="B12" s="13">
        <f t="shared" si="2"/>
        <v>2023</v>
      </c>
      <c r="C12" s="14">
        <v>45104.0</v>
      </c>
      <c r="D12" s="15"/>
      <c r="E12" s="16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3">
        <v>-7986.102163</v>
      </c>
      <c r="Y12" s="17"/>
      <c r="Z12" s="17"/>
      <c r="AA12" s="15"/>
      <c r="AB12" s="17"/>
      <c r="AC12" s="17"/>
      <c r="AD12" s="13"/>
      <c r="AE12" s="17"/>
      <c r="AF12" s="17"/>
      <c r="AG12" s="15"/>
      <c r="AH12" s="17"/>
      <c r="AI12" s="17"/>
      <c r="AJ12" s="17"/>
    </row>
    <row r="13">
      <c r="A13" s="13">
        <f t="shared" si="1"/>
        <v>26</v>
      </c>
      <c r="B13" s="13">
        <f t="shared" si="2"/>
        <v>2023</v>
      </c>
      <c r="C13" s="14">
        <v>45105.0</v>
      </c>
      <c r="D13" s="15"/>
      <c r="E13" s="16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3">
        <v>-2010.587092</v>
      </c>
      <c r="Y13" s="17"/>
      <c r="Z13" s="17"/>
      <c r="AA13" s="15"/>
      <c r="AB13" s="17"/>
      <c r="AC13" s="17"/>
      <c r="AD13" s="13"/>
      <c r="AE13" s="17"/>
      <c r="AF13" s="17"/>
      <c r="AG13" s="15"/>
      <c r="AH13" s="17"/>
      <c r="AI13" s="17"/>
      <c r="AJ13" s="17"/>
    </row>
    <row r="14">
      <c r="A14" s="13">
        <f t="shared" si="1"/>
        <v>26</v>
      </c>
      <c r="B14" s="13">
        <f t="shared" si="2"/>
        <v>2023</v>
      </c>
      <c r="C14" s="14">
        <v>45106.0</v>
      </c>
      <c r="D14" s="15"/>
      <c r="E14" s="16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3">
        <v>-765.0315146</v>
      </c>
      <c r="Y14" s="17"/>
      <c r="Z14" s="17"/>
      <c r="AA14" s="15"/>
      <c r="AB14" s="17"/>
      <c r="AC14" s="17"/>
      <c r="AD14" s="13"/>
      <c r="AE14" s="17"/>
      <c r="AF14" s="17"/>
      <c r="AG14" s="15"/>
      <c r="AH14" s="17"/>
      <c r="AI14" s="17"/>
      <c r="AJ14" s="17"/>
    </row>
    <row r="15">
      <c r="A15" s="13">
        <f t="shared" si="1"/>
        <v>26</v>
      </c>
      <c r="B15" s="13">
        <f t="shared" si="2"/>
        <v>2023</v>
      </c>
      <c r="C15" s="14">
        <v>45107.0</v>
      </c>
      <c r="D15" s="15"/>
      <c r="E15" s="16"/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3">
        <v>-8512.495751</v>
      </c>
      <c r="Y15" s="17"/>
      <c r="Z15" s="17"/>
      <c r="AA15" s="15"/>
      <c r="AB15" s="17"/>
      <c r="AC15" s="17"/>
      <c r="AD15" s="13"/>
      <c r="AE15" s="17"/>
      <c r="AF15" s="17"/>
      <c r="AG15" s="15"/>
      <c r="AH15" s="17"/>
      <c r="AI15" s="17"/>
      <c r="AJ15" s="17"/>
    </row>
    <row r="16">
      <c r="A16" s="13">
        <f t="shared" si="1"/>
        <v>27</v>
      </c>
      <c r="B16" s="13">
        <f t="shared" si="2"/>
        <v>2023</v>
      </c>
      <c r="C16" s="14">
        <v>45110.0</v>
      </c>
      <c r="D16" s="15"/>
      <c r="E16" s="16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3">
        <v>-610.3337705</v>
      </c>
      <c r="Y16" s="17"/>
      <c r="Z16" s="17"/>
      <c r="AA16" s="15"/>
      <c r="AB16" s="17"/>
      <c r="AC16" s="17"/>
      <c r="AD16" s="13"/>
      <c r="AE16" s="17"/>
      <c r="AF16" s="17"/>
      <c r="AG16" s="15"/>
      <c r="AH16" s="17"/>
      <c r="AI16" s="17"/>
      <c r="AJ16" s="17"/>
    </row>
    <row r="17">
      <c r="A17" s="13">
        <f t="shared" si="1"/>
        <v>27</v>
      </c>
      <c r="B17" s="13">
        <f t="shared" si="2"/>
        <v>2023</v>
      </c>
      <c r="C17" s="14">
        <v>45111.0</v>
      </c>
      <c r="D17" s="15"/>
      <c r="E17" s="16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3">
        <v>-333.6237148</v>
      </c>
      <c r="Y17" s="17"/>
      <c r="Z17" s="17"/>
      <c r="AA17" s="15"/>
      <c r="AB17" s="17"/>
      <c r="AC17" s="17"/>
      <c r="AD17" s="13"/>
      <c r="AE17" s="17"/>
      <c r="AF17" s="17"/>
      <c r="AG17" s="15"/>
      <c r="AH17" s="17"/>
      <c r="AI17" s="17"/>
      <c r="AJ17" s="17"/>
    </row>
    <row r="18">
      <c r="A18" s="13">
        <f t="shared" si="1"/>
        <v>27</v>
      </c>
      <c r="B18" s="13">
        <f t="shared" si="2"/>
        <v>2023</v>
      </c>
      <c r="C18" s="14">
        <v>45112.0</v>
      </c>
      <c r="D18" s="15"/>
      <c r="E18" s="16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3">
        <v>2170.342461</v>
      </c>
      <c r="Y18" s="17"/>
      <c r="Z18" s="17"/>
      <c r="AA18" s="15"/>
      <c r="AB18" s="17"/>
      <c r="AC18" s="17"/>
      <c r="AD18" s="13"/>
      <c r="AE18" s="17"/>
      <c r="AF18" s="17"/>
      <c r="AG18" s="15"/>
      <c r="AH18" s="17"/>
      <c r="AI18" s="17"/>
      <c r="AJ18" s="17"/>
    </row>
    <row r="19">
      <c r="A19" s="13">
        <f t="shared" si="1"/>
        <v>27</v>
      </c>
      <c r="B19" s="13">
        <f t="shared" si="2"/>
        <v>2023</v>
      </c>
      <c r="C19" s="14">
        <v>45113.0</v>
      </c>
      <c r="D19" s="15"/>
      <c r="E19" s="16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3">
        <v>6606.214801</v>
      </c>
      <c r="Y19" s="17"/>
      <c r="Z19" s="17"/>
      <c r="AA19" s="15"/>
      <c r="AB19" s="17"/>
      <c r="AC19" s="17"/>
      <c r="AD19" s="13"/>
      <c r="AE19" s="17"/>
      <c r="AF19" s="17"/>
      <c r="AG19" s="15"/>
      <c r="AH19" s="17"/>
      <c r="AI19" s="17"/>
      <c r="AJ19" s="17"/>
    </row>
    <row r="20">
      <c r="A20" s="13">
        <f t="shared" si="1"/>
        <v>27</v>
      </c>
      <c r="B20" s="13">
        <f t="shared" si="2"/>
        <v>2023</v>
      </c>
      <c r="C20" s="14">
        <v>45114.0</v>
      </c>
      <c r="D20" s="15"/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3">
        <v>-917.4857589</v>
      </c>
      <c r="Y20" s="17"/>
      <c r="Z20" s="17"/>
      <c r="AA20" s="15"/>
      <c r="AB20" s="17"/>
      <c r="AC20" s="17"/>
      <c r="AD20" s="13"/>
      <c r="AE20" s="17"/>
      <c r="AF20" s="17"/>
      <c r="AG20" s="15"/>
      <c r="AH20" s="17"/>
      <c r="AI20" s="17"/>
      <c r="AJ20" s="17"/>
    </row>
    <row r="21">
      <c r="A21" s="13">
        <f t="shared" si="1"/>
        <v>28</v>
      </c>
      <c r="B21" s="13">
        <f t="shared" si="2"/>
        <v>2023</v>
      </c>
      <c r="C21" s="14">
        <v>45117.0</v>
      </c>
      <c r="D21" s="15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3">
        <v>-1525.179734</v>
      </c>
      <c r="Y21" s="17"/>
      <c r="Z21" s="17"/>
      <c r="AA21" s="15"/>
      <c r="AB21" s="17"/>
      <c r="AC21" s="17"/>
      <c r="AD21" s="13"/>
      <c r="AE21" s="17"/>
      <c r="AF21" s="17"/>
      <c r="AG21" s="15"/>
      <c r="AH21" s="17"/>
      <c r="AI21" s="17"/>
      <c r="AJ21" s="17"/>
    </row>
    <row r="22">
      <c r="A22" s="13">
        <f t="shared" si="1"/>
        <v>28</v>
      </c>
      <c r="B22" s="13">
        <f t="shared" si="2"/>
        <v>2023</v>
      </c>
      <c r="C22" s="14">
        <v>45118.0</v>
      </c>
      <c r="D22" s="15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3">
        <v>-3754.571328</v>
      </c>
      <c r="Y22" s="17"/>
      <c r="Z22" s="17"/>
      <c r="AA22" s="15"/>
      <c r="AB22" s="17"/>
      <c r="AC22" s="17"/>
      <c r="AD22" s="13"/>
      <c r="AE22" s="17"/>
      <c r="AF22" s="17"/>
      <c r="AG22" s="15"/>
      <c r="AH22" s="17"/>
      <c r="AI22" s="17"/>
      <c r="AJ22" s="17"/>
    </row>
    <row r="23">
      <c r="A23" s="13">
        <f t="shared" si="1"/>
        <v>28</v>
      </c>
      <c r="B23" s="13">
        <f t="shared" si="2"/>
        <v>2023</v>
      </c>
      <c r="C23" s="14">
        <v>45119.0</v>
      </c>
      <c r="D23" s="15"/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3">
        <v>-5566.017992</v>
      </c>
      <c r="Y23" s="17"/>
      <c r="Z23" s="17"/>
      <c r="AA23" s="15"/>
      <c r="AB23" s="17"/>
      <c r="AC23" s="17"/>
      <c r="AD23" s="13"/>
      <c r="AE23" s="17"/>
      <c r="AF23" s="17"/>
      <c r="AG23" s="15"/>
      <c r="AH23" s="17"/>
      <c r="AI23" s="17"/>
      <c r="AJ23" s="17"/>
    </row>
    <row r="24">
      <c r="A24" s="13">
        <f t="shared" si="1"/>
        <v>28</v>
      </c>
      <c r="B24" s="13">
        <f t="shared" si="2"/>
        <v>2023</v>
      </c>
      <c r="C24" s="14">
        <v>45120.0</v>
      </c>
      <c r="D24" s="15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3">
        <v>-5402.852133</v>
      </c>
      <c r="Y24" s="17"/>
      <c r="Z24" s="17"/>
      <c r="AA24" s="15"/>
      <c r="AB24" s="17"/>
      <c r="AC24" s="17"/>
      <c r="AD24" s="13"/>
      <c r="AE24" s="17"/>
      <c r="AF24" s="17"/>
      <c r="AG24" s="15"/>
      <c r="AH24" s="17"/>
      <c r="AI24" s="17"/>
      <c r="AJ24" s="17"/>
    </row>
    <row r="25">
      <c r="A25" s="13">
        <f t="shared" si="1"/>
        <v>28</v>
      </c>
      <c r="B25" s="13">
        <f t="shared" si="2"/>
        <v>2023</v>
      </c>
      <c r="C25" s="14">
        <v>45121.0</v>
      </c>
      <c r="D25" s="15"/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3">
        <v>681.9181227</v>
      </c>
      <c r="Y25" s="17"/>
      <c r="Z25" s="17"/>
      <c r="AA25" s="15"/>
      <c r="AB25" s="17"/>
      <c r="AC25" s="17"/>
      <c r="AD25" s="13"/>
      <c r="AE25" s="17"/>
      <c r="AF25" s="17"/>
      <c r="AG25" s="15"/>
      <c r="AH25" s="17"/>
      <c r="AI25" s="17"/>
      <c r="AJ25" s="17"/>
    </row>
    <row r="26">
      <c r="A26" s="13">
        <f t="shared" si="1"/>
        <v>29</v>
      </c>
      <c r="B26" s="13">
        <f t="shared" si="2"/>
        <v>2023</v>
      </c>
      <c r="C26" s="14">
        <v>45124.0</v>
      </c>
      <c r="D26" s="15"/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3">
        <v>-289.1568221</v>
      </c>
      <c r="Y26" s="17"/>
      <c r="Z26" s="17"/>
      <c r="AA26" s="15"/>
      <c r="AB26" s="17"/>
      <c r="AC26" s="17"/>
      <c r="AD26" s="13"/>
      <c r="AE26" s="17"/>
      <c r="AF26" s="17"/>
      <c r="AG26" s="15"/>
      <c r="AH26" s="17"/>
      <c r="AI26" s="17"/>
      <c r="AJ26" s="17"/>
    </row>
    <row r="27">
      <c r="A27" s="13">
        <f t="shared" si="1"/>
        <v>29</v>
      </c>
      <c r="B27" s="13">
        <f t="shared" si="2"/>
        <v>2023</v>
      </c>
      <c r="C27" s="14">
        <v>45125.0</v>
      </c>
      <c r="D27" s="15"/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3">
        <v>-3894.812613</v>
      </c>
      <c r="Y27" s="17"/>
      <c r="Z27" s="17"/>
      <c r="AA27" s="15"/>
      <c r="AB27" s="17"/>
      <c r="AC27" s="17"/>
      <c r="AD27" s="13"/>
      <c r="AE27" s="17"/>
      <c r="AF27" s="17"/>
      <c r="AG27" s="15"/>
      <c r="AH27" s="17"/>
      <c r="AI27" s="17"/>
      <c r="AJ27" s="17"/>
    </row>
    <row r="28">
      <c r="A28" s="13">
        <f t="shared" si="1"/>
        <v>29</v>
      </c>
      <c r="B28" s="13">
        <f t="shared" si="2"/>
        <v>2023</v>
      </c>
      <c r="C28" s="14">
        <v>45126.0</v>
      </c>
      <c r="D28" s="15"/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3">
        <v>-1344.246352</v>
      </c>
      <c r="Y28" s="17"/>
      <c r="Z28" s="17"/>
      <c r="AA28" s="15"/>
      <c r="AB28" s="17"/>
      <c r="AC28" s="17"/>
      <c r="AD28" s="13"/>
      <c r="AE28" s="17"/>
      <c r="AF28" s="17"/>
      <c r="AG28" s="15"/>
      <c r="AH28" s="17"/>
      <c r="AI28" s="17"/>
      <c r="AJ28" s="17"/>
    </row>
    <row r="29">
      <c r="A29" s="13">
        <f t="shared" si="1"/>
        <v>29</v>
      </c>
      <c r="B29" s="13">
        <f t="shared" si="2"/>
        <v>2023</v>
      </c>
      <c r="C29" s="14">
        <v>45127.0</v>
      </c>
      <c r="D29" s="15"/>
      <c r="E29" s="16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3">
        <v>181.0862708</v>
      </c>
      <c r="Y29" s="17"/>
      <c r="Z29" s="17"/>
      <c r="AA29" s="15"/>
      <c r="AB29" s="17"/>
      <c r="AC29" s="17"/>
      <c r="AD29" s="13"/>
      <c r="AE29" s="17"/>
      <c r="AF29" s="17"/>
      <c r="AG29" s="15"/>
      <c r="AH29" s="17"/>
      <c r="AI29" s="17"/>
      <c r="AJ29" s="17"/>
    </row>
    <row r="30">
      <c r="A30" s="13">
        <f t="shared" si="1"/>
        <v>29</v>
      </c>
      <c r="B30" s="13">
        <f t="shared" si="2"/>
        <v>2023</v>
      </c>
      <c r="C30" s="14">
        <v>45128.0</v>
      </c>
      <c r="D30" s="15"/>
      <c r="E30" s="16"/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3">
        <v>-1634.708147</v>
      </c>
      <c r="Y30" s="17"/>
      <c r="Z30" s="17"/>
      <c r="AA30" s="15"/>
      <c r="AB30" s="17"/>
      <c r="AC30" s="17"/>
      <c r="AD30" s="13"/>
      <c r="AE30" s="17"/>
      <c r="AF30" s="17"/>
      <c r="AG30" s="15"/>
      <c r="AH30" s="17"/>
      <c r="AI30" s="17"/>
      <c r="AJ30" s="17"/>
    </row>
    <row r="31">
      <c r="A31" s="13">
        <f t="shared" si="1"/>
        <v>30</v>
      </c>
      <c r="B31" s="13">
        <f t="shared" si="2"/>
        <v>2023</v>
      </c>
      <c r="C31" s="14">
        <v>45131.0</v>
      </c>
      <c r="D31" s="15"/>
      <c r="E31" s="16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3">
        <v>-129.4702367</v>
      </c>
      <c r="Y31" s="17"/>
      <c r="Z31" s="17"/>
      <c r="AA31" s="15"/>
      <c r="AB31" s="17"/>
      <c r="AC31" s="17"/>
      <c r="AD31" s="13"/>
      <c r="AE31" s="17"/>
      <c r="AF31" s="17"/>
      <c r="AG31" s="15"/>
      <c r="AH31" s="17"/>
      <c r="AI31" s="17"/>
      <c r="AJ31" s="17"/>
    </row>
    <row r="32">
      <c r="A32" s="13">
        <f t="shared" si="1"/>
        <v>30</v>
      </c>
      <c r="B32" s="13">
        <f t="shared" si="2"/>
        <v>2023</v>
      </c>
      <c r="C32" s="14">
        <v>45132.0</v>
      </c>
      <c r="D32" s="15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3">
        <v>-143.8641324</v>
      </c>
      <c r="Y32" s="17"/>
      <c r="Z32" s="17"/>
      <c r="AA32" s="15"/>
      <c r="AB32" s="17"/>
      <c r="AC32" s="17"/>
      <c r="AD32" s="13"/>
      <c r="AE32" s="17"/>
      <c r="AF32" s="17"/>
      <c r="AG32" s="15"/>
      <c r="AH32" s="17"/>
      <c r="AI32" s="17"/>
      <c r="AJ32" s="17"/>
    </row>
    <row r="33">
      <c r="A33" s="13">
        <f t="shared" si="1"/>
        <v>30</v>
      </c>
      <c r="B33" s="13">
        <f t="shared" si="2"/>
        <v>2023</v>
      </c>
      <c r="C33" s="14">
        <v>45133.0</v>
      </c>
      <c r="D33" s="15"/>
      <c r="E33" s="16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3">
        <v>-2645.990864</v>
      </c>
      <c r="Y33" s="17"/>
      <c r="Z33" s="17"/>
      <c r="AA33" s="15"/>
      <c r="AB33" s="17"/>
      <c r="AC33" s="17"/>
      <c r="AD33" s="13"/>
      <c r="AE33" s="17"/>
      <c r="AF33" s="17"/>
      <c r="AG33" s="15"/>
      <c r="AH33" s="17"/>
      <c r="AI33" s="17"/>
      <c r="AJ33" s="17"/>
    </row>
    <row r="34">
      <c r="A34" s="13">
        <f t="shared" si="1"/>
        <v>30</v>
      </c>
      <c r="B34" s="13">
        <f t="shared" si="2"/>
        <v>2023</v>
      </c>
      <c r="C34" s="14">
        <v>45134.0</v>
      </c>
      <c r="D34" s="15"/>
      <c r="E34" s="16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3">
        <v>2235.769412</v>
      </c>
      <c r="Y34" s="17"/>
      <c r="Z34" s="17"/>
      <c r="AA34" s="15"/>
      <c r="AB34" s="17"/>
      <c r="AC34" s="17"/>
      <c r="AD34" s="13"/>
      <c r="AE34" s="17"/>
      <c r="AF34" s="17"/>
      <c r="AG34" s="15"/>
      <c r="AH34" s="17"/>
      <c r="AI34" s="17"/>
      <c r="AJ34" s="17"/>
    </row>
    <row r="35">
      <c r="A35" s="13">
        <f t="shared" si="1"/>
        <v>30</v>
      </c>
      <c r="B35" s="13">
        <f t="shared" si="2"/>
        <v>2023</v>
      </c>
      <c r="C35" s="14">
        <v>45135.0</v>
      </c>
      <c r="D35" s="15"/>
      <c r="E35" s="16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3">
        <v>-3828.615046</v>
      </c>
      <c r="Y35" s="17"/>
      <c r="Z35" s="17"/>
      <c r="AA35" s="15"/>
      <c r="AB35" s="17"/>
      <c r="AC35" s="17"/>
      <c r="AD35" s="13"/>
      <c r="AE35" s="17"/>
      <c r="AF35" s="17"/>
      <c r="AG35" s="15"/>
      <c r="AH35" s="17"/>
      <c r="AI35" s="17"/>
      <c r="AJ35" s="17"/>
    </row>
    <row r="36">
      <c r="A36" s="13">
        <f t="shared" si="1"/>
        <v>31</v>
      </c>
      <c r="B36" s="13">
        <f t="shared" si="2"/>
        <v>2023</v>
      </c>
      <c r="C36" s="14">
        <v>45138.0</v>
      </c>
      <c r="D36" s="15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3">
        <v>19.46716528</v>
      </c>
      <c r="Y36" s="17"/>
      <c r="Z36" s="17"/>
      <c r="AA36" s="15"/>
      <c r="AB36" s="17"/>
      <c r="AC36" s="17"/>
      <c r="AD36" s="13"/>
      <c r="AE36" s="17"/>
      <c r="AF36" s="17"/>
      <c r="AG36" s="15"/>
      <c r="AH36" s="17"/>
      <c r="AI36" s="17"/>
      <c r="AJ36" s="17"/>
    </row>
    <row r="37">
      <c r="A37" s="13">
        <f t="shared" si="1"/>
        <v>31</v>
      </c>
      <c r="B37" s="13">
        <f t="shared" si="2"/>
        <v>2023</v>
      </c>
      <c r="C37" s="14">
        <v>45139.0</v>
      </c>
      <c r="D37" s="15"/>
      <c r="E37" s="16"/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3">
        <v>12550.82512</v>
      </c>
      <c r="Y37" s="17"/>
      <c r="Z37" s="17"/>
      <c r="AA37" s="15"/>
      <c r="AB37" s="17"/>
      <c r="AC37" s="17"/>
      <c r="AD37" s="13"/>
      <c r="AE37" s="17"/>
      <c r="AF37" s="17"/>
      <c r="AG37" s="15"/>
      <c r="AH37" s="17"/>
      <c r="AI37" s="17"/>
      <c r="AJ37" s="17"/>
    </row>
    <row r="38">
      <c r="A38" s="13">
        <f t="shared" si="1"/>
        <v>31</v>
      </c>
      <c r="B38" s="13">
        <f t="shared" si="2"/>
        <v>2023</v>
      </c>
      <c r="C38" s="14">
        <v>45140.0</v>
      </c>
      <c r="D38" s="15"/>
      <c r="E38" s="16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3">
        <v>18706.63758</v>
      </c>
      <c r="Y38" s="17"/>
      <c r="Z38" s="17"/>
      <c r="AA38" s="15"/>
      <c r="AB38" s="17"/>
      <c r="AC38" s="17"/>
      <c r="AD38" s="13"/>
      <c r="AE38" s="17"/>
      <c r="AF38" s="17"/>
      <c r="AG38" s="15"/>
      <c r="AH38" s="17"/>
      <c r="AI38" s="17"/>
      <c r="AJ38" s="17"/>
    </row>
    <row r="39">
      <c r="A39" s="13">
        <f t="shared" si="1"/>
        <v>31</v>
      </c>
      <c r="B39" s="13">
        <f t="shared" si="2"/>
        <v>2023</v>
      </c>
      <c r="C39" s="14">
        <v>45141.0</v>
      </c>
      <c r="D39" s="15"/>
      <c r="E39" s="16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3">
        <v>7248.157633</v>
      </c>
      <c r="Y39" s="17"/>
      <c r="Z39" s="17"/>
      <c r="AA39" s="15"/>
      <c r="AB39" s="17"/>
      <c r="AC39" s="17"/>
      <c r="AD39" s="13"/>
      <c r="AE39" s="17"/>
      <c r="AF39" s="17"/>
      <c r="AG39" s="15"/>
      <c r="AH39" s="17"/>
      <c r="AI39" s="17"/>
      <c r="AJ39" s="17"/>
    </row>
    <row r="40">
      <c r="A40" s="13">
        <f t="shared" si="1"/>
        <v>31</v>
      </c>
      <c r="B40" s="13">
        <f t="shared" si="2"/>
        <v>2023</v>
      </c>
      <c r="C40" s="14">
        <v>45142.0</v>
      </c>
      <c r="D40" s="15"/>
      <c r="E40" s="16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3">
        <v>-3193.873116</v>
      </c>
      <c r="Y40" s="17"/>
      <c r="Z40" s="17"/>
      <c r="AA40" s="15"/>
      <c r="AB40" s="17"/>
      <c r="AC40" s="17"/>
      <c r="AD40" s="13"/>
      <c r="AE40" s="17"/>
      <c r="AF40" s="17"/>
      <c r="AG40" s="15"/>
      <c r="AH40" s="17"/>
      <c r="AI40" s="17"/>
      <c r="AJ40" s="17"/>
    </row>
    <row r="41">
      <c r="A41" s="13">
        <f t="shared" si="1"/>
        <v>32</v>
      </c>
      <c r="B41" s="13">
        <f t="shared" si="2"/>
        <v>2023</v>
      </c>
      <c r="C41" s="14">
        <v>45145.0</v>
      </c>
      <c r="D41" s="15"/>
      <c r="E41" s="16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3">
        <v>-4001.960486</v>
      </c>
      <c r="Y41" s="17"/>
      <c r="Z41" s="17"/>
      <c r="AA41" s="15"/>
      <c r="AB41" s="17"/>
      <c r="AC41" s="17"/>
      <c r="AD41" s="13"/>
      <c r="AE41" s="17"/>
      <c r="AF41" s="17"/>
      <c r="AG41" s="15"/>
      <c r="AH41" s="17"/>
      <c r="AI41" s="17"/>
      <c r="AJ41" s="17"/>
    </row>
    <row r="42">
      <c r="A42" s="13">
        <f t="shared" si="1"/>
        <v>32</v>
      </c>
      <c r="B42" s="13">
        <f t="shared" si="2"/>
        <v>2023</v>
      </c>
      <c r="C42" s="14">
        <v>45146.0</v>
      </c>
      <c r="D42" s="15"/>
      <c r="E42" s="16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3">
        <v>4816.138431</v>
      </c>
      <c r="Y42" s="17"/>
      <c r="Z42" s="17"/>
      <c r="AA42" s="15"/>
      <c r="AB42" s="17"/>
      <c r="AC42" s="17"/>
      <c r="AD42" s="13"/>
      <c r="AE42" s="17"/>
      <c r="AF42" s="17"/>
      <c r="AG42" s="15"/>
      <c r="AH42" s="17"/>
      <c r="AI42" s="17"/>
      <c r="AJ42" s="17"/>
    </row>
    <row r="43">
      <c r="A43" s="13">
        <f t="shared" si="1"/>
        <v>32</v>
      </c>
      <c r="B43" s="13">
        <f t="shared" si="2"/>
        <v>2023</v>
      </c>
      <c r="C43" s="14">
        <v>45147.0</v>
      </c>
      <c r="D43" s="15"/>
      <c r="E43" s="16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3">
        <v>-1176.063804</v>
      </c>
      <c r="Y43" s="17"/>
      <c r="Z43" s="17"/>
      <c r="AA43" s="15"/>
      <c r="AB43" s="17"/>
      <c r="AC43" s="17"/>
      <c r="AD43" s="13"/>
      <c r="AE43" s="17"/>
      <c r="AF43" s="17"/>
      <c r="AG43" s="15"/>
      <c r="AH43" s="17"/>
      <c r="AI43" s="17"/>
      <c r="AJ43" s="17"/>
    </row>
    <row r="44">
      <c r="A44" s="13">
        <f t="shared" si="1"/>
        <v>32</v>
      </c>
      <c r="B44" s="13">
        <f t="shared" si="2"/>
        <v>2023</v>
      </c>
      <c r="C44" s="14">
        <v>45148.0</v>
      </c>
      <c r="D44" s="15"/>
      <c r="E44" s="16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3">
        <v>-1978.597331</v>
      </c>
      <c r="Y44" s="17"/>
      <c r="Z44" s="17"/>
      <c r="AA44" s="15"/>
      <c r="AB44" s="17"/>
      <c r="AC44" s="17"/>
      <c r="AD44" s="13"/>
      <c r="AE44" s="17"/>
      <c r="AF44" s="17"/>
      <c r="AG44" s="15"/>
      <c r="AH44" s="17"/>
      <c r="AI44" s="17"/>
      <c r="AJ44" s="17"/>
    </row>
    <row r="45">
      <c r="A45" s="13">
        <f t="shared" si="1"/>
        <v>32</v>
      </c>
      <c r="B45" s="13">
        <f t="shared" si="2"/>
        <v>2023</v>
      </c>
      <c r="C45" s="14">
        <v>45149.0</v>
      </c>
      <c r="D45" s="15"/>
      <c r="E45" s="16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3">
        <v>981.3338462</v>
      </c>
      <c r="Y45" s="17"/>
      <c r="Z45" s="17"/>
      <c r="AA45" s="15"/>
      <c r="AB45" s="17"/>
      <c r="AC45" s="17"/>
      <c r="AD45" s="13"/>
      <c r="AE45" s="17"/>
      <c r="AF45" s="17"/>
      <c r="AG45" s="15"/>
      <c r="AH45" s="17"/>
      <c r="AI45" s="17"/>
      <c r="AJ45" s="17"/>
    </row>
    <row r="46">
      <c r="A46" s="13">
        <f t="shared" si="1"/>
        <v>33</v>
      </c>
      <c r="B46" s="13">
        <f t="shared" si="2"/>
        <v>2023</v>
      </c>
      <c r="C46" s="14">
        <v>45152.0</v>
      </c>
      <c r="D46" s="15"/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3">
        <v>482.1166036</v>
      </c>
      <c r="Y46" s="17"/>
      <c r="Z46" s="17"/>
      <c r="AA46" s="15"/>
      <c r="AB46" s="17"/>
      <c r="AC46" s="17"/>
      <c r="AD46" s="13"/>
      <c r="AE46" s="17"/>
      <c r="AF46" s="17"/>
      <c r="AG46" s="15"/>
      <c r="AH46" s="17"/>
      <c r="AI46" s="17"/>
      <c r="AJ46" s="17"/>
    </row>
    <row r="47">
      <c r="A47" s="13">
        <f t="shared" si="1"/>
        <v>33</v>
      </c>
      <c r="B47" s="13">
        <f t="shared" si="2"/>
        <v>2023</v>
      </c>
      <c r="C47" s="14">
        <v>45153.0</v>
      </c>
      <c r="D47" s="15"/>
      <c r="E47" s="16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3">
        <v>7569.882825</v>
      </c>
      <c r="Y47" s="17"/>
      <c r="Z47" s="17"/>
      <c r="AA47" s="15"/>
      <c r="AB47" s="17"/>
      <c r="AC47" s="17"/>
      <c r="AD47" s="13"/>
      <c r="AE47" s="17"/>
      <c r="AF47" s="17"/>
      <c r="AG47" s="15"/>
      <c r="AH47" s="17"/>
      <c r="AI47" s="17"/>
      <c r="AJ47" s="17"/>
    </row>
    <row r="48">
      <c r="A48" s="13">
        <f t="shared" si="1"/>
        <v>33</v>
      </c>
      <c r="B48" s="13">
        <f t="shared" si="2"/>
        <v>2023</v>
      </c>
      <c r="C48" s="14">
        <v>45154.0</v>
      </c>
      <c r="D48" s="15"/>
      <c r="E48" s="16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3">
        <v>3727.877286</v>
      </c>
      <c r="Y48" s="17"/>
      <c r="Z48" s="17"/>
      <c r="AA48" s="15"/>
      <c r="AB48" s="17"/>
      <c r="AC48" s="17"/>
      <c r="AD48" s="13"/>
      <c r="AE48" s="17"/>
      <c r="AF48" s="17"/>
      <c r="AG48" s="15"/>
      <c r="AH48" s="17"/>
      <c r="AI48" s="17"/>
      <c r="AJ48" s="17"/>
    </row>
    <row r="49">
      <c r="A49" s="13">
        <f t="shared" si="1"/>
        <v>33</v>
      </c>
      <c r="B49" s="13">
        <f t="shared" si="2"/>
        <v>2023</v>
      </c>
      <c r="C49" s="14">
        <v>45155.0</v>
      </c>
      <c r="D49" s="15"/>
      <c r="E49" s="16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3">
        <v>6760.541342</v>
      </c>
      <c r="Y49" s="17"/>
      <c r="Z49" s="17"/>
      <c r="AA49" s="15"/>
      <c r="AB49" s="17"/>
      <c r="AC49" s="17"/>
      <c r="AD49" s="13"/>
      <c r="AE49" s="17"/>
      <c r="AF49" s="17"/>
      <c r="AG49" s="15"/>
      <c r="AH49" s="17"/>
      <c r="AI49" s="17"/>
      <c r="AJ49" s="17"/>
    </row>
    <row r="50">
      <c r="A50" s="13">
        <f t="shared" si="1"/>
        <v>33</v>
      </c>
      <c r="B50" s="13">
        <f t="shared" si="2"/>
        <v>2023</v>
      </c>
      <c r="C50" s="14">
        <v>45156.0</v>
      </c>
      <c r="D50" s="15"/>
      <c r="E50" s="16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3">
        <v>1174.430739</v>
      </c>
      <c r="Y50" s="17"/>
      <c r="Z50" s="17"/>
      <c r="AA50" s="15"/>
      <c r="AB50" s="17"/>
      <c r="AC50" s="17"/>
      <c r="AD50" s="13"/>
      <c r="AE50" s="17"/>
      <c r="AF50" s="17"/>
      <c r="AG50" s="15"/>
      <c r="AH50" s="17"/>
      <c r="AI50" s="17"/>
      <c r="AJ50" s="17"/>
    </row>
    <row r="51">
      <c r="A51" s="13">
        <f t="shared" si="1"/>
        <v>34</v>
      </c>
      <c r="B51" s="13">
        <f t="shared" si="2"/>
        <v>2023</v>
      </c>
      <c r="C51" s="14">
        <v>45159.0</v>
      </c>
      <c r="D51" s="15"/>
      <c r="E51" s="16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3">
        <v>-2837.629765</v>
      </c>
      <c r="Y51" s="17"/>
      <c r="Z51" s="17"/>
      <c r="AA51" s="15"/>
      <c r="AB51" s="17"/>
      <c r="AC51" s="17"/>
      <c r="AD51" s="13"/>
      <c r="AE51" s="17"/>
      <c r="AF51" s="17"/>
      <c r="AG51" s="15"/>
      <c r="AH51" s="17"/>
      <c r="AI51" s="17"/>
      <c r="AJ51" s="17"/>
    </row>
    <row r="52">
      <c r="A52" s="13">
        <f t="shared" si="1"/>
        <v>34</v>
      </c>
      <c r="B52" s="13">
        <f t="shared" si="2"/>
        <v>2023</v>
      </c>
      <c r="C52" s="14">
        <v>45160.0</v>
      </c>
      <c r="D52" s="15"/>
      <c r="E52" s="16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3">
        <v>2003.429722</v>
      </c>
      <c r="Y52" s="17"/>
      <c r="Z52" s="17"/>
      <c r="AA52" s="15"/>
      <c r="AB52" s="17"/>
      <c r="AC52" s="17"/>
      <c r="AD52" s="13"/>
      <c r="AE52" s="17"/>
      <c r="AF52" s="17"/>
      <c r="AG52" s="15"/>
      <c r="AH52" s="17"/>
      <c r="AI52" s="17"/>
      <c r="AJ52" s="17"/>
    </row>
    <row r="53">
      <c r="A53" s="13">
        <f t="shared" si="1"/>
        <v>34</v>
      </c>
      <c r="B53" s="13">
        <f t="shared" si="2"/>
        <v>2023</v>
      </c>
      <c r="C53" s="14">
        <v>45161.0</v>
      </c>
      <c r="D53" s="15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3">
        <v>-6330.745275</v>
      </c>
      <c r="Y53" s="17"/>
      <c r="Z53" s="17"/>
      <c r="AA53" s="15"/>
      <c r="AB53" s="17"/>
      <c r="AC53" s="17"/>
      <c r="AD53" s="13"/>
      <c r="AE53" s="17"/>
      <c r="AF53" s="17"/>
      <c r="AG53" s="15"/>
      <c r="AH53" s="17"/>
      <c r="AI53" s="17"/>
      <c r="AJ53" s="17"/>
    </row>
    <row r="54">
      <c r="A54" s="13">
        <f t="shared" si="1"/>
        <v>34</v>
      </c>
      <c r="B54" s="13">
        <f t="shared" si="2"/>
        <v>2023</v>
      </c>
      <c r="C54" s="14">
        <v>45162.0</v>
      </c>
      <c r="D54" s="15"/>
      <c r="E54" s="16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3">
        <v>8118.088038</v>
      </c>
      <c r="Y54" s="17"/>
      <c r="Z54" s="17"/>
      <c r="AA54" s="15"/>
      <c r="AB54" s="17"/>
      <c r="AC54" s="17"/>
      <c r="AD54" s="13"/>
      <c r="AE54" s="17"/>
      <c r="AF54" s="17"/>
      <c r="AG54" s="15"/>
      <c r="AH54" s="17"/>
      <c r="AI54" s="17"/>
      <c r="AJ54" s="17"/>
    </row>
    <row r="55">
      <c r="A55" s="13">
        <f t="shared" si="1"/>
        <v>34</v>
      </c>
      <c r="B55" s="13">
        <f t="shared" si="2"/>
        <v>2023</v>
      </c>
      <c r="C55" s="14">
        <v>45163.0</v>
      </c>
      <c r="D55" s="15"/>
      <c r="E55" s="16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3">
        <v>-2656.151033</v>
      </c>
      <c r="Y55" s="17"/>
      <c r="Z55" s="17"/>
      <c r="AA55" s="15"/>
      <c r="AB55" s="17"/>
      <c r="AC55" s="17"/>
      <c r="AD55" s="13"/>
      <c r="AE55" s="17"/>
      <c r="AF55" s="17"/>
      <c r="AG55" s="15"/>
      <c r="AH55" s="17"/>
      <c r="AI55" s="17"/>
      <c r="AJ55" s="17"/>
    </row>
    <row r="56">
      <c r="A56" s="13">
        <f t="shared" si="1"/>
        <v>35</v>
      </c>
      <c r="B56" s="13">
        <f t="shared" si="2"/>
        <v>2023</v>
      </c>
      <c r="C56" s="14">
        <v>45166.0</v>
      </c>
      <c r="D56" s="15"/>
      <c r="E56" s="16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3">
        <v>-5741.981775</v>
      </c>
      <c r="Y56" s="17"/>
      <c r="Z56" s="17"/>
      <c r="AA56" s="15"/>
      <c r="AB56" s="17"/>
      <c r="AC56" s="17"/>
      <c r="AD56" s="13"/>
      <c r="AE56" s="17"/>
      <c r="AF56" s="17"/>
      <c r="AG56" s="15"/>
      <c r="AH56" s="17"/>
      <c r="AI56" s="17"/>
      <c r="AJ56" s="17"/>
    </row>
    <row r="57">
      <c r="A57" s="13">
        <f t="shared" si="1"/>
        <v>35</v>
      </c>
      <c r="B57" s="13">
        <f t="shared" si="2"/>
        <v>2023</v>
      </c>
      <c r="C57" s="14">
        <v>45167.0</v>
      </c>
      <c r="D57" s="15"/>
      <c r="E57" s="16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3">
        <v>-9746.45014</v>
      </c>
      <c r="Y57" s="17"/>
      <c r="Z57" s="17"/>
      <c r="AA57" s="15"/>
      <c r="AB57" s="17"/>
      <c r="AC57" s="17"/>
      <c r="AD57" s="13"/>
      <c r="AE57" s="17"/>
      <c r="AF57" s="17"/>
      <c r="AG57" s="15"/>
      <c r="AH57" s="17"/>
      <c r="AI57" s="17"/>
      <c r="AJ57" s="17"/>
    </row>
    <row r="58">
      <c r="A58" s="13">
        <f t="shared" si="1"/>
        <v>35</v>
      </c>
      <c r="B58" s="13">
        <f t="shared" si="2"/>
        <v>2023</v>
      </c>
      <c r="C58" s="14">
        <v>45168.0</v>
      </c>
      <c r="D58" s="15"/>
      <c r="E58" s="16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3">
        <v>-1348.615465</v>
      </c>
      <c r="Y58" s="17"/>
      <c r="Z58" s="17"/>
      <c r="AA58" s="15"/>
      <c r="AB58" s="17"/>
      <c r="AC58" s="17"/>
      <c r="AD58" s="13"/>
      <c r="AE58" s="17"/>
      <c r="AF58" s="17"/>
      <c r="AG58" s="15"/>
      <c r="AH58" s="17"/>
      <c r="AI58" s="17"/>
      <c r="AJ58" s="17"/>
    </row>
    <row r="59">
      <c r="A59" s="13">
        <f t="shared" si="1"/>
        <v>35</v>
      </c>
      <c r="B59" s="13">
        <f t="shared" si="2"/>
        <v>2023</v>
      </c>
      <c r="C59" s="14">
        <v>45169.0</v>
      </c>
      <c r="D59" s="15"/>
      <c r="E59" s="16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3">
        <v>1023.1151</v>
      </c>
      <c r="Y59" s="17"/>
      <c r="Z59" s="17"/>
      <c r="AA59" s="15"/>
      <c r="AB59" s="17"/>
      <c r="AC59" s="17"/>
      <c r="AD59" s="13"/>
      <c r="AE59" s="17"/>
      <c r="AF59" s="17"/>
      <c r="AG59" s="15"/>
      <c r="AH59" s="17"/>
      <c r="AI59" s="17"/>
      <c r="AJ59" s="17"/>
    </row>
    <row r="60">
      <c r="A60" s="13">
        <f t="shared" si="1"/>
        <v>35</v>
      </c>
      <c r="B60" s="13">
        <f t="shared" si="2"/>
        <v>2023</v>
      </c>
      <c r="C60" s="14">
        <v>45170.0</v>
      </c>
      <c r="D60" s="15"/>
      <c r="E60" s="16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3">
        <v>376.284939</v>
      </c>
      <c r="Y60" s="17"/>
      <c r="Z60" s="17"/>
      <c r="AA60" s="15"/>
      <c r="AB60" s="17"/>
      <c r="AC60" s="17"/>
      <c r="AD60" s="13"/>
      <c r="AE60" s="17"/>
      <c r="AF60" s="17"/>
      <c r="AG60" s="15"/>
      <c r="AH60" s="17"/>
      <c r="AI60" s="17"/>
      <c r="AJ60" s="17"/>
    </row>
    <row r="61">
      <c r="A61" s="13">
        <f t="shared" si="1"/>
        <v>36</v>
      </c>
      <c r="B61" s="13">
        <f t="shared" si="2"/>
        <v>2023</v>
      </c>
      <c r="C61" s="14">
        <v>45173.0</v>
      </c>
      <c r="D61" s="15"/>
      <c r="E61" s="16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3">
        <v>-696.6614317</v>
      </c>
      <c r="S61" s="17"/>
      <c r="T61" s="17"/>
      <c r="U61" s="15"/>
      <c r="V61" s="17"/>
      <c r="W61" s="17"/>
      <c r="X61" s="13">
        <v>-1.8526283</v>
      </c>
      <c r="Y61" s="17"/>
      <c r="Z61" s="17"/>
      <c r="AA61" s="15"/>
      <c r="AB61" s="17"/>
      <c r="AC61" s="17"/>
      <c r="AD61" s="13"/>
      <c r="AE61" s="17"/>
      <c r="AF61" s="17"/>
      <c r="AG61" s="15"/>
      <c r="AH61" s="17"/>
      <c r="AI61" s="17"/>
      <c r="AJ61" s="17"/>
    </row>
    <row r="62">
      <c r="A62" s="13">
        <f t="shared" si="1"/>
        <v>36</v>
      </c>
      <c r="B62" s="13">
        <f t="shared" si="2"/>
        <v>2023</v>
      </c>
      <c r="C62" s="14">
        <v>45174.0</v>
      </c>
      <c r="D62" s="15"/>
      <c r="E62" s="16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3">
        <v>-3314.26599</v>
      </c>
      <c r="S62" s="17"/>
      <c r="T62" s="17"/>
      <c r="U62" s="15"/>
      <c r="V62" s="17"/>
      <c r="W62" s="17"/>
      <c r="X62" s="13">
        <v>2081.009154</v>
      </c>
      <c r="Y62" s="17"/>
      <c r="Z62" s="17"/>
      <c r="AA62" s="15"/>
      <c r="AB62" s="17"/>
      <c r="AC62" s="17"/>
      <c r="AD62" s="13"/>
      <c r="AE62" s="17"/>
      <c r="AF62" s="17"/>
      <c r="AG62" s="15"/>
      <c r="AH62" s="17"/>
      <c r="AI62" s="17"/>
      <c r="AJ62" s="17"/>
    </row>
    <row r="63">
      <c r="A63" s="13">
        <f t="shared" si="1"/>
        <v>36</v>
      </c>
      <c r="B63" s="13">
        <f t="shared" si="2"/>
        <v>2023</v>
      </c>
      <c r="C63" s="14">
        <v>45175.0</v>
      </c>
      <c r="D63" s="15"/>
      <c r="E63" s="16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3">
        <v>-3586.101897</v>
      </c>
      <c r="S63" s="17"/>
      <c r="T63" s="17"/>
      <c r="U63" s="15"/>
      <c r="V63" s="17"/>
      <c r="W63" s="17"/>
      <c r="X63" s="13">
        <v>1661.915816</v>
      </c>
      <c r="Y63" s="17"/>
      <c r="Z63" s="17"/>
      <c r="AA63" s="15"/>
      <c r="AB63" s="17"/>
      <c r="AC63" s="17"/>
      <c r="AD63" s="13"/>
      <c r="AE63" s="17"/>
      <c r="AF63" s="17"/>
      <c r="AG63" s="15"/>
      <c r="AH63" s="17"/>
      <c r="AI63" s="17"/>
      <c r="AJ63" s="17"/>
    </row>
    <row r="64">
      <c r="A64" s="13">
        <f t="shared" si="1"/>
        <v>36</v>
      </c>
      <c r="B64" s="13">
        <f t="shared" si="2"/>
        <v>2023</v>
      </c>
      <c r="C64" s="14">
        <v>45176.0</v>
      </c>
      <c r="D64" s="15"/>
      <c r="E64" s="16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3">
        <v>2568.990417</v>
      </c>
      <c r="S64" s="17"/>
      <c r="T64" s="17"/>
      <c r="U64" s="15"/>
      <c r="V64" s="17"/>
      <c r="W64" s="17"/>
      <c r="X64" s="13">
        <v>-826.1933979</v>
      </c>
      <c r="Y64" s="17"/>
      <c r="Z64" s="17"/>
      <c r="AA64" s="15"/>
      <c r="AB64" s="17"/>
      <c r="AC64" s="17"/>
      <c r="AD64" s="13"/>
      <c r="AE64" s="17"/>
      <c r="AF64" s="17"/>
      <c r="AG64" s="15"/>
      <c r="AH64" s="17"/>
      <c r="AI64" s="17"/>
      <c r="AJ64" s="17"/>
    </row>
    <row r="65">
      <c r="A65" s="13">
        <f t="shared" si="1"/>
        <v>36</v>
      </c>
      <c r="B65" s="13">
        <f t="shared" si="2"/>
        <v>2023</v>
      </c>
      <c r="C65" s="14">
        <v>45177.0</v>
      </c>
      <c r="D65" s="15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3">
        <v>-1887.978652</v>
      </c>
      <c r="S65" s="17"/>
      <c r="T65" s="17"/>
      <c r="U65" s="15"/>
      <c r="V65" s="17"/>
      <c r="W65" s="17"/>
      <c r="X65" s="13">
        <v>-2048.060338</v>
      </c>
      <c r="Y65" s="17"/>
      <c r="Z65" s="17"/>
      <c r="AA65" s="15"/>
      <c r="AB65" s="17"/>
      <c r="AC65" s="17"/>
      <c r="AD65" s="13"/>
      <c r="AE65" s="17"/>
      <c r="AF65" s="17"/>
      <c r="AG65" s="15"/>
      <c r="AH65" s="17"/>
      <c r="AI65" s="17"/>
      <c r="AJ65" s="17"/>
    </row>
    <row r="66">
      <c r="A66" s="13">
        <f t="shared" si="1"/>
        <v>37</v>
      </c>
      <c r="B66" s="13">
        <f t="shared" si="2"/>
        <v>2023</v>
      </c>
      <c r="C66" s="14">
        <v>45180.0</v>
      </c>
      <c r="D66" s="15"/>
      <c r="E66" s="16"/>
      <c r="F66" s="16"/>
      <c r="G66" s="17"/>
      <c r="H66" s="17"/>
      <c r="I66" s="17"/>
      <c r="J66" s="17"/>
      <c r="K66" s="17"/>
      <c r="L66" s="13">
        <v>345.6784157</v>
      </c>
      <c r="M66" s="17"/>
      <c r="N66" s="17"/>
      <c r="O66" s="15"/>
      <c r="P66" s="17"/>
      <c r="Q66" s="17"/>
      <c r="R66" s="13">
        <v>1047.906285</v>
      </c>
      <c r="S66" s="17"/>
      <c r="T66" s="17"/>
      <c r="U66" s="15"/>
      <c r="V66" s="17"/>
      <c r="W66" s="17"/>
      <c r="X66" s="13">
        <v>-5359.264183</v>
      </c>
      <c r="Y66" s="17"/>
      <c r="Z66" s="17"/>
      <c r="AA66" s="15"/>
      <c r="AB66" s="17"/>
      <c r="AC66" s="17"/>
      <c r="AD66" s="13">
        <v>345.6784157</v>
      </c>
      <c r="AE66" s="17"/>
      <c r="AF66" s="17"/>
      <c r="AG66" s="15"/>
      <c r="AH66" s="17"/>
      <c r="AI66" s="17"/>
      <c r="AJ66" s="17"/>
    </row>
    <row r="67">
      <c r="A67" s="13">
        <f t="shared" si="1"/>
        <v>37</v>
      </c>
      <c r="B67" s="13">
        <f t="shared" si="2"/>
        <v>2023</v>
      </c>
      <c r="C67" s="14">
        <v>45181.0</v>
      </c>
      <c r="D67" s="15"/>
      <c r="E67" s="16"/>
      <c r="F67" s="16"/>
      <c r="G67" s="17"/>
      <c r="H67" s="17"/>
      <c r="I67" s="17"/>
      <c r="J67" s="17"/>
      <c r="K67" s="17"/>
      <c r="L67" s="13">
        <v>1162.61249</v>
      </c>
      <c r="M67" s="17"/>
      <c r="N67" s="17"/>
      <c r="O67" s="15"/>
      <c r="P67" s="17"/>
      <c r="Q67" s="17"/>
      <c r="R67" s="13">
        <v>209.9680128</v>
      </c>
      <c r="S67" s="17"/>
      <c r="T67" s="17"/>
      <c r="U67" s="15"/>
      <c r="V67" s="17"/>
      <c r="W67" s="17"/>
      <c r="X67" s="13">
        <v>1022.55007</v>
      </c>
      <c r="Y67" s="17"/>
      <c r="Z67" s="17"/>
      <c r="AA67" s="15"/>
      <c r="AB67" s="17"/>
      <c r="AC67" s="17"/>
      <c r="AD67" s="13">
        <v>1162.61249</v>
      </c>
      <c r="AE67" s="17"/>
      <c r="AF67" s="17"/>
      <c r="AG67" s="15"/>
      <c r="AH67" s="17"/>
      <c r="AI67" s="17"/>
      <c r="AJ67" s="17"/>
    </row>
    <row r="68">
      <c r="A68" s="13">
        <f t="shared" si="1"/>
        <v>37</v>
      </c>
      <c r="B68" s="13">
        <f t="shared" si="2"/>
        <v>2023</v>
      </c>
      <c r="C68" s="14">
        <v>45182.0</v>
      </c>
      <c r="D68" s="15"/>
      <c r="E68" s="16"/>
      <c r="F68" s="16"/>
      <c r="G68" s="17"/>
      <c r="H68" s="17"/>
      <c r="I68" s="17"/>
      <c r="J68" s="17"/>
      <c r="K68" s="17"/>
      <c r="L68" s="13">
        <v>2411.785295</v>
      </c>
      <c r="M68" s="17"/>
      <c r="N68" s="17"/>
      <c r="O68" s="15"/>
      <c r="P68" s="17"/>
      <c r="Q68" s="17"/>
      <c r="R68" s="13">
        <v>97.8779836</v>
      </c>
      <c r="S68" s="17"/>
      <c r="T68" s="17"/>
      <c r="U68" s="15"/>
      <c r="V68" s="17"/>
      <c r="W68" s="17"/>
      <c r="X68" s="13">
        <v>-39.25585401</v>
      </c>
      <c r="Y68" s="17"/>
      <c r="Z68" s="17"/>
      <c r="AA68" s="15"/>
      <c r="AB68" s="17"/>
      <c r="AC68" s="17"/>
      <c r="AD68" s="13">
        <v>2411.785295</v>
      </c>
      <c r="AE68" s="17"/>
      <c r="AF68" s="17"/>
      <c r="AG68" s="15"/>
      <c r="AH68" s="17"/>
      <c r="AI68" s="17"/>
      <c r="AJ68" s="17"/>
    </row>
    <row r="69">
      <c r="A69" s="13">
        <f t="shared" si="1"/>
        <v>37</v>
      </c>
      <c r="B69" s="13">
        <f t="shared" si="2"/>
        <v>2023</v>
      </c>
      <c r="C69" s="14">
        <v>45183.0</v>
      </c>
      <c r="D69" s="15"/>
      <c r="E69" s="16"/>
      <c r="F69" s="16"/>
      <c r="G69" s="17"/>
      <c r="H69" s="17"/>
      <c r="I69" s="17"/>
      <c r="J69" s="17"/>
      <c r="K69" s="17"/>
      <c r="L69" s="13">
        <v>2901.218475</v>
      </c>
      <c r="M69" s="17"/>
      <c r="N69" s="17"/>
      <c r="O69" s="15"/>
      <c r="P69" s="17"/>
      <c r="Q69" s="17"/>
      <c r="R69" s="13">
        <v>-1194.890933</v>
      </c>
      <c r="S69" s="17"/>
      <c r="T69" s="17"/>
      <c r="U69" s="15"/>
      <c r="V69" s="17"/>
      <c r="W69" s="17"/>
      <c r="X69" s="13">
        <v>-6595.024758</v>
      </c>
      <c r="Y69" s="17"/>
      <c r="Z69" s="17"/>
      <c r="AA69" s="15"/>
      <c r="AB69" s="17"/>
      <c r="AC69" s="17"/>
      <c r="AD69" s="13">
        <v>2901.218475</v>
      </c>
      <c r="AE69" s="17"/>
      <c r="AF69" s="17"/>
      <c r="AG69" s="15"/>
      <c r="AH69" s="17"/>
      <c r="AI69" s="17"/>
      <c r="AJ69" s="17"/>
    </row>
    <row r="70">
      <c r="A70" s="13">
        <f t="shared" si="1"/>
        <v>37</v>
      </c>
      <c r="B70" s="13">
        <f t="shared" si="2"/>
        <v>2023</v>
      </c>
      <c r="C70" s="14">
        <v>45184.0</v>
      </c>
      <c r="D70" s="15"/>
      <c r="E70" s="16"/>
      <c r="F70" s="16"/>
      <c r="G70" s="17"/>
      <c r="H70" s="17"/>
      <c r="I70" s="17"/>
      <c r="J70" s="17"/>
      <c r="K70" s="17"/>
      <c r="L70" s="13">
        <v>5751.832016</v>
      </c>
      <c r="M70" s="17"/>
      <c r="N70" s="17"/>
      <c r="O70" s="15"/>
      <c r="P70" s="17"/>
      <c r="Q70" s="17"/>
      <c r="R70" s="13">
        <v>-4588.958628</v>
      </c>
      <c r="S70" s="17"/>
      <c r="T70" s="17"/>
      <c r="U70" s="15"/>
      <c r="V70" s="17"/>
      <c r="W70" s="17"/>
      <c r="X70" s="13">
        <v>3928.356885</v>
      </c>
      <c r="Y70" s="17"/>
      <c r="Z70" s="17"/>
      <c r="AA70" s="15"/>
      <c r="AB70" s="17"/>
      <c r="AC70" s="17"/>
      <c r="AD70" s="13">
        <v>5751.832016</v>
      </c>
      <c r="AE70" s="17"/>
      <c r="AF70" s="17"/>
      <c r="AG70" s="15"/>
      <c r="AH70" s="17"/>
      <c r="AI70" s="17"/>
      <c r="AJ70" s="17"/>
    </row>
    <row r="71">
      <c r="A71" s="13">
        <f t="shared" si="1"/>
        <v>38</v>
      </c>
      <c r="B71" s="13">
        <f t="shared" si="2"/>
        <v>2023</v>
      </c>
      <c r="C71" s="14">
        <v>45187.0</v>
      </c>
      <c r="D71" s="15"/>
      <c r="E71" s="16"/>
      <c r="F71" s="16"/>
      <c r="G71" s="17"/>
      <c r="H71" s="17"/>
      <c r="I71" s="17"/>
      <c r="J71" s="17"/>
      <c r="K71" s="17"/>
      <c r="L71" s="13">
        <v>2529.5</v>
      </c>
      <c r="M71" s="17"/>
      <c r="N71" s="17"/>
      <c r="O71" s="15"/>
      <c r="P71" s="17"/>
      <c r="Q71" s="17"/>
      <c r="R71" s="13">
        <v>48.66585125</v>
      </c>
      <c r="S71" s="17"/>
      <c r="T71" s="17"/>
      <c r="U71" s="15"/>
      <c r="V71" s="17"/>
      <c r="W71" s="17"/>
      <c r="X71" s="13">
        <v>2799.590813</v>
      </c>
      <c r="Y71" s="17"/>
      <c r="Z71" s="17"/>
      <c r="AA71" s="15"/>
      <c r="AB71" s="17"/>
      <c r="AC71" s="17"/>
      <c r="AD71" s="13">
        <v>2529.5</v>
      </c>
      <c r="AE71" s="17"/>
      <c r="AF71" s="17"/>
      <c r="AG71" s="15"/>
      <c r="AH71" s="17"/>
      <c r="AI71" s="17"/>
      <c r="AJ71" s="17"/>
    </row>
    <row r="72">
      <c r="A72" s="13">
        <f t="shared" si="1"/>
        <v>38</v>
      </c>
      <c r="B72" s="13">
        <f t="shared" si="2"/>
        <v>2023</v>
      </c>
      <c r="C72" s="14">
        <v>45188.0</v>
      </c>
      <c r="D72" s="15"/>
      <c r="E72" s="16"/>
      <c r="F72" s="16"/>
      <c r="G72" s="17"/>
      <c r="H72" s="17"/>
      <c r="I72" s="17"/>
      <c r="J72" s="17"/>
      <c r="K72" s="17"/>
      <c r="L72" s="13">
        <v>-6671.592315</v>
      </c>
      <c r="M72" s="17"/>
      <c r="N72" s="17"/>
      <c r="O72" s="15"/>
      <c r="P72" s="17"/>
      <c r="Q72" s="17"/>
      <c r="R72" s="13">
        <v>-585.531407</v>
      </c>
      <c r="S72" s="17"/>
      <c r="T72" s="17"/>
      <c r="U72" s="15"/>
      <c r="V72" s="17"/>
      <c r="W72" s="17"/>
      <c r="X72" s="13">
        <v>1244.9982</v>
      </c>
      <c r="Y72" s="17"/>
      <c r="Z72" s="17"/>
      <c r="AA72" s="15"/>
      <c r="AB72" s="17"/>
      <c r="AC72" s="17"/>
      <c r="AD72" s="13">
        <v>-6671.592315</v>
      </c>
      <c r="AE72" s="17"/>
      <c r="AF72" s="17"/>
      <c r="AG72" s="15"/>
      <c r="AH72" s="17"/>
      <c r="AI72" s="17"/>
      <c r="AJ72" s="17"/>
    </row>
    <row r="73">
      <c r="A73" s="13">
        <f t="shared" si="1"/>
        <v>38</v>
      </c>
      <c r="B73" s="13">
        <f t="shared" si="2"/>
        <v>2023</v>
      </c>
      <c r="C73" s="14">
        <v>45189.0</v>
      </c>
      <c r="D73" s="15"/>
      <c r="E73" s="16"/>
      <c r="F73" s="16"/>
      <c r="G73" s="17"/>
      <c r="H73" s="17"/>
      <c r="I73" s="17"/>
      <c r="J73" s="17"/>
      <c r="K73" s="17"/>
      <c r="L73" s="13">
        <v>6720.100572</v>
      </c>
      <c r="M73" s="17"/>
      <c r="N73" s="17"/>
      <c r="O73" s="15"/>
      <c r="P73" s="17"/>
      <c r="Q73" s="17"/>
      <c r="R73" s="13">
        <v>2752.396256</v>
      </c>
      <c r="S73" s="17"/>
      <c r="T73" s="17"/>
      <c r="U73" s="15"/>
      <c r="V73" s="17"/>
      <c r="W73" s="17"/>
      <c r="X73" s="13">
        <v>1549.331364</v>
      </c>
      <c r="Y73" s="17"/>
      <c r="Z73" s="17"/>
      <c r="AA73" s="15"/>
      <c r="AB73" s="17"/>
      <c r="AC73" s="17"/>
      <c r="AD73" s="13">
        <v>6720.100572</v>
      </c>
      <c r="AE73" s="17"/>
      <c r="AF73" s="17"/>
      <c r="AG73" s="15"/>
      <c r="AH73" s="17"/>
      <c r="AI73" s="17"/>
      <c r="AJ73" s="17"/>
    </row>
    <row r="74">
      <c r="A74" s="13">
        <f t="shared" si="1"/>
        <v>38</v>
      </c>
      <c r="B74" s="13">
        <f t="shared" si="2"/>
        <v>2023</v>
      </c>
      <c r="C74" s="14">
        <v>45190.0</v>
      </c>
      <c r="D74" s="15"/>
      <c r="E74" s="16"/>
      <c r="F74" s="16"/>
      <c r="G74" s="17"/>
      <c r="H74" s="17"/>
      <c r="I74" s="17"/>
      <c r="J74" s="17"/>
      <c r="K74" s="17"/>
      <c r="L74" s="13">
        <v>1014.96</v>
      </c>
      <c r="M74" s="17"/>
      <c r="N74" s="17"/>
      <c r="O74" s="15"/>
      <c r="P74" s="17"/>
      <c r="Q74" s="17"/>
      <c r="R74" s="13">
        <v>-4732.297378</v>
      </c>
      <c r="S74" s="17"/>
      <c r="T74" s="17"/>
      <c r="U74" s="15"/>
      <c r="V74" s="17"/>
      <c r="W74" s="17"/>
      <c r="X74" s="13">
        <v>8686.148438</v>
      </c>
      <c r="Y74" s="17"/>
      <c r="Z74" s="17"/>
      <c r="AA74" s="15"/>
      <c r="AB74" s="17"/>
      <c r="AC74" s="17"/>
      <c r="AD74" s="13">
        <v>1014.96</v>
      </c>
      <c r="AE74" s="17"/>
      <c r="AF74" s="17"/>
      <c r="AG74" s="15"/>
      <c r="AH74" s="17"/>
      <c r="AI74" s="17"/>
      <c r="AJ74" s="17"/>
    </row>
    <row r="75">
      <c r="A75" s="13">
        <f t="shared" si="1"/>
        <v>38</v>
      </c>
      <c r="B75" s="13">
        <f t="shared" si="2"/>
        <v>2023</v>
      </c>
      <c r="C75" s="14">
        <v>45191.0</v>
      </c>
      <c r="D75" s="15"/>
      <c r="E75" s="16"/>
      <c r="F75" s="16"/>
      <c r="G75" s="17"/>
      <c r="H75" s="17"/>
      <c r="I75" s="17"/>
      <c r="J75" s="17"/>
      <c r="K75" s="17"/>
      <c r="L75" s="13">
        <v>-1753.747277</v>
      </c>
      <c r="M75" s="17"/>
      <c r="N75" s="17"/>
      <c r="O75" s="15"/>
      <c r="P75" s="17"/>
      <c r="Q75" s="17"/>
      <c r="R75" s="13">
        <v>2017.115598</v>
      </c>
      <c r="S75" s="17"/>
      <c r="T75" s="17"/>
      <c r="U75" s="15"/>
      <c r="V75" s="17"/>
      <c r="W75" s="17"/>
      <c r="X75" s="13">
        <v>651.6949805</v>
      </c>
      <c r="Y75" s="17"/>
      <c r="Z75" s="17"/>
      <c r="AA75" s="15"/>
      <c r="AB75" s="17"/>
      <c r="AC75" s="17"/>
      <c r="AD75" s="13">
        <v>-1753.747277</v>
      </c>
      <c r="AE75" s="17"/>
      <c r="AF75" s="17"/>
      <c r="AG75" s="15"/>
      <c r="AH75" s="17"/>
      <c r="AI75" s="17"/>
      <c r="AJ75" s="17"/>
    </row>
    <row r="76">
      <c r="A76" s="13">
        <f t="shared" si="1"/>
        <v>39</v>
      </c>
      <c r="B76" s="13">
        <f t="shared" si="2"/>
        <v>2023</v>
      </c>
      <c r="C76" s="14">
        <v>45194.0</v>
      </c>
      <c r="D76" s="15"/>
      <c r="E76" s="16"/>
      <c r="F76" s="16"/>
      <c r="G76" s="17"/>
      <c r="H76" s="17"/>
      <c r="I76" s="17"/>
      <c r="J76" s="17"/>
      <c r="K76" s="17"/>
      <c r="L76" s="13">
        <v>3058.5</v>
      </c>
      <c r="M76" s="17"/>
      <c r="N76" s="17"/>
      <c r="O76" s="15"/>
      <c r="P76" s="17"/>
      <c r="Q76" s="17"/>
      <c r="R76" s="13">
        <v>-4306.003813</v>
      </c>
      <c r="S76" s="17"/>
      <c r="T76" s="17"/>
      <c r="U76" s="15"/>
      <c r="V76" s="17"/>
      <c r="W76" s="17"/>
      <c r="X76" s="13">
        <v>-2171.425846</v>
      </c>
      <c r="Y76" s="17"/>
      <c r="Z76" s="17"/>
      <c r="AA76" s="15"/>
      <c r="AB76" s="17"/>
      <c r="AC76" s="17"/>
      <c r="AD76" s="13">
        <v>3058.5</v>
      </c>
      <c r="AE76" s="17"/>
      <c r="AF76" s="17"/>
      <c r="AG76" s="15"/>
      <c r="AH76" s="17"/>
      <c r="AI76" s="17"/>
      <c r="AJ76" s="17"/>
    </row>
    <row r="77">
      <c r="A77" s="13">
        <f t="shared" si="1"/>
        <v>39</v>
      </c>
      <c r="B77" s="13">
        <f t="shared" si="2"/>
        <v>2023</v>
      </c>
      <c r="C77" s="14">
        <v>45195.0</v>
      </c>
      <c r="D77" s="15"/>
      <c r="E77" s="16"/>
      <c r="F77" s="16"/>
      <c r="G77" s="17"/>
      <c r="H77" s="17"/>
      <c r="I77" s="17"/>
      <c r="J77" s="17"/>
      <c r="K77" s="17"/>
      <c r="L77" s="13">
        <v>-3140.937118</v>
      </c>
      <c r="M77" s="17"/>
      <c r="N77" s="17"/>
      <c r="O77" s="15"/>
      <c r="P77" s="17"/>
      <c r="Q77" s="17"/>
      <c r="R77" s="13">
        <v>-1129.91614</v>
      </c>
      <c r="S77" s="17"/>
      <c r="T77" s="17"/>
      <c r="U77" s="15"/>
      <c r="V77" s="17"/>
      <c r="W77" s="17"/>
      <c r="X77" s="13">
        <v>41580.58765</v>
      </c>
      <c r="Y77" s="17"/>
      <c r="Z77" s="17"/>
      <c r="AA77" s="15"/>
      <c r="AB77" s="17"/>
      <c r="AC77" s="17"/>
      <c r="AD77" s="13">
        <v>-3140.937118</v>
      </c>
      <c r="AE77" s="17"/>
      <c r="AF77" s="17"/>
      <c r="AG77" s="15"/>
      <c r="AH77" s="17"/>
      <c r="AI77" s="17"/>
      <c r="AJ77" s="17"/>
    </row>
    <row r="78">
      <c r="A78" s="13">
        <f t="shared" si="1"/>
        <v>39</v>
      </c>
      <c r="B78" s="13">
        <f t="shared" si="2"/>
        <v>2023</v>
      </c>
      <c r="C78" s="14">
        <v>45196.0</v>
      </c>
      <c r="D78" s="15"/>
      <c r="E78" s="16"/>
      <c r="F78" s="16"/>
      <c r="G78" s="17"/>
      <c r="H78" s="17"/>
      <c r="I78" s="17"/>
      <c r="J78" s="17"/>
      <c r="K78" s="17"/>
      <c r="L78" s="13">
        <v>3427.996624</v>
      </c>
      <c r="M78" s="17"/>
      <c r="N78" s="17"/>
      <c r="O78" s="15"/>
      <c r="P78" s="17"/>
      <c r="Q78" s="17"/>
      <c r="R78" s="13">
        <v>291.668433</v>
      </c>
      <c r="S78" s="17"/>
      <c r="T78" s="17"/>
      <c r="U78" s="15"/>
      <c r="V78" s="17"/>
      <c r="W78" s="17"/>
      <c r="X78" s="13">
        <v>2296.406016</v>
      </c>
      <c r="Y78" s="17"/>
      <c r="Z78" s="17"/>
      <c r="AA78" s="15"/>
      <c r="AB78" s="17"/>
      <c r="AC78" s="17"/>
      <c r="AD78" s="13">
        <v>3427.996624</v>
      </c>
      <c r="AE78" s="17"/>
      <c r="AF78" s="17"/>
      <c r="AG78" s="15"/>
      <c r="AH78" s="17"/>
      <c r="AI78" s="17"/>
      <c r="AJ78" s="17"/>
    </row>
    <row r="79">
      <c r="A79" s="13">
        <f t="shared" si="1"/>
        <v>39</v>
      </c>
      <c r="B79" s="13">
        <f t="shared" si="2"/>
        <v>2023</v>
      </c>
      <c r="C79" s="14">
        <v>45197.0</v>
      </c>
      <c r="D79" s="15"/>
      <c r="E79" s="16"/>
      <c r="F79" s="16"/>
      <c r="G79" s="17"/>
      <c r="H79" s="17"/>
      <c r="I79" s="17"/>
      <c r="J79" s="17"/>
      <c r="K79" s="17"/>
      <c r="L79" s="13">
        <v>507.092287</v>
      </c>
      <c r="M79" s="17"/>
      <c r="N79" s="17"/>
      <c r="O79" s="15"/>
      <c r="P79" s="17"/>
      <c r="Q79" s="17"/>
      <c r="R79" s="13">
        <v>2905.680304</v>
      </c>
      <c r="S79" s="17"/>
      <c r="T79" s="17"/>
      <c r="U79" s="15"/>
      <c r="V79" s="17"/>
      <c r="W79" s="17"/>
      <c r="X79" s="13">
        <v>-7765.401429</v>
      </c>
      <c r="Y79" s="17"/>
      <c r="Z79" s="17"/>
      <c r="AA79" s="15"/>
      <c r="AB79" s="17"/>
      <c r="AC79" s="17"/>
      <c r="AD79" s="13">
        <v>507.092287</v>
      </c>
      <c r="AE79" s="17"/>
      <c r="AF79" s="17"/>
      <c r="AG79" s="15"/>
      <c r="AH79" s="17"/>
      <c r="AI79" s="17"/>
      <c r="AJ79" s="17"/>
    </row>
    <row r="80">
      <c r="A80" s="13">
        <f t="shared" si="1"/>
        <v>39</v>
      </c>
      <c r="B80" s="13">
        <f t="shared" si="2"/>
        <v>2023</v>
      </c>
      <c r="C80" s="14">
        <v>45198.0</v>
      </c>
      <c r="D80" s="15"/>
      <c r="E80" s="16"/>
      <c r="F80" s="16"/>
      <c r="G80" s="17"/>
      <c r="H80" s="17"/>
      <c r="I80" s="17"/>
      <c r="J80" s="17"/>
      <c r="K80" s="17"/>
      <c r="L80" s="13">
        <v>-1177.0</v>
      </c>
      <c r="M80" s="17"/>
      <c r="N80" s="17"/>
      <c r="O80" s="15"/>
      <c r="P80" s="17"/>
      <c r="Q80" s="17"/>
      <c r="R80" s="13">
        <v>675.501264</v>
      </c>
      <c r="S80" s="17"/>
      <c r="T80" s="17"/>
      <c r="U80" s="15"/>
      <c r="V80" s="17"/>
      <c r="W80" s="17"/>
      <c r="X80" s="13">
        <v>4792.856286</v>
      </c>
      <c r="Y80" s="17"/>
      <c r="Z80" s="17"/>
      <c r="AA80" s="15"/>
      <c r="AB80" s="17"/>
      <c r="AC80" s="17"/>
      <c r="AD80" s="13">
        <v>-1177.0</v>
      </c>
      <c r="AE80" s="17"/>
      <c r="AF80" s="17"/>
      <c r="AG80" s="15"/>
      <c r="AH80" s="17"/>
      <c r="AI80" s="17"/>
      <c r="AJ80" s="17"/>
    </row>
    <row r="81">
      <c r="A81" s="13">
        <f t="shared" si="1"/>
        <v>40</v>
      </c>
      <c r="B81" s="13">
        <f t="shared" si="2"/>
        <v>2023</v>
      </c>
      <c r="C81" s="14">
        <v>45201.0</v>
      </c>
      <c r="D81" s="15"/>
      <c r="E81" s="16"/>
      <c r="F81" s="16"/>
      <c r="G81" s="17"/>
      <c r="H81" s="17"/>
      <c r="I81" s="17"/>
      <c r="J81" s="17"/>
      <c r="K81" s="17"/>
      <c r="L81" s="13">
        <v>-2003.106061</v>
      </c>
      <c r="M81" s="17"/>
      <c r="N81" s="17"/>
      <c r="O81" s="15"/>
      <c r="P81" s="17"/>
      <c r="Q81" s="17"/>
      <c r="R81" s="13">
        <v>-2768.359634</v>
      </c>
      <c r="S81" s="17"/>
      <c r="T81" s="17"/>
      <c r="U81" s="15"/>
      <c r="V81" s="17"/>
      <c r="W81" s="17"/>
      <c r="X81" s="13">
        <v>3418.096205</v>
      </c>
      <c r="Y81" s="17"/>
      <c r="Z81" s="17"/>
      <c r="AA81" s="15"/>
      <c r="AB81" s="17"/>
      <c r="AC81" s="17"/>
      <c r="AD81" s="13">
        <v>-2003.106061</v>
      </c>
      <c r="AE81" s="17"/>
      <c r="AF81" s="17"/>
      <c r="AG81" s="15"/>
      <c r="AH81" s="17"/>
      <c r="AI81" s="17"/>
      <c r="AJ81" s="17"/>
    </row>
    <row r="82">
      <c r="A82" s="13">
        <f t="shared" si="1"/>
        <v>40</v>
      </c>
      <c r="B82" s="13">
        <f t="shared" si="2"/>
        <v>2023</v>
      </c>
      <c r="C82" s="14">
        <v>45202.0</v>
      </c>
      <c r="D82" s="15"/>
      <c r="E82" s="16"/>
      <c r="F82" s="16"/>
      <c r="G82" s="17"/>
      <c r="H82" s="17"/>
      <c r="I82" s="17"/>
      <c r="J82" s="17"/>
      <c r="K82" s="17"/>
      <c r="L82" s="13">
        <v>34.1857305</v>
      </c>
      <c r="M82" s="17"/>
      <c r="N82" s="17"/>
      <c r="O82" s="15"/>
      <c r="P82" s="17"/>
      <c r="Q82" s="17"/>
      <c r="R82" s="13">
        <v>-2778.371484</v>
      </c>
      <c r="S82" s="17"/>
      <c r="T82" s="17"/>
      <c r="U82" s="15"/>
      <c r="V82" s="17"/>
      <c r="W82" s="17"/>
      <c r="X82" s="13">
        <v>8863.664456</v>
      </c>
      <c r="Y82" s="17"/>
      <c r="Z82" s="17"/>
      <c r="AA82" s="15"/>
      <c r="AB82" s="17"/>
      <c r="AC82" s="17"/>
      <c r="AD82" s="13">
        <v>34.1857305</v>
      </c>
      <c r="AE82" s="17"/>
      <c r="AF82" s="17"/>
      <c r="AG82" s="15"/>
      <c r="AH82" s="17"/>
      <c r="AI82" s="17"/>
      <c r="AJ82" s="17"/>
    </row>
    <row r="83">
      <c r="A83" s="13">
        <f t="shared" si="1"/>
        <v>40</v>
      </c>
      <c r="B83" s="13">
        <f t="shared" si="2"/>
        <v>2023</v>
      </c>
      <c r="C83" s="14">
        <v>45203.0</v>
      </c>
      <c r="D83" s="15"/>
      <c r="E83" s="16"/>
      <c r="F83" s="16"/>
      <c r="G83" s="17"/>
      <c r="H83" s="17"/>
      <c r="I83" s="17"/>
      <c r="J83" s="17"/>
      <c r="K83" s="17"/>
      <c r="L83" s="13">
        <v>6821.6</v>
      </c>
      <c r="M83" s="17"/>
      <c r="N83" s="17"/>
      <c r="O83" s="15"/>
      <c r="P83" s="17"/>
      <c r="Q83" s="17"/>
      <c r="R83" s="13">
        <v>140.83683</v>
      </c>
      <c r="S83" s="17"/>
      <c r="T83" s="17"/>
      <c r="U83" s="15"/>
      <c r="V83" s="17"/>
      <c r="W83" s="17"/>
      <c r="X83" s="13">
        <v>-753.2248</v>
      </c>
      <c r="Y83" s="17"/>
      <c r="Z83" s="17"/>
      <c r="AA83" s="15"/>
      <c r="AB83" s="17"/>
      <c r="AC83" s="17"/>
      <c r="AD83" s="13">
        <v>6821.6</v>
      </c>
      <c r="AE83" s="17"/>
      <c r="AF83" s="17"/>
      <c r="AG83" s="15"/>
      <c r="AH83" s="17"/>
      <c r="AI83" s="17"/>
      <c r="AJ83" s="17"/>
    </row>
    <row r="84">
      <c r="A84" s="13">
        <f t="shared" si="1"/>
        <v>40</v>
      </c>
      <c r="B84" s="13">
        <f t="shared" si="2"/>
        <v>2023</v>
      </c>
      <c r="C84" s="14">
        <v>45204.0</v>
      </c>
      <c r="D84" s="15"/>
      <c r="E84" s="16"/>
      <c r="F84" s="16"/>
      <c r="G84" s="17"/>
      <c r="H84" s="17"/>
      <c r="I84" s="17"/>
      <c r="J84" s="17"/>
      <c r="K84" s="17"/>
      <c r="L84" s="13">
        <v>-1654.275835</v>
      </c>
      <c r="M84" s="17"/>
      <c r="N84" s="17"/>
      <c r="O84" s="15"/>
      <c r="P84" s="17"/>
      <c r="Q84" s="17"/>
      <c r="R84" s="13">
        <v>5540.820524</v>
      </c>
      <c r="S84" s="17"/>
      <c r="T84" s="17"/>
      <c r="U84" s="15"/>
      <c r="V84" s="17"/>
      <c r="W84" s="17"/>
      <c r="X84" s="13">
        <v>-2275.222935</v>
      </c>
      <c r="Y84" s="17"/>
      <c r="Z84" s="17"/>
      <c r="AA84" s="15"/>
      <c r="AB84" s="17"/>
      <c r="AC84" s="17"/>
      <c r="AD84" s="13">
        <v>-1654.275835</v>
      </c>
      <c r="AE84" s="17"/>
      <c r="AF84" s="17"/>
      <c r="AG84" s="15"/>
      <c r="AH84" s="17"/>
      <c r="AI84" s="17"/>
      <c r="AJ84" s="17"/>
    </row>
    <row r="85">
      <c r="A85" s="13">
        <f t="shared" si="1"/>
        <v>40</v>
      </c>
      <c r="B85" s="13">
        <f t="shared" si="2"/>
        <v>2023</v>
      </c>
      <c r="C85" s="14">
        <v>45205.0</v>
      </c>
      <c r="D85" s="15"/>
      <c r="E85" s="16"/>
      <c r="F85" s="16"/>
      <c r="G85" s="17"/>
      <c r="H85" s="17"/>
      <c r="I85" s="17"/>
      <c r="J85" s="17"/>
      <c r="K85" s="17"/>
      <c r="L85" s="13">
        <v>14328.68832</v>
      </c>
      <c r="M85" s="17"/>
      <c r="N85" s="17"/>
      <c r="O85" s="15"/>
      <c r="P85" s="17"/>
      <c r="Q85" s="17"/>
      <c r="R85" s="13">
        <v>-3347.297773</v>
      </c>
      <c r="S85" s="17"/>
      <c r="T85" s="17"/>
      <c r="U85" s="15"/>
      <c r="V85" s="17"/>
      <c r="W85" s="17"/>
      <c r="X85" s="13">
        <v>-5762.900475</v>
      </c>
      <c r="Y85" s="17"/>
      <c r="Z85" s="17"/>
      <c r="AA85" s="15"/>
      <c r="AB85" s="17"/>
      <c r="AC85" s="17"/>
      <c r="AD85" s="13">
        <v>14328.68832</v>
      </c>
      <c r="AE85" s="17"/>
      <c r="AF85" s="17"/>
      <c r="AG85" s="15"/>
      <c r="AH85" s="17"/>
      <c r="AI85" s="17"/>
      <c r="AJ85" s="17"/>
    </row>
    <row r="86">
      <c r="A86" s="13">
        <f t="shared" si="1"/>
        <v>41</v>
      </c>
      <c r="B86" s="13">
        <f t="shared" si="2"/>
        <v>2023</v>
      </c>
      <c r="C86" s="14">
        <v>45208.0</v>
      </c>
      <c r="D86" s="15"/>
      <c r="E86" s="16"/>
      <c r="F86" s="16"/>
      <c r="G86" s="17"/>
      <c r="H86" s="17"/>
      <c r="I86" s="17"/>
      <c r="J86" s="17"/>
      <c r="K86" s="17"/>
      <c r="L86" s="13">
        <v>5686.775384</v>
      </c>
      <c r="M86" s="17"/>
      <c r="N86" s="17"/>
      <c r="O86" s="15"/>
      <c r="P86" s="17"/>
      <c r="Q86" s="17"/>
      <c r="R86" s="13">
        <v>779.85457</v>
      </c>
      <c r="S86" s="13">
        <v>1231.070038</v>
      </c>
      <c r="T86" s="17"/>
      <c r="U86" s="15"/>
      <c r="V86" s="15"/>
      <c r="W86" s="17"/>
      <c r="X86" s="13">
        <v>1714.641781</v>
      </c>
      <c r="Y86" s="17"/>
      <c r="Z86" s="17"/>
      <c r="AA86" s="15"/>
      <c r="AB86" s="17"/>
      <c r="AC86" s="17"/>
      <c r="AD86" s="13">
        <v>5686.775384</v>
      </c>
      <c r="AE86" s="17"/>
      <c r="AF86" s="17"/>
      <c r="AG86" s="15"/>
      <c r="AH86" s="17"/>
      <c r="AI86" s="17"/>
      <c r="AJ86" s="17"/>
    </row>
    <row r="87">
      <c r="A87" s="13">
        <f t="shared" si="1"/>
        <v>41</v>
      </c>
      <c r="B87" s="13">
        <f t="shared" si="2"/>
        <v>2023</v>
      </c>
      <c r="C87" s="14">
        <v>45209.0</v>
      </c>
      <c r="D87" s="15"/>
      <c r="E87" s="16"/>
      <c r="F87" s="16"/>
      <c r="G87" s="17"/>
      <c r="H87" s="17"/>
      <c r="I87" s="17"/>
      <c r="J87" s="17"/>
      <c r="K87" s="17"/>
      <c r="L87" s="13">
        <v>3778.285354</v>
      </c>
      <c r="M87" s="17"/>
      <c r="N87" s="17"/>
      <c r="O87" s="15"/>
      <c r="P87" s="17"/>
      <c r="Q87" s="17"/>
      <c r="R87" s="13">
        <v>-352.7294493</v>
      </c>
      <c r="S87" s="13">
        <v>621.3555854</v>
      </c>
      <c r="T87" s="17"/>
      <c r="U87" s="15"/>
      <c r="V87" s="15"/>
      <c r="W87" s="17"/>
      <c r="X87" s="13">
        <v>-8859.672835</v>
      </c>
      <c r="Y87" s="17"/>
      <c r="Z87" s="17"/>
      <c r="AA87" s="15"/>
      <c r="AB87" s="17"/>
      <c r="AC87" s="17"/>
      <c r="AD87" s="13">
        <v>3778.285354</v>
      </c>
      <c r="AE87" s="17"/>
      <c r="AF87" s="17"/>
      <c r="AG87" s="15"/>
      <c r="AH87" s="17"/>
      <c r="AI87" s="17"/>
      <c r="AJ87" s="17"/>
    </row>
    <row r="88">
      <c r="A88" s="13">
        <f t="shared" si="1"/>
        <v>41</v>
      </c>
      <c r="B88" s="13">
        <f t="shared" si="2"/>
        <v>2023</v>
      </c>
      <c r="C88" s="14">
        <v>45210.0</v>
      </c>
      <c r="D88" s="15"/>
      <c r="E88" s="16"/>
      <c r="F88" s="16"/>
      <c r="G88" s="17"/>
      <c r="H88" s="17"/>
      <c r="I88" s="17"/>
      <c r="J88" s="17"/>
      <c r="K88" s="17"/>
      <c r="L88" s="13">
        <v>368.2365596</v>
      </c>
      <c r="M88" s="17"/>
      <c r="N88" s="17"/>
      <c r="O88" s="15"/>
      <c r="P88" s="17"/>
      <c r="Q88" s="17"/>
      <c r="R88" s="13">
        <v>2154.184995</v>
      </c>
      <c r="S88" s="13">
        <v>643.3572197</v>
      </c>
      <c r="T88" s="17"/>
      <c r="U88" s="15"/>
      <c r="V88" s="15"/>
      <c r="W88" s="17"/>
      <c r="X88" s="13">
        <v>-982.7521473</v>
      </c>
      <c r="Y88" s="17"/>
      <c r="Z88" s="17"/>
      <c r="AA88" s="15"/>
      <c r="AB88" s="17"/>
      <c r="AC88" s="17"/>
      <c r="AD88" s="13">
        <v>368.2365596</v>
      </c>
      <c r="AE88" s="17"/>
      <c r="AF88" s="17"/>
      <c r="AG88" s="15"/>
      <c r="AH88" s="17"/>
      <c r="AI88" s="17"/>
      <c r="AJ88" s="17"/>
    </row>
    <row r="89">
      <c r="A89" s="13">
        <f t="shared" si="1"/>
        <v>41</v>
      </c>
      <c r="B89" s="13">
        <f t="shared" si="2"/>
        <v>2023</v>
      </c>
      <c r="C89" s="14">
        <v>45211.0</v>
      </c>
      <c r="D89" s="15"/>
      <c r="E89" s="16"/>
      <c r="F89" s="16"/>
      <c r="G89" s="17"/>
      <c r="H89" s="17"/>
      <c r="I89" s="17"/>
      <c r="J89" s="17"/>
      <c r="K89" s="17"/>
      <c r="L89" s="13">
        <v>-831.684346</v>
      </c>
      <c r="M89" s="17"/>
      <c r="N89" s="17"/>
      <c r="O89" s="15"/>
      <c r="P89" s="17"/>
      <c r="Q89" s="17"/>
      <c r="R89" s="13">
        <v>-8620.231909</v>
      </c>
      <c r="S89" s="13">
        <v>-729.5369975</v>
      </c>
      <c r="T89" s="17"/>
      <c r="U89" s="15"/>
      <c r="V89" s="15"/>
      <c r="W89" s="17"/>
      <c r="X89" s="13">
        <v>7036.163303</v>
      </c>
      <c r="Y89" s="17"/>
      <c r="Z89" s="17"/>
      <c r="AA89" s="15"/>
      <c r="AB89" s="17"/>
      <c r="AC89" s="17"/>
      <c r="AD89" s="13">
        <v>-831.684346</v>
      </c>
      <c r="AE89" s="17"/>
      <c r="AF89" s="17"/>
      <c r="AG89" s="15"/>
      <c r="AH89" s="17"/>
      <c r="AI89" s="17"/>
      <c r="AJ89" s="17"/>
    </row>
    <row r="90">
      <c r="A90" s="13">
        <f t="shared" si="1"/>
        <v>41</v>
      </c>
      <c r="B90" s="13">
        <f t="shared" si="2"/>
        <v>2023</v>
      </c>
      <c r="C90" s="14">
        <v>45212.0</v>
      </c>
      <c r="D90" s="15"/>
      <c r="E90" s="16"/>
      <c r="F90" s="16"/>
      <c r="G90" s="17"/>
      <c r="H90" s="17"/>
      <c r="I90" s="17"/>
      <c r="J90" s="17"/>
      <c r="K90" s="17"/>
      <c r="L90" s="13">
        <v>7838.843909</v>
      </c>
      <c r="M90" s="17"/>
      <c r="N90" s="17"/>
      <c r="O90" s="15"/>
      <c r="P90" s="17"/>
      <c r="Q90" s="17"/>
      <c r="R90" s="13">
        <v>6080.420496</v>
      </c>
      <c r="S90" s="13">
        <v>-1395.405752</v>
      </c>
      <c r="T90" s="17"/>
      <c r="U90" s="15"/>
      <c r="V90" s="15"/>
      <c r="W90" s="17"/>
      <c r="X90" s="13">
        <v>3699.958495</v>
      </c>
      <c r="Y90" s="17"/>
      <c r="Z90" s="17"/>
      <c r="AA90" s="15"/>
      <c r="AB90" s="17"/>
      <c r="AC90" s="17"/>
      <c r="AD90" s="13">
        <v>7838.843909</v>
      </c>
      <c r="AE90" s="17"/>
      <c r="AF90" s="17"/>
      <c r="AG90" s="15"/>
      <c r="AH90" s="17"/>
      <c r="AI90" s="17"/>
      <c r="AJ90" s="17"/>
    </row>
    <row r="91">
      <c r="A91" s="13">
        <f t="shared" si="1"/>
        <v>42</v>
      </c>
      <c r="B91" s="13">
        <f t="shared" si="2"/>
        <v>2023</v>
      </c>
      <c r="C91" s="14">
        <v>45215.0</v>
      </c>
      <c r="D91" s="15"/>
      <c r="E91" s="16"/>
      <c r="F91" s="16"/>
      <c r="G91" s="17"/>
      <c r="H91" s="17"/>
      <c r="I91" s="17"/>
      <c r="J91" s="17"/>
      <c r="K91" s="17"/>
      <c r="L91" s="13">
        <v>-4907.312151</v>
      </c>
      <c r="M91" s="17"/>
      <c r="N91" s="17"/>
      <c r="O91" s="15"/>
      <c r="P91" s="17"/>
      <c r="Q91" s="17"/>
      <c r="R91" s="13">
        <v>3191.131465</v>
      </c>
      <c r="S91" s="13">
        <v>-2687.56519</v>
      </c>
      <c r="T91" s="17"/>
      <c r="U91" s="15"/>
      <c r="V91" s="15"/>
      <c r="W91" s="17"/>
      <c r="X91" s="13">
        <v>-7066.091938</v>
      </c>
      <c r="Y91" s="17"/>
      <c r="Z91" s="17"/>
      <c r="AA91" s="15"/>
      <c r="AB91" s="17"/>
      <c r="AC91" s="17"/>
      <c r="AD91" s="13">
        <v>-4907.312151</v>
      </c>
      <c r="AE91" s="17"/>
      <c r="AF91" s="17"/>
      <c r="AG91" s="15"/>
      <c r="AH91" s="17"/>
      <c r="AI91" s="17"/>
      <c r="AJ91" s="17"/>
    </row>
    <row r="92">
      <c r="A92" s="13">
        <f t="shared" si="1"/>
        <v>42</v>
      </c>
      <c r="B92" s="13">
        <f t="shared" si="2"/>
        <v>2023</v>
      </c>
      <c r="C92" s="14">
        <v>45216.0</v>
      </c>
      <c r="D92" s="15"/>
      <c r="E92" s="16"/>
      <c r="F92" s="16"/>
      <c r="G92" s="17"/>
      <c r="H92" s="17"/>
      <c r="I92" s="17"/>
      <c r="J92" s="13">
        <v>-41.0909372</v>
      </c>
      <c r="K92" s="17"/>
      <c r="L92" s="13">
        <v>-3496.748168</v>
      </c>
      <c r="M92" s="15"/>
      <c r="N92" s="17"/>
      <c r="O92" s="15"/>
      <c r="P92" s="17"/>
      <c r="Q92" s="17"/>
      <c r="R92" s="13">
        <v>1061.803074</v>
      </c>
      <c r="S92" s="13">
        <v>-2121.235278</v>
      </c>
      <c r="T92" s="17"/>
      <c r="U92" s="15"/>
      <c r="V92" s="15"/>
      <c r="W92" s="17"/>
      <c r="X92" s="13">
        <v>-1460.064848</v>
      </c>
      <c r="Y92" s="17"/>
      <c r="Z92" s="17"/>
      <c r="AA92" s="15"/>
      <c r="AB92" s="17"/>
      <c r="AC92" s="17"/>
      <c r="AD92" s="13">
        <v>-3496.748168</v>
      </c>
      <c r="AE92" s="17"/>
      <c r="AF92" s="17"/>
      <c r="AG92" s="15"/>
      <c r="AH92" s="17"/>
      <c r="AI92" s="17"/>
      <c r="AJ92" s="17"/>
    </row>
    <row r="93">
      <c r="A93" s="13">
        <f t="shared" si="1"/>
        <v>42</v>
      </c>
      <c r="B93" s="13">
        <f t="shared" si="2"/>
        <v>2023</v>
      </c>
      <c r="C93" s="14">
        <v>45217.0</v>
      </c>
      <c r="D93" s="15"/>
      <c r="E93" s="16"/>
      <c r="F93" s="16"/>
      <c r="G93" s="17"/>
      <c r="H93" s="17"/>
      <c r="I93" s="17"/>
      <c r="J93" s="13">
        <v>-7215.155876</v>
      </c>
      <c r="K93" s="17"/>
      <c r="L93" s="13">
        <v>-3799.567284</v>
      </c>
      <c r="M93" s="15"/>
      <c r="N93" s="17"/>
      <c r="O93" s="15"/>
      <c r="P93" s="17"/>
      <c r="Q93" s="17"/>
      <c r="R93" s="13">
        <v>-986.028554</v>
      </c>
      <c r="S93" s="13">
        <v>-3494.33372</v>
      </c>
      <c r="T93" s="17"/>
      <c r="U93" s="15"/>
      <c r="V93" s="15"/>
      <c r="W93" s="17"/>
      <c r="X93" s="13">
        <v>12493.5392</v>
      </c>
      <c r="Y93" s="17"/>
      <c r="Z93" s="17"/>
      <c r="AA93" s="15"/>
      <c r="AB93" s="17"/>
      <c r="AC93" s="17"/>
      <c r="AD93" s="13">
        <v>-3799.567284</v>
      </c>
      <c r="AE93" s="17"/>
      <c r="AF93" s="17"/>
      <c r="AG93" s="15"/>
      <c r="AH93" s="17"/>
      <c r="AI93" s="17"/>
      <c r="AJ93" s="17"/>
    </row>
    <row r="94">
      <c r="A94" s="13">
        <f t="shared" si="1"/>
        <v>42</v>
      </c>
      <c r="B94" s="13">
        <f t="shared" si="2"/>
        <v>2023</v>
      </c>
      <c r="C94" s="14">
        <v>45218.0</v>
      </c>
      <c r="D94" s="15"/>
      <c r="E94" s="16"/>
      <c r="F94" s="16"/>
      <c r="G94" s="17"/>
      <c r="H94" s="17"/>
      <c r="I94" s="17"/>
      <c r="J94" s="13">
        <v>-2034.752176</v>
      </c>
      <c r="K94" s="17"/>
      <c r="L94" s="13">
        <v>2661.0</v>
      </c>
      <c r="M94" s="15"/>
      <c r="N94" s="17"/>
      <c r="O94" s="15"/>
      <c r="P94" s="17"/>
      <c r="Q94" s="17"/>
      <c r="R94" s="13">
        <v>-1742.387533</v>
      </c>
      <c r="S94" s="13">
        <v>-1226.808728</v>
      </c>
      <c r="T94" s="17"/>
      <c r="U94" s="15"/>
      <c r="V94" s="15"/>
      <c r="W94" s="17"/>
      <c r="X94" s="13">
        <v>5953.837158</v>
      </c>
      <c r="Y94" s="17"/>
      <c r="Z94" s="17"/>
      <c r="AA94" s="15"/>
      <c r="AB94" s="17"/>
      <c r="AC94" s="17"/>
      <c r="AD94" s="13">
        <v>2661.0</v>
      </c>
      <c r="AE94" s="17"/>
      <c r="AF94" s="17"/>
      <c r="AG94" s="15"/>
      <c r="AH94" s="17"/>
      <c r="AI94" s="17"/>
      <c r="AJ94" s="17"/>
    </row>
    <row r="95">
      <c r="A95" s="13">
        <f t="shared" si="1"/>
        <v>42</v>
      </c>
      <c r="B95" s="13">
        <f t="shared" si="2"/>
        <v>2023</v>
      </c>
      <c r="C95" s="14">
        <v>45219.0</v>
      </c>
      <c r="D95" s="15"/>
      <c r="E95" s="16"/>
      <c r="F95" s="16"/>
      <c r="G95" s="17"/>
      <c r="H95" s="17"/>
      <c r="I95" s="17"/>
      <c r="J95" s="13">
        <v>-2597.444928</v>
      </c>
      <c r="K95" s="17"/>
      <c r="L95" s="13">
        <v>-2106.0</v>
      </c>
      <c r="M95" s="15"/>
      <c r="N95" s="17"/>
      <c r="O95" s="15"/>
      <c r="P95" s="17"/>
      <c r="Q95" s="17"/>
      <c r="R95" s="13">
        <v>-6817.010496</v>
      </c>
      <c r="S95" s="13">
        <v>401.084977</v>
      </c>
      <c r="T95" s="17"/>
      <c r="U95" s="15"/>
      <c r="V95" s="15"/>
      <c r="W95" s="17"/>
      <c r="X95" s="13">
        <v>8219.999091</v>
      </c>
      <c r="Y95" s="17"/>
      <c r="Z95" s="17"/>
      <c r="AA95" s="15"/>
      <c r="AB95" s="17"/>
      <c r="AC95" s="17"/>
      <c r="AD95" s="13">
        <v>-2106.0</v>
      </c>
      <c r="AE95" s="17"/>
      <c r="AF95" s="17"/>
      <c r="AG95" s="15"/>
      <c r="AH95" s="17"/>
      <c r="AI95" s="17"/>
      <c r="AJ95" s="17"/>
    </row>
    <row r="96">
      <c r="A96" s="13">
        <f t="shared" si="1"/>
        <v>43</v>
      </c>
      <c r="B96" s="13">
        <f t="shared" si="2"/>
        <v>2023</v>
      </c>
      <c r="C96" s="14">
        <v>45222.0</v>
      </c>
      <c r="D96" s="15"/>
      <c r="E96" s="16"/>
      <c r="F96" s="16"/>
      <c r="G96" s="17"/>
      <c r="H96" s="17"/>
      <c r="I96" s="17"/>
      <c r="J96" s="13">
        <v>-1672.87318</v>
      </c>
      <c r="K96" s="17"/>
      <c r="L96" s="13">
        <v>3311.184035</v>
      </c>
      <c r="M96" s="15"/>
      <c r="N96" s="17"/>
      <c r="O96" s="15"/>
      <c r="P96" s="17"/>
      <c r="Q96" s="17"/>
      <c r="R96" s="13">
        <v>-4582.179431</v>
      </c>
      <c r="S96" s="13">
        <v>3327.787583</v>
      </c>
      <c r="T96" s="17"/>
      <c r="U96" s="15"/>
      <c r="V96" s="15"/>
      <c r="W96" s="17"/>
      <c r="X96" s="13">
        <v>617.2894</v>
      </c>
      <c r="Y96" s="17"/>
      <c r="Z96" s="17"/>
      <c r="AA96" s="15"/>
      <c r="AB96" s="17"/>
      <c r="AC96" s="17"/>
      <c r="AD96" s="13">
        <v>3311.184035</v>
      </c>
      <c r="AE96" s="17"/>
      <c r="AF96" s="17"/>
      <c r="AG96" s="15"/>
      <c r="AH96" s="17"/>
      <c r="AI96" s="17"/>
      <c r="AJ96" s="17"/>
    </row>
    <row r="97">
      <c r="A97" s="13">
        <f t="shared" si="1"/>
        <v>43</v>
      </c>
      <c r="B97" s="13">
        <f t="shared" si="2"/>
        <v>2023</v>
      </c>
      <c r="C97" s="14">
        <v>45223.0</v>
      </c>
      <c r="D97" s="15"/>
      <c r="E97" s="16"/>
      <c r="F97" s="16"/>
      <c r="G97" s="17"/>
      <c r="H97" s="17"/>
      <c r="I97" s="17"/>
      <c r="J97" s="13">
        <v>291.0463759</v>
      </c>
      <c r="K97" s="17"/>
      <c r="L97" s="13">
        <v>-3186.23564</v>
      </c>
      <c r="M97" s="15"/>
      <c r="N97" s="17"/>
      <c r="O97" s="15"/>
      <c r="P97" s="17"/>
      <c r="Q97" s="17"/>
      <c r="R97" s="13">
        <v>2376.071182</v>
      </c>
      <c r="S97" s="13">
        <v>-592.5643811</v>
      </c>
      <c r="T97" s="17"/>
      <c r="U97" s="15"/>
      <c r="V97" s="15"/>
      <c r="W97" s="17"/>
      <c r="X97" s="13">
        <v>-4635.580619</v>
      </c>
      <c r="Y97" s="17"/>
      <c r="Z97" s="17"/>
      <c r="AA97" s="15"/>
      <c r="AB97" s="17"/>
      <c r="AC97" s="17"/>
      <c r="AD97" s="13">
        <v>-3186.23564</v>
      </c>
      <c r="AE97" s="17"/>
      <c r="AF97" s="17"/>
      <c r="AG97" s="15"/>
      <c r="AH97" s="17"/>
      <c r="AI97" s="17"/>
      <c r="AJ97" s="17"/>
    </row>
    <row r="98">
      <c r="A98" s="13">
        <f t="shared" si="1"/>
        <v>43</v>
      </c>
      <c r="B98" s="13">
        <f t="shared" si="2"/>
        <v>2023</v>
      </c>
      <c r="C98" s="14">
        <v>45224.0</v>
      </c>
      <c r="D98" s="15"/>
      <c r="E98" s="16"/>
      <c r="F98" s="16"/>
      <c r="G98" s="17"/>
      <c r="H98" s="17"/>
      <c r="I98" s="17"/>
      <c r="J98" s="13">
        <v>-3436.088867</v>
      </c>
      <c r="K98" s="17"/>
      <c r="L98" s="13">
        <v>10976.88073</v>
      </c>
      <c r="M98" s="15"/>
      <c r="N98" s="17"/>
      <c r="O98" s="15"/>
      <c r="P98" s="17"/>
      <c r="Q98" s="17"/>
      <c r="R98" s="13">
        <v>-2135.555121</v>
      </c>
      <c r="S98" s="13">
        <v>-693.0088958</v>
      </c>
      <c r="T98" s="17"/>
      <c r="U98" s="15"/>
      <c r="V98" s="15"/>
      <c r="W98" s="17"/>
      <c r="X98" s="13">
        <v>12210.4042</v>
      </c>
      <c r="Y98" s="17"/>
      <c r="Z98" s="17"/>
      <c r="AA98" s="15"/>
      <c r="AB98" s="17"/>
      <c r="AC98" s="17"/>
      <c r="AD98" s="13">
        <v>10976.88073</v>
      </c>
      <c r="AE98" s="17"/>
      <c r="AF98" s="17"/>
      <c r="AG98" s="15"/>
      <c r="AH98" s="17"/>
      <c r="AI98" s="17"/>
      <c r="AJ98" s="17"/>
    </row>
    <row r="99">
      <c r="A99" s="13">
        <f t="shared" si="1"/>
        <v>43</v>
      </c>
      <c r="B99" s="13">
        <f t="shared" si="2"/>
        <v>2023</v>
      </c>
      <c r="C99" s="14">
        <v>45225.0</v>
      </c>
      <c r="D99" s="15"/>
      <c r="E99" s="16"/>
      <c r="F99" s="16"/>
      <c r="G99" s="17"/>
      <c r="H99" s="17"/>
      <c r="I99" s="17"/>
      <c r="J99" s="13">
        <v>1526.007414</v>
      </c>
      <c r="K99" s="17"/>
      <c r="L99" s="13">
        <v>-2856.316</v>
      </c>
      <c r="M99" s="15"/>
      <c r="N99" s="17"/>
      <c r="O99" s="15"/>
      <c r="P99" s="17"/>
      <c r="Q99" s="17"/>
      <c r="R99" s="13">
        <v>-5352.128954</v>
      </c>
      <c r="S99" s="13">
        <v>-1207.548705</v>
      </c>
      <c r="T99" s="17"/>
      <c r="U99" s="15"/>
      <c r="V99" s="15"/>
      <c r="W99" s="17"/>
      <c r="X99" s="13">
        <v>9976.91474</v>
      </c>
      <c r="Y99" s="17"/>
      <c r="Z99" s="17"/>
      <c r="AA99" s="15"/>
      <c r="AB99" s="17"/>
      <c r="AC99" s="17"/>
      <c r="AD99" s="13">
        <v>-2856.316</v>
      </c>
      <c r="AE99" s="17"/>
      <c r="AF99" s="17"/>
      <c r="AG99" s="15"/>
      <c r="AH99" s="17"/>
      <c r="AI99" s="17"/>
      <c r="AJ99" s="17"/>
    </row>
    <row r="100">
      <c r="A100" s="13">
        <f t="shared" si="1"/>
        <v>43</v>
      </c>
      <c r="B100" s="13">
        <f t="shared" si="2"/>
        <v>2023</v>
      </c>
      <c r="C100" s="14">
        <v>45226.0</v>
      </c>
      <c r="D100" s="15"/>
      <c r="E100" s="16"/>
      <c r="F100" s="16"/>
      <c r="G100" s="17"/>
      <c r="H100" s="17"/>
      <c r="I100" s="17"/>
      <c r="J100" s="13">
        <v>-3385.908194</v>
      </c>
      <c r="K100" s="17"/>
      <c r="L100" s="13">
        <v>4293.19744</v>
      </c>
      <c r="M100" s="15"/>
      <c r="N100" s="17"/>
      <c r="O100" s="15"/>
      <c r="P100" s="17"/>
      <c r="Q100" s="17"/>
      <c r="R100" s="13">
        <v>-8706.884264</v>
      </c>
      <c r="S100" s="13">
        <v>2481.80296</v>
      </c>
      <c r="T100" s="17"/>
      <c r="U100" s="15"/>
      <c r="V100" s="15"/>
      <c r="W100" s="17"/>
      <c r="X100" s="13">
        <v>11122.69188</v>
      </c>
      <c r="Y100" s="17"/>
      <c r="Z100" s="17"/>
      <c r="AA100" s="15"/>
      <c r="AB100" s="17"/>
      <c r="AC100" s="17"/>
      <c r="AD100" s="13">
        <v>4293.19744</v>
      </c>
      <c r="AE100" s="17"/>
      <c r="AF100" s="17"/>
      <c r="AG100" s="15"/>
      <c r="AH100" s="17"/>
      <c r="AI100" s="17"/>
      <c r="AJ100" s="17"/>
    </row>
    <row r="101">
      <c r="A101" s="13">
        <f t="shared" si="1"/>
        <v>44</v>
      </c>
      <c r="B101" s="13">
        <f t="shared" si="2"/>
        <v>2023</v>
      </c>
      <c r="C101" s="14">
        <v>45229.0</v>
      </c>
      <c r="D101" s="15"/>
      <c r="E101" s="16"/>
      <c r="F101" s="16"/>
      <c r="G101" s="17"/>
      <c r="H101" s="17"/>
      <c r="I101" s="17"/>
      <c r="J101" s="13">
        <v>4068.25304</v>
      </c>
      <c r="K101" s="17"/>
      <c r="L101" s="13">
        <v>-9667.892818</v>
      </c>
      <c r="M101" s="15"/>
      <c r="N101" s="17"/>
      <c r="O101" s="15"/>
      <c r="P101" s="17"/>
      <c r="Q101" s="17"/>
      <c r="R101" s="13">
        <v>5113.553739</v>
      </c>
      <c r="S101" s="13">
        <v>-2010.694022</v>
      </c>
      <c r="T101" s="17"/>
      <c r="U101" s="15"/>
      <c r="V101" s="15"/>
      <c r="W101" s="17"/>
      <c r="X101" s="13">
        <v>-6266.345686</v>
      </c>
      <c r="Y101" s="17"/>
      <c r="Z101" s="17"/>
      <c r="AA101" s="15"/>
      <c r="AB101" s="17"/>
      <c r="AC101" s="17"/>
      <c r="AD101" s="13">
        <v>-9667.892818</v>
      </c>
      <c r="AE101" s="17"/>
      <c r="AF101" s="17"/>
      <c r="AG101" s="15"/>
      <c r="AH101" s="17"/>
      <c r="AI101" s="17"/>
      <c r="AJ101" s="17"/>
    </row>
    <row r="102">
      <c r="A102" s="13">
        <f t="shared" si="1"/>
        <v>44</v>
      </c>
      <c r="B102" s="13">
        <f t="shared" si="2"/>
        <v>2023</v>
      </c>
      <c r="C102" s="14">
        <v>45230.0</v>
      </c>
      <c r="D102" s="15"/>
      <c r="E102" s="16"/>
      <c r="F102" s="16"/>
      <c r="G102" s="17"/>
      <c r="H102" s="17"/>
      <c r="I102" s="17"/>
      <c r="J102" s="13">
        <v>3330.208926</v>
      </c>
      <c r="K102" s="17"/>
      <c r="L102" s="13">
        <v>-948.56</v>
      </c>
      <c r="M102" s="15"/>
      <c r="N102" s="17"/>
      <c r="O102" s="15"/>
      <c r="P102" s="17"/>
      <c r="Q102" s="17"/>
      <c r="R102" s="13">
        <v>21328.4893</v>
      </c>
      <c r="S102" s="13">
        <v>2536.022541</v>
      </c>
      <c r="T102" s="17"/>
      <c r="U102" s="15"/>
      <c r="V102" s="15"/>
      <c r="W102" s="17"/>
      <c r="X102" s="13">
        <v>-1352.150778</v>
      </c>
      <c r="Y102" s="17"/>
      <c r="Z102" s="17"/>
      <c r="AA102" s="15"/>
      <c r="AB102" s="17"/>
      <c r="AC102" s="17"/>
      <c r="AD102" s="13">
        <v>-948.56</v>
      </c>
      <c r="AE102" s="17"/>
      <c r="AF102" s="17"/>
      <c r="AG102" s="15"/>
      <c r="AH102" s="17"/>
      <c r="AI102" s="17"/>
      <c r="AJ102" s="17"/>
    </row>
    <row r="103">
      <c r="A103" s="13">
        <f t="shared" si="1"/>
        <v>44</v>
      </c>
      <c r="B103" s="13">
        <f t="shared" si="2"/>
        <v>2023</v>
      </c>
      <c r="C103" s="14">
        <v>45231.0</v>
      </c>
      <c r="D103" s="15"/>
      <c r="E103" s="16"/>
      <c r="F103" s="16"/>
      <c r="G103" s="17"/>
      <c r="H103" s="17"/>
      <c r="I103" s="17"/>
      <c r="J103" s="13">
        <v>3627.7175</v>
      </c>
      <c r="K103" s="17"/>
      <c r="L103" s="13">
        <v>-923.69</v>
      </c>
      <c r="M103" s="15"/>
      <c r="N103" s="17"/>
      <c r="O103" s="15"/>
      <c r="P103" s="17"/>
      <c r="Q103" s="17"/>
      <c r="R103" s="13">
        <v>2391.801698</v>
      </c>
      <c r="S103" s="13">
        <v>2939.280635</v>
      </c>
      <c r="T103" s="17"/>
      <c r="U103" s="15"/>
      <c r="V103" s="15"/>
      <c r="W103" s="17"/>
      <c r="X103" s="13">
        <v>-5815.0475</v>
      </c>
      <c r="Y103" s="17"/>
      <c r="Z103" s="17"/>
      <c r="AA103" s="15"/>
      <c r="AB103" s="17"/>
      <c r="AC103" s="17"/>
      <c r="AD103" s="13">
        <v>-923.69</v>
      </c>
      <c r="AE103" s="17"/>
      <c r="AF103" s="17"/>
      <c r="AG103" s="15"/>
      <c r="AH103" s="17"/>
      <c r="AI103" s="17"/>
      <c r="AJ103" s="17"/>
    </row>
    <row r="104">
      <c r="A104" s="13">
        <f t="shared" si="1"/>
        <v>44</v>
      </c>
      <c r="B104" s="13">
        <f t="shared" si="2"/>
        <v>2023</v>
      </c>
      <c r="C104" s="14">
        <v>45232.0</v>
      </c>
      <c r="D104" s="15"/>
      <c r="E104" s="16"/>
      <c r="F104" s="16"/>
      <c r="G104" s="17"/>
      <c r="H104" s="17"/>
      <c r="I104" s="17"/>
      <c r="J104" s="13">
        <v>4612.30392</v>
      </c>
      <c r="K104" s="17"/>
      <c r="L104" s="13">
        <v>-2004.36</v>
      </c>
      <c r="M104" s="15"/>
      <c r="N104" s="17"/>
      <c r="O104" s="15"/>
      <c r="P104" s="17"/>
      <c r="Q104" s="17"/>
      <c r="R104" s="13">
        <v>22909.5634</v>
      </c>
      <c r="S104" s="13">
        <v>1006.31588</v>
      </c>
      <c r="T104" s="17"/>
      <c r="U104" s="15"/>
      <c r="V104" s="15"/>
      <c r="W104" s="17"/>
      <c r="X104" s="13">
        <v>-9963.273371</v>
      </c>
      <c r="Y104" s="17"/>
      <c r="Z104" s="17"/>
      <c r="AA104" s="15"/>
      <c r="AB104" s="17"/>
      <c r="AC104" s="17"/>
      <c r="AD104" s="13">
        <v>-2004.36</v>
      </c>
      <c r="AE104" s="17"/>
      <c r="AF104" s="17"/>
      <c r="AG104" s="15"/>
      <c r="AH104" s="17"/>
      <c r="AI104" s="17"/>
      <c r="AJ104" s="17"/>
    </row>
    <row r="105">
      <c r="A105" s="13">
        <f t="shared" si="1"/>
        <v>44</v>
      </c>
      <c r="B105" s="13">
        <f t="shared" si="2"/>
        <v>2023</v>
      </c>
      <c r="C105" s="14">
        <v>45233.0</v>
      </c>
      <c r="D105" s="15"/>
      <c r="E105" s="16"/>
      <c r="F105" s="16"/>
      <c r="G105" s="17"/>
      <c r="H105" s="17"/>
      <c r="I105" s="17"/>
      <c r="J105" s="13">
        <v>2384.52</v>
      </c>
      <c r="K105" s="17"/>
      <c r="L105" s="13">
        <v>-2158.14</v>
      </c>
      <c r="M105" s="15"/>
      <c r="N105" s="17"/>
      <c r="O105" s="15"/>
      <c r="P105" s="17"/>
      <c r="Q105" s="17"/>
      <c r="R105" s="13">
        <v>8586.077898</v>
      </c>
      <c r="S105" s="13">
        <v>-1912.710422</v>
      </c>
      <c r="T105" s="17"/>
      <c r="U105" s="15"/>
      <c r="V105" s="15"/>
      <c r="W105" s="17"/>
      <c r="X105" s="13">
        <v>-10133.73984</v>
      </c>
      <c r="Y105" s="17"/>
      <c r="Z105" s="17"/>
      <c r="AA105" s="15"/>
      <c r="AB105" s="17"/>
      <c r="AC105" s="17"/>
      <c r="AD105" s="13">
        <v>-2158.14</v>
      </c>
      <c r="AE105" s="17"/>
      <c r="AF105" s="17"/>
      <c r="AG105" s="15"/>
      <c r="AH105" s="17"/>
      <c r="AI105" s="17"/>
      <c r="AJ105" s="17"/>
    </row>
    <row r="106">
      <c r="A106" s="13">
        <f t="shared" si="1"/>
        <v>45</v>
      </c>
      <c r="B106" s="13">
        <f t="shared" si="2"/>
        <v>2023</v>
      </c>
      <c r="C106" s="14">
        <v>45236.0</v>
      </c>
      <c r="D106" s="13">
        <v>1705.816809</v>
      </c>
      <c r="E106" s="13">
        <v>-1085.754677</v>
      </c>
      <c r="F106" s="16"/>
      <c r="G106" s="15"/>
      <c r="H106" s="15"/>
      <c r="I106" s="17"/>
      <c r="J106" s="13">
        <v>112.44432</v>
      </c>
      <c r="K106" s="17"/>
      <c r="L106" s="12">
        <v>0.0</v>
      </c>
      <c r="M106" s="15"/>
      <c r="N106" s="17"/>
      <c r="O106" s="17"/>
      <c r="P106" s="17"/>
      <c r="Q106" s="17"/>
      <c r="R106" s="13">
        <v>-820.7300304</v>
      </c>
      <c r="S106" s="13">
        <v>2440.469794</v>
      </c>
      <c r="T106" s="17"/>
      <c r="U106" s="15"/>
      <c r="V106" s="15"/>
      <c r="W106" s="17"/>
      <c r="X106" s="13">
        <v>810.9102557</v>
      </c>
      <c r="Y106" s="17"/>
      <c r="Z106" s="17"/>
      <c r="AA106" s="15"/>
      <c r="AB106" s="17"/>
      <c r="AC106" s="17"/>
      <c r="AD106" s="13">
        <v>0.0</v>
      </c>
      <c r="AE106" s="17"/>
      <c r="AF106" s="17"/>
      <c r="AG106" s="15"/>
      <c r="AH106" s="17"/>
      <c r="AI106" s="17"/>
      <c r="AJ106" s="17"/>
    </row>
    <row r="107">
      <c r="A107" s="13">
        <f t="shared" si="1"/>
        <v>45</v>
      </c>
      <c r="B107" s="13">
        <f t="shared" si="2"/>
        <v>2023</v>
      </c>
      <c r="C107" s="14">
        <v>45237.0</v>
      </c>
      <c r="D107" s="13">
        <v>8112.213586</v>
      </c>
      <c r="E107" s="13">
        <v>-1082.683494</v>
      </c>
      <c r="F107" s="16"/>
      <c r="G107" s="15"/>
      <c r="H107" s="15"/>
      <c r="I107" s="17"/>
      <c r="J107" s="13">
        <v>1147.418083</v>
      </c>
      <c r="K107" s="17"/>
      <c r="L107" s="13">
        <v>639.9140101</v>
      </c>
      <c r="M107" s="15"/>
      <c r="N107" s="17"/>
      <c r="O107" s="15"/>
      <c r="P107" s="17"/>
      <c r="Q107" s="17"/>
      <c r="R107" s="13">
        <v>-4100.302489</v>
      </c>
      <c r="S107" s="13">
        <v>2289.035685</v>
      </c>
      <c r="T107" s="17"/>
      <c r="U107" s="15"/>
      <c r="V107" s="15"/>
      <c r="W107" s="17"/>
      <c r="X107" s="13">
        <v>804.1264818</v>
      </c>
      <c r="Y107" s="17"/>
      <c r="Z107" s="17"/>
      <c r="AA107" s="15"/>
      <c r="AB107" s="17"/>
      <c r="AC107" s="17"/>
      <c r="AD107" s="13">
        <v>639.9140101</v>
      </c>
      <c r="AE107" s="17"/>
      <c r="AF107" s="17"/>
      <c r="AG107" s="15"/>
      <c r="AH107" s="17"/>
      <c r="AI107" s="17"/>
      <c r="AJ107" s="17"/>
    </row>
    <row r="108">
      <c r="A108" s="13">
        <f t="shared" si="1"/>
        <v>45</v>
      </c>
      <c r="B108" s="13">
        <f t="shared" si="2"/>
        <v>2023</v>
      </c>
      <c r="C108" s="14">
        <v>45238.0</v>
      </c>
      <c r="D108" s="13">
        <v>10968.50745</v>
      </c>
      <c r="E108" s="13">
        <v>5068.052817</v>
      </c>
      <c r="F108" s="16"/>
      <c r="G108" s="15"/>
      <c r="H108" s="15"/>
      <c r="I108" s="17"/>
      <c r="J108" s="13">
        <v>-154.9077175</v>
      </c>
      <c r="K108" s="17"/>
      <c r="L108" s="13">
        <v>107.2053792</v>
      </c>
      <c r="M108" s="15"/>
      <c r="N108" s="17"/>
      <c r="O108" s="15"/>
      <c r="P108" s="17"/>
      <c r="Q108" s="17"/>
      <c r="R108" s="13">
        <v>1135.994513</v>
      </c>
      <c r="S108" s="13">
        <v>517.0660261</v>
      </c>
      <c r="T108" s="17"/>
      <c r="U108" s="15"/>
      <c r="V108" s="15"/>
      <c r="W108" s="17"/>
      <c r="X108" s="13">
        <v>-109.4839133</v>
      </c>
      <c r="Y108" s="17"/>
      <c r="Z108" s="17"/>
      <c r="AA108" s="15"/>
      <c r="AB108" s="17"/>
      <c r="AC108" s="17"/>
      <c r="AD108" s="13">
        <v>107.2053792</v>
      </c>
      <c r="AE108" s="17"/>
      <c r="AF108" s="17"/>
      <c r="AG108" s="15"/>
      <c r="AH108" s="17"/>
      <c r="AI108" s="17"/>
      <c r="AJ108" s="17"/>
    </row>
    <row r="109">
      <c r="A109" s="13">
        <f t="shared" si="1"/>
        <v>45</v>
      </c>
      <c r="B109" s="13">
        <f t="shared" si="2"/>
        <v>2023</v>
      </c>
      <c r="C109" s="14">
        <v>45239.0</v>
      </c>
      <c r="D109" s="13">
        <v>-4014.729504</v>
      </c>
      <c r="E109" s="13">
        <v>2698.672257</v>
      </c>
      <c r="F109" s="16"/>
      <c r="G109" s="15"/>
      <c r="H109" s="15"/>
      <c r="I109" s="17"/>
      <c r="J109" s="13">
        <v>-3364.132763</v>
      </c>
      <c r="K109" s="17"/>
      <c r="L109" s="13">
        <v>-1020.290477</v>
      </c>
      <c r="M109" s="15"/>
      <c r="N109" s="17"/>
      <c r="O109" s="15"/>
      <c r="P109" s="17"/>
      <c r="Q109" s="17"/>
      <c r="R109" s="13">
        <v>2995.54258</v>
      </c>
      <c r="S109" s="13">
        <v>1426.271431</v>
      </c>
      <c r="T109" s="17"/>
      <c r="U109" s="15"/>
      <c r="V109" s="15"/>
      <c r="W109" s="17"/>
      <c r="X109" s="13">
        <v>951.28178</v>
      </c>
      <c r="Y109" s="17"/>
      <c r="Z109" s="17"/>
      <c r="AA109" s="15"/>
      <c r="AB109" s="17"/>
      <c r="AC109" s="17"/>
      <c r="AD109" s="13">
        <v>-1020.290477</v>
      </c>
      <c r="AE109" s="17"/>
      <c r="AF109" s="17"/>
      <c r="AG109" s="15"/>
      <c r="AH109" s="17"/>
      <c r="AI109" s="17"/>
      <c r="AJ109" s="17"/>
    </row>
    <row r="110">
      <c r="A110" s="13">
        <f t="shared" si="1"/>
        <v>45</v>
      </c>
      <c r="B110" s="13">
        <f t="shared" si="2"/>
        <v>2023</v>
      </c>
      <c r="C110" s="14">
        <v>45240.0</v>
      </c>
      <c r="D110" s="13">
        <v>30160.66862</v>
      </c>
      <c r="E110" s="13">
        <v>-2276.331238</v>
      </c>
      <c r="F110" s="15"/>
      <c r="G110" s="15"/>
      <c r="H110" s="15"/>
      <c r="I110" s="17"/>
      <c r="J110" s="13">
        <v>5000.681279</v>
      </c>
      <c r="K110" s="17"/>
      <c r="L110" s="13">
        <v>768.668916</v>
      </c>
      <c r="M110" s="15"/>
      <c r="N110" s="17"/>
      <c r="O110" s="15"/>
      <c r="P110" s="17"/>
      <c r="Q110" s="17"/>
      <c r="R110" s="13">
        <v>11299.05428</v>
      </c>
      <c r="S110" s="13">
        <v>6891.585021</v>
      </c>
      <c r="T110" s="17"/>
      <c r="U110" s="15"/>
      <c r="V110" s="15"/>
      <c r="W110" s="17"/>
      <c r="X110" s="13">
        <v>-2299.9732</v>
      </c>
      <c r="Y110" s="17"/>
      <c r="Z110" s="17"/>
      <c r="AA110" s="15"/>
      <c r="AB110" s="17"/>
      <c r="AC110" s="17"/>
      <c r="AD110" s="13">
        <v>768.668916</v>
      </c>
      <c r="AE110" s="17"/>
      <c r="AF110" s="17"/>
      <c r="AG110" s="15"/>
      <c r="AH110" s="17"/>
      <c r="AI110" s="17"/>
      <c r="AJ110" s="17"/>
    </row>
    <row r="111">
      <c r="A111" s="13">
        <f t="shared" si="1"/>
        <v>46</v>
      </c>
      <c r="B111" s="13">
        <f t="shared" si="2"/>
        <v>2023</v>
      </c>
      <c r="C111" s="14">
        <v>45243.0</v>
      </c>
      <c r="D111" s="13">
        <v>-794.1364309</v>
      </c>
      <c r="E111" s="13">
        <v>401.0628486</v>
      </c>
      <c r="F111" s="15"/>
      <c r="G111" s="15"/>
      <c r="H111" s="15"/>
      <c r="I111" s="17"/>
      <c r="J111" s="13">
        <v>1193.36363</v>
      </c>
      <c r="K111" s="17"/>
      <c r="L111" s="13">
        <v>744.1477418</v>
      </c>
      <c r="M111" s="15"/>
      <c r="N111" s="17"/>
      <c r="O111" s="15"/>
      <c r="P111" s="17"/>
      <c r="Q111" s="17"/>
      <c r="R111" s="13">
        <v>-583.4047922</v>
      </c>
      <c r="S111" s="13">
        <v>477.8611966</v>
      </c>
      <c r="T111" s="17"/>
      <c r="U111" s="15"/>
      <c r="V111" s="15"/>
      <c r="W111" s="17"/>
      <c r="X111" s="13">
        <v>362.7865399</v>
      </c>
      <c r="Y111" s="17"/>
      <c r="Z111" s="17"/>
      <c r="AA111" s="15"/>
      <c r="AB111" s="17"/>
      <c r="AC111" s="17"/>
      <c r="AD111" s="13">
        <v>744.1477418</v>
      </c>
      <c r="AE111" s="17"/>
      <c r="AF111" s="17"/>
      <c r="AG111" s="15"/>
      <c r="AH111" s="17"/>
      <c r="AI111" s="17"/>
      <c r="AJ111" s="17"/>
    </row>
    <row r="112">
      <c r="A112" s="13">
        <f t="shared" si="1"/>
        <v>46</v>
      </c>
      <c r="B112" s="13">
        <f t="shared" si="2"/>
        <v>2023</v>
      </c>
      <c r="C112" s="14">
        <v>45244.0</v>
      </c>
      <c r="D112" s="13">
        <v>45550.02479</v>
      </c>
      <c r="E112" s="13">
        <v>42228.38622</v>
      </c>
      <c r="F112" s="15"/>
      <c r="G112" s="15"/>
      <c r="H112" s="15"/>
      <c r="I112" s="17"/>
      <c r="J112" s="13">
        <v>17188.04794</v>
      </c>
      <c r="K112" s="17"/>
      <c r="L112" s="13">
        <v>11411.89</v>
      </c>
      <c r="M112" s="15"/>
      <c r="N112" s="17"/>
      <c r="O112" s="15"/>
      <c r="P112" s="17"/>
      <c r="Q112" s="17"/>
      <c r="R112" s="13">
        <v>7183.41978</v>
      </c>
      <c r="S112" s="13">
        <v>3274.36199</v>
      </c>
      <c r="T112" s="17"/>
      <c r="U112" s="15"/>
      <c r="V112" s="15"/>
      <c r="W112" s="17"/>
      <c r="X112" s="13">
        <v>-23781.30074</v>
      </c>
      <c r="Y112" s="17"/>
      <c r="Z112" s="17"/>
      <c r="AA112" s="15"/>
      <c r="AB112" s="17"/>
      <c r="AC112" s="17"/>
      <c r="AD112" s="13">
        <v>11411.89</v>
      </c>
      <c r="AE112" s="17"/>
      <c r="AF112" s="17"/>
      <c r="AG112" s="15"/>
      <c r="AH112" s="17"/>
      <c r="AI112" s="17"/>
      <c r="AJ112" s="17"/>
    </row>
    <row r="113">
      <c r="A113" s="13">
        <f t="shared" si="1"/>
        <v>46</v>
      </c>
      <c r="B113" s="13">
        <f t="shared" si="2"/>
        <v>2023</v>
      </c>
      <c r="C113" s="14">
        <v>45245.0</v>
      </c>
      <c r="D113" s="13">
        <v>-6902.65756</v>
      </c>
      <c r="E113" s="13">
        <v>-2826.639446</v>
      </c>
      <c r="F113" s="15"/>
      <c r="G113" s="15"/>
      <c r="H113" s="15"/>
      <c r="I113" s="17"/>
      <c r="J113" s="13">
        <v>2193.97686</v>
      </c>
      <c r="K113" s="17"/>
      <c r="L113" s="13">
        <v>763.9534156</v>
      </c>
      <c r="M113" s="15"/>
      <c r="N113" s="17"/>
      <c r="O113" s="15"/>
      <c r="P113" s="17"/>
      <c r="Q113" s="17"/>
      <c r="R113" s="13">
        <v>3690.498546</v>
      </c>
      <c r="S113" s="13">
        <v>-1592.745603</v>
      </c>
      <c r="T113" s="17"/>
      <c r="U113" s="15"/>
      <c r="V113" s="15"/>
      <c r="W113" s="17"/>
      <c r="X113" s="13">
        <v>-3945.974672</v>
      </c>
      <c r="Y113" s="17"/>
      <c r="Z113" s="17"/>
      <c r="AA113" s="15"/>
      <c r="AB113" s="17"/>
      <c r="AC113" s="17"/>
      <c r="AD113" s="13">
        <v>763.9534156</v>
      </c>
      <c r="AE113" s="17"/>
      <c r="AF113" s="17"/>
      <c r="AG113" s="15"/>
      <c r="AH113" s="17"/>
      <c r="AI113" s="17"/>
      <c r="AJ113" s="17"/>
    </row>
    <row r="114">
      <c r="A114" s="13">
        <f t="shared" si="1"/>
        <v>46</v>
      </c>
      <c r="B114" s="13">
        <f t="shared" si="2"/>
        <v>2023</v>
      </c>
      <c r="C114" s="14">
        <v>45246.0</v>
      </c>
      <c r="D114" s="13">
        <v>-8280.904886</v>
      </c>
      <c r="E114" s="13">
        <v>-8189.599772</v>
      </c>
      <c r="F114" s="15"/>
      <c r="G114" s="15"/>
      <c r="H114" s="15"/>
      <c r="I114" s="17"/>
      <c r="J114" s="13">
        <v>-6744.39</v>
      </c>
      <c r="K114" s="17"/>
      <c r="L114" s="13">
        <v>-1176.391858</v>
      </c>
      <c r="M114" s="15"/>
      <c r="N114" s="17"/>
      <c r="O114" s="15"/>
      <c r="P114" s="17"/>
      <c r="Q114" s="17"/>
      <c r="R114" s="13">
        <v>3305.701272</v>
      </c>
      <c r="S114" s="13">
        <v>-4134.131017</v>
      </c>
      <c r="T114" s="17"/>
      <c r="U114" s="15"/>
      <c r="V114" s="15"/>
      <c r="W114" s="17"/>
      <c r="X114" s="13">
        <v>1062.770622</v>
      </c>
      <c r="Y114" s="17"/>
      <c r="Z114" s="17"/>
      <c r="AA114" s="15"/>
      <c r="AB114" s="17"/>
      <c r="AC114" s="17"/>
      <c r="AD114" s="13">
        <v>-1176.391858</v>
      </c>
      <c r="AE114" s="17"/>
      <c r="AF114" s="17"/>
      <c r="AG114" s="15"/>
      <c r="AH114" s="17"/>
      <c r="AI114" s="17"/>
      <c r="AJ114" s="17"/>
    </row>
    <row r="115">
      <c r="A115" s="13">
        <f t="shared" si="1"/>
        <v>46</v>
      </c>
      <c r="B115" s="13">
        <f t="shared" si="2"/>
        <v>2023</v>
      </c>
      <c r="C115" s="14">
        <v>45247.0</v>
      </c>
      <c r="D115" s="13">
        <v>5191.143558</v>
      </c>
      <c r="E115" s="13">
        <v>4046.938939</v>
      </c>
      <c r="F115" s="15"/>
      <c r="G115" s="15"/>
      <c r="H115" s="15"/>
      <c r="I115" s="17"/>
      <c r="J115" s="13">
        <v>4256.07</v>
      </c>
      <c r="K115" s="17"/>
      <c r="L115" s="13">
        <v>387.6084972</v>
      </c>
      <c r="M115" s="15"/>
      <c r="N115" s="17"/>
      <c r="O115" s="15"/>
      <c r="P115" s="17"/>
      <c r="Q115" s="17"/>
      <c r="R115" s="13">
        <v>-2020.148978</v>
      </c>
      <c r="S115" s="13">
        <v>1514.71</v>
      </c>
      <c r="T115" s="17"/>
      <c r="U115" s="15"/>
      <c r="V115" s="15"/>
      <c r="W115" s="17"/>
      <c r="X115" s="13">
        <v>-4623.896358</v>
      </c>
      <c r="Y115" s="17"/>
      <c r="Z115" s="17"/>
      <c r="AA115" s="15"/>
      <c r="AB115" s="17"/>
      <c r="AC115" s="17"/>
      <c r="AD115" s="13">
        <v>387.6084972</v>
      </c>
      <c r="AE115" s="17"/>
      <c r="AF115" s="17"/>
      <c r="AG115" s="15"/>
      <c r="AH115" s="17"/>
      <c r="AI115" s="17"/>
      <c r="AJ115" s="17"/>
    </row>
    <row r="116">
      <c r="A116" s="13">
        <f t="shared" si="1"/>
        <v>47</v>
      </c>
      <c r="B116" s="13">
        <f t="shared" si="2"/>
        <v>2023</v>
      </c>
      <c r="C116" s="14">
        <v>45250.0</v>
      </c>
      <c r="D116" s="13">
        <v>13838.43238</v>
      </c>
      <c r="E116" s="13">
        <v>5502.26943</v>
      </c>
      <c r="F116" s="15"/>
      <c r="G116" s="15"/>
      <c r="H116" s="15"/>
      <c r="I116" s="17"/>
      <c r="J116" s="13">
        <v>6436.78584</v>
      </c>
      <c r="K116" s="17"/>
      <c r="L116" s="13">
        <v>456.394745</v>
      </c>
      <c r="M116" s="15"/>
      <c r="N116" s="17"/>
      <c r="O116" s="15"/>
      <c r="P116" s="17"/>
      <c r="Q116" s="17"/>
      <c r="R116" s="13">
        <v>7680.171109</v>
      </c>
      <c r="S116" s="13">
        <v>3992.014324</v>
      </c>
      <c r="T116" s="17"/>
      <c r="U116" s="15"/>
      <c r="V116" s="15"/>
      <c r="W116" s="17"/>
      <c r="X116" s="13">
        <v>-701.0988863</v>
      </c>
      <c r="Y116" s="17"/>
      <c r="Z116" s="17"/>
      <c r="AA116" s="15"/>
      <c r="AB116" s="17"/>
      <c r="AC116" s="17"/>
      <c r="AD116" s="13">
        <v>456.394745</v>
      </c>
      <c r="AE116" s="17"/>
      <c r="AF116" s="17"/>
      <c r="AG116" s="15"/>
      <c r="AH116" s="17"/>
      <c r="AI116" s="17"/>
      <c r="AJ116" s="17"/>
    </row>
    <row r="117">
      <c r="A117" s="13">
        <f t="shared" si="1"/>
        <v>47</v>
      </c>
      <c r="B117" s="13">
        <f t="shared" si="2"/>
        <v>2023</v>
      </c>
      <c r="C117" s="14">
        <v>45251.0</v>
      </c>
      <c r="D117" s="13">
        <v>-4179.339516</v>
      </c>
      <c r="E117" s="13">
        <v>-8845.79274</v>
      </c>
      <c r="F117" s="15"/>
      <c r="G117" s="15"/>
      <c r="H117" s="15"/>
      <c r="I117" s="17"/>
      <c r="J117" s="13">
        <v>3077.55677</v>
      </c>
      <c r="K117" s="17"/>
      <c r="L117" s="13">
        <v>-44.18721661</v>
      </c>
      <c r="M117" s="15"/>
      <c r="N117" s="17"/>
      <c r="O117" s="15"/>
      <c r="P117" s="17"/>
      <c r="Q117" s="17"/>
      <c r="R117" s="13">
        <v>1482.186837</v>
      </c>
      <c r="S117" s="13">
        <v>-6924.779397</v>
      </c>
      <c r="T117" s="17"/>
      <c r="U117" s="15"/>
      <c r="V117" s="15"/>
      <c r="W117" s="17"/>
      <c r="X117" s="13">
        <v>612.821922</v>
      </c>
      <c r="Y117" s="17"/>
      <c r="Z117" s="17"/>
      <c r="AA117" s="15"/>
      <c r="AB117" s="17"/>
      <c r="AC117" s="17"/>
      <c r="AD117" s="13">
        <v>-44.18721661</v>
      </c>
      <c r="AE117" s="17"/>
      <c r="AF117" s="17"/>
      <c r="AG117" s="15"/>
      <c r="AH117" s="17"/>
      <c r="AI117" s="17"/>
      <c r="AJ117" s="17"/>
    </row>
    <row r="118">
      <c r="A118" s="13">
        <f t="shared" si="1"/>
        <v>47</v>
      </c>
      <c r="B118" s="13">
        <f t="shared" si="2"/>
        <v>2023</v>
      </c>
      <c r="C118" s="14">
        <v>45252.0</v>
      </c>
      <c r="D118" s="13">
        <v>1210.841735</v>
      </c>
      <c r="E118" s="13">
        <v>-5114.921416</v>
      </c>
      <c r="F118" s="15"/>
      <c r="G118" s="15"/>
      <c r="H118" s="15"/>
      <c r="I118" s="17"/>
      <c r="J118" s="13">
        <v>150.1025113</v>
      </c>
      <c r="K118" s="17"/>
      <c r="L118" s="13">
        <v>-3886.34</v>
      </c>
      <c r="M118" s="15"/>
      <c r="N118" s="17"/>
      <c r="O118" s="15"/>
      <c r="P118" s="17"/>
      <c r="Q118" s="17"/>
      <c r="R118" s="13">
        <v>281.5244285</v>
      </c>
      <c r="S118" s="13">
        <v>-444.3664024</v>
      </c>
      <c r="T118" s="17"/>
      <c r="U118" s="15"/>
      <c r="V118" s="15"/>
      <c r="W118" s="17"/>
      <c r="X118" s="13">
        <v>-1350.6783</v>
      </c>
      <c r="Y118" s="17"/>
      <c r="Z118" s="17"/>
      <c r="AA118" s="15"/>
      <c r="AB118" s="17"/>
      <c r="AC118" s="17"/>
      <c r="AD118" s="13">
        <v>-3886.34</v>
      </c>
      <c r="AE118" s="17"/>
      <c r="AF118" s="17"/>
      <c r="AG118" s="15"/>
      <c r="AH118" s="17"/>
      <c r="AI118" s="17"/>
      <c r="AJ118" s="17"/>
    </row>
    <row r="119">
      <c r="A119" s="13">
        <f t="shared" si="1"/>
        <v>47</v>
      </c>
      <c r="B119" s="13">
        <f t="shared" si="2"/>
        <v>2023</v>
      </c>
      <c r="C119" s="14">
        <v>45253.0</v>
      </c>
      <c r="D119" s="13">
        <v>0.0</v>
      </c>
      <c r="E119" s="13">
        <v>-26.50158</v>
      </c>
      <c r="F119" s="15"/>
      <c r="G119" s="15"/>
      <c r="H119" s="15"/>
      <c r="I119" s="17"/>
      <c r="J119" s="13">
        <v>300.79708</v>
      </c>
      <c r="K119" s="17"/>
      <c r="L119" s="13">
        <v>0.0</v>
      </c>
      <c r="M119" s="15"/>
      <c r="N119" s="17"/>
      <c r="O119" s="15"/>
      <c r="P119" s="17"/>
      <c r="Q119" s="17"/>
      <c r="R119" s="13">
        <v>8922.847997</v>
      </c>
      <c r="S119" s="13">
        <v>0.0</v>
      </c>
      <c r="T119" s="17"/>
      <c r="U119" s="15"/>
      <c r="V119" s="15"/>
      <c r="W119" s="17"/>
      <c r="X119" s="13">
        <v>-820.60854</v>
      </c>
      <c r="Y119" s="17"/>
      <c r="Z119" s="17"/>
      <c r="AA119" s="15"/>
      <c r="AB119" s="17"/>
      <c r="AC119" s="17"/>
      <c r="AD119" s="13">
        <v>0.0</v>
      </c>
      <c r="AE119" s="17"/>
      <c r="AF119" s="17"/>
      <c r="AG119" s="15"/>
      <c r="AH119" s="17"/>
      <c r="AI119" s="17"/>
      <c r="AJ119" s="17"/>
    </row>
    <row r="120">
      <c r="A120" s="13">
        <f t="shared" si="1"/>
        <v>47</v>
      </c>
      <c r="B120" s="13">
        <f t="shared" si="2"/>
        <v>2023</v>
      </c>
      <c r="C120" s="14">
        <v>45254.0</v>
      </c>
      <c r="D120" s="13">
        <v>2927.79081</v>
      </c>
      <c r="E120" s="13">
        <v>-1406.582462</v>
      </c>
      <c r="F120" s="15"/>
      <c r="G120" s="15"/>
      <c r="H120" s="15"/>
      <c r="I120" s="17"/>
      <c r="J120" s="13">
        <v>6332.711093</v>
      </c>
      <c r="K120" s="17"/>
      <c r="L120" s="13">
        <v>-29.20971922</v>
      </c>
      <c r="M120" s="15"/>
      <c r="N120" s="17"/>
      <c r="O120" s="15"/>
      <c r="P120" s="17"/>
      <c r="Q120" s="17"/>
      <c r="R120" s="13">
        <v>-1335.51211</v>
      </c>
      <c r="S120" s="13">
        <v>600.4482202</v>
      </c>
      <c r="T120" s="17"/>
      <c r="U120" s="15"/>
      <c r="V120" s="15"/>
      <c r="W120" s="17"/>
      <c r="X120" s="13">
        <v>-1922.752507</v>
      </c>
      <c r="Y120" s="17"/>
      <c r="Z120" s="17"/>
      <c r="AA120" s="15"/>
      <c r="AB120" s="17"/>
      <c r="AC120" s="17"/>
      <c r="AD120" s="13">
        <v>-29.20971922</v>
      </c>
      <c r="AE120" s="17"/>
      <c r="AF120" s="17"/>
      <c r="AG120" s="15"/>
      <c r="AH120" s="17"/>
      <c r="AI120" s="17"/>
      <c r="AJ120" s="17"/>
    </row>
    <row r="121">
      <c r="A121" s="13">
        <f t="shared" si="1"/>
        <v>48</v>
      </c>
      <c r="B121" s="13">
        <f t="shared" si="2"/>
        <v>2023</v>
      </c>
      <c r="C121" s="14">
        <v>45257.0</v>
      </c>
      <c r="D121" s="13">
        <v>1657.249012</v>
      </c>
      <c r="E121" s="13">
        <v>-595.7863381</v>
      </c>
      <c r="F121" s="15"/>
      <c r="G121" s="15"/>
      <c r="H121" s="15"/>
      <c r="I121" s="17"/>
      <c r="J121" s="13">
        <v>-4006.143341</v>
      </c>
      <c r="K121" s="17"/>
      <c r="L121" s="13">
        <v>-527.9145353</v>
      </c>
      <c r="M121" s="15"/>
      <c r="N121" s="17"/>
      <c r="O121" s="15"/>
      <c r="P121" s="17"/>
      <c r="Q121" s="17"/>
      <c r="R121" s="13">
        <v>-6740.999393</v>
      </c>
      <c r="S121" s="13">
        <v>1295.771525</v>
      </c>
      <c r="T121" s="17"/>
      <c r="U121" s="15"/>
      <c r="V121" s="15"/>
      <c r="W121" s="17"/>
      <c r="X121" s="13">
        <v>1022.207479</v>
      </c>
      <c r="Y121" s="17"/>
      <c r="Z121" s="17"/>
      <c r="AA121" s="15"/>
      <c r="AB121" s="17"/>
      <c r="AC121" s="17"/>
      <c r="AD121" s="13">
        <v>-527.9145353</v>
      </c>
      <c r="AE121" s="17"/>
      <c r="AF121" s="17"/>
      <c r="AG121" s="15"/>
      <c r="AH121" s="17"/>
      <c r="AI121" s="17"/>
      <c r="AJ121" s="17"/>
    </row>
    <row r="122">
      <c r="A122" s="13">
        <f t="shared" si="1"/>
        <v>48</v>
      </c>
      <c r="B122" s="13">
        <f t="shared" si="2"/>
        <v>2023</v>
      </c>
      <c r="C122" s="14">
        <v>45258.0</v>
      </c>
      <c r="D122" s="13">
        <v>-8477.488994</v>
      </c>
      <c r="E122" s="13">
        <v>-960.9038541</v>
      </c>
      <c r="F122" s="15"/>
      <c r="G122" s="15"/>
      <c r="H122" s="15"/>
      <c r="I122" s="17"/>
      <c r="J122" s="13">
        <v>-4720.425196</v>
      </c>
      <c r="K122" s="17"/>
      <c r="L122" s="13">
        <v>-858.0298201</v>
      </c>
      <c r="M122" s="15"/>
      <c r="N122" s="17"/>
      <c r="O122" s="15"/>
      <c r="P122" s="17"/>
      <c r="Q122" s="17"/>
      <c r="R122" s="13">
        <v>-4759.272899</v>
      </c>
      <c r="S122" s="13">
        <v>545.22815</v>
      </c>
      <c r="T122" s="17"/>
      <c r="U122" s="15"/>
      <c r="V122" s="15"/>
      <c r="W122" s="17"/>
      <c r="X122" s="13">
        <v>-563.730128</v>
      </c>
      <c r="Y122" s="17"/>
      <c r="Z122" s="17"/>
      <c r="AA122" s="15"/>
      <c r="AB122" s="17"/>
      <c r="AC122" s="17"/>
      <c r="AD122" s="13">
        <v>-858.0298201</v>
      </c>
      <c r="AE122" s="17"/>
      <c r="AF122" s="17"/>
      <c r="AG122" s="15"/>
      <c r="AH122" s="17"/>
      <c r="AI122" s="17"/>
      <c r="AJ122" s="17"/>
    </row>
    <row r="123">
      <c r="A123" s="13">
        <f t="shared" si="1"/>
        <v>48</v>
      </c>
      <c r="B123" s="13">
        <f t="shared" si="2"/>
        <v>2023</v>
      </c>
      <c r="C123" s="14">
        <v>45259.0</v>
      </c>
      <c r="D123" s="13">
        <v>4134.684347</v>
      </c>
      <c r="E123" s="13">
        <v>7632.042507</v>
      </c>
      <c r="F123" s="15"/>
      <c r="G123" s="15"/>
      <c r="H123" s="15"/>
      <c r="I123" s="17"/>
      <c r="J123" s="13">
        <v>4040.101337</v>
      </c>
      <c r="K123" s="17"/>
      <c r="L123" s="13">
        <v>1530.801259</v>
      </c>
      <c r="M123" s="15"/>
      <c r="N123" s="17"/>
      <c r="O123" s="15"/>
      <c r="P123" s="17"/>
      <c r="Q123" s="17"/>
      <c r="R123" s="13">
        <v>23512.26175</v>
      </c>
      <c r="S123" s="13">
        <v>2558.114995</v>
      </c>
      <c r="T123" s="17"/>
      <c r="U123" s="15"/>
      <c r="V123" s="15"/>
      <c r="W123" s="17"/>
      <c r="X123" s="13">
        <v>695.0678892</v>
      </c>
      <c r="Y123" s="17"/>
      <c r="Z123" s="17"/>
      <c r="AA123" s="15"/>
      <c r="AB123" s="17"/>
      <c r="AC123" s="17"/>
      <c r="AD123" s="13">
        <v>1530.801259</v>
      </c>
      <c r="AE123" s="17"/>
      <c r="AF123" s="17"/>
      <c r="AG123" s="15"/>
      <c r="AH123" s="17"/>
      <c r="AI123" s="17"/>
      <c r="AJ123" s="17"/>
    </row>
    <row r="124">
      <c r="A124" s="13">
        <f t="shared" si="1"/>
        <v>48</v>
      </c>
      <c r="B124" s="13">
        <f t="shared" si="2"/>
        <v>2023</v>
      </c>
      <c r="C124" s="14">
        <v>45260.0</v>
      </c>
      <c r="D124" s="13">
        <v>2230.47491</v>
      </c>
      <c r="E124" s="13">
        <v>-2410.54738</v>
      </c>
      <c r="F124" s="15"/>
      <c r="G124" s="15"/>
      <c r="H124" s="15"/>
      <c r="I124" s="17"/>
      <c r="J124" s="13">
        <v>6168.54933</v>
      </c>
      <c r="K124" s="17"/>
      <c r="L124" s="13">
        <v>-2319.602658</v>
      </c>
      <c r="M124" s="15"/>
      <c r="N124" s="17"/>
      <c r="O124" s="15"/>
      <c r="P124" s="17"/>
      <c r="Q124" s="17"/>
      <c r="R124" s="13">
        <v>10231.79823</v>
      </c>
      <c r="S124" s="13">
        <v>-2271.660651</v>
      </c>
      <c r="T124" s="17"/>
      <c r="U124" s="15"/>
      <c r="V124" s="15"/>
      <c r="W124" s="17"/>
      <c r="X124" s="13">
        <v>-3188.178722</v>
      </c>
      <c r="Y124" s="17"/>
      <c r="Z124" s="17"/>
      <c r="AA124" s="15"/>
      <c r="AB124" s="17"/>
      <c r="AC124" s="17"/>
      <c r="AD124" s="13">
        <v>-2319.602658</v>
      </c>
      <c r="AE124" s="17"/>
      <c r="AF124" s="17"/>
      <c r="AG124" s="15"/>
      <c r="AH124" s="17"/>
      <c r="AI124" s="17"/>
      <c r="AJ124" s="17"/>
    </row>
    <row r="125">
      <c r="A125" s="13">
        <f t="shared" si="1"/>
        <v>48</v>
      </c>
      <c r="B125" s="13">
        <f t="shared" si="2"/>
        <v>2023</v>
      </c>
      <c r="C125" s="14">
        <v>45261.0</v>
      </c>
      <c r="D125" s="13">
        <v>14624.15535</v>
      </c>
      <c r="E125" s="13">
        <v>10661.25039</v>
      </c>
      <c r="F125" s="16"/>
      <c r="G125" s="15"/>
      <c r="H125" s="15"/>
      <c r="I125" s="17"/>
      <c r="J125" s="13">
        <v>18908.49875</v>
      </c>
      <c r="K125" s="17"/>
      <c r="L125" s="13">
        <v>139.3067109</v>
      </c>
      <c r="M125" s="15"/>
      <c r="N125" s="17"/>
      <c r="O125" s="15"/>
      <c r="P125" s="17"/>
      <c r="Q125" s="17"/>
      <c r="R125" s="13">
        <v>22475.7509</v>
      </c>
      <c r="S125" s="13">
        <v>1158.22427</v>
      </c>
      <c r="T125" s="17"/>
      <c r="U125" s="15"/>
      <c r="V125" s="15"/>
      <c r="W125" s="17"/>
      <c r="X125" s="13">
        <v>-2334.614481</v>
      </c>
      <c r="Y125" s="17"/>
      <c r="Z125" s="17"/>
      <c r="AA125" s="15"/>
      <c r="AB125" s="17"/>
      <c r="AC125" s="17"/>
      <c r="AD125" s="13">
        <v>139.3067109</v>
      </c>
      <c r="AE125" s="17"/>
      <c r="AF125" s="17"/>
      <c r="AG125" s="15"/>
      <c r="AH125" s="17"/>
      <c r="AI125" s="17"/>
      <c r="AJ125" s="17"/>
    </row>
    <row r="126">
      <c r="A126" s="13">
        <f t="shared" si="1"/>
        <v>49</v>
      </c>
      <c r="B126" s="13">
        <f t="shared" si="2"/>
        <v>2023</v>
      </c>
      <c r="C126" s="14">
        <v>45264.0</v>
      </c>
      <c r="D126" s="13">
        <v>-9532.755206</v>
      </c>
      <c r="E126" s="13">
        <v>-9910.602127</v>
      </c>
      <c r="F126" s="16"/>
      <c r="G126" s="15"/>
      <c r="H126" s="15"/>
      <c r="I126" s="17"/>
      <c r="J126" s="13">
        <v>-13573.24676</v>
      </c>
      <c r="K126" s="17"/>
      <c r="L126" s="13">
        <v>-7484.130244</v>
      </c>
      <c r="M126" s="15"/>
      <c r="N126" s="17"/>
      <c r="O126" s="15"/>
      <c r="P126" s="17"/>
      <c r="Q126" s="17"/>
      <c r="R126" s="13">
        <v>3976.059973</v>
      </c>
      <c r="S126" s="13">
        <v>-1429.212331</v>
      </c>
      <c r="T126" s="17"/>
      <c r="U126" s="15"/>
      <c r="V126" s="15"/>
      <c r="W126" s="17"/>
      <c r="X126" s="13">
        <v>1189.025697</v>
      </c>
      <c r="Y126" s="17"/>
      <c r="Z126" s="17"/>
      <c r="AA126" s="15"/>
      <c r="AB126" s="17"/>
      <c r="AC126" s="17"/>
      <c r="AD126" s="13">
        <v>-7484.130244</v>
      </c>
      <c r="AE126" s="17"/>
      <c r="AF126" s="17"/>
      <c r="AG126" s="15"/>
      <c r="AH126" s="17"/>
      <c r="AI126" s="17"/>
      <c r="AJ126" s="17"/>
    </row>
    <row r="127">
      <c r="A127" s="13">
        <f t="shared" si="1"/>
        <v>49</v>
      </c>
      <c r="B127" s="13">
        <f t="shared" si="2"/>
        <v>2023</v>
      </c>
      <c r="C127" s="14">
        <v>45265.0</v>
      </c>
      <c r="D127" s="13">
        <v>-3116.960858</v>
      </c>
      <c r="E127" s="13">
        <v>-2039.968609</v>
      </c>
      <c r="F127" s="16"/>
      <c r="G127" s="15"/>
      <c r="H127" s="15"/>
      <c r="I127" s="17"/>
      <c r="J127" s="13">
        <v>-2590.35186</v>
      </c>
      <c r="K127" s="17"/>
      <c r="L127" s="13">
        <v>405.1777989</v>
      </c>
      <c r="M127" s="13">
        <v>1533.374054</v>
      </c>
      <c r="N127" s="17"/>
      <c r="O127" s="15"/>
      <c r="P127" s="15"/>
      <c r="Q127" s="17"/>
      <c r="R127" s="13">
        <v>-9278.35501</v>
      </c>
      <c r="S127" s="13">
        <v>1103.491569</v>
      </c>
      <c r="T127" s="17"/>
      <c r="U127" s="15"/>
      <c r="V127" s="15"/>
      <c r="W127" s="17"/>
      <c r="X127" s="13">
        <v>1191.202325</v>
      </c>
      <c r="Y127" s="17"/>
      <c r="Z127" s="17"/>
      <c r="AA127" s="15"/>
      <c r="AB127" s="17"/>
      <c r="AC127" s="17"/>
      <c r="AD127" s="13">
        <v>1938.551853</v>
      </c>
      <c r="AE127" s="17"/>
      <c r="AF127" s="17"/>
      <c r="AG127" s="15"/>
      <c r="AH127" s="17"/>
      <c r="AI127" s="17"/>
      <c r="AJ127" s="17"/>
    </row>
    <row r="128">
      <c r="A128" s="13">
        <f t="shared" si="1"/>
        <v>49</v>
      </c>
      <c r="B128" s="13">
        <f t="shared" si="2"/>
        <v>2023</v>
      </c>
      <c r="C128" s="14">
        <v>45266.0</v>
      </c>
      <c r="D128" s="13">
        <v>-5484.787731</v>
      </c>
      <c r="E128" s="13">
        <v>-1307.484964</v>
      </c>
      <c r="F128" s="16"/>
      <c r="G128" s="15"/>
      <c r="H128" s="15"/>
      <c r="I128" s="17"/>
      <c r="J128" s="13">
        <v>-4157.440913</v>
      </c>
      <c r="K128" s="17"/>
      <c r="L128" s="13">
        <v>2473.499362</v>
      </c>
      <c r="M128" s="13">
        <v>-2650.304653</v>
      </c>
      <c r="N128" s="17"/>
      <c r="O128" s="15"/>
      <c r="P128" s="15"/>
      <c r="Q128" s="17"/>
      <c r="R128" s="13">
        <v>4249.534898</v>
      </c>
      <c r="S128" s="13">
        <v>-934.4932204</v>
      </c>
      <c r="T128" s="17"/>
      <c r="U128" s="15"/>
      <c r="V128" s="15"/>
      <c r="W128" s="17"/>
      <c r="X128" s="13">
        <v>-897.7795213</v>
      </c>
      <c r="Y128" s="17"/>
      <c r="Z128" s="17"/>
      <c r="AA128" s="15"/>
      <c r="AB128" s="17"/>
      <c r="AC128" s="17"/>
      <c r="AD128" s="13">
        <v>-176.8052913</v>
      </c>
      <c r="AE128" s="17"/>
      <c r="AF128" s="17"/>
      <c r="AG128" s="15"/>
      <c r="AH128" s="17"/>
      <c r="AI128" s="17"/>
      <c r="AJ128" s="17"/>
    </row>
    <row r="129">
      <c r="A129" s="13">
        <f t="shared" si="1"/>
        <v>49</v>
      </c>
      <c r="B129" s="13">
        <f t="shared" si="2"/>
        <v>2023</v>
      </c>
      <c r="C129" s="14">
        <v>45267.0</v>
      </c>
      <c r="D129" s="13">
        <v>5213.657554</v>
      </c>
      <c r="E129" s="13">
        <v>-577.2447223</v>
      </c>
      <c r="F129" s="16"/>
      <c r="G129" s="15"/>
      <c r="H129" s="15"/>
      <c r="I129" s="17"/>
      <c r="J129" s="13">
        <v>11320.44318</v>
      </c>
      <c r="K129" s="17"/>
      <c r="L129" s="13">
        <v>-2433.170007</v>
      </c>
      <c r="M129" s="13">
        <v>6881.010297</v>
      </c>
      <c r="N129" s="17"/>
      <c r="O129" s="15"/>
      <c r="P129" s="15"/>
      <c r="Q129" s="17"/>
      <c r="R129" s="13">
        <v>-2247.924303</v>
      </c>
      <c r="S129" s="13">
        <v>3562.340193</v>
      </c>
      <c r="T129" s="17"/>
      <c r="U129" s="15"/>
      <c r="V129" s="15"/>
      <c r="W129" s="17"/>
      <c r="X129" s="13">
        <v>-1940.322561</v>
      </c>
      <c r="Y129" s="17"/>
      <c r="Z129" s="17"/>
      <c r="AA129" s="15"/>
      <c r="AB129" s="17"/>
      <c r="AC129" s="17"/>
      <c r="AD129" s="13">
        <v>4447.84029</v>
      </c>
      <c r="AE129" s="17"/>
      <c r="AF129" s="17"/>
      <c r="AG129" s="15"/>
      <c r="AH129" s="17"/>
      <c r="AI129" s="17"/>
      <c r="AJ129" s="17"/>
    </row>
    <row r="130">
      <c r="A130" s="13">
        <f t="shared" si="1"/>
        <v>49</v>
      </c>
      <c r="B130" s="13">
        <f t="shared" si="2"/>
        <v>2023</v>
      </c>
      <c r="C130" s="14">
        <v>45268.0</v>
      </c>
      <c r="D130" s="13">
        <v>7317.408541</v>
      </c>
      <c r="E130" s="13">
        <v>1146.03469</v>
      </c>
      <c r="F130" s="16"/>
      <c r="G130" s="15"/>
      <c r="H130" s="15"/>
      <c r="I130" s="17"/>
      <c r="J130" s="13">
        <v>6107.03832</v>
      </c>
      <c r="K130" s="17"/>
      <c r="L130" s="13">
        <v>-1001.197857</v>
      </c>
      <c r="M130" s="13">
        <v>5948.550011</v>
      </c>
      <c r="N130" s="17"/>
      <c r="O130" s="15"/>
      <c r="P130" s="15"/>
      <c r="Q130" s="17"/>
      <c r="R130" s="13">
        <v>-5566.061909</v>
      </c>
      <c r="S130" s="13">
        <v>1509.19832</v>
      </c>
      <c r="T130" s="17"/>
      <c r="U130" s="15"/>
      <c r="V130" s="15"/>
      <c r="W130" s="17"/>
      <c r="X130" s="13">
        <v>731.6255202</v>
      </c>
      <c r="Y130" s="17"/>
      <c r="Z130" s="17"/>
      <c r="AA130" s="15"/>
      <c r="AB130" s="17"/>
      <c r="AC130" s="17"/>
      <c r="AD130" s="13">
        <v>4947.352154</v>
      </c>
      <c r="AE130" s="17"/>
      <c r="AF130" s="17"/>
      <c r="AG130" s="15"/>
      <c r="AH130" s="17"/>
      <c r="AI130" s="17"/>
      <c r="AJ130" s="17"/>
    </row>
    <row r="131">
      <c r="A131" s="13">
        <f t="shared" si="1"/>
        <v>50</v>
      </c>
      <c r="B131" s="13">
        <f t="shared" si="2"/>
        <v>2023</v>
      </c>
      <c r="C131" s="14">
        <v>45271.0</v>
      </c>
      <c r="D131" s="13">
        <v>9171.645773</v>
      </c>
      <c r="E131" s="13">
        <v>-2474.80898</v>
      </c>
      <c r="F131" s="15"/>
      <c r="G131" s="15"/>
      <c r="H131" s="15"/>
      <c r="I131" s="17"/>
      <c r="J131" s="13">
        <v>10280.65757</v>
      </c>
      <c r="K131" s="17"/>
      <c r="L131" s="13">
        <v>-939.2159999</v>
      </c>
      <c r="M131" s="13">
        <v>14765.59165</v>
      </c>
      <c r="N131" s="17"/>
      <c r="O131" s="15"/>
      <c r="P131" s="15"/>
      <c r="Q131" s="17"/>
      <c r="R131" s="13">
        <v>10677.97405</v>
      </c>
      <c r="S131" s="13">
        <v>4273.09</v>
      </c>
      <c r="T131" s="17"/>
      <c r="U131" s="15"/>
      <c r="V131" s="15"/>
      <c r="W131" s="17"/>
      <c r="X131" s="13">
        <v>-1540.787862</v>
      </c>
      <c r="Y131" s="17"/>
      <c r="Z131" s="17"/>
      <c r="AA131" s="15"/>
      <c r="AB131" s="17"/>
      <c r="AC131" s="17"/>
      <c r="AD131" s="13">
        <v>13826.37565</v>
      </c>
      <c r="AE131" s="17"/>
      <c r="AF131" s="17"/>
      <c r="AG131" s="15"/>
      <c r="AH131" s="17"/>
      <c r="AI131" s="17"/>
      <c r="AJ131" s="17"/>
    </row>
    <row r="132">
      <c r="A132" s="13">
        <f t="shared" si="1"/>
        <v>50</v>
      </c>
      <c r="B132" s="13">
        <f t="shared" si="2"/>
        <v>2023</v>
      </c>
      <c r="C132" s="14">
        <v>45272.0</v>
      </c>
      <c r="D132" s="13">
        <v>9324.278813</v>
      </c>
      <c r="E132" s="13">
        <v>12.03817318</v>
      </c>
      <c r="F132" s="15"/>
      <c r="G132" s="15"/>
      <c r="H132" s="15"/>
      <c r="I132" s="17"/>
      <c r="J132" s="13">
        <v>5459.03257</v>
      </c>
      <c r="K132" s="17"/>
      <c r="L132" s="13">
        <v>-1920.236379</v>
      </c>
      <c r="M132" s="13">
        <v>6184.454434</v>
      </c>
      <c r="N132" s="17"/>
      <c r="O132" s="15"/>
      <c r="P132" s="15"/>
      <c r="Q132" s="17"/>
      <c r="R132" s="13">
        <v>-1139.462368</v>
      </c>
      <c r="S132" s="13">
        <v>-2700.707005</v>
      </c>
      <c r="T132" s="17"/>
      <c r="U132" s="15"/>
      <c r="V132" s="15"/>
      <c r="W132" s="17"/>
      <c r="X132" s="13">
        <v>-539.5774775</v>
      </c>
      <c r="Y132" s="17"/>
      <c r="Z132" s="17"/>
      <c r="AA132" s="15"/>
      <c r="AB132" s="17"/>
      <c r="AC132" s="17"/>
      <c r="AD132" s="13">
        <v>4264.218056</v>
      </c>
      <c r="AE132" s="17"/>
      <c r="AF132" s="17"/>
      <c r="AG132" s="15"/>
      <c r="AH132" s="17"/>
      <c r="AI132" s="17"/>
      <c r="AJ132" s="17"/>
    </row>
    <row r="133">
      <c r="A133" s="13">
        <f t="shared" si="1"/>
        <v>50</v>
      </c>
      <c r="B133" s="13">
        <f t="shared" si="2"/>
        <v>2023</v>
      </c>
      <c r="C133" s="14">
        <v>45273.0</v>
      </c>
      <c r="D133" s="13">
        <v>15969.47931</v>
      </c>
      <c r="E133" s="13">
        <v>7310.652116</v>
      </c>
      <c r="F133" s="13">
        <v>661.1257797</v>
      </c>
      <c r="G133" s="15"/>
      <c r="H133" s="15"/>
      <c r="I133" s="15"/>
      <c r="J133" s="13">
        <v>11765.80318</v>
      </c>
      <c r="K133" s="17"/>
      <c r="L133" s="13">
        <v>-7682.537777</v>
      </c>
      <c r="M133" s="13">
        <v>19252.842</v>
      </c>
      <c r="N133" s="17"/>
      <c r="O133" s="15"/>
      <c r="P133" s="15"/>
      <c r="Q133" s="17"/>
      <c r="R133" s="13">
        <v>-8498.814647</v>
      </c>
      <c r="S133" s="13">
        <v>-2669.714273</v>
      </c>
      <c r="T133" s="17"/>
      <c r="U133" s="15"/>
      <c r="V133" s="15"/>
      <c r="W133" s="17"/>
      <c r="X133" s="13">
        <v>-2433.578</v>
      </c>
      <c r="Y133" s="17"/>
      <c r="Z133" s="17"/>
      <c r="AA133" s="15"/>
      <c r="AB133" s="17"/>
      <c r="AC133" s="17"/>
      <c r="AD133" s="13">
        <v>11570.30422</v>
      </c>
      <c r="AE133" s="17"/>
      <c r="AF133" s="17"/>
      <c r="AG133" s="15"/>
      <c r="AH133" s="17"/>
      <c r="AI133" s="17"/>
      <c r="AJ133" s="17"/>
    </row>
    <row r="134">
      <c r="A134" s="13">
        <f t="shared" si="1"/>
        <v>50</v>
      </c>
      <c r="B134" s="13">
        <f t="shared" si="2"/>
        <v>2023</v>
      </c>
      <c r="C134" s="14">
        <v>45274.0</v>
      </c>
      <c r="D134" s="13">
        <v>5806.405957</v>
      </c>
      <c r="E134" s="13">
        <v>3437.803174</v>
      </c>
      <c r="F134" s="13">
        <v>-399.1827523</v>
      </c>
      <c r="G134" s="15"/>
      <c r="H134" s="15"/>
      <c r="I134" s="15"/>
      <c r="J134" s="13">
        <v>7729.08241</v>
      </c>
      <c r="K134" s="17"/>
      <c r="L134" s="13">
        <v>-5805.836252</v>
      </c>
      <c r="M134" s="13">
        <v>7256.173262</v>
      </c>
      <c r="N134" s="17"/>
      <c r="O134" s="15"/>
      <c r="P134" s="15"/>
      <c r="Q134" s="17"/>
      <c r="R134" s="13">
        <v>-4785.635426</v>
      </c>
      <c r="S134" s="13">
        <v>4211.823333</v>
      </c>
      <c r="T134" s="17"/>
      <c r="U134" s="15"/>
      <c r="V134" s="15"/>
      <c r="W134" s="17"/>
      <c r="X134" s="13">
        <v>-4512.493277</v>
      </c>
      <c r="Y134" s="17"/>
      <c r="Z134" s="17"/>
      <c r="AA134" s="15"/>
      <c r="AB134" s="17"/>
      <c r="AC134" s="17"/>
      <c r="AD134" s="13">
        <v>1450.337009</v>
      </c>
      <c r="AE134" s="17"/>
      <c r="AF134" s="17"/>
      <c r="AG134" s="15"/>
      <c r="AH134" s="17"/>
      <c r="AI134" s="17"/>
      <c r="AJ134" s="17"/>
    </row>
    <row r="135">
      <c r="A135" s="13">
        <f t="shared" si="1"/>
        <v>50</v>
      </c>
      <c r="B135" s="13">
        <f t="shared" si="2"/>
        <v>2023</v>
      </c>
      <c r="C135" s="14">
        <v>45275.0</v>
      </c>
      <c r="D135" s="13">
        <v>2930.779877</v>
      </c>
      <c r="E135" s="13">
        <v>1233.544818</v>
      </c>
      <c r="F135" s="13">
        <v>-341.8021796</v>
      </c>
      <c r="G135" s="15"/>
      <c r="H135" s="15"/>
      <c r="I135" s="15"/>
      <c r="J135" s="13">
        <v>-2299.04854</v>
      </c>
      <c r="K135" s="17"/>
      <c r="L135" s="13">
        <v>1684.141629</v>
      </c>
      <c r="M135" s="13">
        <v>-950.7552243</v>
      </c>
      <c r="N135" s="17"/>
      <c r="O135" s="15"/>
      <c r="P135" s="15"/>
      <c r="Q135" s="17"/>
      <c r="R135" s="13">
        <v>2478.806703</v>
      </c>
      <c r="S135" s="13">
        <v>3881.293939</v>
      </c>
      <c r="T135" s="17"/>
      <c r="U135" s="15"/>
      <c r="V135" s="15"/>
      <c r="W135" s="17"/>
      <c r="X135" s="13">
        <v>895.1876103</v>
      </c>
      <c r="Y135" s="17"/>
      <c r="Z135" s="17"/>
      <c r="AA135" s="15"/>
      <c r="AB135" s="17"/>
      <c r="AC135" s="17"/>
      <c r="AD135" s="13">
        <v>733.3864051</v>
      </c>
      <c r="AE135" s="17"/>
      <c r="AF135" s="17"/>
      <c r="AG135" s="15"/>
      <c r="AH135" s="17"/>
      <c r="AI135" s="17"/>
      <c r="AJ135" s="17"/>
    </row>
    <row r="136">
      <c r="A136" s="13">
        <f t="shared" si="1"/>
        <v>51</v>
      </c>
      <c r="B136" s="13">
        <f t="shared" si="2"/>
        <v>2023</v>
      </c>
      <c r="C136" s="14">
        <v>45278.0</v>
      </c>
      <c r="D136" s="13">
        <v>7325.338712</v>
      </c>
      <c r="E136" s="13">
        <v>1974.952065</v>
      </c>
      <c r="F136" s="13">
        <v>678.7695616</v>
      </c>
      <c r="G136" s="15"/>
      <c r="H136" s="15"/>
      <c r="I136" s="15"/>
      <c r="J136" s="13">
        <v>2663.4871</v>
      </c>
      <c r="K136" s="17"/>
      <c r="L136" s="12">
        <v>0.0</v>
      </c>
      <c r="M136" s="13">
        <v>1483.815975</v>
      </c>
      <c r="N136" s="17"/>
      <c r="O136" s="17"/>
      <c r="P136" s="15"/>
      <c r="Q136" s="17"/>
      <c r="R136" s="13">
        <v>8859.975811</v>
      </c>
      <c r="S136" s="13">
        <v>-790.75136</v>
      </c>
      <c r="T136" s="17"/>
      <c r="U136" s="15"/>
      <c r="V136" s="15"/>
      <c r="W136" s="17"/>
      <c r="X136" s="13">
        <v>-660.876296</v>
      </c>
      <c r="Y136" s="17"/>
      <c r="Z136" s="17"/>
      <c r="AA136" s="15"/>
      <c r="AB136" s="17"/>
      <c r="AC136" s="17"/>
      <c r="AD136" s="13">
        <v>1483.815975</v>
      </c>
      <c r="AE136" s="17"/>
      <c r="AF136" s="17"/>
      <c r="AG136" s="15"/>
      <c r="AH136" s="17"/>
      <c r="AI136" s="17"/>
      <c r="AJ136" s="17"/>
    </row>
    <row r="137">
      <c r="A137" s="13">
        <f t="shared" si="1"/>
        <v>51</v>
      </c>
      <c r="B137" s="13">
        <f t="shared" si="2"/>
        <v>2023</v>
      </c>
      <c r="C137" s="14">
        <v>45279.0</v>
      </c>
      <c r="D137" s="13">
        <v>2573.531497</v>
      </c>
      <c r="E137" s="13">
        <v>411.2609396</v>
      </c>
      <c r="F137" s="13">
        <v>-251.1624669</v>
      </c>
      <c r="G137" s="15"/>
      <c r="H137" s="15"/>
      <c r="I137" s="15"/>
      <c r="J137" s="13">
        <v>8315.871201</v>
      </c>
      <c r="K137" s="17"/>
      <c r="L137" s="13">
        <v>-1996.470588</v>
      </c>
      <c r="M137" s="13">
        <v>1830.298017</v>
      </c>
      <c r="N137" s="17"/>
      <c r="O137" s="15"/>
      <c r="P137" s="15"/>
      <c r="Q137" s="17"/>
      <c r="R137" s="13">
        <v>8016.0176</v>
      </c>
      <c r="S137" s="13">
        <v>-1372.42</v>
      </c>
      <c r="T137" s="17"/>
      <c r="U137" s="15"/>
      <c r="V137" s="15"/>
      <c r="W137" s="17"/>
      <c r="X137" s="13">
        <v>-612.8675142</v>
      </c>
      <c r="Y137" s="17"/>
      <c r="Z137" s="17"/>
      <c r="AA137" s="15"/>
      <c r="AB137" s="17"/>
      <c r="AC137" s="17"/>
      <c r="AD137" s="13">
        <v>-166.1725707</v>
      </c>
      <c r="AE137" s="17"/>
      <c r="AF137" s="17"/>
      <c r="AG137" s="15"/>
      <c r="AH137" s="17"/>
      <c r="AI137" s="17"/>
      <c r="AJ137" s="17"/>
    </row>
    <row r="138">
      <c r="A138" s="13">
        <f t="shared" si="1"/>
        <v>51</v>
      </c>
      <c r="B138" s="13">
        <f t="shared" si="2"/>
        <v>2023</v>
      </c>
      <c r="C138" s="14">
        <v>45280.0</v>
      </c>
      <c r="D138" s="13">
        <v>-16175.23435</v>
      </c>
      <c r="E138" s="13">
        <v>-6053.740069</v>
      </c>
      <c r="F138" s="13">
        <v>49.1529188</v>
      </c>
      <c r="G138" s="15"/>
      <c r="H138" s="15"/>
      <c r="I138" s="15"/>
      <c r="J138" s="13">
        <v>-47741.68863</v>
      </c>
      <c r="K138" s="17"/>
      <c r="L138" s="13">
        <v>2571.308841</v>
      </c>
      <c r="M138" s="13">
        <v>-4663.381467</v>
      </c>
      <c r="N138" s="17"/>
      <c r="O138" s="15"/>
      <c r="P138" s="15"/>
      <c r="Q138" s="17"/>
      <c r="R138" s="13">
        <v>-7652.559248</v>
      </c>
      <c r="S138" s="13">
        <v>-1477.26</v>
      </c>
      <c r="T138" s="17"/>
      <c r="U138" s="15"/>
      <c r="V138" s="15"/>
      <c r="W138" s="17"/>
      <c r="X138" s="13">
        <v>3310.7292</v>
      </c>
      <c r="Y138" s="17"/>
      <c r="Z138" s="17"/>
      <c r="AA138" s="15"/>
      <c r="AB138" s="17"/>
      <c r="AC138" s="17"/>
      <c r="AD138" s="13">
        <v>-2092.072626</v>
      </c>
      <c r="AE138" s="17"/>
      <c r="AF138" s="17"/>
      <c r="AG138" s="15"/>
      <c r="AH138" s="17"/>
      <c r="AI138" s="17"/>
      <c r="AJ138" s="17"/>
    </row>
    <row r="139">
      <c r="A139" s="13">
        <f t="shared" si="1"/>
        <v>51</v>
      </c>
      <c r="B139" s="13">
        <f t="shared" si="2"/>
        <v>2023</v>
      </c>
      <c r="C139" s="14">
        <v>45281.0</v>
      </c>
      <c r="D139" s="13">
        <v>3323.899719</v>
      </c>
      <c r="E139" s="13">
        <v>-1231.493842</v>
      </c>
      <c r="F139" s="13">
        <v>431.7460822</v>
      </c>
      <c r="G139" s="15"/>
      <c r="H139" s="15"/>
      <c r="I139" s="15"/>
      <c r="J139" s="13">
        <v>18427.22688</v>
      </c>
      <c r="K139" s="17"/>
      <c r="L139" s="13">
        <v>-3896.25064</v>
      </c>
      <c r="M139" s="13">
        <v>403.5518489</v>
      </c>
      <c r="N139" s="17"/>
      <c r="O139" s="15"/>
      <c r="P139" s="15"/>
      <c r="Q139" s="17"/>
      <c r="R139" s="13">
        <v>13692.57363</v>
      </c>
      <c r="S139" s="13">
        <v>-489.6233398</v>
      </c>
      <c r="T139" s="17"/>
      <c r="U139" s="15"/>
      <c r="V139" s="15"/>
      <c r="W139" s="17"/>
      <c r="X139" s="13">
        <v>-926.1534121</v>
      </c>
      <c r="Y139" s="17"/>
      <c r="Z139" s="17"/>
      <c r="AA139" s="15"/>
      <c r="AB139" s="17"/>
      <c r="AC139" s="17"/>
      <c r="AD139" s="13">
        <v>-3492.698791</v>
      </c>
      <c r="AE139" s="17"/>
      <c r="AF139" s="17"/>
      <c r="AG139" s="15"/>
      <c r="AH139" s="17"/>
      <c r="AI139" s="17"/>
      <c r="AJ139" s="17"/>
    </row>
    <row r="140">
      <c r="A140" s="13">
        <f t="shared" si="1"/>
        <v>51</v>
      </c>
      <c r="B140" s="13">
        <f t="shared" si="2"/>
        <v>2023</v>
      </c>
      <c r="C140" s="14">
        <v>45282.0</v>
      </c>
      <c r="D140" s="13">
        <v>155.26</v>
      </c>
      <c r="E140" s="13">
        <v>274.51</v>
      </c>
      <c r="F140" s="12">
        <v>0.0</v>
      </c>
      <c r="G140" s="15"/>
      <c r="H140" s="15"/>
      <c r="I140" s="17"/>
      <c r="J140" s="13">
        <v>-20.34674356</v>
      </c>
      <c r="K140" s="17"/>
      <c r="L140" s="12">
        <v>0.0</v>
      </c>
      <c r="M140" s="13">
        <v>309.34</v>
      </c>
      <c r="N140" s="17"/>
      <c r="O140" s="17"/>
      <c r="P140" s="15"/>
      <c r="Q140" s="17"/>
      <c r="R140" s="13">
        <v>-2048.757659</v>
      </c>
      <c r="S140" s="12">
        <v>0.0</v>
      </c>
      <c r="T140" s="17"/>
      <c r="U140" s="15"/>
      <c r="V140" s="17"/>
      <c r="W140" s="17"/>
      <c r="X140" s="12">
        <v>0.0</v>
      </c>
      <c r="Y140" s="17"/>
      <c r="Z140" s="17"/>
      <c r="AA140" s="17"/>
      <c r="AB140" s="17"/>
      <c r="AC140" s="17"/>
      <c r="AD140" s="13">
        <v>309.34</v>
      </c>
      <c r="AE140" s="17"/>
      <c r="AF140" s="17"/>
      <c r="AG140" s="15"/>
      <c r="AH140" s="17"/>
      <c r="AI140" s="17"/>
      <c r="AJ140" s="17"/>
    </row>
    <row r="141">
      <c r="A141" s="13">
        <f t="shared" si="1"/>
        <v>52</v>
      </c>
      <c r="B141" s="13">
        <f t="shared" si="2"/>
        <v>2023</v>
      </c>
      <c r="C141" s="14">
        <v>45285.0</v>
      </c>
      <c r="D141" s="12">
        <v>0.0</v>
      </c>
      <c r="E141" s="12">
        <v>0.0</v>
      </c>
      <c r="F141" s="12">
        <v>0.0</v>
      </c>
      <c r="G141" s="15"/>
      <c r="H141" s="15"/>
      <c r="I141" s="17"/>
      <c r="J141" s="12">
        <v>0.0</v>
      </c>
      <c r="K141" s="17"/>
      <c r="L141" s="12">
        <v>0.0</v>
      </c>
      <c r="M141" s="12">
        <v>0.0</v>
      </c>
      <c r="N141" s="17"/>
      <c r="O141" s="15"/>
      <c r="P141" s="15"/>
      <c r="Q141" s="17"/>
      <c r="R141" s="12">
        <v>0.0</v>
      </c>
      <c r="S141" s="12">
        <v>0.0</v>
      </c>
      <c r="T141" s="17"/>
      <c r="U141" s="15"/>
      <c r="V141" s="15"/>
      <c r="W141" s="17"/>
      <c r="X141" s="12">
        <v>0.0</v>
      </c>
      <c r="Y141" s="17"/>
      <c r="Z141" s="17"/>
      <c r="AA141" s="15"/>
      <c r="AB141" s="17"/>
      <c r="AC141" s="17"/>
      <c r="AD141" s="12">
        <v>0.0</v>
      </c>
      <c r="AE141" s="17"/>
      <c r="AF141" s="17"/>
      <c r="AG141" s="15"/>
      <c r="AH141" s="17"/>
      <c r="AI141" s="17"/>
      <c r="AJ141" s="17"/>
    </row>
    <row r="142">
      <c r="A142" s="13">
        <f t="shared" si="1"/>
        <v>52</v>
      </c>
      <c r="B142" s="13">
        <f t="shared" si="2"/>
        <v>2023</v>
      </c>
      <c r="C142" s="14">
        <v>45286.0</v>
      </c>
      <c r="D142" s="12">
        <v>0.0</v>
      </c>
      <c r="E142" s="12">
        <v>0.0</v>
      </c>
      <c r="F142" s="12">
        <v>0.0</v>
      </c>
      <c r="G142" s="15"/>
      <c r="H142" s="15"/>
      <c r="I142" s="17"/>
      <c r="J142" s="12">
        <v>0.0</v>
      </c>
      <c r="K142" s="17"/>
      <c r="L142" s="12">
        <v>0.0</v>
      </c>
      <c r="M142" s="12">
        <v>0.0</v>
      </c>
      <c r="N142" s="17"/>
      <c r="O142" s="15"/>
      <c r="P142" s="15"/>
      <c r="Q142" s="17"/>
      <c r="R142" s="12">
        <v>0.0</v>
      </c>
      <c r="S142" s="12">
        <v>0.0</v>
      </c>
      <c r="T142" s="17"/>
      <c r="U142" s="15"/>
      <c r="V142" s="15"/>
      <c r="W142" s="17"/>
      <c r="X142" s="12">
        <v>0.0</v>
      </c>
      <c r="Y142" s="17"/>
      <c r="Z142" s="17"/>
      <c r="AA142" s="15"/>
      <c r="AB142" s="17"/>
      <c r="AC142" s="17"/>
      <c r="AD142" s="12">
        <v>0.0</v>
      </c>
      <c r="AE142" s="17"/>
      <c r="AF142" s="17"/>
      <c r="AG142" s="15"/>
      <c r="AH142" s="17"/>
      <c r="AI142" s="17"/>
      <c r="AJ142" s="17"/>
    </row>
    <row r="143">
      <c r="A143" s="13">
        <f t="shared" si="1"/>
        <v>52</v>
      </c>
      <c r="B143" s="13">
        <f t="shared" si="2"/>
        <v>2023</v>
      </c>
      <c r="C143" s="14">
        <v>45287.0</v>
      </c>
      <c r="D143" s="12">
        <v>0.0</v>
      </c>
      <c r="E143" s="12">
        <v>0.0</v>
      </c>
      <c r="F143" s="12">
        <v>0.0</v>
      </c>
      <c r="G143" s="15"/>
      <c r="H143" s="15"/>
      <c r="I143" s="15"/>
      <c r="J143" s="12">
        <v>0.0</v>
      </c>
      <c r="K143" s="17"/>
      <c r="L143" s="12">
        <v>0.0</v>
      </c>
      <c r="M143" s="12">
        <v>0.0</v>
      </c>
      <c r="N143" s="17"/>
      <c r="O143" s="15"/>
      <c r="P143" s="15"/>
      <c r="Q143" s="17"/>
      <c r="R143" s="12">
        <v>0.0</v>
      </c>
      <c r="S143" s="12">
        <v>0.0</v>
      </c>
      <c r="T143" s="17"/>
      <c r="U143" s="15"/>
      <c r="V143" s="15"/>
      <c r="W143" s="15"/>
      <c r="X143" s="12">
        <v>0.0</v>
      </c>
      <c r="Y143" s="17"/>
      <c r="Z143" s="17"/>
      <c r="AA143" s="15"/>
      <c r="AB143" s="17"/>
      <c r="AC143" s="17"/>
      <c r="AD143" s="12">
        <v>0.0</v>
      </c>
      <c r="AE143" s="17"/>
      <c r="AF143" s="17"/>
      <c r="AG143" s="15"/>
      <c r="AH143" s="17"/>
      <c r="AI143" s="17"/>
      <c r="AJ143" s="17"/>
    </row>
    <row r="144">
      <c r="A144" s="13">
        <f t="shared" si="1"/>
        <v>52</v>
      </c>
      <c r="B144" s="13">
        <f t="shared" si="2"/>
        <v>2023</v>
      </c>
      <c r="C144" s="14">
        <v>45288.0</v>
      </c>
      <c r="D144" s="12">
        <v>0.0</v>
      </c>
      <c r="E144" s="12">
        <v>0.0</v>
      </c>
      <c r="F144" s="12">
        <v>0.0</v>
      </c>
      <c r="G144" s="15"/>
      <c r="H144" s="15"/>
      <c r="I144" s="15"/>
      <c r="J144" s="12">
        <v>0.0</v>
      </c>
      <c r="K144" s="17"/>
      <c r="L144" s="12">
        <v>0.0</v>
      </c>
      <c r="M144" s="12">
        <v>0.0</v>
      </c>
      <c r="N144" s="17"/>
      <c r="O144" s="15"/>
      <c r="P144" s="15"/>
      <c r="Q144" s="15"/>
      <c r="R144" s="12">
        <v>0.0</v>
      </c>
      <c r="S144" s="12">
        <v>0.0</v>
      </c>
      <c r="T144" s="17"/>
      <c r="U144" s="15"/>
      <c r="V144" s="15"/>
      <c r="W144" s="15"/>
      <c r="X144" s="12">
        <v>0.0</v>
      </c>
      <c r="Y144" s="17"/>
      <c r="Z144" s="17"/>
      <c r="AA144" s="15"/>
      <c r="AB144" s="17"/>
      <c r="AC144" s="17"/>
      <c r="AD144" s="12">
        <v>0.0</v>
      </c>
      <c r="AE144" s="17"/>
      <c r="AF144" s="17"/>
      <c r="AG144" s="15"/>
      <c r="AH144" s="17"/>
      <c r="AI144" s="17"/>
      <c r="AJ144" s="17"/>
    </row>
    <row r="145">
      <c r="A145" s="13">
        <f t="shared" si="1"/>
        <v>52</v>
      </c>
      <c r="B145" s="13">
        <f t="shared" si="2"/>
        <v>2023</v>
      </c>
      <c r="C145" s="14">
        <v>45289.0</v>
      </c>
      <c r="D145" s="12">
        <v>0.0</v>
      </c>
      <c r="E145" s="12">
        <v>0.0</v>
      </c>
      <c r="F145" s="12">
        <v>0.0</v>
      </c>
      <c r="G145" s="15"/>
      <c r="H145" s="15"/>
      <c r="I145" s="15"/>
      <c r="J145" s="12">
        <v>0.0</v>
      </c>
      <c r="K145" s="17"/>
      <c r="L145" s="12">
        <v>0.0</v>
      </c>
      <c r="M145" s="12">
        <v>0.0</v>
      </c>
      <c r="N145" s="17"/>
      <c r="O145" s="15"/>
      <c r="P145" s="15"/>
      <c r="Q145" s="15"/>
      <c r="R145" s="12">
        <v>0.0</v>
      </c>
      <c r="S145" s="12">
        <v>0.0</v>
      </c>
      <c r="T145" s="17"/>
      <c r="U145" s="15"/>
      <c r="V145" s="15"/>
      <c r="W145" s="15"/>
      <c r="X145" s="12">
        <v>0.0</v>
      </c>
      <c r="Y145" s="17"/>
      <c r="Z145" s="17"/>
      <c r="AA145" s="15"/>
      <c r="AB145" s="17"/>
      <c r="AC145" s="17"/>
      <c r="AD145" s="12">
        <v>0.0</v>
      </c>
      <c r="AE145" s="17"/>
      <c r="AF145" s="17"/>
      <c r="AG145" s="15"/>
      <c r="AH145" s="17"/>
      <c r="AI145" s="17"/>
      <c r="AJ145" s="17"/>
    </row>
    <row r="146">
      <c r="A146" s="13">
        <f t="shared" si="1"/>
        <v>1</v>
      </c>
      <c r="B146" s="13">
        <f t="shared" si="2"/>
        <v>2024</v>
      </c>
      <c r="C146" s="14">
        <v>45292.0</v>
      </c>
      <c r="D146" s="12">
        <v>0.0</v>
      </c>
      <c r="E146" s="12">
        <v>0.0</v>
      </c>
      <c r="F146" s="12">
        <v>0.0</v>
      </c>
      <c r="G146" s="15"/>
      <c r="H146" s="15"/>
      <c r="I146" s="15"/>
      <c r="J146" s="12">
        <v>0.0</v>
      </c>
      <c r="K146" s="17"/>
      <c r="L146" s="12">
        <v>0.0</v>
      </c>
      <c r="M146" s="12">
        <v>0.0</v>
      </c>
      <c r="N146" s="17"/>
      <c r="O146" s="15"/>
      <c r="P146" s="15"/>
      <c r="Q146" s="15"/>
      <c r="R146" s="12">
        <v>0.0</v>
      </c>
      <c r="S146" s="12">
        <v>0.0</v>
      </c>
      <c r="T146" s="17"/>
      <c r="U146" s="15"/>
      <c r="V146" s="15"/>
      <c r="W146" s="15"/>
      <c r="X146" s="12">
        <v>0.0</v>
      </c>
      <c r="Y146" s="17"/>
      <c r="Z146" s="17"/>
      <c r="AA146" s="15"/>
      <c r="AB146" s="17"/>
      <c r="AC146" s="17"/>
      <c r="AD146" s="12">
        <v>0.0</v>
      </c>
      <c r="AE146" s="17"/>
      <c r="AF146" s="17"/>
      <c r="AG146" s="15"/>
      <c r="AH146" s="17"/>
      <c r="AI146" s="17"/>
      <c r="AJ146" s="17"/>
    </row>
    <row r="147">
      <c r="A147" s="13">
        <f t="shared" si="1"/>
        <v>1</v>
      </c>
      <c r="B147" s="13">
        <f t="shared" si="2"/>
        <v>2024</v>
      </c>
      <c r="C147" s="14">
        <v>45293.0</v>
      </c>
      <c r="D147" s="13">
        <v>-5926.67461</v>
      </c>
      <c r="E147" s="13">
        <v>1186.368465</v>
      </c>
      <c r="F147" s="12">
        <v>0.0</v>
      </c>
      <c r="G147" s="15"/>
      <c r="H147" s="15"/>
      <c r="I147" s="15"/>
      <c r="J147" s="13">
        <v>290.6552409</v>
      </c>
      <c r="K147" s="17"/>
      <c r="L147" s="13">
        <v>1035.138171</v>
      </c>
      <c r="M147" s="13">
        <v>-3472.706323</v>
      </c>
      <c r="N147" s="17"/>
      <c r="O147" s="15"/>
      <c r="P147" s="15"/>
      <c r="Q147" s="15"/>
      <c r="R147" s="13">
        <v>-2581.932466</v>
      </c>
      <c r="S147" s="13">
        <v>3379.930927</v>
      </c>
      <c r="T147" s="17"/>
      <c r="U147" s="15"/>
      <c r="V147" s="15"/>
      <c r="W147" s="15"/>
      <c r="X147" s="13">
        <v>-112.1932927</v>
      </c>
      <c r="Y147" s="17"/>
      <c r="Z147" s="17"/>
      <c r="AA147" s="15"/>
      <c r="AB147" s="17"/>
      <c r="AC147" s="17"/>
      <c r="AD147" s="13">
        <v>-2437.568152</v>
      </c>
      <c r="AE147" s="17"/>
      <c r="AF147" s="17"/>
      <c r="AG147" s="15"/>
      <c r="AH147" s="17"/>
      <c r="AI147" s="17"/>
      <c r="AJ147" s="17"/>
    </row>
    <row r="148">
      <c r="A148" s="13">
        <f t="shared" si="1"/>
        <v>1</v>
      </c>
      <c r="B148" s="13">
        <f t="shared" si="2"/>
        <v>2024</v>
      </c>
      <c r="C148" s="14">
        <v>45294.0</v>
      </c>
      <c r="D148" s="13">
        <v>-9141.378858</v>
      </c>
      <c r="E148" s="13">
        <v>1116.12275</v>
      </c>
      <c r="F148" s="12">
        <v>0.0</v>
      </c>
      <c r="G148" s="15"/>
      <c r="H148" s="15"/>
      <c r="I148" s="15"/>
      <c r="J148" s="13">
        <v>-25585.55829</v>
      </c>
      <c r="K148" s="17"/>
      <c r="L148" s="13">
        <v>-2044.940562</v>
      </c>
      <c r="M148" s="13">
        <v>-8891.417444</v>
      </c>
      <c r="N148" s="17"/>
      <c r="O148" s="15"/>
      <c r="P148" s="15"/>
      <c r="Q148" s="15"/>
      <c r="R148" s="13">
        <v>-16063.87222</v>
      </c>
      <c r="S148" s="13">
        <v>-2046.769117</v>
      </c>
      <c r="T148" s="17"/>
      <c r="U148" s="15"/>
      <c r="V148" s="15"/>
      <c r="W148" s="15"/>
      <c r="X148" s="13">
        <v>2663.390924</v>
      </c>
      <c r="Y148" s="17"/>
      <c r="Z148" s="17"/>
      <c r="AA148" s="15"/>
      <c r="AB148" s="17"/>
      <c r="AC148" s="17"/>
      <c r="AD148" s="13">
        <v>-10936.35801</v>
      </c>
      <c r="AE148" s="17"/>
      <c r="AF148" s="17"/>
      <c r="AG148" s="15"/>
      <c r="AH148" s="17"/>
      <c r="AI148" s="17"/>
      <c r="AJ148" s="17"/>
    </row>
    <row r="149">
      <c r="A149" s="13">
        <f t="shared" si="1"/>
        <v>1</v>
      </c>
      <c r="B149" s="13">
        <f t="shared" si="2"/>
        <v>2024</v>
      </c>
      <c r="C149" s="14">
        <v>45295.0</v>
      </c>
      <c r="D149" s="13">
        <v>849.3692354</v>
      </c>
      <c r="E149" s="13">
        <v>1181.810637</v>
      </c>
      <c r="F149" s="13">
        <v>-764.7061629</v>
      </c>
      <c r="G149" s="15"/>
      <c r="H149" s="15"/>
      <c r="I149" s="15"/>
      <c r="J149" s="13">
        <v>-12333.07406</v>
      </c>
      <c r="K149" s="17"/>
      <c r="L149" s="13">
        <v>1479.0</v>
      </c>
      <c r="M149" s="13">
        <v>-76.81061386</v>
      </c>
      <c r="N149" s="17"/>
      <c r="O149" s="15"/>
      <c r="P149" s="15"/>
      <c r="Q149" s="15"/>
      <c r="R149" s="13">
        <v>12713.9237</v>
      </c>
      <c r="S149" s="13">
        <v>3800.133852</v>
      </c>
      <c r="T149" s="13">
        <v>39.04447767</v>
      </c>
      <c r="U149" s="15"/>
      <c r="V149" s="15"/>
      <c r="W149" s="15"/>
      <c r="X149" s="13">
        <v>-204.0932264</v>
      </c>
      <c r="Y149" s="17"/>
      <c r="Z149" s="17"/>
      <c r="AA149" s="15"/>
      <c r="AB149" s="17"/>
      <c r="AC149" s="17"/>
      <c r="AD149" s="13">
        <v>1402.189386</v>
      </c>
      <c r="AE149" s="17"/>
      <c r="AF149" s="17"/>
      <c r="AG149" s="15"/>
      <c r="AH149" s="17"/>
      <c r="AI149" s="17"/>
      <c r="AJ149" s="17"/>
    </row>
    <row r="150">
      <c r="A150" s="13">
        <f t="shared" si="1"/>
        <v>1</v>
      </c>
      <c r="B150" s="13">
        <f t="shared" si="2"/>
        <v>2024</v>
      </c>
      <c r="C150" s="14">
        <v>45296.0</v>
      </c>
      <c r="D150" s="13">
        <v>-28.71212929</v>
      </c>
      <c r="E150" s="13">
        <v>497.7951802</v>
      </c>
      <c r="F150" s="13">
        <v>-328.600632</v>
      </c>
      <c r="G150" s="15"/>
      <c r="H150" s="15"/>
      <c r="I150" s="15"/>
      <c r="J150" s="13">
        <v>5265.235055</v>
      </c>
      <c r="K150" s="17"/>
      <c r="L150" s="13">
        <v>-2880.788594</v>
      </c>
      <c r="M150" s="13">
        <v>-560.6927291</v>
      </c>
      <c r="N150" s="13">
        <v>-665.8631365</v>
      </c>
      <c r="O150" s="17"/>
      <c r="P150" s="15"/>
      <c r="Q150" s="15"/>
      <c r="R150" s="13">
        <v>3055.125056</v>
      </c>
      <c r="S150" s="13">
        <v>780.97</v>
      </c>
      <c r="T150" s="13">
        <v>54.12971589</v>
      </c>
      <c r="U150" s="15"/>
      <c r="V150" s="17"/>
      <c r="W150" s="15"/>
      <c r="X150" s="13">
        <v>-734.3170152</v>
      </c>
      <c r="Y150" s="17"/>
      <c r="Z150" s="17"/>
      <c r="AA150" s="15"/>
      <c r="AB150" s="17"/>
      <c r="AC150" s="17"/>
      <c r="AD150" s="13">
        <v>-3441.481323</v>
      </c>
      <c r="AE150" s="17"/>
      <c r="AF150" s="17"/>
      <c r="AG150" s="15"/>
      <c r="AH150" s="17"/>
      <c r="AI150" s="17"/>
      <c r="AJ150" s="17"/>
    </row>
    <row r="151">
      <c r="A151" s="13">
        <f t="shared" si="1"/>
        <v>2</v>
      </c>
      <c r="B151" s="13">
        <f t="shared" si="2"/>
        <v>2024</v>
      </c>
      <c r="C151" s="14">
        <v>45299.0</v>
      </c>
      <c r="D151" s="13">
        <v>6561.036383</v>
      </c>
      <c r="E151" s="13">
        <v>1338.366069</v>
      </c>
      <c r="F151" s="13">
        <v>6904.775298</v>
      </c>
      <c r="G151" s="15"/>
      <c r="H151" s="15"/>
      <c r="I151" s="15"/>
      <c r="J151" s="13">
        <v>647.5015624</v>
      </c>
      <c r="K151" s="17"/>
      <c r="L151" s="13">
        <v>6166.674572</v>
      </c>
      <c r="M151" s="13">
        <v>13804.64064</v>
      </c>
      <c r="N151" s="13">
        <v>6103.167823</v>
      </c>
      <c r="O151" s="15"/>
      <c r="P151" s="15"/>
      <c r="Q151" s="15"/>
      <c r="R151" s="13">
        <v>6734.741351</v>
      </c>
      <c r="S151" s="13">
        <v>-2918.85</v>
      </c>
      <c r="T151" s="13">
        <v>8818.636524</v>
      </c>
      <c r="U151" s="15"/>
      <c r="V151" s="15"/>
      <c r="W151" s="15"/>
      <c r="X151" s="13">
        <v>-250.6071127</v>
      </c>
      <c r="Y151" s="17"/>
      <c r="Z151" s="17"/>
      <c r="AA151" s="15"/>
      <c r="AB151" s="17"/>
      <c r="AC151" s="17"/>
      <c r="AD151" s="13">
        <v>19971.31521</v>
      </c>
      <c r="AE151" s="17"/>
      <c r="AF151" s="17"/>
      <c r="AG151" s="15"/>
      <c r="AH151" s="17"/>
      <c r="AI151" s="17"/>
      <c r="AJ151" s="17"/>
    </row>
    <row r="152">
      <c r="A152" s="13">
        <f t="shared" si="1"/>
        <v>2</v>
      </c>
      <c r="B152" s="13">
        <f t="shared" si="2"/>
        <v>2024</v>
      </c>
      <c r="C152" s="14">
        <v>45300.0</v>
      </c>
      <c r="D152" s="13">
        <v>-130.0646652</v>
      </c>
      <c r="E152" s="13">
        <v>-362.0051047</v>
      </c>
      <c r="F152" s="13">
        <v>86.0168051</v>
      </c>
      <c r="G152" s="15"/>
      <c r="H152" s="15"/>
      <c r="I152" s="15"/>
      <c r="J152" s="13">
        <v>-2380.26222</v>
      </c>
      <c r="K152" s="17"/>
      <c r="L152" s="13">
        <v>1805.446412</v>
      </c>
      <c r="M152" s="13">
        <v>1912.575857</v>
      </c>
      <c r="N152" s="13">
        <v>-85.97870186</v>
      </c>
      <c r="O152" s="15"/>
      <c r="P152" s="15"/>
      <c r="Q152" s="15"/>
      <c r="R152" s="13">
        <v>-942.5506592</v>
      </c>
      <c r="S152" s="13">
        <v>-1011.56</v>
      </c>
      <c r="T152" s="13">
        <v>1476.602261</v>
      </c>
      <c r="U152" s="13">
        <v>5508.581605</v>
      </c>
      <c r="V152" s="15"/>
      <c r="W152" s="15"/>
      <c r="X152" s="13">
        <v>463.986988</v>
      </c>
      <c r="Y152" s="17"/>
      <c r="Z152" s="17"/>
      <c r="AA152" s="15"/>
      <c r="AB152" s="17"/>
      <c r="AC152" s="17"/>
      <c r="AD152" s="13">
        <v>3718.022269</v>
      </c>
      <c r="AE152" s="17"/>
      <c r="AF152" s="17"/>
      <c r="AG152" s="15"/>
      <c r="AH152" s="17"/>
      <c r="AI152" s="17"/>
      <c r="AJ152" s="17"/>
    </row>
    <row r="153">
      <c r="A153" s="13">
        <f t="shared" si="1"/>
        <v>2</v>
      </c>
      <c r="B153" s="13">
        <f t="shared" si="2"/>
        <v>2024</v>
      </c>
      <c r="C153" s="14">
        <v>45301.0</v>
      </c>
      <c r="D153" s="13">
        <v>2104.662916</v>
      </c>
      <c r="E153" s="13">
        <v>-518.913131</v>
      </c>
      <c r="F153" s="13">
        <v>854.8833318</v>
      </c>
      <c r="G153" s="15"/>
      <c r="H153" s="15"/>
      <c r="I153" s="15"/>
      <c r="J153" s="13">
        <v>3377.14364</v>
      </c>
      <c r="K153" s="17"/>
      <c r="L153" s="13">
        <v>3475.435827</v>
      </c>
      <c r="M153" s="13">
        <v>4255.614647</v>
      </c>
      <c r="N153" s="13">
        <v>1265.921144</v>
      </c>
      <c r="O153" s="15"/>
      <c r="P153" s="15"/>
      <c r="Q153" s="15"/>
      <c r="R153" s="13">
        <v>-2463.031421</v>
      </c>
      <c r="S153" s="13">
        <v>285.06</v>
      </c>
      <c r="T153" s="13">
        <v>4300.879743</v>
      </c>
      <c r="U153" s="13">
        <v>7219.963461</v>
      </c>
      <c r="V153" s="15"/>
      <c r="W153" s="15"/>
      <c r="X153" s="13">
        <v>51.8444339</v>
      </c>
      <c r="Y153" s="17"/>
      <c r="Z153" s="17"/>
      <c r="AA153" s="15"/>
      <c r="AB153" s="17"/>
      <c r="AC153" s="17"/>
      <c r="AD153" s="13">
        <v>7731.050474</v>
      </c>
      <c r="AE153" s="17"/>
      <c r="AF153" s="17"/>
      <c r="AG153" s="15"/>
      <c r="AH153" s="17"/>
      <c r="AI153" s="17"/>
      <c r="AJ153" s="17"/>
    </row>
    <row r="154">
      <c r="A154" s="13">
        <f t="shared" si="1"/>
        <v>2</v>
      </c>
      <c r="B154" s="13">
        <f t="shared" si="2"/>
        <v>2024</v>
      </c>
      <c r="C154" s="14">
        <v>45302.0</v>
      </c>
      <c r="D154" s="13">
        <v>-678.8558615</v>
      </c>
      <c r="E154" s="13">
        <v>-199.4890228</v>
      </c>
      <c r="F154" s="13">
        <v>-124.8265208</v>
      </c>
      <c r="G154" s="15"/>
      <c r="H154" s="15"/>
      <c r="I154" s="15"/>
      <c r="J154" s="13">
        <v>-1698.240989</v>
      </c>
      <c r="K154" s="17"/>
      <c r="L154" s="13">
        <v>-5185.273911</v>
      </c>
      <c r="M154" s="13">
        <v>-5360.706479</v>
      </c>
      <c r="N154" s="13">
        <v>527.9107297</v>
      </c>
      <c r="O154" s="15"/>
      <c r="P154" s="15"/>
      <c r="Q154" s="15"/>
      <c r="R154" s="13">
        <v>-2345.733727</v>
      </c>
      <c r="S154" s="13">
        <v>2017.03</v>
      </c>
      <c r="T154" s="13">
        <v>-4104.457596</v>
      </c>
      <c r="U154" s="13">
        <v>-4988.190573</v>
      </c>
      <c r="V154" s="15"/>
      <c r="W154" s="15"/>
      <c r="X154" s="13">
        <v>-315.278</v>
      </c>
      <c r="Y154" s="17"/>
      <c r="Z154" s="17"/>
      <c r="AA154" s="15"/>
      <c r="AB154" s="17"/>
      <c r="AC154" s="17"/>
      <c r="AD154" s="13">
        <v>-10545.98039</v>
      </c>
      <c r="AE154" s="17"/>
      <c r="AF154" s="17"/>
      <c r="AG154" s="15"/>
      <c r="AH154" s="17"/>
      <c r="AI154" s="17"/>
      <c r="AJ154" s="17"/>
    </row>
    <row r="155">
      <c r="A155" s="13">
        <f t="shared" si="1"/>
        <v>2</v>
      </c>
      <c r="B155" s="13">
        <f t="shared" si="2"/>
        <v>2024</v>
      </c>
      <c r="C155" s="14">
        <v>45303.0</v>
      </c>
      <c r="D155" s="13">
        <v>704.0811319</v>
      </c>
      <c r="E155" s="13">
        <v>227.2395372</v>
      </c>
      <c r="F155" s="13">
        <v>1224.125138</v>
      </c>
      <c r="G155" s="15"/>
      <c r="H155" s="15"/>
      <c r="I155" s="15"/>
      <c r="J155" s="13">
        <v>1316.01988</v>
      </c>
      <c r="K155" s="17"/>
      <c r="L155" s="13">
        <v>-1198.315821</v>
      </c>
      <c r="M155" s="13">
        <v>205.8052871</v>
      </c>
      <c r="N155" s="13">
        <v>420.5387911</v>
      </c>
      <c r="O155" s="15"/>
      <c r="P155" s="15"/>
      <c r="Q155" s="15"/>
      <c r="R155" s="13">
        <v>1369.003436</v>
      </c>
      <c r="S155" s="13">
        <v>101.3884028</v>
      </c>
      <c r="T155" s="13">
        <v>-2003.502308</v>
      </c>
      <c r="U155" s="13">
        <v>-2268.427179</v>
      </c>
      <c r="V155" s="15"/>
      <c r="W155" s="15"/>
      <c r="X155" s="13">
        <v>-185.9832785</v>
      </c>
      <c r="Y155" s="17"/>
      <c r="Z155" s="17"/>
      <c r="AA155" s="15"/>
      <c r="AB155" s="17"/>
      <c r="AC155" s="17"/>
      <c r="AD155" s="13">
        <v>-992.5105335</v>
      </c>
      <c r="AE155" s="17"/>
      <c r="AF155" s="17"/>
      <c r="AG155" s="15"/>
      <c r="AH155" s="17"/>
      <c r="AI155" s="17"/>
      <c r="AJ155" s="17"/>
    </row>
    <row r="156">
      <c r="A156" s="13">
        <f t="shared" si="1"/>
        <v>3</v>
      </c>
      <c r="B156" s="13">
        <f t="shared" si="2"/>
        <v>2024</v>
      </c>
      <c r="C156" s="14">
        <v>45306.0</v>
      </c>
      <c r="D156" s="13">
        <v>0.0</v>
      </c>
      <c r="E156" s="13">
        <v>0.0</v>
      </c>
      <c r="F156" s="13">
        <v>0.0</v>
      </c>
      <c r="G156" s="15"/>
      <c r="H156" s="15"/>
      <c r="I156" s="15"/>
      <c r="J156" s="13">
        <v>-72.98648</v>
      </c>
      <c r="K156" s="17"/>
      <c r="L156" s="12">
        <v>0.0</v>
      </c>
      <c r="M156" s="13">
        <v>0.0</v>
      </c>
      <c r="N156" s="13">
        <v>0.0</v>
      </c>
      <c r="O156" s="15"/>
      <c r="P156" s="15"/>
      <c r="Q156" s="15"/>
      <c r="R156" s="13">
        <v>-2511.957302</v>
      </c>
      <c r="S156" s="12">
        <v>0.0</v>
      </c>
      <c r="T156" s="13">
        <v>0.0</v>
      </c>
      <c r="U156" s="13">
        <v>0.0</v>
      </c>
      <c r="V156" s="15"/>
      <c r="W156" s="15"/>
      <c r="X156" s="13">
        <v>124.606099</v>
      </c>
      <c r="Y156" s="17"/>
      <c r="Z156" s="17"/>
      <c r="AA156" s="15"/>
      <c r="AB156" s="17"/>
      <c r="AC156" s="17"/>
      <c r="AD156" s="13">
        <v>0.0</v>
      </c>
      <c r="AE156" s="17"/>
      <c r="AF156" s="17"/>
      <c r="AG156" s="15"/>
      <c r="AH156" s="17"/>
      <c r="AI156" s="17"/>
      <c r="AJ156" s="17"/>
    </row>
    <row r="157">
      <c r="A157" s="13">
        <f t="shared" si="1"/>
        <v>3</v>
      </c>
      <c r="B157" s="13">
        <f t="shared" si="2"/>
        <v>2024</v>
      </c>
      <c r="C157" s="14">
        <v>45307.0</v>
      </c>
      <c r="D157" s="13">
        <v>-1623.440963</v>
      </c>
      <c r="E157" s="13">
        <v>-2383.429111</v>
      </c>
      <c r="F157" s="13">
        <v>287.732912</v>
      </c>
      <c r="G157" s="15"/>
      <c r="H157" s="15"/>
      <c r="I157" s="15"/>
      <c r="J157" s="13">
        <v>-5162.6855</v>
      </c>
      <c r="K157" s="17"/>
      <c r="L157" s="13">
        <v>-1220.207654</v>
      </c>
      <c r="M157" s="13">
        <v>-2278.723388</v>
      </c>
      <c r="N157" s="13">
        <v>100.4963112</v>
      </c>
      <c r="O157" s="15"/>
      <c r="P157" s="15"/>
      <c r="Q157" s="15"/>
      <c r="R157" s="13">
        <v>-3227.664847</v>
      </c>
      <c r="S157" s="13">
        <v>4294.729475</v>
      </c>
      <c r="T157" s="13">
        <v>3149.486981</v>
      </c>
      <c r="U157" s="13">
        <v>-8591.662135</v>
      </c>
      <c r="V157" s="15"/>
      <c r="W157" s="15"/>
      <c r="X157" s="13">
        <v>1568.533871</v>
      </c>
      <c r="Y157" s="17"/>
      <c r="Z157" s="17"/>
      <c r="AA157" s="15"/>
      <c r="AB157" s="17"/>
      <c r="AC157" s="17"/>
      <c r="AD157" s="13">
        <v>-3498.931042</v>
      </c>
      <c r="AE157" s="17"/>
      <c r="AF157" s="17"/>
      <c r="AG157" s="15"/>
      <c r="AH157" s="17"/>
      <c r="AI157" s="17"/>
      <c r="AJ157" s="17"/>
    </row>
    <row r="158">
      <c r="A158" s="13">
        <f t="shared" si="1"/>
        <v>3</v>
      </c>
      <c r="B158" s="13">
        <f t="shared" si="2"/>
        <v>2024</v>
      </c>
      <c r="C158" s="14">
        <v>45308.0</v>
      </c>
      <c r="D158" s="13">
        <v>-3382.304053</v>
      </c>
      <c r="E158" s="13">
        <v>-1918.97382</v>
      </c>
      <c r="F158" s="13">
        <v>-1561.890559</v>
      </c>
      <c r="G158" s="15"/>
      <c r="H158" s="15"/>
      <c r="I158" s="15"/>
      <c r="J158" s="13">
        <v>-2784.658401</v>
      </c>
      <c r="K158" s="17"/>
      <c r="L158" s="13">
        <v>-3233.177586</v>
      </c>
      <c r="M158" s="13">
        <v>-4569.433511</v>
      </c>
      <c r="N158" s="13">
        <v>-1257.286189</v>
      </c>
      <c r="O158" s="15"/>
      <c r="P158" s="15"/>
      <c r="Q158" s="15"/>
      <c r="R158" s="13">
        <v>-6692.85096</v>
      </c>
      <c r="S158" s="13">
        <v>-892.676472</v>
      </c>
      <c r="T158" s="13">
        <v>-3744.164772</v>
      </c>
      <c r="U158" s="13">
        <v>-12024.87096</v>
      </c>
      <c r="V158" s="15"/>
      <c r="W158" s="15"/>
      <c r="X158" s="13">
        <v>1206.316325</v>
      </c>
      <c r="Y158" s="15"/>
      <c r="Z158" s="17"/>
      <c r="AA158" s="15"/>
      <c r="AB158" s="17"/>
      <c r="AC158" s="17"/>
      <c r="AD158" s="13">
        <v>-7802.611097</v>
      </c>
      <c r="AE158" s="17"/>
      <c r="AF158" s="17"/>
      <c r="AG158" s="15"/>
      <c r="AH158" s="17"/>
      <c r="AI158" s="17"/>
      <c r="AJ158" s="17"/>
    </row>
    <row r="159">
      <c r="A159" s="13">
        <f t="shared" si="1"/>
        <v>3</v>
      </c>
      <c r="B159" s="13">
        <f t="shared" si="2"/>
        <v>2024</v>
      </c>
      <c r="C159" s="14">
        <v>45309.0</v>
      </c>
      <c r="D159" s="13">
        <v>3743.616845</v>
      </c>
      <c r="E159" s="13">
        <v>-1256.994832</v>
      </c>
      <c r="F159" s="13">
        <v>640.7870183</v>
      </c>
      <c r="G159" s="15"/>
      <c r="H159" s="15"/>
      <c r="I159" s="15"/>
      <c r="J159" s="13">
        <v>6234.90584</v>
      </c>
      <c r="K159" s="17"/>
      <c r="L159" s="13">
        <v>-4496.800555</v>
      </c>
      <c r="M159" s="13">
        <v>946.8938725</v>
      </c>
      <c r="N159" s="13">
        <v>-900.08</v>
      </c>
      <c r="O159" s="17"/>
      <c r="P159" s="15"/>
      <c r="Q159" s="15"/>
      <c r="R159" s="13">
        <v>2097.214117</v>
      </c>
      <c r="S159" s="13">
        <v>-3676.658671</v>
      </c>
      <c r="T159" s="13">
        <v>5245.395491</v>
      </c>
      <c r="U159" s="13">
        <v>11176.17529</v>
      </c>
      <c r="V159" s="15"/>
      <c r="W159" s="15"/>
      <c r="X159" s="13">
        <v>-1004.45305</v>
      </c>
      <c r="Y159" s="15"/>
      <c r="Z159" s="17"/>
      <c r="AA159" s="15"/>
      <c r="AB159" s="17"/>
      <c r="AC159" s="17"/>
      <c r="AD159" s="13">
        <v>-3549.906683</v>
      </c>
      <c r="AE159" s="17"/>
      <c r="AF159" s="17"/>
      <c r="AG159" s="15"/>
      <c r="AH159" s="17"/>
      <c r="AI159" s="17"/>
      <c r="AJ159" s="17"/>
    </row>
    <row r="160">
      <c r="A160" s="13">
        <f t="shared" si="1"/>
        <v>3</v>
      </c>
      <c r="B160" s="13">
        <f t="shared" si="2"/>
        <v>2024</v>
      </c>
      <c r="C160" s="14">
        <v>45310.0</v>
      </c>
      <c r="D160" s="13">
        <v>14043.34427</v>
      </c>
      <c r="E160" s="13">
        <v>5152.050122</v>
      </c>
      <c r="F160" s="13">
        <v>5189.544241</v>
      </c>
      <c r="G160" s="15"/>
      <c r="H160" s="15"/>
      <c r="I160" s="15"/>
      <c r="J160" s="13">
        <v>4322.20798</v>
      </c>
      <c r="K160" s="17"/>
      <c r="L160" s="13">
        <v>-1834.52</v>
      </c>
      <c r="M160" s="13">
        <v>3747.131237</v>
      </c>
      <c r="N160" s="13">
        <v>5219.223601</v>
      </c>
      <c r="O160" s="17"/>
      <c r="P160" s="15"/>
      <c r="Q160" s="15"/>
      <c r="R160" s="13">
        <v>379.4861918</v>
      </c>
      <c r="S160" s="13">
        <v>2508.774452</v>
      </c>
      <c r="T160" s="13">
        <v>13284.58353</v>
      </c>
      <c r="U160" s="13">
        <v>15785.04652</v>
      </c>
      <c r="V160" s="15"/>
      <c r="W160" s="15"/>
      <c r="X160" s="13">
        <v>-52.43409421</v>
      </c>
      <c r="Y160" s="15"/>
      <c r="Z160" s="17"/>
      <c r="AA160" s="15"/>
      <c r="AB160" s="17"/>
      <c r="AC160" s="17"/>
      <c r="AD160" s="13">
        <v>1912.611237</v>
      </c>
      <c r="AE160" s="17"/>
      <c r="AF160" s="17"/>
      <c r="AG160" s="15"/>
      <c r="AH160" s="17"/>
      <c r="AI160" s="17"/>
      <c r="AJ160" s="17"/>
    </row>
    <row r="161">
      <c r="A161" s="13">
        <f t="shared" si="1"/>
        <v>4</v>
      </c>
      <c r="B161" s="13">
        <f t="shared" si="2"/>
        <v>2024</v>
      </c>
      <c r="C161" s="14">
        <v>45313.0</v>
      </c>
      <c r="D161" s="13">
        <v>6150.891117</v>
      </c>
      <c r="E161" s="13">
        <v>1205.993002</v>
      </c>
      <c r="F161" s="13">
        <v>1436.570529</v>
      </c>
      <c r="G161" s="15"/>
      <c r="H161" s="15"/>
      <c r="I161" s="15"/>
      <c r="J161" s="13">
        <v>7978.394</v>
      </c>
      <c r="K161" s="17"/>
      <c r="L161" s="13">
        <v>74.07346126</v>
      </c>
      <c r="M161" s="13">
        <v>3420.558314</v>
      </c>
      <c r="N161" s="13">
        <v>1064.042644</v>
      </c>
      <c r="O161" s="17"/>
      <c r="P161" s="15"/>
      <c r="Q161" s="15"/>
      <c r="R161" s="13">
        <v>-1079.740456</v>
      </c>
      <c r="S161" s="13">
        <v>-628.3728129</v>
      </c>
      <c r="T161" s="13">
        <v>3167.540455</v>
      </c>
      <c r="U161" s="13">
        <v>10616.45711</v>
      </c>
      <c r="V161" s="15"/>
      <c r="W161" s="15"/>
      <c r="X161" s="13">
        <v>-887.62535</v>
      </c>
      <c r="Y161" s="15"/>
      <c r="Z161" s="17"/>
      <c r="AA161" s="15"/>
      <c r="AB161" s="17"/>
      <c r="AC161" s="17"/>
      <c r="AD161" s="13">
        <v>3494.631775</v>
      </c>
      <c r="AE161" s="17"/>
      <c r="AF161" s="17"/>
      <c r="AG161" s="15"/>
      <c r="AH161" s="17"/>
      <c r="AI161" s="17"/>
      <c r="AJ161" s="17"/>
    </row>
    <row r="162">
      <c r="A162" s="13">
        <f t="shared" si="1"/>
        <v>4</v>
      </c>
      <c r="B162" s="13">
        <f t="shared" si="2"/>
        <v>2024</v>
      </c>
      <c r="C162" s="14">
        <v>45314.0</v>
      </c>
      <c r="D162" s="13">
        <v>104.2625281</v>
      </c>
      <c r="E162" s="13">
        <v>1115.748001</v>
      </c>
      <c r="F162" s="13">
        <v>1122.537637</v>
      </c>
      <c r="G162" s="13">
        <v>-2621.050707</v>
      </c>
      <c r="H162" s="15"/>
      <c r="I162" s="15"/>
      <c r="J162" s="13">
        <v>3759.636247</v>
      </c>
      <c r="K162" s="17"/>
      <c r="L162" s="13">
        <v>3138.400075</v>
      </c>
      <c r="M162" s="13">
        <v>279.6181054</v>
      </c>
      <c r="N162" s="13">
        <v>-910.3155219</v>
      </c>
      <c r="O162" s="17"/>
      <c r="P162" s="15"/>
      <c r="Q162" s="15"/>
      <c r="R162" s="13">
        <v>3980.734335</v>
      </c>
      <c r="S162" s="13">
        <v>-757.97</v>
      </c>
      <c r="T162" s="13">
        <v>2543.866343</v>
      </c>
      <c r="U162" s="13">
        <v>-3188.27061</v>
      </c>
      <c r="V162" s="15"/>
      <c r="W162" s="15"/>
      <c r="X162" s="13">
        <v>-2179.497112</v>
      </c>
      <c r="Y162" s="15"/>
      <c r="Z162" s="17"/>
      <c r="AA162" s="15"/>
      <c r="AB162" s="17"/>
      <c r="AC162" s="17"/>
      <c r="AD162" s="13">
        <v>3418.01818</v>
      </c>
      <c r="AE162" s="17"/>
      <c r="AF162" s="17"/>
      <c r="AG162" s="15"/>
      <c r="AH162" s="17"/>
      <c r="AI162" s="17"/>
      <c r="AJ162" s="17"/>
    </row>
    <row r="163">
      <c r="A163" s="13">
        <f t="shared" si="1"/>
        <v>4</v>
      </c>
      <c r="B163" s="13">
        <f t="shared" si="2"/>
        <v>2024</v>
      </c>
      <c r="C163" s="14">
        <v>45315.0</v>
      </c>
      <c r="D163" s="13">
        <v>-1015.565147</v>
      </c>
      <c r="E163" s="13">
        <v>-836.9112606</v>
      </c>
      <c r="F163" s="13">
        <v>-299.2969367</v>
      </c>
      <c r="G163" s="13">
        <v>-3546.894364</v>
      </c>
      <c r="H163" s="15"/>
      <c r="I163" s="15"/>
      <c r="J163" s="13">
        <v>-10885.3476</v>
      </c>
      <c r="K163" s="17"/>
      <c r="L163" s="13">
        <v>-1006.874495</v>
      </c>
      <c r="M163" s="13">
        <v>-2854.882823</v>
      </c>
      <c r="N163" s="13">
        <v>-1530.25876</v>
      </c>
      <c r="O163" s="17"/>
      <c r="P163" s="15"/>
      <c r="Q163" s="15"/>
      <c r="R163" s="13">
        <v>1263.5059</v>
      </c>
      <c r="S163" s="13">
        <v>-1921.886487</v>
      </c>
      <c r="T163" s="13">
        <v>2721.246451</v>
      </c>
      <c r="U163" s="13">
        <v>-8981.861351</v>
      </c>
      <c r="V163" s="15"/>
      <c r="W163" s="15"/>
      <c r="X163" s="13">
        <v>363.9201581</v>
      </c>
      <c r="Y163" s="15"/>
      <c r="Z163" s="17"/>
      <c r="AA163" s="15"/>
      <c r="AB163" s="17"/>
      <c r="AC163" s="17"/>
      <c r="AD163" s="13">
        <v>-3861.757318</v>
      </c>
      <c r="AE163" s="17"/>
      <c r="AF163" s="17"/>
      <c r="AG163" s="15"/>
      <c r="AH163" s="17"/>
      <c r="AI163" s="17"/>
      <c r="AJ163" s="17"/>
    </row>
    <row r="164">
      <c r="A164" s="13">
        <f t="shared" si="1"/>
        <v>4</v>
      </c>
      <c r="B164" s="13">
        <f t="shared" si="2"/>
        <v>2024</v>
      </c>
      <c r="C164" s="14">
        <v>45316.0</v>
      </c>
      <c r="D164" s="13">
        <v>1076.781534</v>
      </c>
      <c r="E164" s="13">
        <v>-695.7122823</v>
      </c>
      <c r="F164" s="13">
        <v>-2321.860293</v>
      </c>
      <c r="G164" s="13">
        <v>3535.69903</v>
      </c>
      <c r="H164" s="15"/>
      <c r="I164" s="15"/>
      <c r="J164" s="13">
        <v>13912.13225</v>
      </c>
      <c r="K164" s="17"/>
      <c r="L164" s="13">
        <v>-5307.176801</v>
      </c>
      <c r="M164" s="13">
        <v>-3200.30354</v>
      </c>
      <c r="N164" s="13">
        <v>-1046.81625</v>
      </c>
      <c r="O164" s="13">
        <v>-1436.761615</v>
      </c>
      <c r="P164" s="15"/>
      <c r="Q164" s="15"/>
      <c r="R164" s="13">
        <v>-15123.88804</v>
      </c>
      <c r="S164" s="13">
        <v>-1433.276158</v>
      </c>
      <c r="T164" s="13">
        <v>1789.143828</v>
      </c>
      <c r="U164" s="13">
        <v>7729.706667</v>
      </c>
      <c r="V164" s="13">
        <v>-4229.578795</v>
      </c>
      <c r="W164" s="15"/>
      <c r="X164" s="13">
        <v>-6837.514895</v>
      </c>
      <c r="Y164" s="15"/>
      <c r="Z164" s="17"/>
      <c r="AA164" s="15"/>
      <c r="AB164" s="17"/>
      <c r="AC164" s="17"/>
      <c r="AD164" s="13">
        <v>-8507.480342</v>
      </c>
      <c r="AE164" s="17"/>
      <c r="AF164" s="17"/>
      <c r="AG164" s="15"/>
      <c r="AH164" s="17"/>
      <c r="AI164" s="17"/>
      <c r="AJ164" s="17"/>
    </row>
    <row r="165">
      <c r="A165" s="13">
        <f t="shared" si="1"/>
        <v>4</v>
      </c>
      <c r="B165" s="13">
        <f t="shared" si="2"/>
        <v>2024</v>
      </c>
      <c r="C165" s="14">
        <v>45317.0</v>
      </c>
      <c r="D165" s="13">
        <v>-168.9351312</v>
      </c>
      <c r="E165" s="13">
        <v>175.5488996</v>
      </c>
      <c r="F165" s="13">
        <v>608.2713688</v>
      </c>
      <c r="G165" s="13">
        <v>-3550.506151</v>
      </c>
      <c r="H165" s="15"/>
      <c r="I165" s="15"/>
      <c r="J165" s="13">
        <v>-2158.76508</v>
      </c>
      <c r="K165" s="17"/>
      <c r="L165" s="12">
        <v>0.0</v>
      </c>
      <c r="M165" s="13">
        <v>1461.260388</v>
      </c>
      <c r="N165" s="13">
        <v>1366.693599</v>
      </c>
      <c r="O165" s="13">
        <v>-1342.465485</v>
      </c>
      <c r="P165" s="15"/>
      <c r="Q165" s="15"/>
      <c r="R165" s="13">
        <v>-672.2695654</v>
      </c>
      <c r="S165" s="13">
        <v>-664.524383</v>
      </c>
      <c r="T165" s="13">
        <v>-5502.016934</v>
      </c>
      <c r="U165" s="13">
        <v>-685.596573</v>
      </c>
      <c r="V165" s="13">
        <v>-2045.880281</v>
      </c>
      <c r="W165" s="15"/>
      <c r="X165" s="13">
        <v>-5167.504099</v>
      </c>
      <c r="Y165" s="15"/>
      <c r="Z165" s="17"/>
      <c r="AA165" s="15"/>
      <c r="AB165" s="17"/>
      <c r="AC165" s="17"/>
      <c r="AD165" s="13">
        <v>1461.260388</v>
      </c>
      <c r="AE165" s="17"/>
      <c r="AF165" s="17"/>
      <c r="AG165" s="15"/>
      <c r="AH165" s="17"/>
      <c r="AI165" s="17"/>
      <c r="AJ165" s="17"/>
    </row>
    <row r="166">
      <c r="A166" s="13">
        <f t="shared" si="1"/>
        <v>5</v>
      </c>
      <c r="B166" s="13">
        <f t="shared" si="2"/>
        <v>2024</v>
      </c>
      <c r="C166" s="14">
        <v>45320.0</v>
      </c>
      <c r="D166" s="13">
        <v>6178.96285</v>
      </c>
      <c r="E166" s="13">
        <v>3271.373687</v>
      </c>
      <c r="F166" s="13">
        <v>2294.802914</v>
      </c>
      <c r="G166" s="13">
        <v>7228.01563</v>
      </c>
      <c r="H166" s="15"/>
      <c r="I166" s="15"/>
      <c r="J166" s="13">
        <v>1495.249375</v>
      </c>
      <c r="K166" s="17"/>
      <c r="L166" s="12">
        <v>0.0</v>
      </c>
      <c r="M166" s="13">
        <v>3948.643108</v>
      </c>
      <c r="N166" s="13">
        <v>5711.369675</v>
      </c>
      <c r="O166" s="13">
        <v>3327.349673</v>
      </c>
      <c r="P166" s="15"/>
      <c r="Q166" s="15"/>
      <c r="R166" s="13">
        <v>-12514.95287</v>
      </c>
      <c r="S166" s="13">
        <v>-918.0116528</v>
      </c>
      <c r="T166" s="13">
        <v>2829.983546</v>
      </c>
      <c r="U166" s="13">
        <v>11940.5428</v>
      </c>
      <c r="V166" s="13">
        <v>4742.33</v>
      </c>
      <c r="W166" s="15"/>
      <c r="X166" s="13">
        <v>-2314.053151</v>
      </c>
      <c r="Y166" s="15"/>
      <c r="Z166" s="17"/>
      <c r="AA166" s="15"/>
      <c r="AB166" s="17"/>
      <c r="AC166" s="17"/>
      <c r="AD166" s="13">
        <v>3948.643108</v>
      </c>
      <c r="AE166" s="17"/>
      <c r="AF166" s="17"/>
      <c r="AG166" s="15"/>
      <c r="AH166" s="17"/>
      <c r="AI166" s="17"/>
      <c r="AJ166" s="17"/>
    </row>
    <row r="167">
      <c r="A167" s="13">
        <f t="shared" si="1"/>
        <v>5</v>
      </c>
      <c r="B167" s="13">
        <f t="shared" si="2"/>
        <v>2024</v>
      </c>
      <c r="C167" s="14">
        <v>45321.0</v>
      </c>
      <c r="D167" s="13">
        <v>3028.744923</v>
      </c>
      <c r="E167" s="13">
        <v>-569.6349178</v>
      </c>
      <c r="F167" s="13">
        <v>-466.8487764</v>
      </c>
      <c r="G167" s="13">
        <v>418.6399752</v>
      </c>
      <c r="H167" s="15"/>
      <c r="I167" s="15"/>
      <c r="J167" s="13">
        <v>-950.3898069</v>
      </c>
      <c r="K167" s="17"/>
      <c r="L167" s="12">
        <v>0.0</v>
      </c>
      <c r="M167" s="13">
        <v>2817.336603</v>
      </c>
      <c r="N167" s="13">
        <v>2261.289111</v>
      </c>
      <c r="O167" s="13">
        <v>1735.658241</v>
      </c>
      <c r="P167" s="15"/>
      <c r="Q167" s="15"/>
      <c r="R167" s="13">
        <v>167.4426712</v>
      </c>
      <c r="S167" s="13">
        <v>482.3804726</v>
      </c>
      <c r="T167" s="13">
        <v>-840.76</v>
      </c>
      <c r="U167" s="13">
        <v>-7431.403124</v>
      </c>
      <c r="V167" s="13">
        <v>-1344.718864</v>
      </c>
      <c r="W167" s="15"/>
      <c r="X167" s="13">
        <v>-186.2980085</v>
      </c>
      <c r="Y167" s="15"/>
      <c r="Z167" s="17"/>
      <c r="AA167" s="15"/>
      <c r="AB167" s="17"/>
      <c r="AC167" s="17"/>
      <c r="AD167" s="13">
        <v>2817.336603</v>
      </c>
      <c r="AE167" s="17"/>
      <c r="AF167" s="17"/>
      <c r="AG167" s="15"/>
      <c r="AH167" s="17"/>
      <c r="AI167" s="17"/>
      <c r="AJ167" s="17"/>
    </row>
    <row r="168">
      <c r="A168" s="13">
        <f t="shared" si="1"/>
        <v>5</v>
      </c>
      <c r="B168" s="13">
        <f t="shared" si="2"/>
        <v>2024</v>
      </c>
      <c r="C168" s="14">
        <v>45322.0</v>
      </c>
      <c r="D168" s="13">
        <v>-12944.30256</v>
      </c>
      <c r="E168" s="13">
        <v>-1857.798979</v>
      </c>
      <c r="F168" s="13">
        <v>-556.1625701</v>
      </c>
      <c r="G168" s="13">
        <v>-12085.12387</v>
      </c>
      <c r="H168" s="15"/>
      <c r="I168" s="15"/>
      <c r="J168" s="13">
        <v>-17808.51815</v>
      </c>
      <c r="K168" s="15"/>
      <c r="L168" s="12">
        <v>0.0</v>
      </c>
      <c r="M168" s="13">
        <v>-4933.646505</v>
      </c>
      <c r="N168" s="13">
        <v>-13003.77082</v>
      </c>
      <c r="O168" s="13">
        <v>-2766.277913</v>
      </c>
      <c r="P168" s="15"/>
      <c r="Q168" s="15"/>
      <c r="R168" s="13">
        <v>-1440.552556</v>
      </c>
      <c r="S168" s="13">
        <v>757.684552</v>
      </c>
      <c r="T168" s="13">
        <v>-8252.760347</v>
      </c>
      <c r="U168" s="13">
        <v>-20734.1637</v>
      </c>
      <c r="V168" s="13">
        <v>-6647.974772</v>
      </c>
      <c r="W168" s="15"/>
      <c r="X168" s="13">
        <v>1550.9651</v>
      </c>
      <c r="Y168" s="15"/>
      <c r="Z168" s="17"/>
      <c r="AA168" s="15"/>
      <c r="AB168" s="17"/>
      <c r="AC168" s="17"/>
      <c r="AD168" s="13">
        <v>-4933.646505</v>
      </c>
      <c r="AE168" s="17"/>
      <c r="AF168" s="17"/>
      <c r="AG168" s="15"/>
      <c r="AH168" s="17"/>
      <c r="AI168" s="17"/>
      <c r="AJ168" s="17"/>
    </row>
    <row r="169">
      <c r="A169" s="13">
        <f t="shared" si="1"/>
        <v>5</v>
      </c>
      <c r="B169" s="13">
        <f t="shared" si="2"/>
        <v>2024</v>
      </c>
      <c r="C169" s="14">
        <v>45323.0</v>
      </c>
      <c r="D169" s="13">
        <v>10868.25455</v>
      </c>
      <c r="E169" s="13">
        <v>3238.804757</v>
      </c>
      <c r="F169" s="13">
        <v>1118.246743</v>
      </c>
      <c r="G169" s="13">
        <v>10071.44086</v>
      </c>
      <c r="H169" s="15"/>
      <c r="I169" s="15"/>
      <c r="J169" s="13">
        <v>5931.185185</v>
      </c>
      <c r="K169" s="15"/>
      <c r="L169" s="12">
        <v>0.0</v>
      </c>
      <c r="M169" s="13">
        <v>-5469.211057</v>
      </c>
      <c r="N169" s="13">
        <v>2529.433235</v>
      </c>
      <c r="O169" s="13">
        <v>1408.693313</v>
      </c>
      <c r="P169" s="15"/>
      <c r="Q169" s="15"/>
      <c r="R169" s="13">
        <v>8809.999649</v>
      </c>
      <c r="S169" s="13">
        <v>-445.6907151</v>
      </c>
      <c r="T169" s="13">
        <v>457.4681157</v>
      </c>
      <c r="U169" s="13">
        <v>15636.1187</v>
      </c>
      <c r="V169" s="13">
        <v>3371.18</v>
      </c>
      <c r="W169" s="15"/>
      <c r="X169" s="13">
        <v>-874.4787</v>
      </c>
      <c r="Y169" s="15"/>
      <c r="Z169" s="17"/>
      <c r="AA169" s="15"/>
      <c r="AB169" s="17"/>
      <c r="AC169" s="17"/>
      <c r="AD169" s="13">
        <v>-5469.211057</v>
      </c>
      <c r="AE169" s="17"/>
      <c r="AF169" s="17"/>
      <c r="AG169" s="15"/>
      <c r="AH169" s="17"/>
      <c r="AI169" s="17"/>
      <c r="AJ169" s="17"/>
    </row>
    <row r="170">
      <c r="A170" s="13">
        <f t="shared" si="1"/>
        <v>5</v>
      </c>
      <c r="B170" s="13">
        <f t="shared" si="2"/>
        <v>2024</v>
      </c>
      <c r="C170" s="14">
        <v>45324.0</v>
      </c>
      <c r="D170" s="13">
        <v>10019.63815</v>
      </c>
      <c r="E170" s="13">
        <v>3152.391681</v>
      </c>
      <c r="F170" s="13">
        <v>4825.800211</v>
      </c>
      <c r="G170" s="13">
        <v>6345.555169</v>
      </c>
      <c r="H170" s="15"/>
      <c r="I170" s="15"/>
      <c r="J170" s="13">
        <v>-439.55704</v>
      </c>
      <c r="K170" s="15"/>
      <c r="L170" s="12">
        <v>0.0</v>
      </c>
      <c r="M170" s="13">
        <v>10294.30382</v>
      </c>
      <c r="N170" s="13">
        <v>10726.27492</v>
      </c>
      <c r="O170" s="13">
        <v>5087.583521</v>
      </c>
      <c r="P170" s="15"/>
      <c r="Q170" s="15"/>
      <c r="R170" s="13">
        <v>5334.821177</v>
      </c>
      <c r="S170" s="13">
        <v>-359.8791853</v>
      </c>
      <c r="T170" s="13">
        <v>7561.735692</v>
      </c>
      <c r="U170" s="13">
        <v>152.9515472</v>
      </c>
      <c r="V170" s="13">
        <v>4210.370267</v>
      </c>
      <c r="W170" s="15"/>
      <c r="X170" s="13">
        <v>-924.157002</v>
      </c>
      <c r="Y170" s="15"/>
      <c r="Z170" s="15"/>
      <c r="AA170" s="15"/>
      <c r="AB170" s="17"/>
      <c r="AC170" s="17"/>
      <c r="AD170" s="13">
        <v>10294.30382</v>
      </c>
      <c r="AE170" s="17"/>
      <c r="AF170" s="17"/>
      <c r="AG170" s="15"/>
      <c r="AH170" s="17"/>
      <c r="AI170" s="17"/>
      <c r="AJ170" s="17"/>
    </row>
    <row r="171">
      <c r="A171" s="13">
        <f t="shared" si="1"/>
        <v>6</v>
      </c>
      <c r="B171" s="13">
        <f t="shared" si="2"/>
        <v>2024</v>
      </c>
      <c r="C171" s="14">
        <v>45327.0</v>
      </c>
      <c r="D171" s="13">
        <v>-223.9196032</v>
      </c>
      <c r="E171" s="13">
        <v>7.70247192</v>
      </c>
      <c r="F171" s="13">
        <v>-372.3196996</v>
      </c>
      <c r="G171" s="13">
        <v>-1561.058509</v>
      </c>
      <c r="H171" s="15"/>
      <c r="I171" s="15"/>
      <c r="J171" s="13">
        <v>-14461.38922</v>
      </c>
      <c r="K171" s="15"/>
      <c r="L171" s="12">
        <v>0.0</v>
      </c>
      <c r="M171" s="13">
        <v>-6153.067574</v>
      </c>
      <c r="N171" s="13">
        <v>-547.8216066</v>
      </c>
      <c r="O171" s="13">
        <v>-1701.90751</v>
      </c>
      <c r="P171" s="15"/>
      <c r="Q171" s="15"/>
      <c r="R171" s="13">
        <v>-7669.402789</v>
      </c>
      <c r="S171" s="13">
        <v>-2127.431996</v>
      </c>
      <c r="T171" s="13">
        <v>-1344.525285</v>
      </c>
      <c r="U171" s="13">
        <v>-11132.93188</v>
      </c>
      <c r="V171" s="13">
        <v>4254.045274</v>
      </c>
      <c r="W171" s="15"/>
      <c r="X171" s="13">
        <v>1295.021315</v>
      </c>
      <c r="Y171" s="15"/>
      <c r="Z171" s="15"/>
      <c r="AA171" s="15"/>
      <c r="AB171" s="17"/>
      <c r="AC171" s="17"/>
      <c r="AD171" s="13">
        <v>-6153.067574</v>
      </c>
      <c r="AE171" s="17"/>
      <c r="AF171" s="17"/>
      <c r="AG171" s="15"/>
      <c r="AH171" s="17"/>
      <c r="AI171" s="17"/>
      <c r="AJ171" s="17"/>
    </row>
    <row r="172">
      <c r="A172" s="13">
        <f t="shared" si="1"/>
        <v>6</v>
      </c>
      <c r="B172" s="13">
        <f t="shared" si="2"/>
        <v>2024</v>
      </c>
      <c r="C172" s="14">
        <v>45328.0</v>
      </c>
      <c r="D172" s="13">
        <v>738.0920614</v>
      </c>
      <c r="E172" s="13">
        <v>1127.553678</v>
      </c>
      <c r="F172" s="13">
        <v>-875.5494381</v>
      </c>
      <c r="G172" s="13">
        <v>229.4789294</v>
      </c>
      <c r="H172" s="15"/>
      <c r="I172" s="15"/>
      <c r="J172" s="13">
        <v>2960.497489</v>
      </c>
      <c r="K172" s="17"/>
      <c r="L172" s="12">
        <v>0.0</v>
      </c>
      <c r="M172" s="13">
        <v>-118.7549493</v>
      </c>
      <c r="N172" s="13">
        <v>-710.641763</v>
      </c>
      <c r="O172" s="13">
        <v>-1284.431849</v>
      </c>
      <c r="P172" s="15"/>
      <c r="Q172" s="15"/>
      <c r="R172" s="13">
        <v>-4173.8495</v>
      </c>
      <c r="S172" s="13">
        <v>-2030.333008</v>
      </c>
      <c r="T172" s="13">
        <v>-1676.649234</v>
      </c>
      <c r="U172" s="13">
        <v>490.6534752</v>
      </c>
      <c r="V172" s="13">
        <v>-2835.850832</v>
      </c>
      <c r="W172" s="15"/>
      <c r="X172" s="13">
        <v>-1959.200566</v>
      </c>
      <c r="Y172" s="15"/>
      <c r="Z172" s="15"/>
      <c r="AA172" s="15"/>
      <c r="AB172" s="17"/>
      <c r="AC172" s="17"/>
      <c r="AD172" s="13">
        <v>-118.7549493</v>
      </c>
      <c r="AE172" s="17"/>
      <c r="AF172" s="17"/>
      <c r="AG172" s="15"/>
      <c r="AH172" s="17"/>
      <c r="AI172" s="17"/>
      <c r="AJ172" s="17"/>
    </row>
    <row r="173">
      <c r="A173" s="13">
        <f t="shared" si="1"/>
        <v>6</v>
      </c>
      <c r="B173" s="13">
        <f t="shared" si="2"/>
        <v>2024</v>
      </c>
      <c r="C173" s="14">
        <v>45329.0</v>
      </c>
      <c r="D173" s="13">
        <v>9649.271931</v>
      </c>
      <c r="E173" s="13">
        <v>-9.81289392</v>
      </c>
      <c r="F173" s="13">
        <v>2648.16874</v>
      </c>
      <c r="G173" s="13">
        <v>4365.341581</v>
      </c>
      <c r="H173" s="15"/>
      <c r="I173" s="15"/>
      <c r="J173" s="13">
        <v>54.873098</v>
      </c>
      <c r="K173" s="13">
        <v>-35.1739771</v>
      </c>
      <c r="L173" s="12">
        <v>0.0</v>
      </c>
      <c r="M173" s="13">
        <v>3337.327674</v>
      </c>
      <c r="N173" s="13">
        <v>3801.324044</v>
      </c>
      <c r="O173" s="13">
        <v>33.95836765</v>
      </c>
      <c r="P173" s="15"/>
      <c r="Q173" s="15"/>
      <c r="R173" s="13">
        <v>2995.073808</v>
      </c>
      <c r="S173" s="13">
        <v>-393.0450352</v>
      </c>
      <c r="T173" s="13">
        <v>4001.498913</v>
      </c>
      <c r="U173" s="13">
        <v>5014.107999</v>
      </c>
      <c r="V173" s="13">
        <v>5670.20554</v>
      </c>
      <c r="W173" s="15"/>
      <c r="X173" s="13">
        <v>264.296496</v>
      </c>
      <c r="Y173" s="15"/>
      <c r="Z173" s="15"/>
      <c r="AA173" s="15"/>
      <c r="AB173" s="17"/>
      <c r="AC173" s="17"/>
      <c r="AD173" s="13">
        <v>3337.327674</v>
      </c>
      <c r="AE173" s="17"/>
      <c r="AF173" s="17"/>
      <c r="AG173" s="15"/>
      <c r="AH173" s="17"/>
      <c r="AI173" s="17"/>
      <c r="AJ173" s="17"/>
    </row>
    <row r="174">
      <c r="A174" s="13">
        <f t="shared" si="1"/>
        <v>6</v>
      </c>
      <c r="B174" s="13">
        <f t="shared" si="2"/>
        <v>2024</v>
      </c>
      <c r="C174" s="14">
        <v>45330.0</v>
      </c>
      <c r="D174" s="13">
        <v>9307.575339</v>
      </c>
      <c r="E174" s="13">
        <v>2769.27004</v>
      </c>
      <c r="F174" s="13">
        <v>1491.414351</v>
      </c>
      <c r="G174" s="13">
        <v>2952.633696</v>
      </c>
      <c r="H174" s="13">
        <v>465.8060713</v>
      </c>
      <c r="I174" s="15"/>
      <c r="J174" s="13">
        <v>82.842901</v>
      </c>
      <c r="K174" s="13">
        <v>-410.6328</v>
      </c>
      <c r="L174" s="12">
        <v>0.0</v>
      </c>
      <c r="M174" s="13">
        <v>4330.979941</v>
      </c>
      <c r="N174" s="13">
        <v>2587.941256</v>
      </c>
      <c r="O174" s="13">
        <v>3201.291571</v>
      </c>
      <c r="P174" s="15"/>
      <c r="Q174" s="15"/>
      <c r="R174" s="13">
        <v>2000.810656</v>
      </c>
      <c r="S174" s="13">
        <v>3005.360833</v>
      </c>
      <c r="T174" s="13">
        <v>637.8131788</v>
      </c>
      <c r="U174" s="13">
        <v>4078.219681</v>
      </c>
      <c r="V174" s="13">
        <v>4573.536416</v>
      </c>
      <c r="W174" s="15"/>
      <c r="X174" s="13">
        <v>746.922384</v>
      </c>
      <c r="Y174" s="15"/>
      <c r="Z174" s="15"/>
      <c r="AA174" s="15"/>
      <c r="AB174" s="17"/>
      <c r="AC174" s="17"/>
      <c r="AD174" s="13">
        <v>4330.979941</v>
      </c>
      <c r="AE174" s="17"/>
      <c r="AF174" s="17"/>
      <c r="AG174" s="15"/>
      <c r="AH174" s="17"/>
      <c r="AI174" s="17"/>
      <c r="AJ174" s="17"/>
    </row>
    <row r="175">
      <c r="A175" s="13">
        <f t="shared" si="1"/>
        <v>6</v>
      </c>
      <c r="B175" s="13">
        <f t="shared" si="2"/>
        <v>2024</v>
      </c>
      <c r="C175" s="14">
        <v>45331.0</v>
      </c>
      <c r="D175" s="13">
        <v>8582.361842</v>
      </c>
      <c r="E175" s="13">
        <v>5004.627326</v>
      </c>
      <c r="F175" s="13">
        <v>3778.210768</v>
      </c>
      <c r="G175" s="13">
        <v>3784.296505</v>
      </c>
      <c r="H175" s="13">
        <v>9528.50763</v>
      </c>
      <c r="I175" s="15"/>
      <c r="J175" s="13">
        <v>-274.6730975</v>
      </c>
      <c r="K175" s="13">
        <v>5122.42512</v>
      </c>
      <c r="L175" s="12">
        <v>0.0</v>
      </c>
      <c r="M175" s="13">
        <v>15880.95385</v>
      </c>
      <c r="N175" s="13">
        <v>2587.833715</v>
      </c>
      <c r="O175" s="13">
        <v>2916.017847</v>
      </c>
      <c r="P175" s="15"/>
      <c r="Q175" s="15"/>
      <c r="R175" s="13">
        <v>2086.07725</v>
      </c>
      <c r="S175" s="13">
        <v>5199.344893</v>
      </c>
      <c r="T175" s="13">
        <v>6406.959706</v>
      </c>
      <c r="U175" s="13">
        <v>4652.363057</v>
      </c>
      <c r="V175" s="13">
        <v>5276.617153</v>
      </c>
      <c r="W175" s="15"/>
      <c r="X175" s="13">
        <v>171.0394123</v>
      </c>
      <c r="Y175" s="15"/>
      <c r="Z175" s="15"/>
      <c r="AA175" s="15"/>
      <c r="AB175" s="17"/>
      <c r="AC175" s="17"/>
      <c r="AD175" s="13">
        <v>15880.95385</v>
      </c>
      <c r="AE175" s="17"/>
      <c r="AF175" s="17"/>
      <c r="AG175" s="15"/>
      <c r="AH175" s="17"/>
      <c r="AI175" s="17"/>
      <c r="AJ175" s="17"/>
    </row>
    <row r="176">
      <c r="A176" s="13">
        <f t="shared" si="1"/>
        <v>7</v>
      </c>
      <c r="B176" s="13">
        <f t="shared" si="2"/>
        <v>2024</v>
      </c>
      <c r="C176" s="14">
        <v>45334.0</v>
      </c>
      <c r="D176" s="13">
        <v>-2586.947865</v>
      </c>
      <c r="E176" s="13">
        <v>1998.027115</v>
      </c>
      <c r="F176" s="13">
        <v>46.90055468</v>
      </c>
      <c r="G176" s="13">
        <v>-1887.560808</v>
      </c>
      <c r="H176" s="13">
        <v>-5096.768735</v>
      </c>
      <c r="I176" s="15"/>
      <c r="J176" s="13">
        <v>-124.50794</v>
      </c>
      <c r="K176" s="13">
        <v>920.36945</v>
      </c>
      <c r="L176" s="12">
        <v>0.0</v>
      </c>
      <c r="M176" s="13">
        <v>-56.67998723</v>
      </c>
      <c r="N176" s="13">
        <v>-1018.600058</v>
      </c>
      <c r="O176" s="13">
        <v>-821.6938444</v>
      </c>
      <c r="P176" s="13">
        <v>-2670.751066</v>
      </c>
      <c r="Q176" s="15"/>
      <c r="R176" s="13">
        <v>1315.637142</v>
      </c>
      <c r="S176" s="13">
        <v>-1828.118775</v>
      </c>
      <c r="T176" s="13">
        <v>-1632.346756</v>
      </c>
      <c r="U176" s="13">
        <v>2972.514056</v>
      </c>
      <c r="V176" s="13">
        <v>-1308.983559</v>
      </c>
      <c r="W176" s="13">
        <v>-2385.286709</v>
      </c>
      <c r="X176" s="13">
        <v>-911.0849412</v>
      </c>
      <c r="Y176" s="15"/>
      <c r="Z176" s="15"/>
      <c r="AA176" s="15"/>
      <c r="AB176" s="17"/>
      <c r="AC176" s="17"/>
      <c r="AD176" s="13">
        <v>-56.67998723</v>
      </c>
      <c r="AE176" s="17"/>
      <c r="AF176" s="17"/>
      <c r="AG176" s="15"/>
      <c r="AH176" s="17"/>
      <c r="AI176" s="17"/>
      <c r="AJ176" s="17"/>
    </row>
    <row r="177">
      <c r="A177" s="13">
        <f t="shared" si="1"/>
        <v>7</v>
      </c>
      <c r="B177" s="13">
        <f t="shared" si="2"/>
        <v>2024</v>
      </c>
      <c r="C177" s="14">
        <v>45335.0</v>
      </c>
      <c r="D177" s="13">
        <v>-17547.0466</v>
      </c>
      <c r="E177" s="13">
        <v>-4448.198319</v>
      </c>
      <c r="F177" s="13">
        <v>-5110.392547</v>
      </c>
      <c r="G177" s="13">
        <v>-8474.960964</v>
      </c>
      <c r="H177" s="13">
        <v>-16333.85101</v>
      </c>
      <c r="I177" s="15"/>
      <c r="J177" s="13">
        <v>1393.203221</v>
      </c>
      <c r="K177" s="13">
        <v>-15291.91324</v>
      </c>
      <c r="L177" s="12">
        <v>0.0</v>
      </c>
      <c r="M177" s="13">
        <v>-11329.96143</v>
      </c>
      <c r="N177" s="13">
        <v>-8227.572378</v>
      </c>
      <c r="O177" s="13">
        <v>-2345.83664</v>
      </c>
      <c r="P177" s="13">
        <v>-8004.223272</v>
      </c>
      <c r="Q177" s="15"/>
      <c r="R177" s="13">
        <v>-5111.410315</v>
      </c>
      <c r="S177" s="13">
        <v>-5863.612457</v>
      </c>
      <c r="T177" s="13">
        <v>-3875.479471</v>
      </c>
      <c r="U177" s="13">
        <v>-14710.98468</v>
      </c>
      <c r="V177" s="13">
        <v>-8351.345228</v>
      </c>
      <c r="W177" s="13">
        <v>-4163.063037</v>
      </c>
      <c r="X177" s="13">
        <v>4044.203431</v>
      </c>
      <c r="Y177" s="15"/>
      <c r="Z177" s="15"/>
      <c r="AA177" s="15"/>
      <c r="AB177" s="17"/>
      <c r="AC177" s="17"/>
      <c r="AD177" s="13">
        <v>-11329.96143</v>
      </c>
      <c r="AE177" s="17"/>
      <c r="AF177" s="17"/>
      <c r="AG177" s="15"/>
      <c r="AH177" s="17"/>
      <c r="AI177" s="17"/>
      <c r="AJ177" s="17"/>
    </row>
    <row r="178">
      <c r="A178" s="13">
        <f t="shared" si="1"/>
        <v>7</v>
      </c>
      <c r="B178" s="13">
        <f t="shared" si="2"/>
        <v>2024</v>
      </c>
      <c r="C178" s="14">
        <v>45336.0</v>
      </c>
      <c r="D178" s="13">
        <v>10986.35211</v>
      </c>
      <c r="E178" s="13">
        <v>-1309.296672</v>
      </c>
      <c r="F178" s="13">
        <v>-82.62615025</v>
      </c>
      <c r="G178" s="15"/>
      <c r="H178" s="15"/>
      <c r="I178" s="15"/>
      <c r="J178" s="13">
        <v>1803.468234</v>
      </c>
      <c r="K178" s="13">
        <v>7267.899418</v>
      </c>
      <c r="L178" s="12">
        <v>0.0</v>
      </c>
      <c r="M178" s="13">
        <v>-8135.662918</v>
      </c>
      <c r="N178" s="13">
        <v>134.1737818</v>
      </c>
      <c r="O178" s="13">
        <v>829.4528251</v>
      </c>
      <c r="P178" s="15"/>
      <c r="Q178" s="15"/>
      <c r="R178" s="13">
        <v>-776.910064</v>
      </c>
      <c r="S178" s="13">
        <v>687.2852931</v>
      </c>
      <c r="T178" s="13">
        <v>-1163.155596</v>
      </c>
      <c r="U178" s="17"/>
      <c r="V178" s="13">
        <v>5760.750745</v>
      </c>
      <c r="W178" s="13">
        <v>4527.15</v>
      </c>
      <c r="X178" s="13">
        <v>-2907.90408</v>
      </c>
      <c r="Y178" s="15"/>
      <c r="Z178" s="15"/>
      <c r="AA178" s="15"/>
      <c r="AB178" s="17"/>
      <c r="AC178" s="17"/>
      <c r="AD178" s="13">
        <v>-8135.662918</v>
      </c>
      <c r="AE178" s="17"/>
      <c r="AF178" s="17"/>
      <c r="AG178" s="15"/>
      <c r="AH178" s="17"/>
      <c r="AI178" s="17"/>
      <c r="AJ178" s="17"/>
    </row>
    <row r="179">
      <c r="A179" s="13">
        <f t="shared" si="1"/>
        <v>7</v>
      </c>
      <c r="B179" s="13">
        <f t="shared" si="2"/>
        <v>2024</v>
      </c>
      <c r="C179" s="14">
        <v>45337.0</v>
      </c>
      <c r="D179" s="13">
        <v>-3726.75414</v>
      </c>
      <c r="E179" s="13">
        <v>3245.808739</v>
      </c>
      <c r="F179" s="13">
        <v>963.4318581</v>
      </c>
      <c r="G179" s="15"/>
      <c r="H179" s="15"/>
      <c r="I179" s="15"/>
      <c r="J179" s="13">
        <v>6421.303112</v>
      </c>
      <c r="K179" s="13">
        <v>2131.40599</v>
      </c>
      <c r="L179" s="12">
        <v>0.0</v>
      </c>
      <c r="M179" s="13">
        <v>-1411.796194</v>
      </c>
      <c r="N179" s="13">
        <v>1335.252197</v>
      </c>
      <c r="O179" s="13">
        <v>645.9728327</v>
      </c>
      <c r="P179" s="15"/>
      <c r="Q179" s="15"/>
      <c r="R179" s="13">
        <v>-3344.156032</v>
      </c>
      <c r="S179" s="13">
        <v>-171.1108841</v>
      </c>
      <c r="T179" s="13">
        <v>-470.2706169</v>
      </c>
      <c r="U179" s="17"/>
      <c r="V179" s="13">
        <v>6371.662615</v>
      </c>
      <c r="W179" s="13">
        <v>127.7821427</v>
      </c>
      <c r="X179" s="13">
        <v>-2360.58488</v>
      </c>
      <c r="Y179" s="15"/>
      <c r="Z179" s="15"/>
      <c r="AA179" s="15"/>
      <c r="AB179" s="17"/>
      <c r="AC179" s="17"/>
      <c r="AD179" s="13">
        <v>-1411.796194</v>
      </c>
      <c r="AE179" s="17"/>
      <c r="AF179" s="17"/>
      <c r="AG179" s="15"/>
      <c r="AH179" s="17"/>
      <c r="AI179" s="17"/>
      <c r="AJ179" s="17"/>
    </row>
    <row r="180">
      <c r="A180" s="13">
        <f t="shared" si="1"/>
        <v>7</v>
      </c>
      <c r="B180" s="13">
        <f t="shared" si="2"/>
        <v>2024</v>
      </c>
      <c r="C180" s="14">
        <v>45338.0</v>
      </c>
      <c r="D180" s="13">
        <v>-5844.672733</v>
      </c>
      <c r="E180" s="13">
        <v>-1536.055515</v>
      </c>
      <c r="F180" s="13">
        <v>-1012.491054</v>
      </c>
      <c r="G180" s="15"/>
      <c r="H180" s="15"/>
      <c r="I180" s="17"/>
      <c r="J180" s="13">
        <v>-2488.14155</v>
      </c>
      <c r="K180" s="13">
        <v>-1503.5297</v>
      </c>
      <c r="L180" s="12">
        <v>0.0</v>
      </c>
      <c r="M180" s="13">
        <v>-3042.955949</v>
      </c>
      <c r="N180" s="13">
        <v>-801.1065583</v>
      </c>
      <c r="O180" s="13">
        <v>-1788.05706</v>
      </c>
      <c r="P180" s="17"/>
      <c r="Q180" s="17"/>
      <c r="R180" s="13">
        <v>-14768.71846</v>
      </c>
      <c r="S180" s="13">
        <v>-4429.265125</v>
      </c>
      <c r="T180" s="13">
        <v>-2282.515882</v>
      </c>
      <c r="U180" s="17"/>
      <c r="V180" s="13">
        <v>2296.004409</v>
      </c>
      <c r="W180" s="13">
        <v>-1283.98</v>
      </c>
      <c r="X180" s="13">
        <v>-485.5082567</v>
      </c>
      <c r="Y180" s="17"/>
      <c r="Z180" s="17"/>
      <c r="AA180" s="15"/>
      <c r="AB180" s="17"/>
      <c r="AC180" s="17"/>
      <c r="AD180" s="13">
        <v>-3042.955949</v>
      </c>
      <c r="AE180" s="17"/>
      <c r="AF180" s="17"/>
      <c r="AG180" s="15"/>
      <c r="AH180" s="17"/>
      <c r="AI180" s="17"/>
      <c r="AJ180" s="17"/>
    </row>
    <row r="181">
      <c r="A181" s="13">
        <f t="shared" si="1"/>
        <v>8</v>
      </c>
      <c r="B181" s="13">
        <f t="shared" si="2"/>
        <v>2024</v>
      </c>
      <c r="C181" s="14">
        <v>45341.0</v>
      </c>
      <c r="D181" s="13">
        <v>0.0</v>
      </c>
      <c r="E181" s="13">
        <v>0.0</v>
      </c>
      <c r="F181" s="13">
        <v>0.0</v>
      </c>
      <c r="G181" s="15"/>
      <c r="H181" s="15"/>
      <c r="I181" s="17"/>
      <c r="J181" s="13">
        <v>0.0</v>
      </c>
      <c r="K181" s="13">
        <v>0.0</v>
      </c>
      <c r="L181" s="12">
        <v>0.0</v>
      </c>
      <c r="M181" s="13">
        <v>0.0</v>
      </c>
      <c r="N181" s="13">
        <v>0.0</v>
      </c>
      <c r="O181" s="13">
        <v>2.26359</v>
      </c>
      <c r="P181" s="15"/>
      <c r="Q181" s="17"/>
      <c r="R181" s="13">
        <v>-1702.421474</v>
      </c>
      <c r="S181" s="13">
        <v>0.0</v>
      </c>
      <c r="T181" s="13">
        <v>0.0</v>
      </c>
      <c r="U181" s="17"/>
      <c r="V181" s="13">
        <v>0.0</v>
      </c>
      <c r="W181" s="13">
        <v>0.0</v>
      </c>
      <c r="X181" s="13">
        <v>-74.027</v>
      </c>
      <c r="Y181" s="17"/>
      <c r="Z181" s="17"/>
      <c r="AA181" s="15"/>
      <c r="AB181" s="17"/>
      <c r="AC181" s="17"/>
      <c r="AD181" s="13">
        <v>0.0</v>
      </c>
      <c r="AE181" s="17"/>
      <c r="AF181" s="17"/>
      <c r="AG181" s="15"/>
      <c r="AH181" s="17"/>
      <c r="AI181" s="17"/>
      <c r="AJ181" s="17"/>
    </row>
    <row r="182">
      <c r="A182" s="13">
        <f t="shared" si="1"/>
        <v>8</v>
      </c>
      <c r="B182" s="13">
        <f t="shared" si="2"/>
        <v>2024</v>
      </c>
      <c r="C182" s="14">
        <v>45342.0</v>
      </c>
      <c r="D182" s="13">
        <v>-5513.182268</v>
      </c>
      <c r="E182" s="13">
        <v>-2533.410348</v>
      </c>
      <c r="F182" s="13">
        <v>-1295.808397</v>
      </c>
      <c r="G182" s="15"/>
      <c r="H182" s="15"/>
      <c r="I182" s="17"/>
      <c r="J182" s="13">
        <v>-4613.1205</v>
      </c>
      <c r="K182" s="13">
        <v>-1717.927</v>
      </c>
      <c r="L182" s="12">
        <v>0.0</v>
      </c>
      <c r="M182" s="13">
        <v>-4275.371064</v>
      </c>
      <c r="N182" s="13">
        <v>-2103.252395</v>
      </c>
      <c r="O182" s="13">
        <v>-786.1587813</v>
      </c>
      <c r="P182" s="15"/>
      <c r="Q182" s="17"/>
      <c r="R182" s="13">
        <v>-6939.368081</v>
      </c>
      <c r="S182" s="13">
        <v>-3627.060645</v>
      </c>
      <c r="T182" s="13">
        <v>-4386.09859</v>
      </c>
      <c r="U182" s="17"/>
      <c r="V182" s="13">
        <v>-1305.607003</v>
      </c>
      <c r="W182" s="13">
        <v>-2861.819348</v>
      </c>
      <c r="X182" s="13">
        <v>-89.04998088</v>
      </c>
      <c r="Y182" s="17"/>
      <c r="Z182" s="17"/>
      <c r="AA182" s="15"/>
      <c r="AB182" s="17"/>
      <c r="AC182" s="17"/>
      <c r="AD182" s="13">
        <v>-4275.371064</v>
      </c>
      <c r="AE182" s="17"/>
      <c r="AF182" s="17"/>
      <c r="AG182" s="15"/>
      <c r="AH182" s="17"/>
      <c r="AI182" s="17"/>
      <c r="AJ182" s="17"/>
    </row>
    <row r="183">
      <c r="A183" s="13">
        <f t="shared" si="1"/>
        <v>8</v>
      </c>
      <c r="B183" s="13">
        <f t="shared" si="2"/>
        <v>2024</v>
      </c>
      <c r="C183" s="14">
        <v>45343.0</v>
      </c>
      <c r="D183" s="13">
        <v>-4010.805472</v>
      </c>
      <c r="E183" s="13">
        <v>521.3628904</v>
      </c>
      <c r="F183" s="13">
        <v>682.2786395</v>
      </c>
      <c r="G183" s="15"/>
      <c r="H183" s="15"/>
      <c r="I183" s="17"/>
      <c r="J183" s="13">
        <v>2805.012922</v>
      </c>
      <c r="K183" s="13">
        <v>554.3496507</v>
      </c>
      <c r="L183" s="13">
        <v>1805.24</v>
      </c>
      <c r="M183" s="13">
        <v>-1841.898056</v>
      </c>
      <c r="N183" s="13">
        <v>17.2913209</v>
      </c>
      <c r="O183" s="13">
        <v>-396.176947</v>
      </c>
      <c r="P183" s="15"/>
      <c r="Q183" s="17"/>
      <c r="R183" s="17"/>
      <c r="S183" s="13">
        <v>-419.834251</v>
      </c>
      <c r="T183" s="13">
        <v>-657.1688431</v>
      </c>
      <c r="U183" s="17"/>
      <c r="V183" s="13">
        <v>1093.687184</v>
      </c>
      <c r="W183" s="13">
        <v>290.8946855</v>
      </c>
      <c r="X183" s="13">
        <v>256.01612</v>
      </c>
      <c r="Y183" s="17"/>
      <c r="Z183" s="17"/>
      <c r="AA183" s="15"/>
      <c r="AB183" s="17"/>
      <c r="AC183" s="17"/>
      <c r="AD183" s="13">
        <v>-36.65805568</v>
      </c>
      <c r="AE183" s="17"/>
      <c r="AF183" s="17"/>
      <c r="AG183" s="15"/>
      <c r="AH183" s="17"/>
      <c r="AI183" s="17"/>
      <c r="AJ183" s="17"/>
    </row>
    <row r="184">
      <c r="A184" s="13">
        <f t="shared" si="1"/>
        <v>8</v>
      </c>
      <c r="B184" s="13">
        <f t="shared" si="2"/>
        <v>2024</v>
      </c>
      <c r="C184" s="14">
        <v>45344.0</v>
      </c>
      <c r="D184" s="13">
        <v>22495.42961</v>
      </c>
      <c r="E184" s="13">
        <v>7476.519623</v>
      </c>
      <c r="F184" s="13">
        <v>5090.374505</v>
      </c>
      <c r="G184" s="15"/>
      <c r="H184" s="15"/>
      <c r="I184" s="17"/>
      <c r="J184" s="13">
        <v>21636.8162</v>
      </c>
      <c r="K184" s="13">
        <v>8706.61467</v>
      </c>
      <c r="L184" s="13">
        <v>4993.68</v>
      </c>
      <c r="M184" s="13">
        <v>13802.16305</v>
      </c>
      <c r="N184" s="13">
        <v>5917.234001</v>
      </c>
      <c r="O184" s="13">
        <v>7966.056304</v>
      </c>
      <c r="P184" s="15"/>
      <c r="Q184" s="17"/>
      <c r="R184" s="17"/>
      <c r="S184" s="13">
        <v>17240.54803</v>
      </c>
      <c r="T184" s="13">
        <v>2234.053865</v>
      </c>
      <c r="U184" s="17"/>
      <c r="V184" s="13">
        <v>3640.501073</v>
      </c>
      <c r="W184" s="13">
        <v>7065.248543</v>
      </c>
      <c r="X184" s="13">
        <v>-1134.874284</v>
      </c>
      <c r="Y184" s="17"/>
      <c r="Z184" s="17"/>
      <c r="AA184" s="15"/>
      <c r="AB184" s="17"/>
      <c r="AC184" s="17"/>
      <c r="AD184" s="13">
        <v>18795.84305</v>
      </c>
      <c r="AE184" s="17"/>
      <c r="AF184" s="17"/>
      <c r="AG184" s="15"/>
      <c r="AH184" s="17"/>
      <c r="AI184" s="17"/>
      <c r="AJ184" s="17"/>
    </row>
    <row r="185">
      <c r="A185" s="13">
        <f t="shared" si="1"/>
        <v>8</v>
      </c>
      <c r="B185" s="13">
        <f t="shared" si="2"/>
        <v>2024</v>
      </c>
      <c r="C185" s="14">
        <v>45345.0</v>
      </c>
      <c r="D185" s="13">
        <v>2209.330855</v>
      </c>
      <c r="E185" s="13">
        <v>43.33050459</v>
      </c>
      <c r="F185" s="13">
        <v>1368.453708</v>
      </c>
      <c r="G185" s="15"/>
      <c r="H185" s="15"/>
      <c r="I185" s="15"/>
      <c r="J185" s="13">
        <v>4326.7513</v>
      </c>
      <c r="K185" s="13">
        <v>5342.45194</v>
      </c>
      <c r="L185" s="13">
        <v>-1040.84</v>
      </c>
      <c r="M185" s="13">
        <v>3778.923911</v>
      </c>
      <c r="N185" s="13">
        <v>910.9578865</v>
      </c>
      <c r="O185" s="13">
        <v>489.9772679</v>
      </c>
      <c r="P185" s="15"/>
      <c r="Q185" s="15"/>
      <c r="R185" s="15"/>
      <c r="S185" s="13">
        <v>1794.744128</v>
      </c>
      <c r="T185" s="13">
        <v>1236.323311</v>
      </c>
      <c r="U185" s="17"/>
      <c r="V185" s="13">
        <v>270.762215</v>
      </c>
      <c r="W185" s="13">
        <v>661.3263931</v>
      </c>
      <c r="X185" s="13">
        <v>-3457.024093</v>
      </c>
      <c r="Y185" s="15"/>
      <c r="Z185" s="17"/>
      <c r="AA185" s="15"/>
      <c r="AB185" s="17"/>
      <c r="AC185" s="17"/>
      <c r="AD185" s="13">
        <v>2738.083911</v>
      </c>
      <c r="AE185" s="17"/>
      <c r="AF185" s="17"/>
      <c r="AG185" s="15"/>
      <c r="AH185" s="17"/>
      <c r="AI185" s="17"/>
      <c r="AJ185" s="17"/>
    </row>
    <row r="186">
      <c r="A186" s="13">
        <f t="shared" si="1"/>
        <v>9</v>
      </c>
      <c r="B186" s="13">
        <f t="shared" si="2"/>
        <v>2024</v>
      </c>
      <c r="C186" s="14">
        <v>45348.0</v>
      </c>
      <c r="D186" s="13">
        <v>-789.2690699</v>
      </c>
      <c r="E186" s="13">
        <v>202.2857939</v>
      </c>
      <c r="F186" s="12">
        <v>0.0</v>
      </c>
      <c r="G186" s="15"/>
      <c r="H186" s="15"/>
      <c r="I186" s="15"/>
      <c r="J186" s="13">
        <v>-4047.651969</v>
      </c>
      <c r="K186" s="13">
        <v>-1648.072478</v>
      </c>
      <c r="L186" s="12">
        <v>0.0</v>
      </c>
      <c r="M186" s="12">
        <v>0.0</v>
      </c>
      <c r="N186" s="12">
        <v>0.0</v>
      </c>
      <c r="O186" s="12">
        <v>0.0</v>
      </c>
      <c r="P186" s="15"/>
      <c r="Q186" s="15"/>
      <c r="R186" s="15"/>
      <c r="S186" s="12">
        <v>0.0</v>
      </c>
      <c r="T186" s="12">
        <v>0.0</v>
      </c>
      <c r="U186" s="17"/>
      <c r="V186" s="12">
        <v>0.0</v>
      </c>
      <c r="W186" s="15"/>
      <c r="X186" s="13">
        <v>4511.203992</v>
      </c>
      <c r="Y186" s="15"/>
      <c r="Z186" s="17"/>
      <c r="AA186" s="15"/>
      <c r="AB186" s="17"/>
      <c r="AC186" s="17"/>
      <c r="AD186" s="13">
        <v>0.0</v>
      </c>
      <c r="AE186" s="17"/>
      <c r="AF186" s="17"/>
      <c r="AG186" s="15"/>
      <c r="AH186" s="17"/>
      <c r="AI186" s="17"/>
      <c r="AJ186" s="17"/>
    </row>
    <row r="187">
      <c r="A187" s="13">
        <f t="shared" si="1"/>
        <v>9</v>
      </c>
      <c r="B187" s="13">
        <f t="shared" si="2"/>
        <v>2024</v>
      </c>
      <c r="C187" s="14">
        <v>45349.0</v>
      </c>
      <c r="D187" s="13">
        <v>-1355.212534</v>
      </c>
      <c r="E187" s="13">
        <v>-896.4976695</v>
      </c>
      <c r="F187" s="12">
        <v>0.0</v>
      </c>
      <c r="G187" s="15"/>
      <c r="H187" s="15"/>
      <c r="I187" s="15"/>
      <c r="J187" s="13">
        <v>3655.62095</v>
      </c>
      <c r="K187" s="13">
        <v>-429.7542058</v>
      </c>
      <c r="L187" s="12">
        <v>0.0</v>
      </c>
      <c r="M187" s="13">
        <v>14.53757143</v>
      </c>
      <c r="N187" s="12">
        <v>0.0</v>
      </c>
      <c r="O187" s="12">
        <v>0.0</v>
      </c>
      <c r="P187" s="15"/>
      <c r="Q187" s="15"/>
      <c r="R187" s="15"/>
      <c r="S187" s="12">
        <v>0.0</v>
      </c>
      <c r="T187" s="12">
        <v>0.0</v>
      </c>
      <c r="U187" s="17"/>
      <c r="V187" s="12">
        <v>0.0</v>
      </c>
      <c r="W187" s="15"/>
      <c r="X187" s="13">
        <v>-236.44244</v>
      </c>
      <c r="Y187" s="15"/>
      <c r="Z187" s="17"/>
      <c r="AA187" s="15"/>
      <c r="AB187" s="17"/>
      <c r="AC187" s="17"/>
      <c r="AD187" s="13">
        <v>14.53757143</v>
      </c>
      <c r="AE187" s="17"/>
      <c r="AF187" s="17"/>
      <c r="AG187" s="15"/>
      <c r="AH187" s="17"/>
      <c r="AI187" s="17"/>
      <c r="AJ187" s="17"/>
    </row>
    <row r="188">
      <c r="A188" s="13">
        <f t="shared" si="1"/>
        <v>9</v>
      </c>
      <c r="B188" s="13">
        <f t="shared" si="2"/>
        <v>2024</v>
      </c>
      <c r="C188" s="14">
        <v>45350.0</v>
      </c>
      <c r="D188" s="13">
        <v>-1780.217897</v>
      </c>
      <c r="E188" s="13">
        <v>-2453.468068</v>
      </c>
      <c r="F188" s="12">
        <v>0.0</v>
      </c>
      <c r="G188" s="15"/>
      <c r="H188" s="15"/>
      <c r="I188" s="15"/>
      <c r="J188" s="13">
        <v>-3764.055083</v>
      </c>
      <c r="K188" s="13">
        <v>2877.08295</v>
      </c>
      <c r="L188" s="12">
        <v>0.0</v>
      </c>
      <c r="M188" s="13">
        <v>2498.459755</v>
      </c>
      <c r="N188" s="12">
        <v>0.0</v>
      </c>
      <c r="O188" s="12">
        <v>0.0</v>
      </c>
      <c r="P188" s="15"/>
      <c r="Q188" s="15"/>
      <c r="R188" s="15"/>
      <c r="S188" s="12">
        <v>0.0</v>
      </c>
      <c r="T188" s="12">
        <v>0.0</v>
      </c>
      <c r="U188" s="17"/>
      <c r="V188" s="12">
        <v>0.0</v>
      </c>
      <c r="W188" s="15"/>
      <c r="X188" s="13">
        <v>1168.700641</v>
      </c>
      <c r="Y188" s="15"/>
      <c r="Z188" s="17"/>
      <c r="AA188" s="15"/>
      <c r="AB188" s="17"/>
      <c r="AC188" s="17"/>
      <c r="AD188" s="13">
        <v>2498.459755</v>
      </c>
      <c r="AE188" s="17"/>
      <c r="AF188" s="17"/>
      <c r="AG188" s="15"/>
      <c r="AH188" s="17"/>
      <c r="AI188" s="17"/>
      <c r="AJ188" s="17"/>
    </row>
    <row r="189">
      <c r="A189" s="13">
        <f t="shared" si="1"/>
        <v>9</v>
      </c>
      <c r="B189" s="13">
        <f t="shared" si="2"/>
        <v>2024</v>
      </c>
      <c r="C189" s="14">
        <v>45351.0</v>
      </c>
      <c r="D189" s="13">
        <v>2391.591354</v>
      </c>
      <c r="E189" s="13">
        <v>245.8628268</v>
      </c>
      <c r="F189" s="12">
        <v>0.0</v>
      </c>
      <c r="G189" s="15"/>
      <c r="H189" s="15"/>
      <c r="I189" s="15"/>
      <c r="J189" s="13">
        <v>555.4911927</v>
      </c>
      <c r="K189" s="13">
        <v>-3095.669241</v>
      </c>
      <c r="L189" s="12">
        <v>0.0</v>
      </c>
      <c r="M189" s="13">
        <v>1298.79498</v>
      </c>
      <c r="N189" s="12">
        <v>0.0</v>
      </c>
      <c r="O189" s="12">
        <v>0.0</v>
      </c>
      <c r="P189" s="15"/>
      <c r="Q189" s="15"/>
      <c r="R189" s="15"/>
      <c r="S189" s="12">
        <v>0.0</v>
      </c>
      <c r="T189" s="12">
        <v>0.0</v>
      </c>
      <c r="U189" s="17"/>
      <c r="V189" s="12">
        <v>0.0</v>
      </c>
      <c r="W189" s="15"/>
      <c r="X189" s="13">
        <v>-313.4096074</v>
      </c>
      <c r="Y189" s="15"/>
      <c r="Z189" s="17"/>
      <c r="AA189" s="15"/>
      <c r="AB189" s="17"/>
      <c r="AC189" s="17"/>
      <c r="AD189" s="13">
        <v>1298.79498</v>
      </c>
      <c r="AE189" s="17"/>
      <c r="AF189" s="17"/>
      <c r="AG189" s="15"/>
      <c r="AH189" s="17"/>
      <c r="AI189" s="17"/>
      <c r="AJ189" s="17"/>
    </row>
    <row r="190">
      <c r="A190" s="13">
        <f t="shared" si="1"/>
        <v>9</v>
      </c>
      <c r="B190" s="13">
        <f t="shared" si="2"/>
        <v>2024</v>
      </c>
      <c r="C190" s="14">
        <v>45352.0</v>
      </c>
      <c r="D190" s="13">
        <v>8313.819227</v>
      </c>
      <c r="E190" s="13">
        <v>2821.095602</v>
      </c>
      <c r="F190" s="12">
        <v>0.0</v>
      </c>
      <c r="G190" s="15"/>
      <c r="H190" s="15"/>
      <c r="I190" s="15"/>
      <c r="J190" s="13">
        <v>6315.553938</v>
      </c>
      <c r="K190" s="13">
        <v>5878.53632</v>
      </c>
      <c r="L190" s="12">
        <v>0.0</v>
      </c>
      <c r="M190" s="13">
        <v>1861.550899</v>
      </c>
      <c r="N190" s="12">
        <v>0.0</v>
      </c>
      <c r="O190" s="12">
        <v>0.0</v>
      </c>
      <c r="P190" s="15"/>
      <c r="Q190" s="15"/>
      <c r="R190" s="15"/>
      <c r="S190" s="12">
        <v>0.0</v>
      </c>
      <c r="T190" s="12">
        <v>0.0</v>
      </c>
      <c r="U190" s="17"/>
      <c r="V190" s="12">
        <v>0.0</v>
      </c>
      <c r="W190" s="15"/>
      <c r="X190" s="13">
        <v>-1945.710576</v>
      </c>
      <c r="Y190" s="15"/>
      <c r="Z190" s="17"/>
      <c r="AA190" s="15"/>
      <c r="AB190" s="17"/>
      <c r="AC190" s="17"/>
      <c r="AD190" s="13">
        <v>1861.550899</v>
      </c>
      <c r="AE190" s="17"/>
      <c r="AF190" s="17"/>
      <c r="AG190" s="15"/>
      <c r="AH190" s="17"/>
      <c r="AI190" s="17"/>
      <c r="AJ190" s="17"/>
    </row>
    <row r="191">
      <c r="A191" s="13">
        <f t="shared" si="1"/>
        <v>10</v>
      </c>
      <c r="B191" s="13">
        <f t="shared" si="2"/>
        <v>2024</v>
      </c>
      <c r="C191" s="14">
        <v>45355.0</v>
      </c>
      <c r="D191" s="13">
        <v>3730.05799</v>
      </c>
      <c r="E191" s="13">
        <v>3664.92586</v>
      </c>
      <c r="F191" s="13">
        <v>-1319.598508</v>
      </c>
      <c r="G191" s="15"/>
      <c r="H191" s="15"/>
      <c r="I191" s="13">
        <v>969.0171733</v>
      </c>
      <c r="J191" s="13">
        <v>1981.864273</v>
      </c>
      <c r="K191" s="13">
        <v>1366.750925</v>
      </c>
      <c r="L191" s="13">
        <v>-3608.44</v>
      </c>
      <c r="M191" s="13">
        <v>-2666.189741</v>
      </c>
      <c r="N191" s="13">
        <v>481.9040181</v>
      </c>
      <c r="O191" s="13">
        <v>-694.945013</v>
      </c>
      <c r="P191" s="15"/>
      <c r="Q191" s="15"/>
      <c r="R191" s="15"/>
      <c r="S191" s="13">
        <v>-1244.987217</v>
      </c>
      <c r="T191" s="13">
        <v>-941.7711711</v>
      </c>
      <c r="U191" s="17"/>
      <c r="V191" s="13">
        <v>-669.0876696</v>
      </c>
      <c r="W191" s="15"/>
      <c r="X191" s="13">
        <v>136.4049471</v>
      </c>
      <c r="Y191" s="15"/>
      <c r="Z191" s="17"/>
      <c r="AA191" s="15"/>
      <c r="AB191" s="17"/>
      <c r="AC191" s="17"/>
      <c r="AD191" s="13">
        <v>-6274.629741</v>
      </c>
      <c r="AE191" s="17"/>
      <c r="AF191" s="17"/>
      <c r="AG191" s="15"/>
      <c r="AH191" s="17"/>
      <c r="AI191" s="17"/>
      <c r="AJ191" s="17"/>
    </row>
    <row r="192">
      <c r="A192" s="13">
        <f t="shared" si="1"/>
        <v>10</v>
      </c>
      <c r="B192" s="13">
        <f t="shared" si="2"/>
        <v>2024</v>
      </c>
      <c r="C192" s="14">
        <v>45356.0</v>
      </c>
      <c r="D192" s="13">
        <v>-6161.989541</v>
      </c>
      <c r="E192" s="13">
        <v>-750.2057968</v>
      </c>
      <c r="F192" s="13">
        <v>-4688.506787</v>
      </c>
      <c r="G192" s="15"/>
      <c r="H192" s="15"/>
      <c r="I192" s="13">
        <v>-13381.99665</v>
      </c>
      <c r="J192" s="13">
        <v>-5582.926268</v>
      </c>
      <c r="K192" s="13">
        <v>-2058.30246</v>
      </c>
      <c r="L192" s="13">
        <v>-1929.45</v>
      </c>
      <c r="M192" s="13">
        <v>-5788.73229</v>
      </c>
      <c r="N192" s="13">
        <v>-1831.872216</v>
      </c>
      <c r="O192" s="13">
        <v>-2612.834488</v>
      </c>
      <c r="P192" s="15"/>
      <c r="Q192" s="15"/>
      <c r="R192" s="15"/>
      <c r="S192" s="13">
        <v>-2307.981079</v>
      </c>
      <c r="T192" s="13">
        <v>-898.1338897</v>
      </c>
      <c r="U192" s="17"/>
      <c r="V192" s="13">
        <v>-2614.055882</v>
      </c>
      <c r="W192" s="15"/>
      <c r="X192" s="13">
        <v>1111.551104</v>
      </c>
      <c r="Y192" s="15"/>
      <c r="Z192" s="17"/>
      <c r="AA192" s="15"/>
      <c r="AB192" s="17"/>
      <c r="AC192" s="17"/>
      <c r="AD192" s="13">
        <v>-7718.18229</v>
      </c>
      <c r="AE192" s="17"/>
      <c r="AF192" s="17"/>
      <c r="AG192" s="15"/>
      <c r="AH192" s="17"/>
      <c r="AI192" s="17"/>
      <c r="AJ192" s="17"/>
    </row>
    <row r="193">
      <c r="A193" s="13">
        <f t="shared" si="1"/>
        <v>10</v>
      </c>
      <c r="B193" s="13">
        <f t="shared" si="2"/>
        <v>2024</v>
      </c>
      <c r="C193" s="14">
        <v>45357.0</v>
      </c>
      <c r="D193" s="13">
        <v>4001.155886</v>
      </c>
      <c r="E193" s="13">
        <v>312.4149788</v>
      </c>
      <c r="F193" s="13">
        <v>2576.493444</v>
      </c>
      <c r="G193" s="15"/>
      <c r="H193" s="15"/>
      <c r="I193" s="13">
        <v>12607.00956</v>
      </c>
      <c r="J193" s="13">
        <v>8464.705425</v>
      </c>
      <c r="K193" s="13">
        <v>6724.49151</v>
      </c>
      <c r="L193" s="13">
        <v>-1057.84</v>
      </c>
      <c r="M193" s="13">
        <v>-3546.02</v>
      </c>
      <c r="N193" s="13">
        <v>23.6784</v>
      </c>
      <c r="O193" s="13">
        <v>-52.18280255</v>
      </c>
      <c r="P193" s="15"/>
      <c r="Q193" s="15"/>
      <c r="R193" s="15"/>
      <c r="S193" s="13">
        <v>5752.243385</v>
      </c>
      <c r="T193" s="13">
        <v>-3555.54007</v>
      </c>
      <c r="U193" s="17"/>
      <c r="V193" s="13">
        <v>20.1915646</v>
      </c>
      <c r="W193" s="15"/>
      <c r="X193" s="13">
        <v>-2934.353255</v>
      </c>
      <c r="Y193" s="15"/>
      <c r="Z193" s="17"/>
      <c r="AA193" s="15"/>
      <c r="AB193" s="17"/>
      <c r="AC193" s="17"/>
      <c r="AD193" s="13">
        <v>-4603.86</v>
      </c>
      <c r="AE193" s="17"/>
      <c r="AF193" s="17"/>
      <c r="AG193" s="15"/>
      <c r="AH193" s="17"/>
      <c r="AI193" s="17"/>
      <c r="AJ193" s="17"/>
    </row>
    <row r="194">
      <c r="A194" s="13">
        <f t="shared" si="1"/>
        <v>10</v>
      </c>
      <c r="B194" s="13">
        <f t="shared" si="2"/>
        <v>2024</v>
      </c>
      <c r="C194" s="14">
        <v>45358.0</v>
      </c>
      <c r="D194" s="13">
        <v>5141.916666</v>
      </c>
      <c r="E194" s="13">
        <v>1246.072679</v>
      </c>
      <c r="F194" s="13">
        <v>4215.514785</v>
      </c>
      <c r="G194" s="15"/>
      <c r="H194" s="15"/>
      <c r="I194" s="13">
        <v>12564.31537</v>
      </c>
      <c r="J194" s="13">
        <v>13125.33713</v>
      </c>
      <c r="K194" s="13">
        <v>5638.619589</v>
      </c>
      <c r="L194" s="13">
        <v>1497.92</v>
      </c>
      <c r="M194" s="13">
        <v>2393.429189</v>
      </c>
      <c r="N194" s="13">
        <v>355.1003419</v>
      </c>
      <c r="O194" s="13">
        <v>920.9241228</v>
      </c>
      <c r="P194" s="15"/>
      <c r="Q194" s="13">
        <v>-272.2028488</v>
      </c>
      <c r="R194" s="15"/>
      <c r="S194" s="13">
        <v>4174.495123</v>
      </c>
      <c r="T194" s="13">
        <v>5369.495963</v>
      </c>
      <c r="U194" s="17"/>
      <c r="V194" s="13">
        <v>103.7225072</v>
      </c>
      <c r="W194" s="15"/>
      <c r="X194" s="13">
        <v>-4438.392837</v>
      </c>
      <c r="Y194" s="15"/>
      <c r="Z194" s="17"/>
      <c r="AA194" s="15"/>
      <c r="AB194" s="17"/>
      <c r="AC194" s="17"/>
      <c r="AD194" s="13">
        <v>3891.349189</v>
      </c>
      <c r="AE194" s="17"/>
      <c r="AF194" s="17"/>
      <c r="AG194" s="15"/>
      <c r="AH194" s="17"/>
      <c r="AI194" s="17"/>
      <c r="AJ194" s="17"/>
    </row>
    <row r="195">
      <c r="A195" s="13">
        <f t="shared" si="1"/>
        <v>10</v>
      </c>
      <c r="B195" s="13">
        <f t="shared" si="2"/>
        <v>2024</v>
      </c>
      <c r="C195" s="14">
        <v>45359.0</v>
      </c>
      <c r="D195" s="13">
        <v>-7024.249847</v>
      </c>
      <c r="E195" s="13">
        <v>-1520.215302</v>
      </c>
      <c r="F195" s="13">
        <v>-8264.358912</v>
      </c>
      <c r="G195" s="15"/>
      <c r="H195" s="15"/>
      <c r="I195" s="13">
        <v>-11272.30351</v>
      </c>
      <c r="J195" s="13">
        <v>-15445.71357</v>
      </c>
      <c r="K195" s="13">
        <v>-18200.98261</v>
      </c>
      <c r="L195" s="13">
        <v>825.0771444</v>
      </c>
      <c r="M195" s="13">
        <v>-2965.694183</v>
      </c>
      <c r="N195" s="13">
        <v>-2949.941479</v>
      </c>
      <c r="O195" s="13">
        <v>-1527.028553</v>
      </c>
      <c r="P195" s="15"/>
      <c r="Q195" s="13">
        <v>-477.4709129</v>
      </c>
      <c r="R195" s="15"/>
      <c r="S195" s="13">
        <v>-11705.59892</v>
      </c>
      <c r="T195" s="13">
        <v>-5877.649698</v>
      </c>
      <c r="U195" s="17"/>
      <c r="V195" s="13">
        <v>-2579.420733</v>
      </c>
      <c r="W195" s="15"/>
      <c r="X195" s="13">
        <v>-1045.443442</v>
      </c>
      <c r="Y195" s="15"/>
      <c r="Z195" s="17"/>
      <c r="AA195" s="15"/>
      <c r="AB195" s="17"/>
      <c r="AC195" s="17"/>
      <c r="AD195" s="13">
        <v>-2140.617039</v>
      </c>
      <c r="AE195" s="17"/>
      <c r="AF195" s="17"/>
      <c r="AG195" s="15"/>
      <c r="AH195" s="17"/>
      <c r="AI195" s="17"/>
      <c r="AJ195" s="17"/>
    </row>
    <row r="196">
      <c r="A196" s="13">
        <f t="shared" si="1"/>
        <v>11</v>
      </c>
      <c r="B196" s="13">
        <f t="shared" si="2"/>
        <v>2024</v>
      </c>
      <c r="C196" s="14">
        <v>45362.0</v>
      </c>
      <c r="D196" s="13">
        <v>-2908.166157</v>
      </c>
      <c r="E196" s="13">
        <v>-216.542174</v>
      </c>
      <c r="F196" s="13">
        <v>-1382.568824</v>
      </c>
      <c r="G196" s="15"/>
      <c r="H196" s="15"/>
      <c r="I196" s="13">
        <v>-9525.150129</v>
      </c>
      <c r="J196" s="13">
        <v>-6553.859231</v>
      </c>
      <c r="K196" s="13">
        <v>-10474.8076</v>
      </c>
      <c r="L196" s="13">
        <v>7916.69</v>
      </c>
      <c r="M196" s="13">
        <v>3037.928794</v>
      </c>
      <c r="N196" s="13">
        <v>-1584.058529</v>
      </c>
      <c r="O196" s="13">
        <v>360.066969</v>
      </c>
      <c r="P196" s="15"/>
      <c r="Q196" s="13">
        <v>75.6348855</v>
      </c>
      <c r="R196" s="15"/>
      <c r="S196" s="13">
        <v>-3994.498398</v>
      </c>
      <c r="T196" s="13">
        <v>-4415.851695</v>
      </c>
      <c r="U196" s="17"/>
      <c r="V196" s="13">
        <v>-853.0625102</v>
      </c>
      <c r="W196" s="15"/>
      <c r="X196" s="13">
        <v>-915.7644777</v>
      </c>
      <c r="Y196" s="15"/>
      <c r="Z196" s="17"/>
      <c r="AA196" s="15"/>
      <c r="AB196" s="17"/>
      <c r="AC196" s="17"/>
      <c r="AD196" s="13">
        <v>10954.61879</v>
      </c>
      <c r="AE196" s="17"/>
      <c r="AF196" s="17"/>
      <c r="AG196" s="15"/>
      <c r="AH196" s="17"/>
      <c r="AI196" s="17"/>
      <c r="AJ196" s="17"/>
    </row>
    <row r="197">
      <c r="A197" s="13">
        <f t="shared" si="1"/>
        <v>11</v>
      </c>
      <c r="B197" s="13">
        <f t="shared" si="2"/>
        <v>2024</v>
      </c>
      <c r="C197" s="14">
        <v>45363.0</v>
      </c>
      <c r="D197" s="13">
        <v>6484.86923</v>
      </c>
      <c r="E197" s="13">
        <v>1019.82473</v>
      </c>
      <c r="F197" s="13">
        <v>1482.843078</v>
      </c>
      <c r="G197" s="15"/>
      <c r="H197" s="15"/>
      <c r="I197" s="13">
        <v>4590.447942</v>
      </c>
      <c r="J197" s="13">
        <v>4091.002797</v>
      </c>
      <c r="K197" s="13">
        <v>2807.75604</v>
      </c>
      <c r="L197" s="13">
        <v>1265.66</v>
      </c>
      <c r="M197" s="13">
        <v>9703.118278</v>
      </c>
      <c r="N197" s="13">
        <v>-263.8749472</v>
      </c>
      <c r="O197" s="13">
        <v>2101.968185</v>
      </c>
      <c r="P197" s="15"/>
      <c r="Q197" s="13">
        <v>555.8616269</v>
      </c>
      <c r="R197" s="15"/>
      <c r="S197" s="13">
        <v>3802.034226</v>
      </c>
      <c r="T197" s="13">
        <v>2221.076315</v>
      </c>
      <c r="U197" s="17"/>
      <c r="V197" s="13">
        <v>1033.629885</v>
      </c>
      <c r="W197" s="15"/>
      <c r="X197" s="13">
        <v>-6889.808107</v>
      </c>
      <c r="Y197" s="15"/>
      <c r="Z197" s="17"/>
      <c r="AA197" s="15"/>
      <c r="AB197" s="17"/>
      <c r="AC197" s="17"/>
      <c r="AD197" s="13">
        <v>10968.77828</v>
      </c>
      <c r="AE197" s="17"/>
      <c r="AF197" s="17"/>
      <c r="AG197" s="15"/>
      <c r="AH197" s="17"/>
      <c r="AI197" s="17"/>
      <c r="AJ197" s="17"/>
    </row>
    <row r="198">
      <c r="A198" s="13">
        <f t="shared" si="1"/>
        <v>11</v>
      </c>
      <c r="B198" s="13">
        <f t="shared" si="2"/>
        <v>2024</v>
      </c>
      <c r="C198" s="14">
        <v>45364.0</v>
      </c>
      <c r="D198" s="13">
        <v>-1483.599192</v>
      </c>
      <c r="E198" s="13">
        <v>-165.3014366</v>
      </c>
      <c r="F198" s="13">
        <v>-1216.524057</v>
      </c>
      <c r="G198" s="15"/>
      <c r="H198" s="15"/>
      <c r="I198" s="13">
        <v>1189.894642</v>
      </c>
      <c r="J198" s="13">
        <v>2634.163765</v>
      </c>
      <c r="K198" s="13">
        <v>-399.7884</v>
      </c>
      <c r="L198" s="13">
        <v>778.73</v>
      </c>
      <c r="M198" s="13">
        <v>-886.9443516</v>
      </c>
      <c r="N198" s="13">
        <v>-543.6273686</v>
      </c>
      <c r="O198" s="13">
        <v>-1812.26524</v>
      </c>
      <c r="P198" s="15"/>
      <c r="Q198" s="13">
        <v>-995.73</v>
      </c>
      <c r="R198" s="15"/>
      <c r="S198" s="13">
        <v>-1437.775081</v>
      </c>
      <c r="T198" s="13">
        <v>-2680.507792</v>
      </c>
      <c r="U198" s="17"/>
      <c r="V198" s="13">
        <v>447.224695</v>
      </c>
      <c r="W198" s="15"/>
      <c r="X198" s="13">
        <v>-1921.843684</v>
      </c>
      <c r="Y198" s="15"/>
      <c r="Z198" s="17"/>
      <c r="AA198" s="15"/>
      <c r="AB198" s="17"/>
      <c r="AC198" s="17"/>
      <c r="AD198" s="13">
        <v>-108.2143516</v>
      </c>
      <c r="AE198" s="17"/>
      <c r="AF198" s="17"/>
      <c r="AG198" s="15"/>
      <c r="AH198" s="17"/>
      <c r="AI198" s="17"/>
      <c r="AJ198" s="17"/>
    </row>
    <row r="199">
      <c r="A199" s="13">
        <f t="shared" si="1"/>
        <v>11</v>
      </c>
      <c r="B199" s="13">
        <f t="shared" si="2"/>
        <v>2024</v>
      </c>
      <c r="C199" s="14">
        <v>45365.0</v>
      </c>
      <c r="D199" s="13">
        <v>-1668.128015</v>
      </c>
      <c r="E199" s="13">
        <v>-1944.150556</v>
      </c>
      <c r="F199" s="13">
        <v>-1433.553906</v>
      </c>
      <c r="G199" s="15"/>
      <c r="H199" s="15"/>
      <c r="I199" s="13">
        <v>-4211.436106</v>
      </c>
      <c r="J199" s="13">
        <v>-4406.08711</v>
      </c>
      <c r="K199" s="13">
        <v>-1200.282921</v>
      </c>
      <c r="L199" s="13">
        <v>-3624.62</v>
      </c>
      <c r="M199" s="13">
        <v>-6138.973237</v>
      </c>
      <c r="N199" s="13">
        <v>-95.68133665</v>
      </c>
      <c r="O199" s="13">
        <v>-1754.864399</v>
      </c>
      <c r="P199" s="15"/>
      <c r="Q199" s="13">
        <v>-1142.139592</v>
      </c>
      <c r="R199" s="15"/>
      <c r="S199" s="13">
        <v>1609.061335</v>
      </c>
      <c r="T199" s="13">
        <v>-1579.40877</v>
      </c>
      <c r="U199" s="17"/>
      <c r="V199" s="13">
        <v>46.41459791</v>
      </c>
      <c r="W199" s="15"/>
      <c r="X199" s="13">
        <v>2360.789068</v>
      </c>
      <c r="Y199" s="15"/>
      <c r="Z199" s="17"/>
      <c r="AA199" s="15"/>
      <c r="AB199" s="17"/>
      <c r="AC199" s="17"/>
      <c r="AD199" s="13">
        <v>-9763.593237</v>
      </c>
      <c r="AE199" s="17"/>
      <c r="AF199" s="17"/>
      <c r="AG199" s="15"/>
      <c r="AH199" s="17"/>
      <c r="AI199" s="17"/>
      <c r="AJ199" s="17"/>
    </row>
    <row r="200">
      <c r="A200" s="13">
        <f t="shared" si="1"/>
        <v>11</v>
      </c>
      <c r="B200" s="13">
        <f t="shared" si="2"/>
        <v>2024</v>
      </c>
      <c r="C200" s="14">
        <v>45366.0</v>
      </c>
      <c r="D200" s="13">
        <v>-5345.948569</v>
      </c>
      <c r="E200" s="13">
        <v>-3725.770307</v>
      </c>
      <c r="F200" s="13">
        <v>-1634.13</v>
      </c>
      <c r="G200" s="15"/>
      <c r="H200" s="15"/>
      <c r="I200" s="13">
        <v>-2515.201969</v>
      </c>
      <c r="J200" s="13">
        <v>-2047.8148</v>
      </c>
      <c r="K200" s="13">
        <v>-1869.23062</v>
      </c>
      <c r="L200" s="13">
        <v>-265.96</v>
      </c>
      <c r="M200" s="13">
        <v>-3069.988138</v>
      </c>
      <c r="N200" s="13">
        <v>86.6023778</v>
      </c>
      <c r="O200" s="13">
        <v>-1142.241234</v>
      </c>
      <c r="P200" s="15"/>
      <c r="Q200" s="13">
        <v>-1256.325939</v>
      </c>
      <c r="R200" s="15"/>
      <c r="S200" s="13">
        <v>-779.9405186</v>
      </c>
      <c r="T200" s="13">
        <v>314.2754228</v>
      </c>
      <c r="U200" s="17"/>
      <c r="V200" s="13">
        <v>253.3204249</v>
      </c>
      <c r="W200" s="15"/>
      <c r="X200" s="13">
        <v>667.5487848</v>
      </c>
      <c r="Y200" s="15"/>
      <c r="Z200" s="17"/>
      <c r="AA200" s="15"/>
      <c r="AB200" s="17"/>
      <c r="AC200" s="17"/>
      <c r="AD200" s="13">
        <v>-3335.948138</v>
      </c>
      <c r="AE200" s="17"/>
      <c r="AF200" s="17"/>
      <c r="AG200" s="15"/>
      <c r="AH200" s="17"/>
      <c r="AI200" s="17"/>
      <c r="AJ200" s="17"/>
    </row>
    <row r="201">
      <c r="A201" s="13">
        <f t="shared" si="1"/>
        <v>12</v>
      </c>
      <c r="B201" s="13">
        <f t="shared" si="2"/>
        <v>2024</v>
      </c>
      <c r="C201" s="14">
        <v>45369.0</v>
      </c>
      <c r="D201" s="13">
        <v>-1563.543112</v>
      </c>
      <c r="E201" s="13">
        <v>-302.5641019</v>
      </c>
      <c r="F201" s="13">
        <v>1287.28</v>
      </c>
      <c r="G201" s="15"/>
      <c r="H201" s="15"/>
      <c r="I201" s="13">
        <v>1869.914295</v>
      </c>
      <c r="J201" s="13">
        <v>128.9144816</v>
      </c>
      <c r="K201" s="13">
        <v>-1633.139052</v>
      </c>
      <c r="L201" s="13">
        <v>-1421.29</v>
      </c>
      <c r="M201" s="13">
        <v>-3511.213508</v>
      </c>
      <c r="N201" s="13">
        <v>-835.7399228</v>
      </c>
      <c r="O201" s="13">
        <v>268.310856</v>
      </c>
      <c r="P201" s="15"/>
      <c r="Q201" s="13">
        <v>402.8459696</v>
      </c>
      <c r="R201" s="15"/>
      <c r="S201" s="13">
        <v>-236.1346196</v>
      </c>
      <c r="T201" s="13">
        <v>96.96</v>
      </c>
      <c r="U201" s="17"/>
      <c r="V201" s="13">
        <v>-310.1265887</v>
      </c>
      <c r="W201" s="15"/>
      <c r="X201" s="13">
        <v>284.9682566</v>
      </c>
      <c r="Y201" s="15"/>
      <c r="Z201" s="17"/>
      <c r="AA201" s="15"/>
      <c r="AB201" s="17"/>
      <c r="AC201" s="17"/>
      <c r="AD201" s="13">
        <v>-4932.503508</v>
      </c>
      <c r="AE201" s="17"/>
      <c r="AF201" s="17"/>
      <c r="AG201" s="15"/>
      <c r="AH201" s="17"/>
      <c r="AI201" s="17"/>
      <c r="AJ201" s="17"/>
    </row>
    <row r="202">
      <c r="A202" s="13">
        <f t="shared" si="1"/>
        <v>12</v>
      </c>
      <c r="B202" s="13">
        <f t="shared" si="2"/>
        <v>2024</v>
      </c>
      <c r="C202" s="14">
        <v>45370.0</v>
      </c>
      <c r="D202" s="13">
        <v>3565.046039</v>
      </c>
      <c r="E202" s="13">
        <v>1062.152037</v>
      </c>
      <c r="F202" s="13">
        <v>2851.5357</v>
      </c>
      <c r="G202" s="15"/>
      <c r="H202" s="15"/>
      <c r="I202" s="13">
        <v>5337.576416</v>
      </c>
      <c r="J202" s="13">
        <v>2296.159956</v>
      </c>
      <c r="K202" s="13">
        <v>3116.744883</v>
      </c>
      <c r="L202" s="13">
        <v>4683.26</v>
      </c>
      <c r="M202" s="13">
        <v>10639.31569</v>
      </c>
      <c r="N202" s="13">
        <v>561.53</v>
      </c>
      <c r="O202" s="13">
        <v>2566.573952</v>
      </c>
      <c r="P202" s="15"/>
      <c r="Q202" s="13">
        <v>1965.66</v>
      </c>
      <c r="R202" s="15"/>
      <c r="S202" s="13">
        <v>2837.010642</v>
      </c>
      <c r="T202" s="13">
        <v>-155.780184</v>
      </c>
      <c r="U202" s="17"/>
      <c r="V202" s="13">
        <v>1791.981928</v>
      </c>
      <c r="W202" s="15"/>
      <c r="X202" s="13">
        <v>-1420.094617</v>
      </c>
      <c r="Y202" s="15"/>
      <c r="Z202" s="17"/>
      <c r="AA202" s="15"/>
      <c r="AB202" s="17"/>
      <c r="AC202" s="17"/>
      <c r="AD202" s="13">
        <v>15322.57569</v>
      </c>
      <c r="AE202" s="17"/>
      <c r="AF202" s="17"/>
      <c r="AG202" s="15"/>
      <c r="AH202" s="17"/>
      <c r="AI202" s="17"/>
      <c r="AJ202" s="17"/>
    </row>
    <row r="203">
      <c r="A203" s="13">
        <f t="shared" si="1"/>
        <v>12</v>
      </c>
      <c r="B203" s="13">
        <f t="shared" si="2"/>
        <v>2024</v>
      </c>
      <c r="C203" s="14">
        <v>45371.0</v>
      </c>
      <c r="D203" s="13">
        <v>5283.579166</v>
      </c>
      <c r="E203" s="13">
        <v>920.7036468</v>
      </c>
      <c r="F203" s="13">
        <v>4896.385895</v>
      </c>
      <c r="G203" s="15"/>
      <c r="H203" s="15"/>
      <c r="I203" s="13">
        <v>6941.497551</v>
      </c>
      <c r="J203" s="13">
        <v>7373.4716</v>
      </c>
      <c r="K203" s="13">
        <v>-173.25596</v>
      </c>
      <c r="L203" s="13">
        <v>946.32</v>
      </c>
      <c r="M203" s="13">
        <v>5945.869475</v>
      </c>
      <c r="N203" s="13">
        <v>1404.173733</v>
      </c>
      <c r="O203" s="13">
        <v>1762.988881</v>
      </c>
      <c r="P203" s="15"/>
      <c r="Q203" s="13">
        <v>2628.24</v>
      </c>
      <c r="R203" s="15"/>
      <c r="S203" s="13">
        <v>2417.506248</v>
      </c>
      <c r="T203" s="13">
        <v>3375.648457</v>
      </c>
      <c r="U203" s="17"/>
      <c r="V203" s="13">
        <v>1067.142214</v>
      </c>
      <c r="W203" s="15"/>
      <c r="X203" s="13">
        <v>-4460.447636</v>
      </c>
      <c r="Y203" s="15"/>
      <c r="Z203" s="17"/>
      <c r="AA203" s="15"/>
      <c r="AB203" s="17"/>
      <c r="AC203" s="17"/>
      <c r="AD203" s="13">
        <v>6892.189475</v>
      </c>
      <c r="AE203" s="17"/>
      <c r="AF203" s="17"/>
      <c r="AG203" s="15"/>
      <c r="AH203" s="17"/>
      <c r="AI203" s="17"/>
      <c r="AJ203" s="17"/>
    </row>
    <row r="204">
      <c r="A204" s="13">
        <f t="shared" si="1"/>
        <v>12</v>
      </c>
      <c r="B204" s="13">
        <f t="shared" si="2"/>
        <v>2024</v>
      </c>
      <c r="C204" s="14">
        <v>45372.0</v>
      </c>
      <c r="D204" s="13">
        <v>3470.534072</v>
      </c>
      <c r="E204" s="13">
        <v>823.7102112</v>
      </c>
      <c r="F204" s="13">
        <v>1903.876616</v>
      </c>
      <c r="G204" s="15"/>
      <c r="H204" s="15"/>
      <c r="I204" s="13">
        <v>6780.899751</v>
      </c>
      <c r="J204" s="13">
        <v>-5517.851875</v>
      </c>
      <c r="K204" s="13">
        <v>-7330.47886</v>
      </c>
      <c r="L204" s="13">
        <v>935.07</v>
      </c>
      <c r="M204" s="13">
        <v>5869.906766</v>
      </c>
      <c r="N204" s="13">
        <v>-926.2544156</v>
      </c>
      <c r="O204" s="13">
        <v>3936.713392</v>
      </c>
      <c r="P204" s="15"/>
      <c r="Q204" s="13">
        <v>1057.885814</v>
      </c>
      <c r="R204" s="15"/>
      <c r="S204" s="13">
        <v>1757.603076</v>
      </c>
      <c r="T204" s="13">
        <v>4369.707859</v>
      </c>
      <c r="U204" s="17"/>
      <c r="V204" s="13">
        <v>3294.512674</v>
      </c>
      <c r="W204" s="15"/>
      <c r="X204" s="13">
        <v>-1306.17731</v>
      </c>
      <c r="Y204" s="15"/>
      <c r="Z204" s="17"/>
      <c r="AA204" s="15"/>
      <c r="AB204" s="17"/>
      <c r="AC204" s="17"/>
      <c r="AD204" s="13">
        <v>6804.976766</v>
      </c>
      <c r="AE204" s="17"/>
      <c r="AF204" s="17"/>
      <c r="AG204" s="15"/>
      <c r="AH204" s="17"/>
      <c r="AI204" s="17"/>
      <c r="AJ204" s="17"/>
    </row>
    <row r="205">
      <c r="A205" s="13">
        <f t="shared" si="1"/>
        <v>12</v>
      </c>
      <c r="B205" s="13">
        <f t="shared" si="2"/>
        <v>2024</v>
      </c>
      <c r="C205" s="14">
        <v>45373.0</v>
      </c>
      <c r="D205" s="13">
        <v>-3569.430398</v>
      </c>
      <c r="E205" s="13">
        <v>54.74176561</v>
      </c>
      <c r="F205" s="13">
        <v>-2609.613146</v>
      </c>
      <c r="G205" s="15"/>
      <c r="H205" s="15"/>
      <c r="I205" s="13">
        <v>-3955.31505</v>
      </c>
      <c r="J205" s="13">
        <v>-3829.84699</v>
      </c>
      <c r="K205" s="13">
        <v>-3044.51983</v>
      </c>
      <c r="L205" s="13">
        <v>-480.04</v>
      </c>
      <c r="M205" s="13">
        <v>-1377.515193</v>
      </c>
      <c r="N205" s="13">
        <v>-1397.049652</v>
      </c>
      <c r="O205" s="13">
        <v>-2069.356016</v>
      </c>
      <c r="P205" s="15"/>
      <c r="Q205" s="13">
        <v>-594.3586573</v>
      </c>
      <c r="R205" s="15"/>
      <c r="S205" s="13">
        <v>-3857.387075</v>
      </c>
      <c r="T205" s="13">
        <v>812.6071376</v>
      </c>
      <c r="U205" s="17"/>
      <c r="V205" s="13">
        <v>-664.7960572</v>
      </c>
      <c r="W205" s="15"/>
      <c r="X205" s="13">
        <v>-782.1958185</v>
      </c>
      <c r="Y205" s="15"/>
      <c r="Z205" s="17"/>
      <c r="AA205" s="15"/>
      <c r="AB205" s="17"/>
      <c r="AC205" s="17"/>
      <c r="AD205" s="13">
        <v>-1857.555193</v>
      </c>
      <c r="AE205" s="17"/>
      <c r="AF205" s="17"/>
      <c r="AG205" s="15"/>
      <c r="AH205" s="17"/>
      <c r="AI205" s="17"/>
      <c r="AJ205" s="17"/>
    </row>
    <row r="206">
      <c r="A206" s="13">
        <f t="shared" si="1"/>
        <v>13</v>
      </c>
      <c r="B206" s="13">
        <f t="shared" si="2"/>
        <v>2024</v>
      </c>
      <c r="C206" s="14">
        <v>45376.0</v>
      </c>
      <c r="D206" s="13">
        <v>-2753.304413</v>
      </c>
      <c r="E206" s="13">
        <v>45.30170091</v>
      </c>
      <c r="F206" s="13">
        <v>-2386.496435</v>
      </c>
      <c r="G206" s="15"/>
      <c r="H206" s="15"/>
      <c r="I206" s="13">
        <v>-3439.263973</v>
      </c>
      <c r="J206" s="13">
        <v>1510.225045</v>
      </c>
      <c r="K206" s="13">
        <v>-3017.934041</v>
      </c>
      <c r="L206" s="13">
        <v>88.85</v>
      </c>
      <c r="M206" s="13">
        <v>-2254.636414</v>
      </c>
      <c r="N206" s="13">
        <v>-2224.118469</v>
      </c>
      <c r="O206" s="13">
        <v>-1245.443663</v>
      </c>
      <c r="P206" s="15"/>
      <c r="Q206" s="13">
        <v>-794.210517</v>
      </c>
      <c r="R206" s="15"/>
      <c r="S206" s="13">
        <v>-1691.194165</v>
      </c>
      <c r="T206" s="13">
        <v>-232.5786</v>
      </c>
      <c r="U206" s="17"/>
      <c r="V206" s="13">
        <v>-2787.978301</v>
      </c>
      <c r="W206" s="15"/>
      <c r="X206" s="13">
        <v>-30.8845948</v>
      </c>
      <c r="Y206" s="15"/>
      <c r="Z206" s="17"/>
      <c r="AA206" s="15"/>
      <c r="AB206" s="17"/>
      <c r="AC206" s="17"/>
      <c r="AD206" s="13">
        <v>-2165.786414</v>
      </c>
      <c r="AE206" s="17"/>
      <c r="AF206" s="17"/>
      <c r="AG206" s="15"/>
      <c r="AH206" s="17"/>
      <c r="AI206" s="17"/>
      <c r="AJ206" s="17"/>
    </row>
    <row r="207">
      <c r="A207" s="13">
        <f t="shared" si="1"/>
        <v>13</v>
      </c>
      <c r="B207" s="13">
        <f t="shared" si="2"/>
        <v>2024</v>
      </c>
      <c r="C207" s="14">
        <v>45377.0</v>
      </c>
      <c r="D207" s="13">
        <v>-4763.055655</v>
      </c>
      <c r="E207" s="13">
        <v>-4385.321914</v>
      </c>
      <c r="F207" s="13">
        <v>-1026.735845</v>
      </c>
      <c r="G207" s="15"/>
      <c r="H207" s="15"/>
      <c r="I207" s="13">
        <v>-895.216376</v>
      </c>
      <c r="J207" s="13">
        <v>-9432.641427</v>
      </c>
      <c r="K207" s="13">
        <v>196.9041267</v>
      </c>
      <c r="L207" s="13">
        <v>3997.83</v>
      </c>
      <c r="M207" s="13">
        <v>5438.976039</v>
      </c>
      <c r="N207" s="13">
        <v>-69.6631735</v>
      </c>
      <c r="O207" s="13">
        <v>-1304.865093</v>
      </c>
      <c r="P207" s="15"/>
      <c r="Q207" s="13">
        <v>-970.1760893</v>
      </c>
      <c r="R207" s="15"/>
      <c r="S207" s="13">
        <v>-1107.215275</v>
      </c>
      <c r="T207" s="13">
        <v>-1134.859555</v>
      </c>
      <c r="U207" s="17"/>
      <c r="V207" s="13">
        <v>-839.8779846</v>
      </c>
      <c r="W207" s="15"/>
      <c r="X207" s="13">
        <v>-1839.348099</v>
      </c>
      <c r="Y207" s="15"/>
      <c r="Z207" s="17"/>
      <c r="AA207" s="15"/>
      <c r="AB207" s="17"/>
      <c r="AC207" s="17"/>
      <c r="AD207" s="13">
        <v>9436.806039</v>
      </c>
      <c r="AE207" s="17"/>
      <c r="AF207" s="17"/>
      <c r="AG207" s="15"/>
      <c r="AH207" s="17"/>
      <c r="AI207" s="17"/>
      <c r="AJ207" s="17"/>
    </row>
    <row r="208">
      <c r="A208" s="13">
        <f t="shared" si="1"/>
        <v>13</v>
      </c>
      <c r="B208" s="13">
        <f t="shared" si="2"/>
        <v>2024</v>
      </c>
      <c r="C208" s="14">
        <v>45378.0</v>
      </c>
      <c r="D208" s="13">
        <v>7667.854816</v>
      </c>
      <c r="E208" s="13">
        <v>1523.226847</v>
      </c>
      <c r="F208" s="13">
        <v>2479.183014</v>
      </c>
      <c r="G208" s="15"/>
      <c r="H208" s="15"/>
      <c r="I208" s="13">
        <v>9458.643273</v>
      </c>
      <c r="J208" s="13">
        <v>25320.87773</v>
      </c>
      <c r="K208" s="13">
        <v>10993.07427</v>
      </c>
      <c r="L208" s="13">
        <v>-2064.85</v>
      </c>
      <c r="M208" s="13">
        <v>-3689.62041</v>
      </c>
      <c r="N208" s="13">
        <v>2921.194574</v>
      </c>
      <c r="O208" s="13">
        <v>-956.9139735</v>
      </c>
      <c r="P208" s="17"/>
      <c r="Q208" s="13">
        <v>2594.35</v>
      </c>
      <c r="R208" s="17"/>
      <c r="S208" s="13">
        <v>-507.0160866</v>
      </c>
      <c r="T208" s="13">
        <v>-727.76663</v>
      </c>
      <c r="U208" s="17"/>
      <c r="V208" s="13">
        <v>1235.825134</v>
      </c>
      <c r="W208" s="17"/>
      <c r="X208" s="13">
        <v>-2902.31465</v>
      </c>
      <c r="Y208" s="17"/>
      <c r="Z208" s="17"/>
      <c r="AA208" s="15"/>
      <c r="AB208" s="17"/>
      <c r="AC208" s="17"/>
      <c r="AD208" s="13">
        <v>-5754.47041</v>
      </c>
      <c r="AE208" s="17"/>
      <c r="AF208" s="17"/>
      <c r="AG208" s="15"/>
      <c r="AH208" s="17"/>
      <c r="AI208" s="17"/>
      <c r="AJ208" s="17"/>
    </row>
    <row r="209">
      <c r="A209" s="13">
        <f t="shared" si="1"/>
        <v>13</v>
      </c>
      <c r="B209" s="13">
        <f t="shared" si="2"/>
        <v>2024</v>
      </c>
      <c r="C209" s="14">
        <v>45379.0</v>
      </c>
      <c r="D209" s="13">
        <v>705.2607417</v>
      </c>
      <c r="E209" s="13">
        <v>250.8988667</v>
      </c>
      <c r="F209" s="13">
        <v>162.5254712</v>
      </c>
      <c r="G209" s="15"/>
      <c r="H209" s="15"/>
      <c r="I209" s="13">
        <v>2285.145132</v>
      </c>
      <c r="J209" s="13">
        <v>4677.921415</v>
      </c>
      <c r="K209" s="13">
        <v>4433.73331</v>
      </c>
      <c r="L209" s="13">
        <v>-814.34</v>
      </c>
      <c r="M209" s="13">
        <v>-1815.020121</v>
      </c>
      <c r="N209" s="13">
        <v>-2616.493076</v>
      </c>
      <c r="O209" s="13">
        <v>201.0373677</v>
      </c>
      <c r="P209" s="17"/>
      <c r="Q209" s="13">
        <v>136.7301876</v>
      </c>
      <c r="R209" s="17"/>
      <c r="S209" s="13">
        <v>530.6390168</v>
      </c>
      <c r="T209" s="13">
        <v>-137.956709</v>
      </c>
      <c r="U209" s="17"/>
      <c r="V209" s="13">
        <v>8.41351986</v>
      </c>
      <c r="W209" s="17"/>
      <c r="X209" s="13">
        <v>-483.35</v>
      </c>
      <c r="Y209" s="17"/>
      <c r="Z209" s="17"/>
      <c r="AA209" s="15"/>
      <c r="AB209" s="17"/>
      <c r="AC209" s="17"/>
      <c r="AD209" s="13">
        <v>-2629.360121</v>
      </c>
      <c r="AE209" s="17"/>
      <c r="AF209" s="17"/>
      <c r="AG209" s="15"/>
      <c r="AH209" s="17"/>
      <c r="AI209" s="17"/>
      <c r="AJ209" s="17"/>
    </row>
    <row r="210">
      <c r="A210" s="13">
        <f t="shared" si="1"/>
        <v>13</v>
      </c>
      <c r="B210" s="13">
        <f t="shared" si="2"/>
        <v>2024</v>
      </c>
      <c r="C210" s="14">
        <v>45380.0</v>
      </c>
      <c r="D210" s="13">
        <v>0.0</v>
      </c>
      <c r="E210" s="13">
        <v>0.0</v>
      </c>
      <c r="F210" s="13">
        <v>0.0</v>
      </c>
      <c r="G210" s="15"/>
      <c r="H210" s="15"/>
      <c r="I210" s="13">
        <v>0.0</v>
      </c>
      <c r="J210" s="13">
        <v>-94.216285</v>
      </c>
      <c r="K210" s="13">
        <v>46.8035948</v>
      </c>
      <c r="L210" s="12">
        <v>0.0</v>
      </c>
      <c r="M210" s="13">
        <v>0.0</v>
      </c>
      <c r="N210" s="13">
        <v>0.0</v>
      </c>
      <c r="O210" s="13">
        <v>0.0</v>
      </c>
      <c r="P210" s="17"/>
      <c r="Q210" s="13">
        <v>0.0</v>
      </c>
      <c r="R210" s="17"/>
      <c r="S210" s="13">
        <v>0.0</v>
      </c>
      <c r="T210" s="13">
        <v>0.0</v>
      </c>
      <c r="U210" s="17"/>
      <c r="V210" s="13">
        <v>0.0</v>
      </c>
      <c r="W210" s="17"/>
      <c r="X210" s="13">
        <v>0.0</v>
      </c>
      <c r="Y210" s="17"/>
      <c r="Z210" s="17"/>
      <c r="AA210" s="15"/>
      <c r="AB210" s="17"/>
      <c r="AC210" s="17"/>
      <c r="AD210" s="13">
        <v>0.0</v>
      </c>
      <c r="AE210" s="17"/>
      <c r="AF210" s="17"/>
      <c r="AG210" s="15"/>
      <c r="AH210" s="17"/>
      <c r="AI210" s="17"/>
      <c r="AJ210" s="17"/>
    </row>
    <row r="211">
      <c r="A211" s="13">
        <f t="shared" si="1"/>
        <v>14</v>
      </c>
      <c r="B211" s="13">
        <f t="shared" si="2"/>
        <v>2024</v>
      </c>
      <c r="C211" s="14">
        <v>45383.0</v>
      </c>
      <c r="D211" s="13">
        <v>-4016.387594</v>
      </c>
      <c r="E211" s="13">
        <v>1301.363645</v>
      </c>
      <c r="F211" s="13">
        <v>-2309.33</v>
      </c>
      <c r="G211" s="15"/>
      <c r="H211" s="15"/>
      <c r="I211" s="13">
        <v>-3105.473838</v>
      </c>
      <c r="J211" s="13">
        <v>-1331.040831</v>
      </c>
      <c r="K211" s="13">
        <v>-4040.157605</v>
      </c>
      <c r="L211" s="13">
        <v>5378.04</v>
      </c>
      <c r="M211" s="13">
        <v>-1401.917995</v>
      </c>
      <c r="N211" s="13">
        <v>2409.876319</v>
      </c>
      <c r="O211" s="13">
        <v>-205.4385001</v>
      </c>
      <c r="P211" s="15"/>
      <c r="Q211" s="13">
        <v>-1038.979837</v>
      </c>
      <c r="R211" s="15"/>
      <c r="S211" s="13">
        <v>-1164.396894</v>
      </c>
      <c r="T211" s="13">
        <v>-35.6216053</v>
      </c>
      <c r="U211" s="17"/>
      <c r="V211" s="13">
        <v>-67.58843015</v>
      </c>
      <c r="W211" s="15"/>
      <c r="X211" s="13">
        <v>949.1899111</v>
      </c>
      <c r="Y211" s="15"/>
      <c r="Z211" s="17"/>
      <c r="AA211" s="15"/>
      <c r="AB211" s="17"/>
      <c r="AC211" s="17"/>
      <c r="AD211" s="13">
        <v>3976.122005</v>
      </c>
      <c r="AE211" s="17"/>
      <c r="AF211" s="17"/>
      <c r="AG211" s="15"/>
      <c r="AH211" s="17"/>
      <c r="AI211" s="17"/>
      <c r="AJ211" s="17"/>
    </row>
    <row r="212">
      <c r="A212" s="13">
        <f t="shared" si="1"/>
        <v>14</v>
      </c>
      <c r="B212" s="13">
        <f t="shared" si="2"/>
        <v>2024</v>
      </c>
      <c r="C212" s="14">
        <v>45384.0</v>
      </c>
      <c r="D212" s="13">
        <v>-15434.09707</v>
      </c>
      <c r="E212" s="13">
        <v>-4169.479743</v>
      </c>
      <c r="F212" s="13">
        <v>-3904.918112</v>
      </c>
      <c r="G212" s="15"/>
      <c r="H212" s="15"/>
      <c r="I212" s="13">
        <v>-11067.61597</v>
      </c>
      <c r="J212" s="13">
        <v>-13777.43878</v>
      </c>
      <c r="K212" s="13">
        <v>-82.3647</v>
      </c>
      <c r="L212" s="13">
        <v>-564.57</v>
      </c>
      <c r="M212" s="13">
        <v>-6670.52648</v>
      </c>
      <c r="N212" s="13">
        <v>-2191.121667</v>
      </c>
      <c r="O212" s="13">
        <v>-3090.908216</v>
      </c>
      <c r="P212" s="15"/>
      <c r="Q212" s="13">
        <v>-1908.463934</v>
      </c>
      <c r="R212" s="15"/>
      <c r="S212" s="13">
        <v>-3230.772471</v>
      </c>
      <c r="T212" s="13">
        <v>-3986.314845</v>
      </c>
      <c r="U212" s="17"/>
      <c r="V212" s="13">
        <v>-3898.478875</v>
      </c>
      <c r="W212" s="15"/>
      <c r="X212" s="13">
        <v>1471.158454</v>
      </c>
      <c r="Y212" s="15"/>
      <c r="Z212" s="17"/>
      <c r="AA212" s="15"/>
      <c r="AB212" s="17"/>
      <c r="AC212" s="17"/>
      <c r="AD212" s="13">
        <v>-7235.09648</v>
      </c>
      <c r="AE212" s="17"/>
      <c r="AF212" s="17"/>
      <c r="AG212" s="15"/>
      <c r="AH212" s="17"/>
      <c r="AI212" s="17"/>
      <c r="AJ212" s="17"/>
    </row>
    <row r="213">
      <c r="A213" s="13">
        <f t="shared" si="1"/>
        <v>14</v>
      </c>
      <c r="B213" s="13">
        <f t="shared" si="2"/>
        <v>2024</v>
      </c>
      <c r="C213" s="14">
        <v>45385.0</v>
      </c>
      <c r="D213" s="13">
        <v>6479.416404</v>
      </c>
      <c r="E213" s="13">
        <v>-300.3127508</v>
      </c>
      <c r="F213" s="13">
        <v>-252.9406455</v>
      </c>
      <c r="G213" s="15"/>
      <c r="H213" s="15"/>
      <c r="I213" s="13">
        <v>3798.631167</v>
      </c>
      <c r="J213" s="13">
        <v>-10767.4107</v>
      </c>
      <c r="K213" s="13">
        <v>-9653.96843</v>
      </c>
      <c r="L213" s="13">
        <v>1406.92</v>
      </c>
      <c r="M213" s="13">
        <v>3985.099004</v>
      </c>
      <c r="N213" s="13">
        <v>707.9854467</v>
      </c>
      <c r="O213" s="13">
        <v>1810.547874</v>
      </c>
      <c r="P213" s="15"/>
      <c r="Q213" s="13">
        <v>-592.8297806</v>
      </c>
      <c r="R213" s="15"/>
      <c r="S213" s="13">
        <v>1956.81664</v>
      </c>
      <c r="T213" s="13">
        <v>726.7503641</v>
      </c>
      <c r="U213" s="17"/>
      <c r="V213" s="13">
        <v>1044.698223</v>
      </c>
      <c r="W213" s="15"/>
      <c r="X213" s="13">
        <v>-956.820816</v>
      </c>
      <c r="Y213" s="15"/>
      <c r="Z213" s="17"/>
      <c r="AA213" s="15"/>
      <c r="AB213" s="17"/>
      <c r="AC213" s="17"/>
      <c r="AD213" s="13">
        <v>5392.019004</v>
      </c>
      <c r="AE213" s="17"/>
      <c r="AF213" s="17"/>
      <c r="AG213" s="15"/>
      <c r="AH213" s="17"/>
      <c r="AI213" s="17"/>
      <c r="AJ213" s="17"/>
    </row>
    <row r="214">
      <c r="A214" s="13">
        <f t="shared" si="1"/>
        <v>14</v>
      </c>
      <c r="B214" s="13">
        <f t="shared" si="2"/>
        <v>2024</v>
      </c>
      <c r="C214" s="14">
        <v>45386.0</v>
      </c>
      <c r="D214" s="13">
        <v>7.98</v>
      </c>
      <c r="E214" s="12">
        <v>0.0</v>
      </c>
      <c r="F214" s="12">
        <v>0.0</v>
      </c>
      <c r="G214" s="15"/>
      <c r="H214" s="15"/>
      <c r="I214" s="13">
        <v>14.21</v>
      </c>
      <c r="J214" s="13">
        <v>-9118.547077</v>
      </c>
      <c r="K214" s="13">
        <v>-7527.12472</v>
      </c>
      <c r="L214" s="12">
        <v>0.0</v>
      </c>
      <c r="M214" s="12">
        <v>0.0</v>
      </c>
      <c r="N214" s="12">
        <v>0.0</v>
      </c>
      <c r="O214" s="12">
        <v>0.0</v>
      </c>
      <c r="P214" s="15"/>
      <c r="Q214" s="12">
        <v>0.0</v>
      </c>
      <c r="R214" s="15"/>
      <c r="S214" s="12">
        <v>0.0</v>
      </c>
      <c r="T214" s="12">
        <v>0.0</v>
      </c>
      <c r="U214" s="17"/>
      <c r="V214" s="12">
        <v>0.0</v>
      </c>
      <c r="W214" s="15"/>
      <c r="X214" s="13">
        <v>2304.363416</v>
      </c>
      <c r="Y214" s="15"/>
      <c r="Z214" s="17"/>
      <c r="AA214" s="15"/>
      <c r="AB214" s="17"/>
      <c r="AC214" s="17"/>
      <c r="AD214" s="13">
        <v>0.0</v>
      </c>
      <c r="AE214" s="17"/>
      <c r="AF214" s="17"/>
      <c r="AG214" s="15"/>
      <c r="AH214" s="17"/>
      <c r="AI214" s="17"/>
      <c r="AJ214" s="17"/>
    </row>
    <row r="215">
      <c r="A215" s="13">
        <f t="shared" si="1"/>
        <v>14</v>
      </c>
      <c r="B215" s="13">
        <f t="shared" si="2"/>
        <v>2024</v>
      </c>
      <c r="C215" s="14">
        <v>45387.0</v>
      </c>
      <c r="D215" s="12">
        <v>0.0</v>
      </c>
      <c r="E215" s="12">
        <v>0.0</v>
      </c>
      <c r="F215" s="12">
        <v>0.0</v>
      </c>
      <c r="G215" s="15"/>
      <c r="H215" s="15"/>
      <c r="I215" s="12">
        <v>0.0</v>
      </c>
      <c r="J215" s="13">
        <v>5255.03529</v>
      </c>
      <c r="K215" s="13">
        <v>356.131255</v>
      </c>
      <c r="L215" s="12">
        <v>0.0</v>
      </c>
      <c r="M215" s="12">
        <v>0.0</v>
      </c>
      <c r="N215" s="12">
        <v>0.0</v>
      </c>
      <c r="O215" s="12">
        <v>0.0</v>
      </c>
      <c r="P215" s="15"/>
      <c r="Q215" s="12">
        <v>0.0</v>
      </c>
      <c r="R215" s="15"/>
      <c r="S215" s="12">
        <v>0.0</v>
      </c>
      <c r="T215" s="12">
        <v>0.0</v>
      </c>
      <c r="U215" s="17"/>
      <c r="V215" s="12">
        <v>0.0</v>
      </c>
      <c r="W215" s="15"/>
      <c r="X215" s="13">
        <v>-1307.33</v>
      </c>
      <c r="Y215" s="15"/>
      <c r="Z215" s="17"/>
      <c r="AA215" s="15"/>
      <c r="AB215" s="17"/>
      <c r="AC215" s="17"/>
      <c r="AD215" s="13">
        <v>0.0</v>
      </c>
      <c r="AE215" s="17"/>
      <c r="AF215" s="17"/>
      <c r="AG215" s="15"/>
      <c r="AH215" s="17"/>
      <c r="AI215" s="17"/>
      <c r="AJ215" s="17"/>
    </row>
    <row r="216">
      <c r="A216" s="13">
        <f t="shared" si="1"/>
        <v>15</v>
      </c>
      <c r="B216" s="13">
        <f t="shared" si="2"/>
        <v>2024</v>
      </c>
      <c r="C216" s="14">
        <v>45390.0</v>
      </c>
      <c r="D216" s="12">
        <v>0.0</v>
      </c>
      <c r="E216" s="12">
        <v>0.0</v>
      </c>
      <c r="F216" s="12">
        <v>0.0</v>
      </c>
      <c r="G216" s="15"/>
      <c r="H216" s="15"/>
      <c r="I216" s="12">
        <v>0.0</v>
      </c>
      <c r="J216" s="13">
        <v>-1735.380125</v>
      </c>
      <c r="K216" s="13">
        <v>-215.844435</v>
      </c>
      <c r="L216" s="12">
        <v>0.0</v>
      </c>
      <c r="M216" s="12">
        <v>0.0</v>
      </c>
      <c r="N216" s="12">
        <v>0.0</v>
      </c>
      <c r="O216" s="12">
        <v>0.0</v>
      </c>
      <c r="P216" s="15"/>
      <c r="Q216" s="12">
        <v>0.0</v>
      </c>
      <c r="R216" s="15"/>
      <c r="S216" s="12">
        <v>0.0</v>
      </c>
      <c r="T216" s="12">
        <v>0.0</v>
      </c>
      <c r="U216" s="17"/>
      <c r="V216" s="12">
        <v>0.0</v>
      </c>
      <c r="W216" s="15"/>
      <c r="X216" s="13">
        <v>-795.751928</v>
      </c>
      <c r="Y216" s="15"/>
      <c r="Z216" s="17"/>
      <c r="AA216" s="15"/>
      <c r="AB216" s="17"/>
      <c r="AC216" s="17"/>
      <c r="AD216" s="13">
        <v>0.0</v>
      </c>
      <c r="AE216" s="17"/>
      <c r="AF216" s="17"/>
      <c r="AG216" s="15"/>
      <c r="AH216" s="17"/>
      <c r="AI216" s="17"/>
      <c r="AJ216" s="17"/>
    </row>
    <row r="217">
      <c r="A217" s="13">
        <f t="shared" si="1"/>
        <v>15</v>
      </c>
      <c r="B217" s="13">
        <f t="shared" si="2"/>
        <v>2024</v>
      </c>
      <c r="C217" s="14">
        <v>45391.0</v>
      </c>
      <c r="D217" s="13">
        <v>-5485.825636</v>
      </c>
      <c r="E217" s="13">
        <v>-2088.074553</v>
      </c>
      <c r="F217" s="13">
        <v>-3195.689002</v>
      </c>
      <c r="G217" s="15"/>
      <c r="H217" s="15"/>
      <c r="I217" s="13">
        <v>-3862.286683</v>
      </c>
      <c r="J217" s="13">
        <v>7292.900413</v>
      </c>
      <c r="K217" s="13">
        <v>1152.251425</v>
      </c>
      <c r="L217" s="13">
        <v>-1793.98</v>
      </c>
      <c r="M217" s="13">
        <v>-4249.854393</v>
      </c>
      <c r="N217" s="13">
        <v>305.6579162</v>
      </c>
      <c r="O217" s="13">
        <v>-2733.112321</v>
      </c>
      <c r="P217" s="15"/>
      <c r="Q217" s="13">
        <v>-3309.574234</v>
      </c>
      <c r="R217" s="15"/>
      <c r="S217" s="13">
        <v>-2404.766839</v>
      </c>
      <c r="T217" s="13">
        <v>-405.7596887</v>
      </c>
      <c r="U217" s="17"/>
      <c r="V217" s="13">
        <v>-4623.601342</v>
      </c>
      <c r="W217" s="15"/>
      <c r="X217" s="13">
        <v>-172.92236</v>
      </c>
      <c r="Y217" s="15"/>
      <c r="Z217" s="17"/>
      <c r="AA217" s="15"/>
      <c r="AB217" s="15"/>
      <c r="AC217" s="17"/>
      <c r="AD217" s="13">
        <v>-6043.834393</v>
      </c>
      <c r="AE217" s="17"/>
      <c r="AF217" s="17"/>
      <c r="AG217" s="15"/>
      <c r="AH217" s="17"/>
      <c r="AI217" s="17"/>
      <c r="AJ217" s="17"/>
    </row>
    <row r="218">
      <c r="A218" s="13">
        <f t="shared" si="1"/>
        <v>15</v>
      </c>
      <c r="B218" s="13">
        <f t="shared" si="2"/>
        <v>2024</v>
      </c>
      <c r="C218" s="14">
        <v>45392.0</v>
      </c>
      <c r="D218" s="13">
        <v>-10465.72774</v>
      </c>
      <c r="E218" s="13">
        <v>-2196.039346</v>
      </c>
      <c r="F218" s="13">
        <v>675.322495</v>
      </c>
      <c r="G218" s="15"/>
      <c r="H218" s="15"/>
      <c r="I218" s="13">
        <v>-7783.130278</v>
      </c>
      <c r="J218" s="13">
        <v>-15124.40833</v>
      </c>
      <c r="K218" s="13">
        <v>-4584.560852</v>
      </c>
      <c r="L218" s="13">
        <v>-4068.9</v>
      </c>
      <c r="M218" s="13">
        <v>-840.1788502</v>
      </c>
      <c r="N218" s="13">
        <v>857.9282362</v>
      </c>
      <c r="O218" s="13">
        <v>2429.79626</v>
      </c>
      <c r="P218" s="15"/>
      <c r="Q218" s="13">
        <v>-3704.478717</v>
      </c>
      <c r="R218" s="15"/>
      <c r="S218" s="13">
        <v>-1110.968757</v>
      </c>
      <c r="T218" s="13">
        <v>-492.5791296</v>
      </c>
      <c r="U218" s="17"/>
      <c r="V218" s="13">
        <v>2112.614096</v>
      </c>
      <c r="W218" s="15"/>
      <c r="X218" s="13">
        <v>1407.578525</v>
      </c>
      <c r="Y218" s="15"/>
      <c r="Z218" s="17"/>
      <c r="AA218" s="15"/>
      <c r="AB218" s="15"/>
      <c r="AC218" s="17"/>
      <c r="AD218" s="13">
        <v>-4909.07885</v>
      </c>
      <c r="AE218" s="17"/>
      <c r="AF218" s="17"/>
      <c r="AG218" s="15"/>
      <c r="AH218" s="17"/>
      <c r="AI218" s="17"/>
      <c r="AJ218" s="17"/>
    </row>
    <row r="219">
      <c r="A219" s="13">
        <f t="shared" si="1"/>
        <v>15</v>
      </c>
      <c r="B219" s="13">
        <f t="shared" si="2"/>
        <v>2024</v>
      </c>
      <c r="C219" s="14">
        <v>45393.0</v>
      </c>
      <c r="D219" s="13">
        <v>3758.617731</v>
      </c>
      <c r="E219" s="13">
        <v>-758.5902259</v>
      </c>
      <c r="F219" s="13">
        <v>2570.130599</v>
      </c>
      <c r="G219" s="15"/>
      <c r="H219" s="15"/>
      <c r="I219" s="13">
        <v>1018.66375</v>
      </c>
      <c r="J219" s="13">
        <v>-2166.700035</v>
      </c>
      <c r="K219" s="13">
        <v>-2283.67066</v>
      </c>
      <c r="L219" s="13">
        <v>5469.76</v>
      </c>
      <c r="M219" s="13">
        <v>9498.940561</v>
      </c>
      <c r="N219" s="13">
        <v>-1409.050851</v>
      </c>
      <c r="O219" s="13">
        <v>-1421.218394</v>
      </c>
      <c r="P219" s="15"/>
      <c r="Q219" s="13">
        <v>1397.950884</v>
      </c>
      <c r="R219" s="15"/>
      <c r="S219" s="13">
        <v>1023.770925</v>
      </c>
      <c r="T219" s="13">
        <v>3852.189155</v>
      </c>
      <c r="U219" s="17"/>
      <c r="V219" s="13">
        <v>-942.7267636</v>
      </c>
      <c r="W219" s="15"/>
      <c r="X219" s="13">
        <v>-638.220552</v>
      </c>
      <c r="Y219" s="15"/>
      <c r="Z219" s="17"/>
      <c r="AA219" s="15"/>
      <c r="AB219" s="15"/>
      <c r="AC219" s="17"/>
      <c r="AD219" s="13">
        <v>14968.70056</v>
      </c>
      <c r="AE219" s="17"/>
      <c r="AF219" s="17"/>
      <c r="AG219" s="15"/>
      <c r="AH219" s="17"/>
      <c r="AI219" s="17"/>
      <c r="AJ219" s="17"/>
    </row>
    <row r="220">
      <c r="A220" s="13">
        <f t="shared" si="1"/>
        <v>15</v>
      </c>
      <c r="B220" s="13">
        <f t="shared" si="2"/>
        <v>2024</v>
      </c>
      <c r="C220" s="14">
        <v>45394.0</v>
      </c>
      <c r="D220" s="13">
        <v>-8854.537064</v>
      </c>
      <c r="E220" s="13">
        <v>-3868.732617</v>
      </c>
      <c r="F220" s="13">
        <v>-531.8326199</v>
      </c>
      <c r="G220" s="15"/>
      <c r="H220" s="15"/>
      <c r="I220" s="13">
        <v>-5375.207608</v>
      </c>
      <c r="J220" s="13">
        <v>-11511.1345</v>
      </c>
      <c r="K220" s="13">
        <v>-3678.349418</v>
      </c>
      <c r="L220" s="13">
        <v>-4796.02</v>
      </c>
      <c r="M220" s="13">
        <v>-11882.76494</v>
      </c>
      <c r="N220" s="13">
        <v>3266.864316</v>
      </c>
      <c r="O220" s="13">
        <v>-945.1943699</v>
      </c>
      <c r="P220" s="15"/>
      <c r="Q220" s="13">
        <v>-1997.167222</v>
      </c>
      <c r="R220" s="15"/>
      <c r="S220" s="13">
        <v>-2466.994203</v>
      </c>
      <c r="T220" s="13">
        <v>-4234.343169</v>
      </c>
      <c r="U220" s="17"/>
      <c r="V220" s="13">
        <v>-1799.144369</v>
      </c>
      <c r="W220" s="15"/>
      <c r="X220" s="13">
        <v>8984.11892</v>
      </c>
      <c r="Y220" s="15"/>
      <c r="Z220" s="17"/>
      <c r="AA220" s="15"/>
      <c r="AB220" s="15"/>
      <c r="AC220" s="15"/>
      <c r="AD220" s="13">
        <v>-16678.78494</v>
      </c>
      <c r="AE220" s="17"/>
      <c r="AF220" s="17"/>
      <c r="AG220" s="15"/>
      <c r="AH220" s="17"/>
      <c r="AI220" s="17"/>
      <c r="AJ220" s="17"/>
    </row>
    <row r="221">
      <c r="A221" s="13">
        <f t="shared" si="1"/>
        <v>16</v>
      </c>
      <c r="B221" s="13">
        <f t="shared" si="2"/>
        <v>2024</v>
      </c>
      <c r="C221" s="14">
        <v>45397.0</v>
      </c>
      <c r="D221" s="13">
        <v>-8326.606255</v>
      </c>
      <c r="E221" s="13">
        <v>1071.811137</v>
      </c>
      <c r="F221" s="13">
        <v>-2092.764305</v>
      </c>
      <c r="G221" s="15"/>
      <c r="H221" s="15"/>
      <c r="I221" s="13">
        <v>-3694.817708</v>
      </c>
      <c r="J221" s="13">
        <v>-8197.327464</v>
      </c>
      <c r="K221" s="13">
        <v>-572.9941464</v>
      </c>
      <c r="L221" s="13">
        <v>-7500.9</v>
      </c>
      <c r="M221" s="13">
        <v>3511.920004</v>
      </c>
      <c r="N221" s="13">
        <v>917.1954045</v>
      </c>
      <c r="O221" s="13">
        <v>-496.0441743</v>
      </c>
      <c r="P221" s="15"/>
      <c r="Q221" s="13">
        <v>-1800.161024</v>
      </c>
      <c r="R221" s="15"/>
      <c r="S221" s="13">
        <v>-3603.101363</v>
      </c>
      <c r="T221" s="13">
        <v>28.6276709</v>
      </c>
      <c r="U221" s="17"/>
      <c r="V221" s="13">
        <v>-837.3401771</v>
      </c>
      <c r="W221" s="15"/>
      <c r="X221" s="13">
        <v>3494.840556</v>
      </c>
      <c r="Y221" s="15"/>
      <c r="Z221" s="17"/>
      <c r="AA221" s="15"/>
      <c r="AB221" s="15"/>
      <c r="AC221" s="15"/>
      <c r="AD221" s="13">
        <v>-3988.979996</v>
      </c>
      <c r="AE221" s="15"/>
      <c r="AF221" s="17"/>
      <c r="AG221" s="15"/>
      <c r="AH221" s="17"/>
      <c r="AI221" s="17"/>
      <c r="AJ221" s="17"/>
    </row>
    <row r="222">
      <c r="A222" s="13">
        <f t="shared" si="1"/>
        <v>16</v>
      </c>
      <c r="B222" s="13">
        <f t="shared" si="2"/>
        <v>2024</v>
      </c>
      <c r="C222" s="14">
        <v>45398.0</v>
      </c>
      <c r="D222" s="13">
        <v>653.9664525</v>
      </c>
      <c r="E222" s="13">
        <v>3447.38327</v>
      </c>
      <c r="F222" s="13">
        <v>-2220.864198</v>
      </c>
      <c r="G222" s="15"/>
      <c r="H222" s="15"/>
      <c r="I222" s="13">
        <v>-891.9963078</v>
      </c>
      <c r="J222" s="13">
        <v>-1591.722071</v>
      </c>
      <c r="K222" s="13">
        <v>589.13948</v>
      </c>
      <c r="L222" s="13">
        <v>1327.73</v>
      </c>
      <c r="M222" s="13">
        <v>1523.841801</v>
      </c>
      <c r="N222" s="13">
        <v>-483.2610114</v>
      </c>
      <c r="O222" s="13">
        <v>2221.385797</v>
      </c>
      <c r="P222" s="15"/>
      <c r="Q222" s="13">
        <v>-209.5725313</v>
      </c>
      <c r="R222" s="15"/>
      <c r="S222" s="13">
        <v>-529.761958</v>
      </c>
      <c r="T222" s="13">
        <v>-251.2</v>
      </c>
      <c r="U222" s="17"/>
      <c r="V222" s="13">
        <v>-111.1096944</v>
      </c>
      <c r="W222" s="15"/>
      <c r="X222" s="13">
        <v>5820.94664</v>
      </c>
      <c r="Y222" s="15"/>
      <c r="Z222" s="17"/>
      <c r="AA222" s="15"/>
      <c r="AB222" s="15"/>
      <c r="AC222" s="15"/>
      <c r="AD222" s="13">
        <v>2851.571801</v>
      </c>
      <c r="AE222" s="15"/>
      <c r="AF222" s="17"/>
      <c r="AG222" s="15"/>
      <c r="AH222" s="17"/>
      <c r="AI222" s="17"/>
      <c r="AJ222" s="17"/>
    </row>
    <row r="223">
      <c r="A223" s="13">
        <f t="shared" si="1"/>
        <v>16</v>
      </c>
      <c r="B223" s="13">
        <f t="shared" si="2"/>
        <v>2024</v>
      </c>
      <c r="C223" s="14">
        <v>45399.0</v>
      </c>
      <c r="D223" s="13">
        <v>-8341.031835</v>
      </c>
      <c r="E223" s="13">
        <v>-420.9230069</v>
      </c>
      <c r="F223" s="13">
        <v>-1669.258889</v>
      </c>
      <c r="G223" s="15"/>
      <c r="H223" s="15"/>
      <c r="I223" s="13">
        <v>-1841.873217</v>
      </c>
      <c r="J223" s="13">
        <v>1774.144286</v>
      </c>
      <c r="K223" s="13">
        <v>1374.339139</v>
      </c>
      <c r="L223" s="13">
        <v>-2079.48</v>
      </c>
      <c r="M223" s="13">
        <v>-1022.458918</v>
      </c>
      <c r="N223" s="13">
        <v>-697.9500783</v>
      </c>
      <c r="O223" s="13">
        <v>-1315.843459</v>
      </c>
      <c r="P223" s="15"/>
      <c r="Q223" s="13">
        <v>-1845.031931</v>
      </c>
      <c r="R223" s="15"/>
      <c r="S223" s="13">
        <v>-2220.114542</v>
      </c>
      <c r="T223" s="13">
        <v>1346.404094</v>
      </c>
      <c r="U223" s="17"/>
      <c r="V223" s="13">
        <v>-905.145658</v>
      </c>
      <c r="W223" s="15"/>
      <c r="X223" s="13">
        <v>-2817.552844</v>
      </c>
      <c r="Y223" s="13">
        <v>611.870697</v>
      </c>
      <c r="Z223" s="17"/>
      <c r="AA223" s="15"/>
      <c r="AB223" s="15"/>
      <c r="AC223" s="15"/>
      <c r="AD223" s="13">
        <v>-3101.938918</v>
      </c>
      <c r="AE223" s="15"/>
      <c r="AF223" s="17"/>
      <c r="AG223" s="15"/>
      <c r="AH223" s="17"/>
      <c r="AI223" s="17"/>
      <c r="AJ223" s="17"/>
    </row>
    <row r="224">
      <c r="A224" s="13">
        <f t="shared" si="1"/>
        <v>16</v>
      </c>
      <c r="B224" s="13">
        <f t="shared" si="2"/>
        <v>2024</v>
      </c>
      <c r="C224" s="14">
        <v>45400.0</v>
      </c>
      <c r="D224" s="13">
        <v>-7082.870366</v>
      </c>
      <c r="E224" s="13">
        <v>-813.8416617</v>
      </c>
      <c r="F224" s="13">
        <v>284.045357</v>
      </c>
      <c r="G224" s="15"/>
      <c r="H224" s="15"/>
      <c r="I224" s="13">
        <v>-605.2586089</v>
      </c>
      <c r="J224" s="13">
        <v>4210.448301</v>
      </c>
      <c r="K224" s="13">
        <v>6505.04665</v>
      </c>
      <c r="L224" s="13">
        <v>5107.85</v>
      </c>
      <c r="M224" s="13">
        <v>9652.998698</v>
      </c>
      <c r="N224" s="13">
        <v>1764.564576</v>
      </c>
      <c r="O224" s="13">
        <v>-116.8441883</v>
      </c>
      <c r="P224" s="15"/>
      <c r="Q224" s="13">
        <v>-1379.20927</v>
      </c>
      <c r="R224" s="15"/>
      <c r="S224" s="13">
        <v>491.3388307</v>
      </c>
      <c r="T224" s="13">
        <v>-76.148856</v>
      </c>
      <c r="U224" s="17"/>
      <c r="V224" s="13">
        <v>1718.853111</v>
      </c>
      <c r="W224" s="15"/>
      <c r="X224" s="13">
        <v>-586.676392</v>
      </c>
      <c r="Y224" s="13">
        <v>1705.701</v>
      </c>
      <c r="Z224" s="17"/>
      <c r="AA224" s="15"/>
      <c r="AB224" s="15"/>
      <c r="AC224" s="15"/>
      <c r="AD224" s="13">
        <v>14760.8487</v>
      </c>
      <c r="AE224" s="15"/>
      <c r="AF224" s="17"/>
      <c r="AG224" s="15"/>
      <c r="AH224" s="17"/>
      <c r="AI224" s="17"/>
      <c r="AJ224" s="17"/>
    </row>
    <row r="225">
      <c r="A225" s="13">
        <f t="shared" si="1"/>
        <v>16</v>
      </c>
      <c r="B225" s="13">
        <f t="shared" si="2"/>
        <v>2024</v>
      </c>
      <c r="C225" s="14">
        <v>45401.0</v>
      </c>
      <c r="D225" s="13">
        <v>-14090.12374</v>
      </c>
      <c r="E225" s="13">
        <v>-14692.79279</v>
      </c>
      <c r="F225" s="13">
        <v>-505.3589692</v>
      </c>
      <c r="G225" s="15"/>
      <c r="H225" s="15"/>
      <c r="I225" s="13">
        <v>-754.7457649</v>
      </c>
      <c r="J225" s="13">
        <v>37.885276</v>
      </c>
      <c r="K225" s="13">
        <v>17270.2505</v>
      </c>
      <c r="L225" s="13">
        <v>149.07</v>
      </c>
      <c r="M225" s="13">
        <v>2423.219412</v>
      </c>
      <c r="N225" s="13">
        <v>339.1975718</v>
      </c>
      <c r="O225" s="13">
        <v>322.0395489</v>
      </c>
      <c r="P225" s="15"/>
      <c r="Q225" s="13">
        <v>-4782.76258</v>
      </c>
      <c r="R225" s="15"/>
      <c r="S225" s="13">
        <v>-2101.939187</v>
      </c>
      <c r="T225" s="13">
        <v>1543.183071</v>
      </c>
      <c r="U225" s="17"/>
      <c r="V225" s="13">
        <v>-2043.027757</v>
      </c>
      <c r="W225" s="15"/>
      <c r="X225" s="13">
        <v>-1011.091152</v>
      </c>
      <c r="Y225" s="13">
        <v>8225.24</v>
      </c>
      <c r="Z225" s="17"/>
      <c r="AA225" s="15"/>
      <c r="AB225" s="15"/>
      <c r="AC225" s="15"/>
      <c r="AD225" s="13">
        <v>2572.289412</v>
      </c>
      <c r="AE225" s="15"/>
      <c r="AF225" s="17"/>
      <c r="AG225" s="15"/>
      <c r="AH225" s="17"/>
      <c r="AI225" s="17"/>
      <c r="AJ225" s="17"/>
    </row>
    <row r="226">
      <c r="A226" s="13">
        <f t="shared" si="1"/>
        <v>17</v>
      </c>
      <c r="B226" s="13">
        <f t="shared" si="2"/>
        <v>2024</v>
      </c>
      <c r="C226" s="14">
        <v>45404.0</v>
      </c>
      <c r="D226" s="13">
        <v>4705.660262</v>
      </c>
      <c r="E226" s="13">
        <v>-3120.045177</v>
      </c>
      <c r="F226" s="13">
        <v>-231.527852</v>
      </c>
      <c r="G226" s="15"/>
      <c r="H226" s="15"/>
      <c r="I226" s="13">
        <v>1105.201019</v>
      </c>
      <c r="J226" s="13">
        <v>4093.26969</v>
      </c>
      <c r="K226" s="13">
        <v>13541.22986</v>
      </c>
      <c r="L226" s="13">
        <v>1394.92</v>
      </c>
      <c r="M226" s="13">
        <v>-1666.946731</v>
      </c>
      <c r="N226" s="13">
        <v>-1561.070744</v>
      </c>
      <c r="O226" s="13">
        <v>-363.3623459</v>
      </c>
      <c r="P226" s="15"/>
      <c r="Q226" s="13">
        <v>1631.367867</v>
      </c>
      <c r="R226" s="15"/>
      <c r="S226" s="13">
        <v>-811.7696835</v>
      </c>
      <c r="T226" s="13">
        <v>-794.0945305</v>
      </c>
      <c r="U226" s="17"/>
      <c r="V226" s="13">
        <v>-1129.634216</v>
      </c>
      <c r="W226" s="15"/>
      <c r="X226" s="13">
        <v>-2632.336048</v>
      </c>
      <c r="Y226" s="13">
        <v>4666.4</v>
      </c>
      <c r="Z226" s="13">
        <v>-2349.20448</v>
      </c>
      <c r="AA226" s="15"/>
      <c r="AB226" s="15"/>
      <c r="AC226" s="15"/>
      <c r="AD226" s="13">
        <v>-272.0267309</v>
      </c>
      <c r="AE226" s="15"/>
      <c r="AF226" s="17"/>
      <c r="AG226" s="15"/>
      <c r="AH226" s="17"/>
      <c r="AI226" s="17"/>
      <c r="AJ226" s="17"/>
    </row>
    <row r="227">
      <c r="A227" s="13">
        <f t="shared" si="1"/>
        <v>17</v>
      </c>
      <c r="B227" s="13">
        <f t="shared" si="2"/>
        <v>2024</v>
      </c>
      <c r="C227" s="14">
        <v>45405.0</v>
      </c>
      <c r="D227" s="13">
        <v>10804.37331</v>
      </c>
      <c r="E227" s="13">
        <v>4986.021325</v>
      </c>
      <c r="F227" s="13">
        <v>3707.292169</v>
      </c>
      <c r="G227" s="15"/>
      <c r="H227" s="15"/>
      <c r="I227" s="15"/>
      <c r="J227" s="13">
        <v>4617.997294</v>
      </c>
      <c r="K227" s="13">
        <v>4685.922518</v>
      </c>
      <c r="L227" s="13">
        <v>1211.17</v>
      </c>
      <c r="M227" s="13">
        <v>5812.986955</v>
      </c>
      <c r="N227" s="13">
        <v>947.0883353</v>
      </c>
      <c r="O227" s="13">
        <v>1143.030199</v>
      </c>
      <c r="P227" s="15"/>
      <c r="Q227" s="15"/>
      <c r="R227" s="15"/>
      <c r="S227" s="13">
        <v>2570.785881</v>
      </c>
      <c r="T227" s="13">
        <v>4763.351823</v>
      </c>
      <c r="U227" s="17"/>
      <c r="V227" s="13">
        <v>1743.065132</v>
      </c>
      <c r="W227" s="15"/>
      <c r="X227" s="13">
        <v>-2321.993888</v>
      </c>
      <c r="Y227" s="13">
        <v>2699.523539</v>
      </c>
      <c r="Z227" s="13">
        <v>-1968.936068</v>
      </c>
      <c r="AA227" s="13">
        <v>4363.093926</v>
      </c>
      <c r="AB227" s="13">
        <v>-1066.047816</v>
      </c>
      <c r="AC227" s="15"/>
      <c r="AD227" s="13">
        <v>11387.25088</v>
      </c>
      <c r="AE227" s="15"/>
      <c r="AF227" s="17"/>
      <c r="AG227" s="15"/>
      <c r="AH227" s="17"/>
      <c r="AI227" s="17"/>
      <c r="AJ227" s="17"/>
    </row>
    <row r="228">
      <c r="A228" s="13">
        <f t="shared" si="1"/>
        <v>17</v>
      </c>
      <c r="B228" s="13">
        <f t="shared" si="2"/>
        <v>2024</v>
      </c>
      <c r="C228" s="14">
        <v>45406.0</v>
      </c>
      <c r="D228" s="13">
        <v>466.0997499</v>
      </c>
      <c r="E228" s="13">
        <v>1813.620528</v>
      </c>
      <c r="F228" s="13">
        <v>1466.535073</v>
      </c>
      <c r="G228" s="15"/>
      <c r="H228" s="15"/>
      <c r="I228" s="15"/>
      <c r="J228" s="13">
        <v>6007.520799</v>
      </c>
      <c r="K228" s="13">
        <v>2568.054535</v>
      </c>
      <c r="L228" s="13">
        <v>2046.23</v>
      </c>
      <c r="M228" s="13">
        <v>2887.751454</v>
      </c>
      <c r="N228" s="13">
        <v>2894.141236</v>
      </c>
      <c r="O228" s="13">
        <v>487.2065021</v>
      </c>
      <c r="P228" s="15"/>
      <c r="Q228" s="15"/>
      <c r="R228" s="15"/>
      <c r="S228" s="13">
        <v>1523.44695</v>
      </c>
      <c r="T228" s="13">
        <v>-694.7956025</v>
      </c>
      <c r="U228" s="17"/>
      <c r="V228" s="13">
        <v>1007.530142</v>
      </c>
      <c r="W228" s="15"/>
      <c r="X228" s="13">
        <v>457.853364</v>
      </c>
      <c r="Y228" s="13">
        <v>5414.372443</v>
      </c>
      <c r="Z228" s="13">
        <v>917.711054</v>
      </c>
      <c r="AA228" s="13">
        <v>138.4269681</v>
      </c>
      <c r="AB228" s="13">
        <v>412.8900753</v>
      </c>
      <c r="AC228" s="15"/>
      <c r="AD228" s="13">
        <v>5072.408422</v>
      </c>
      <c r="AE228" s="15"/>
      <c r="AF228" s="17"/>
      <c r="AG228" s="15"/>
      <c r="AH228" s="17"/>
      <c r="AI228" s="17"/>
      <c r="AJ228" s="17"/>
    </row>
    <row r="229">
      <c r="A229" s="13">
        <f t="shared" si="1"/>
        <v>17</v>
      </c>
      <c r="B229" s="13">
        <f t="shared" si="2"/>
        <v>2024</v>
      </c>
      <c r="C229" s="14">
        <v>45407.0</v>
      </c>
      <c r="D229" s="13">
        <v>-1816.447877</v>
      </c>
      <c r="E229" s="13">
        <v>-813.367109</v>
      </c>
      <c r="F229" s="13">
        <v>519.6783453</v>
      </c>
      <c r="G229" s="15"/>
      <c r="H229" s="15"/>
      <c r="I229" s="15"/>
      <c r="J229" s="13">
        <v>-2597.757472</v>
      </c>
      <c r="K229" s="13">
        <v>-2363.812458</v>
      </c>
      <c r="L229" s="13">
        <v>3742.28</v>
      </c>
      <c r="M229" s="13">
        <v>5341.430894</v>
      </c>
      <c r="N229" s="13">
        <v>-1486.184894</v>
      </c>
      <c r="O229" s="13">
        <v>-1792.995226</v>
      </c>
      <c r="P229" s="15"/>
      <c r="Q229" s="15"/>
      <c r="R229" s="15"/>
      <c r="S229" s="13">
        <v>1234.416377</v>
      </c>
      <c r="T229" s="13">
        <v>-1989.521511</v>
      </c>
      <c r="U229" s="17"/>
      <c r="V229" s="13">
        <v>-4085.789366</v>
      </c>
      <c r="W229" s="15"/>
      <c r="X229" s="13">
        <v>-931.7564429</v>
      </c>
      <c r="Y229" s="13">
        <v>-1406.617717</v>
      </c>
      <c r="Z229" s="13">
        <v>-2340.607075</v>
      </c>
      <c r="AA229" s="13">
        <v>5940.359908</v>
      </c>
      <c r="AB229" s="13">
        <v>2144.371552</v>
      </c>
      <c r="AC229" s="15"/>
      <c r="AD229" s="13">
        <v>15024.0708</v>
      </c>
      <c r="AE229" s="15"/>
      <c r="AF229" s="17"/>
      <c r="AG229" s="15"/>
      <c r="AH229" s="17"/>
      <c r="AI229" s="17"/>
      <c r="AJ229" s="17"/>
    </row>
    <row r="230">
      <c r="A230" s="13">
        <f t="shared" si="1"/>
        <v>17</v>
      </c>
      <c r="B230" s="13">
        <f t="shared" si="2"/>
        <v>2024</v>
      </c>
      <c r="C230" s="14">
        <v>45408.0</v>
      </c>
      <c r="D230" s="13">
        <v>8327.817078</v>
      </c>
      <c r="E230" s="13">
        <v>8048.542777</v>
      </c>
      <c r="F230" s="13">
        <v>3607.659795</v>
      </c>
      <c r="G230" s="15"/>
      <c r="H230" s="15"/>
      <c r="I230" s="15"/>
      <c r="J230" s="13">
        <v>-3193.238592</v>
      </c>
      <c r="K230" s="13">
        <v>-13802.97033</v>
      </c>
      <c r="L230" s="13">
        <v>5181.55</v>
      </c>
      <c r="M230" s="13">
        <v>8830.636425</v>
      </c>
      <c r="N230" s="13">
        <v>-1293.849198</v>
      </c>
      <c r="O230" s="13">
        <v>-1236.411194</v>
      </c>
      <c r="P230" s="15"/>
      <c r="Q230" s="15"/>
      <c r="R230" s="15"/>
      <c r="S230" s="13">
        <v>4156.123923</v>
      </c>
      <c r="T230" s="13">
        <v>2933.657442</v>
      </c>
      <c r="U230" s="17"/>
      <c r="V230" s="13">
        <v>-625.492371</v>
      </c>
      <c r="W230" s="15"/>
      <c r="X230" s="13">
        <v>-4080.857595</v>
      </c>
      <c r="Y230" s="13">
        <v>-13623.59072</v>
      </c>
      <c r="Z230" s="13">
        <v>-5986.811574</v>
      </c>
      <c r="AA230" s="13">
        <v>4359.735988</v>
      </c>
      <c r="AB230" s="13">
        <v>-2202.488951</v>
      </c>
      <c r="AC230" s="15"/>
      <c r="AD230" s="13">
        <v>18371.92241</v>
      </c>
      <c r="AE230" s="15"/>
      <c r="AF230" s="17"/>
      <c r="AG230" s="15"/>
      <c r="AH230" s="17"/>
      <c r="AI230" s="17"/>
      <c r="AJ230" s="17"/>
    </row>
    <row r="231">
      <c r="A231" s="13">
        <f t="shared" si="1"/>
        <v>18</v>
      </c>
      <c r="B231" s="13">
        <f t="shared" si="2"/>
        <v>2024</v>
      </c>
      <c r="C231" s="14">
        <v>45411.0</v>
      </c>
      <c r="D231" s="13">
        <v>5648.879476</v>
      </c>
      <c r="E231" s="13">
        <v>3244.914205</v>
      </c>
      <c r="F231" s="13">
        <v>2428.525655</v>
      </c>
      <c r="G231" s="15"/>
      <c r="H231" s="15"/>
      <c r="I231" s="15"/>
      <c r="J231" s="13">
        <v>2910.2968</v>
      </c>
      <c r="K231" s="13">
        <v>2420.50193</v>
      </c>
      <c r="L231" s="13">
        <v>-532.58</v>
      </c>
      <c r="M231" s="13">
        <v>349.8414624</v>
      </c>
      <c r="N231" s="13">
        <v>-147.3050774</v>
      </c>
      <c r="O231" s="13">
        <v>-623.6697027</v>
      </c>
      <c r="P231" s="15"/>
      <c r="Q231" s="15"/>
      <c r="R231" s="15"/>
      <c r="S231" s="13">
        <v>453.2504959</v>
      </c>
      <c r="T231" s="13">
        <v>1243.973434</v>
      </c>
      <c r="U231" s="17"/>
      <c r="V231" s="13">
        <v>-498.0240188</v>
      </c>
      <c r="W231" s="15"/>
      <c r="X231" s="13">
        <v>-966.84043</v>
      </c>
      <c r="Y231" s="13">
        <v>1693.168</v>
      </c>
      <c r="Z231" s="13">
        <v>-1162.890838</v>
      </c>
      <c r="AA231" s="13">
        <v>-843.823543</v>
      </c>
      <c r="AB231" s="13">
        <v>-2397.563846</v>
      </c>
      <c r="AC231" s="15"/>
      <c r="AD231" s="13">
        <v>-1026.562081</v>
      </c>
      <c r="AE231" s="15"/>
      <c r="AF231" s="17"/>
      <c r="AG231" s="15"/>
      <c r="AH231" s="17"/>
      <c r="AI231" s="17"/>
      <c r="AJ231" s="17"/>
    </row>
    <row r="232">
      <c r="A232" s="13">
        <f t="shared" si="1"/>
        <v>18</v>
      </c>
      <c r="B232" s="13">
        <f t="shared" si="2"/>
        <v>2024</v>
      </c>
      <c r="C232" s="14">
        <v>45412.0</v>
      </c>
      <c r="D232" s="13">
        <v>-18874.38591</v>
      </c>
      <c r="E232" s="13">
        <v>2787.837086</v>
      </c>
      <c r="F232" s="13">
        <v>-5550.104735</v>
      </c>
      <c r="G232" s="15"/>
      <c r="H232" s="15"/>
      <c r="I232" s="15"/>
      <c r="J232" s="13">
        <v>-23008.6948</v>
      </c>
      <c r="K232" s="13">
        <v>134.5718</v>
      </c>
      <c r="L232" s="13">
        <v>-2852.42</v>
      </c>
      <c r="M232" s="13">
        <v>-2827.265739</v>
      </c>
      <c r="N232" s="13">
        <v>-3030.454516</v>
      </c>
      <c r="O232" s="13">
        <v>-1026.902356</v>
      </c>
      <c r="P232" s="15"/>
      <c r="Q232" s="15"/>
      <c r="R232" s="17"/>
      <c r="S232" s="13">
        <v>-2464.77957</v>
      </c>
      <c r="T232" s="13">
        <v>-3495.842177</v>
      </c>
      <c r="U232" s="17"/>
      <c r="V232" s="13">
        <v>1099.008833</v>
      </c>
      <c r="W232" s="15"/>
      <c r="X232" s="13">
        <v>4497.312624</v>
      </c>
      <c r="Y232" s="13">
        <v>2619.01</v>
      </c>
      <c r="Z232" s="13">
        <v>6036.280544</v>
      </c>
      <c r="AA232" s="13">
        <v>-1133.623909</v>
      </c>
      <c r="AB232" s="13">
        <v>4255.4397</v>
      </c>
      <c r="AC232" s="15"/>
      <c r="AD232" s="13">
        <v>-6813.309648</v>
      </c>
      <c r="AE232" s="15"/>
      <c r="AF232" s="17"/>
      <c r="AG232" s="15"/>
      <c r="AH232" s="17"/>
      <c r="AI232" s="17"/>
      <c r="AJ232" s="17"/>
    </row>
    <row r="233">
      <c r="A233" s="13">
        <f t="shared" si="1"/>
        <v>18</v>
      </c>
      <c r="B233" s="13">
        <f t="shared" si="2"/>
        <v>2024</v>
      </c>
      <c r="C233" s="14">
        <v>45413.0</v>
      </c>
      <c r="D233" s="13">
        <v>-2451.622976</v>
      </c>
      <c r="E233" s="13">
        <v>-3491.033613</v>
      </c>
      <c r="F233" s="13">
        <v>-2334.691072</v>
      </c>
      <c r="G233" s="15"/>
      <c r="H233" s="15"/>
      <c r="I233" s="15"/>
      <c r="J233" s="13">
        <v>-7694.110107</v>
      </c>
      <c r="K233" s="13">
        <v>-7966.95831</v>
      </c>
      <c r="L233" s="13">
        <v>-371.11</v>
      </c>
      <c r="M233" s="13">
        <v>-4065.598024</v>
      </c>
      <c r="N233" s="13">
        <v>-2959.112676</v>
      </c>
      <c r="O233" s="13">
        <v>-4278.755356</v>
      </c>
      <c r="P233" s="15"/>
      <c r="Q233" s="15"/>
      <c r="R233" s="17"/>
      <c r="S233" s="13">
        <v>-3898.258679</v>
      </c>
      <c r="T233" s="13">
        <v>-2159.38126</v>
      </c>
      <c r="U233" s="17"/>
      <c r="V233" s="13">
        <v>-3819.253819</v>
      </c>
      <c r="W233" s="15"/>
      <c r="X233" s="13">
        <v>-190.75</v>
      </c>
      <c r="Y233" s="13">
        <v>-11888.69222</v>
      </c>
      <c r="Z233" s="13">
        <v>783.6112153</v>
      </c>
      <c r="AA233" s="13">
        <v>-2990.338291</v>
      </c>
      <c r="AB233" s="13">
        <v>282.220622</v>
      </c>
      <c r="AC233" s="15"/>
      <c r="AD233" s="13">
        <v>-7427.046315</v>
      </c>
      <c r="AE233" s="15"/>
      <c r="AF233" s="17"/>
      <c r="AG233" s="15"/>
      <c r="AH233" s="17"/>
      <c r="AI233" s="17"/>
      <c r="AJ233" s="17"/>
    </row>
    <row r="234">
      <c r="A234" s="13">
        <f t="shared" si="1"/>
        <v>18</v>
      </c>
      <c r="B234" s="13">
        <f t="shared" si="2"/>
        <v>2024</v>
      </c>
      <c r="C234" s="14">
        <v>45414.0</v>
      </c>
      <c r="D234" s="13">
        <v>3607.480881</v>
      </c>
      <c r="E234" s="13">
        <v>-335.4953603</v>
      </c>
      <c r="F234" s="13">
        <v>952.1571868</v>
      </c>
      <c r="G234" s="15"/>
      <c r="H234" s="15"/>
      <c r="I234" s="15"/>
      <c r="J234" s="12">
        <v>0.0</v>
      </c>
      <c r="K234" s="13">
        <v>2923.46433</v>
      </c>
      <c r="L234" s="13">
        <v>4071.09</v>
      </c>
      <c r="M234" s="13">
        <v>5816.123266</v>
      </c>
      <c r="N234" s="13">
        <v>1627.54954</v>
      </c>
      <c r="O234" s="13">
        <v>155.6300859</v>
      </c>
      <c r="P234" s="15"/>
      <c r="Q234" s="15"/>
      <c r="R234" s="17"/>
      <c r="S234" s="13">
        <v>-166.5281603</v>
      </c>
      <c r="T234" s="13">
        <v>239.8078818</v>
      </c>
      <c r="U234" s="17"/>
      <c r="V234" s="13">
        <v>494.2755392</v>
      </c>
      <c r="W234" s="15"/>
      <c r="X234" s="13">
        <v>-2504.966416</v>
      </c>
      <c r="Y234" s="13">
        <v>-305.75</v>
      </c>
      <c r="Z234" s="13">
        <v>-7696.461232</v>
      </c>
      <c r="AA234" s="13">
        <v>4831.480989</v>
      </c>
      <c r="AB234" s="13">
        <v>-1253.310644</v>
      </c>
      <c r="AC234" s="15"/>
      <c r="AD234" s="13">
        <v>14718.69426</v>
      </c>
      <c r="AE234" s="15"/>
      <c r="AF234" s="17"/>
      <c r="AG234" s="15"/>
      <c r="AH234" s="17"/>
      <c r="AI234" s="17"/>
      <c r="AJ234" s="17"/>
    </row>
    <row r="235">
      <c r="A235" s="13">
        <f t="shared" si="1"/>
        <v>18</v>
      </c>
      <c r="B235" s="13">
        <f t="shared" si="2"/>
        <v>2024</v>
      </c>
      <c r="C235" s="14">
        <v>45415.0</v>
      </c>
      <c r="D235" s="13">
        <v>5455.867099</v>
      </c>
      <c r="E235" s="13">
        <v>-736.3248465</v>
      </c>
      <c r="F235" s="13">
        <v>901.5429471</v>
      </c>
      <c r="G235" s="15"/>
      <c r="H235" s="15"/>
      <c r="I235" s="15"/>
      <c r="J235" s="12">
        <v>0.0</v>
      </c>
      <c r="K235" s="13">
        <v>4187.15009</v>
      </c>
      <c r="L235" s="13">
        <v>-774.83</v>
      </c>
      <c r="M235" s="13">
        <v>1577.448687</v>
      </c>
      <c r="N235" s="13">
        <v>1760.561897</v>
      </c>
      <c r="O235" s="13">
        <v>2979.620896</v>
      </c>
      <c r="P235" s="15"/>
      <c r="Q235" s="15"/>
      <c r="R235" s="17"/>
      <c r="S235" s="13">
        <v>3574.086082</v>
      </c>
      <c r="T235" s="13">
        <v>1866.568544</v>
      </c>
      <c r="U235" s="17"/>
      <c r="V235" s="13">
        <v>1041.68797</v>
      </c>
      <c r="W235" s="15"/>
      <c r="X235" s="13">
        <v>-2588.224384</v>
      </c>
      <c r="Y235" s="13">
        <v>2237.735</v>
      </c>
      <c r="Z235" s="13">
        <v>-7207.234368</v>
      </c>
      <c r="AA235" s="13">
        <v>-667.5974862</v>
      </c>
      <c r="AB235" s="13">
        <v>-1799.348985</v>
      </c>
      <c r="AC235" s="17"/>
      <c r="AD235" s="13">
        <v>135.0212007</v>
      </c>
      <c r="AE235" s="15"/>
      <c r="AF235" s="17"/>
      <c r="AG235" s="15"/>
      <c r="AH235" s="17"/>
      <c r="AI235" s="17"/>
      <c r="AJ235" s="17"/>
    </row>
    <row r="236">
      <c r="A236" s="13">
        <f t="shared" si="1"/>
        <v>19</v>
      </c>
      <c r="B236" s="13">
        <f t="shared" si="2"/>
        <v>2024</v>
      </c>
      <c r="C236" s="14">
        <v>45418.0</v>
      </c>
      <c r="D236" s="13">
        <v>10167.67044</v>
      </c>
      <c r="E236" s="13">
        <v>4956.092955</v>
      </c>
      <c r="F236" s="13">
        <v>5220.971052</v>
      </c>
      <c r="G236" s="15"/>
      <c r="H236" s="15"/>
      <c r="I236" s="15"/>
      <c r="J236" s="13">
        <v>3.7833026</v>
      </c>
      <c r="K236" s="13">
        <v>134.30379</v>
      </c>
      <c r="L236" s="13">
        <v>-473.08</v>
      </c>
      <c r="M236" s="13">
        <v>5408.146121</v>
      </c>
      <c r="N236" s="13">
        <v>4339.198151</v>
      </c>
      <c r="O236" s="13">
        <v>2387.942879</v>
      </c>
      <c r="P236" s="15"/>
      <c r="Q236" s="15"/>
      <c r="R236" s="17"/>
      <c r="S236" s="13">
        <v>2877.994868</v>
      </c>
      <c r="T236" s="13">
        <v>4400.42</v>
      </c>
      <c r="U236" s="17"/>
      <c r="V236" s="13">
        <v>3806.028397</v>
      </c>
      <c r="W236" s="15"/>
      <c r="X236" s="13">
        <v>-83.671656</v>
      </c>
      <c r="Y236" s="13">
        <v>615.73</v>
      </c>
      <c r="Z236" s="13">
        <v>-1899.552912</v>
      </c>
      <c r="AA236" s="13">
        <v>1175.580158</v>
      </c>
      <c r="AB236" s="13">
        <v>-662.3505479</v>
      </c>
      <c r="AC236" s="17"/>
      <c r="AD236" s="13">
        <v>6110.646279</v>
      </c>
      <c r="AE236" s="15"/>
      <c r="AF236" s="17"/>
      <c r="AG236" s="15"/>
      <c r="AH236" s="17"/>
      <c r="AI236" s="17"/>
      <c r="AJ236" s="17"/>
    </row>
    <row r="237">
      <c r="A237" s="13">
        <f t="shared" si="1"/>
        <v>19</v>
      </c>
      <c r="B237" s="13">
        <f t="shared" si="2"/>
        <v>2024</v>
      </c>
      <c r="C237" s="14">
        <v>45419.0</v>
      </c>
      <c r="D237" s="13">
        <v>-2.85364077</v>
      </c>
      <c r="E237" s="13">
        <v>645.2858147</v>
      </c>
      <c r="F237" s="13">
        <v>-1104.437779</v>
      </c>
      <c r="G237" s="15"/>
      <c r="H237" s="15"/>
      <c r="I237" s="15"/>
      <c r="J237" s="13">
        <v>-801.5555508</v>
      </c>
      <c r="K237" s="13">
        <v>5374.82777</v>
      </c>
      <c r="L237" s="13">
        <v>591.54</v>
      </c>
      <c r="M237" s="13">
        <v>-737.9796356</v>
      </c>
      <c r="N237" s="13">
        <v>-1131.017025</v>
      </c>
      <c r="O237" s="13">
        <v>207.6683532</v>
      </c>
      <c r="P237" s="15"/>
      <c r="Q237" s="15"/>
      <c r="R237" s="17"/>
      <c r="S237" s="13">
        <v>-2411.977643</v>
      </c>
      <c r="T237" s="13">
        <v>-1715.919877</v>
      </c>
      <c r="U237" s="17"/>
      <c r="V237" s="13">
        <v>-1159.514178</v>
      </c>
      <c r="W237" s="15"/>
      <c r="X237" s="13">
        <v>-2365.556496</v>
      </c>
      <c r="Y237" s="13">
        <v>983.356</v>
      </c>
      <c r="Z237" s="13">
        <v>-4182.339172</v>
      </c>
      <c r="AA237" s="13">
        <v>-141.5025526</v>
      </c>
      <c r="AB237" s="13">
        <v>-1457.086295</v>
      </c>
      <c r="AC237" s="17"/>
      <c r="AD237" s="13">
        <v>-287.9421882</v>
      </c>
      <c r="AE237" s="15"/>
      <c r="AF237" s="15"/>
      <c r="AG237" s="15"/>
      <c r="AH237" s="17"/>
      <c r="AI237" s="17"/>
      <c r="AJ237" s="17"/>
    </row>
    <row r="238">
      <c r="A238" s="13">
        <f t="shared" si="1"/>
        <v>19</v>
      </c>
      <c r="B238" s="13">
        <f t="shared" si="2"/>
        <v>2024</v>
      </c>
      <c r="C238" s="14">
        <v>45420.0</v>
      </c>
      <c r="D238" s="13">
        <v>-5872.425119</v>
      </c>
      <c r="E238" s="13">
        <v>-2030.362369</v>
      </c>
      <c r="F238" s="13">
        <v>663.1</v>
      </c>
      <c r="G238" s="15"/>
      <c r="H238" s="15"/>
      <c r="I238" s="15"/>
      <c r="J238" s="13">
        <v>-2662.805</v>
      </c>
      <c r="K238" s="13">
        <v>-3409.9009</v>
      </c>
      <c r="L238" s="13">
        <v>-2348.45</v>
      </c>
      <c r="M238" s="13">
        <v>-4074.75196</v>
      </c>
      <c r="N238" s="13">
        <v>-1229.96</v>
      </c>
      <c r="O238" s="17"/>
      <c r="P238" s="15"/>
      <c r="Q238" s="15"/>
      <c r="R238" s="17"/>
      <c r="S238" s="13">
        <v>-1174.462836</v>
      </c>
      <c r="T238" s="13">
        <v>-94.381029</v>
      </c>
      <c r="U238" s="17"/>
      <c r="V238" s="15"/>
      <c r="W238" s="15"/>
      <c r="X238" s="13">
        <v>1401.01256</v>
      </c>
      <c r="Y238" s="13">
        <v>-4007.189</v>
      </c>
      <c r="Z238" s="13">
        <v>631.26832</v>
      </c>
      <c r="AA238" s="13">
        <v>-2074.444938</v>
      </c>
      <c r="AB238" s="13">
        <v>425.7750192</v>
      </c>
      <c r="AC238" s="17"/>
      <c r="AD238" s="13">
        <v>-8497.646898</v>
      </c>
      <c r="AE238" s="15"/>
      <c r="AF238" s="15"/>
      <c r="AG238" s="15"/>
      <c r="AH238" s="17"/>
      <c r="AI238" s="17"/>
      <c r="AJ238" s="17"/>
    </row>
    <row r="239">
      <c r="A239" s="13">
        <f t="shared" si="1"/>
        <v>19</v>
      </c>
      <c r="B239" s="13">
        <f t="shared" si="2"/>
        <v>2024</v>
      </c>
      <c r="C239" s="14">
        <v>45421.0</v>
      </c>
      <c r="D239" s="13">
        <v>4711.773341</v>
      </c>
      <c r="E239" s="13">
        <v>-961.865084</v>
      </c>
      <c r="F239" s="13">
        <v>2130.152995</v>
      </c>
      <c r="G239" s="15"/>
      <c r="H239" s="15"/>
      <c r="I239" s="15"/>
      <c r="J239" s="13">
        <v>3172.13156</v>
      </c>
      <c r="K239" s="13">
        <v>5568.25832</v>
      </c>
      <c r="L239" s="13">
        <v>966.91</v>
      </c>
      <c r="M239" s="13">
        <v>5535.00417</v>
      </c>
      <c r="N239" s="13">
        <v>359.8948189</v>
      </c>
      <c r="O239" s="17"/>
      <c r="P239" s="15"/>
      <c r="Q239" s="15"/>
      <c r="R239" s="17"/>
      <c r="S239" s="13">
        <v>580.0105865</v>
      </c>
      <c r="T239" s="13">
        <v>-982.085887</v>
      </c>
      <c r="U239" s="17"/>
      <c r="V239" s="15"/>
      <c r="W239" s="15"/>
      <c r="X239" s="13">
        <v>-5691.168624</v>
      </c>
      <c r="Y239" s="13">
        <v>442.684</v>
      </c>
      <c r="Z239" s="13">
        <v>-4402.211648</v>
      </c>
      <c r="AA239" s="13">
        <v>1126.973253</v>
      </c>
      <c r="AB239" s="13">
        <v>-888.6814056</v>
      </c>
      <c r="AC239" s="17"/>
      <c r="AD239" s="13">
        <v>7628.887423</v>
      </c>
      <c r="AE239" s="15"/>
      <c r="AF239" s="15"/>
      <c r="AG239" s="15"/>
      <c r="AH239" s="17"/>
      <c r="AI239" s="17"/>
      <c r="AJ239" s="17"/>
    </row>
    <row r="240">
      <c r="A240" s="13">
        <f t="shared" si="1"/>
        <v>19</v>
      </c>
      <c r="B240" s="13">
        <f t="shared" si="2"/>
        <v>2024</v>
      </c>
      <c r="C240" s="14">
        <v>45422.0</v>
      </c>
      <c r="D240" s="13">
        <v>4612.925861</v>
      </c>
      <c r="E240" s="13">
        <v>2413.243098</v>
      </c>
      <c r="F240" s="13">
        <v>2096.312196</v>
      </c>
      <c r="G240" s="15"/>
      <c r="H240" s="15"/>
      <c r="I240" s="15"/>
      <c r="J240" s="13">
        <v>-2827.053737</v>
      </c>
      <c r="K240" s="13">
        <v>-4587.061589</v>
      </c>
      <c r="L240" s="13">
        <v>-2045.51</v>
      </c>
      <c r="M240" s="13">
        <v>2130.443716</v>
      </c>
      <c r="N240" s="13">
        <v>1376.898621</v>
      </c>
      <c r="O240" s="17"/>
      <c r="P240" s="15"/>
      <c r="Q240" s="15"/>
      <c r="R240" s="17"/>
      <c r="S240" s="13">
        <v>2773.563366</v>
      </c>
      <c r="T240" s="13">
        <v>1077.467473</v>
      </c>
      <c r="U240" s="17"/>
      <c r="V240" s="15"/>
      <c r="W240" s="15"/>
      <c r="X240" s="13">
        <v>-3827.494141</v>
      </c>
      <c r="Y240" s="13">
        <v>-581.1771647</v>
      </c>
      <c r="Z240" s="13">
        <v>-5972.466155</v>
      </c>
      <c r="AA240" s="13">
        <v>-1215.588606</v>
      </c>
      <c r="AB240" s="13">
        <v>344.8025738</v>
      </c>
      <c r="AC240" s="17"/>
      <c r="AD240" s="13">
        <v>-1130.65489</v>
      </c>
      <c r="AE240" s="15"/>
      <c r="AF240" s="15"/>
      <c r="AG240" s="15"/>
      <c r="AH240" s="17"/>
      <c r="AI240" s="17"/>
      <c r="AJ240" s="17"/>
    </row>
    <row r="241">
      <c r="A241" s="13">
        <f t="shared" si="1"/>
        <v>20</v>
      </c>
      <c r="B241" s="13">
        <f t="shared" si="2"/>
        <v>2024</v>
      </c>
      <c r="C241" s="14">
        <v>45425.0</v>
      </c>
      <c r="D241" s="13">
        <v>-5832.684076</v>
      </c>
      <c r="E241" s="13">
        <v>-9092.626108</v>
      </c>
      <c r="F241" s="13">
        <v>-450.5308541</v>
      </c>
      <c r="G241" s="15"/>
      <c r="H241" s="15"/>
      <c r="I241" s="15"/>
      <c r="J241" s="17"/>
      <c r="K241" s="17"/>
      <c r="L241" s="13">
        <v>1549.12</v>
      </c>
      <c r="M241" s="13">
        <v>167.3560528</v>
      </c>
      <c r="N241" s="13">
        <v>-710.2622775</v>
      </c>
      <c r="O241" s="17"/>
      <c r="P241" s="15"/>
      <c r="Q241" s="15"/>
      <c r="R241" s="17"/>
      <c r="S241" s="13">
        <v>-3083.082212</v>
      </c>
      <c r="T241" s="13">
        <v>200.997823</v>
      </c>
      <c r="U241" s="17"/>
      <c r="V241" s="15"/>
      <c r="W241" s="15"/>
      <c r="X241" s="17"/>
      <c r="Y241" s="17"/>
      <c r="Z241" s="17"/>
      <c r="AA241" s="13">
        <v>1624.065251</v>
      </c>
      <c r="AB241" s="13">
        <v>-393.5595889</v>
      </c>
      <c r="AC241" s="17"/>
      <c r="AD241" s="13">
        <v>3340.541304</v>
      </c>
      <c r="AE241" s="15"/>
      <c r="AF241" s="15"/>
      <c r="AG241" s="15"/>
      <c r="AH241" s="13"/>
      <c r="AI241" s="17"/>
      <c r="AJ241" s="17"/>
    </row>
    <row r="242">
      <c r="A242" s="13">
        <f t="shared" si="1"/>
        <v>20</v>
      </c>
      <c r="B242" s="13">
        <f t="shared" si="2"/>
        <v>2024</v>
      </c>
      <c r="C242" s="14">
        <v>45426.0</v>
      </c>
      <c r="D242" s="13">
        <v>4069.723028</v>
      </c>
      <c r="E242" s="13">
        <v>521.8996902</v>
      </c>
      <c r="F242" s="13">
        <v>2824.260767</v>
      </c>
      <c r="G242" s="15"/>
      <c r="H242" s="15"/>
      <c r="I242" s="15"/>
      <c r="J242" s="17"/>
      <c r="K242" s="17"/>
      <c r="L242" s="13">
        <v>2200.27</v>
      </c>
      <c r="M242" s="13">
        <v>-952.9167056</v>
      </c>
      <c r="N242" s="13">
        <v>26.57079615</v>
      </c>
      <c r="O242" s="17"/>
      <c r="P242" s="15"/>
      <c r="Q242" s="15"/>
      <c r="R242" s="17"/>
      <c r="S242" s="13">
        <v>739.2952745</v>
      </c>
      <c r="T242" s="13">
        <v>1649.69812</v>
      </c>
      <c r="U242" s="17"/>
      <c r="V242" s="15"/>
      <c r="W242" s="15"/>
      <c r="X242" s="17"/>
      <c r="Y242" s="17"/>
      <c r="Z242" s="17"/>
      <c r="AA242" s="13">
        <v>-790.242315</v>
      </c>
      <c r="AB242" s="13">
        <v>-637.997215</v>
      </c>
      <c r="AC242" s="17"/>
      <c r="AD242" s="13">
        <v>457.1109794</v>
      </c>
      <c r="AE242" s="15"/>
      <c r="AF242" s="15"/>
      <c r="AG242" s="15"/>
      <c r="AH242" s="13"/>
      <c r="AI242" s="17"/>
      <c r="AJ242" s="17"/>
    </row>
    <row r="243">
      <c r="A243" s="13">
        <f t="shared" si="1"/>
        <v>20</v>
      </c>
      <c r="B243" s="13">
        <f t="shared" si="2"/>
        <v>2024</v>
      </c>
      <c r="C243" s="14">
        <v>45427.0</v>
      </c>
      <c r="D243" s="13">
        <v>30870.47918</v>
      </c>
      <c r="E243" s="13">
        <v>15383.51929</v>
      </c>
      <c r="F243" s="13">
        <v>9819.24155</v>
      </c>
      <c r="G243" s="15"/>
      <c r="H243" s="15"/>
      <c r="I243" s="15"/>
      <c r="J243" s="17"/>
      <c r="K243" s="17"/>
      <c r="L243" s="17"/>
      <c r="M243" s="13"/>
      <c r="N243" s="13">
        <v>1122.062879</v>
      </c>
      <c r="O243" s="17"/>
      <c r="P243" s="15"/>
      <c r="Q243" s="15"/>
      <c r="R243" s="17"/>
      <c r="S243" s="13">
        <v>11905.26601</v>
      </c>
      <c r="T243" s="13">
        <v>8160.523678</v>
      </c>
      <c r="U243" s="17"/>
      <c r="V243" s="15"/>
      <c r="W243" s="15"/>
      <c r="X243" s="17"/>
      <c r="Y243" s="17"/>
      <c r="Z243" s="17"/>
      <c r="AA243" s="17"/>
      <c r="AB243" s="13">
        <v>-1322.380252</v>
      </c>
      <c r="AC243" s="13">
        <v>5524.366432</v>
      </c>
      <c r="AD243" s="13">
        <v>8472.126999</v>
      </c>
      <c r="AE243" s="15"/>
      <c r="AF243" s="15"/>
      <c r="AG243" s="15"/>
      <c r="AH243" s="13"/>
      <c r="AI243" s="17"/>
      <c r="AJ243" s="17"/>
    </row>
    <row r="244">
      <c r="A244" s="13">
        <f t="shared" si="1"/>
        <v>20</v>
      </c>
      <c r="B244" s="13">
        <f t="shared" si="2"/>
        <v>2024</v>
      </c>
      <c r="C244" s="14">
        <v>45428.0</v>
      </c>
      <c r="D244" s="13">
        <v>-12466.4992</v>
      </c>
      <c r="E244" s="13">
        <v>-5464.311709</v>
      </c>
      <c r="F244" s="13">
        <v>-6542.017231</v>
      </c>
      <c r="G244" s="15"/>
      <c r="H244" s="15"/>
      <c r="I244" s="15"/>
      <c r="J244" s="17"/>
      <c r="K244" s="17"/>
      <c r="L244" s="17"/>
      <c r="M244" s="13"/>
      <c r="N244" s="13">
        <v>-3163.968831</v>
      </c>
      <c r="O244" s="17"/>
      <c r="P244" s="15"/>
      <c r="Q244" s="15"/>
      <c r="R244" s="17"/>
      <c r="S244" s="13">
        <v>-8761.710092</v>
      </c>
      <c r="T244" s="13">
        <v>-2325.710615</v>
      </c>
      <c r="U244" s="17"/>
      <c r="V244" s="15"/>
      <c r="W244" s="15"/>
      <c r="X244" s="17"/>
      <c r="Y244" s="17"/>
      <c r="Z244" s="17"/>
      <c r="AA244" s="17"/>
      <c r="AB244" s="13">
        <v>276.5104341</v>
      </c>
      <c r="AC244" s="13">
        <v>-5130.635869</v>
      </c>
      <c r="AD244" s="13">
        <v>1558.464424</v>
      </c>
      <c r="AE244" s="15"/>
      <c r="AF244" s="15"/>
      <c r="AG244" s="15"/>
      <c r="AH244" s="13"/>
      <c r="AI244" s="17"/>
      <c r="AJ244" s="17"/>
    </row>
    <row r="245">
      <c r="A245" s="13">
        <f t="shared" si="1"/>
        <v>20</v>
      </c>
      <c r="B245" s="13">
        <f t="shared" si="2"/>
        <v>2024</v>
      </c>
      <c r="C245" s="14">
        <v>45429.0</v>
      </c>
      <c r="D245" s="13">
        <v>4394.015373</v>
      </c>
      <c r="E245" s="13">
        <v>531.2118131</v>
      </c>
      <c r="F245" s="13">
        <v>2137.731926</v>
      </c>
      <c r="G245" s="15"/>
      <c r="H245" s="15"/>
      <c r="I245" s="15"/>
      <c r="J245" s="17"/>
      <c r="K245" s="17"/>
      <c r="L245" s="17"/>
      <c r="M245" s="13"/>
      <c r="N245" s="13">
        <v>772.1815735</v>
      </c>
      <c r="O245" s="17"/>
      <c r="P245" s="15"/>
      <c r="Q245" s="15"/>
      <c r="R245" s="17"/>
      <c r="S245" s="13">
        <v>2616.672516</v>
      </c>
      <c r="T245" s="13">
        <v>-1108.098861</v>
      </c>
      <c r="U245" s="17"/>
      <c r="V245" s="15"/>
      <c r="W245" s="15"/>
      <c r="X245" s="17"/>
      <c r="Y245" s="17"/>
      <c r="Z245" s="17"/>
      <c r="AA245" s="17"/>
      <c r="AB245" s="13">
        <v>625.0743155</v>
      </c>
      <c r="AC245" s="13">
        <v>614.1133579</v>
      </c>
      <c r="AD245" s="13">
        <v>597.0318627</v>
      </c>
      <c r="AE245" s="15"/>
      <c r="AF245" s="15"/>
      <c r="AG245" s="15"/>
      <c r="AH245" s="13"/>
      <c r="AI245" s="17"/>
      <c r="AJ245" s="17"/>
    </row>
    <row r="246">
      <c r="A246" s="13">
        <f t="shared" si="1"/>
        <v>21</v>
      </c>
      <c r="B246" s="13">
        <f t="shared" si="2"/>
        <v>2024</v>
      </c>
      <c r="C246" s="14">
        <v>45432.0</v>
      </c>
      <c r="D246" s="13">
        <v>5399.697385</v>
      </c>
      <c r="E246" s="13">
        <v>2308.661102</v>
      </c>
      <c r="F246" s="13">
        <v>8104.34116</v>
      </c>
      <c r="G246" s="15"/>
      <c r="H246" s="15"/>
      <c r="I246" s="15"/>
      <c r="J246" s="17"/>
      <c r="K246" s="17"/>
      <c r="L246" s="17"/>
      <c r="M246" s="13"/>
      <c r="N246" s="13">
        <v>2431.17284</v>
      </c>
      <c r="O246" s="17"/>
      <c r="P246" s="15"/>
      <c r="Q246" s="15"/>
      <c r="R246" s="17"/>
      <c r="S246" s="13">
        <v>7347.759836</v>
      </c>
      <c r="T246" s="13">
        <v>-1119.680484</v>
      </c>
      <c r="U246" s="17"/>
      <c r="V246" s="15"/>
      <c r="W246" s="15"/>
      <c r="X246" s="17"/>
      <c r="Y246" s="17"/>
      <c r="Z246" s="17"/>
      <c r="AA246" s="17"/>
      <c r="AB246" s="13">
        <v>863.6303922</v>
      </c>
      <c r="AC246" s="13">
        <v>1211.11949</v>
      </c>
      <c r="AD246" s="13">
        <v>1296.707254</v>
      </c>
      <c r="AE246" s="15"/>
      <c r="AF246" s="15"/>
      <c r="AG246" s="15"/>
      <c r="AH246" s="13"/>
      <c r="AI246" s="17"/>
      <c r="AJ246" s="17"/>
    </row>
    <row r="247">
      <c r="A247" s="13">
        <f t="shared" si="1"/>
        <v>21</v>
      </c>
      <c r="B247" s="13">
        <f t="shared" si="2"/>
        <v>2024</v>
      </c>
      <c r="C247" s="14">
        <v>45433.0</v>
      </c>
      <c r="D247" s="13">
        <v>2953.924178</v>
      </c>
      <c r="E247" s="13">
        <v>6150.004651</v>
      </c>
      <c r="F247" s="13">
        <v>288.1656555</v>
      </c>
      <c r="G247" s="15"/>
      <c r="H247" s="15"/>
      <c r="I247" s="15"/>
      <c r="J247" s="17"/>
      <c r="K247" s="17"/>
      <c r="L247" s="17"/>
      <c r="M247" s="13"/>
      <c r="N247" s="13">
        <v>168.3472693</v>
      </c>
      <c r="O247" s="17"/>
      <c r="P247" s="15"/>
      <c r="Q247" s="15"/>
      <c r="R247" s="17"/>
      <c r="S247" s="13">
        <v>-1291.928234</v>
      </c>
      <c r="T247" s="13">
        <v>786.004337</v>
      </c>
      <c r="U247" s="17"/>
      <c r="V247" s="15"/>
      <c r="W247" s="15"/>
      <c r="X247" s="17"/>
      <c r="Y247" s="17"/>
      <c r="Z247" s="17"/>
      <c r="AA247" s="17"/>
      <c r="AB247" s="13">
        <v>-310.5612596</v>
      </c>
      <c r="AC247" s="13">
        <v>-698.4325942</v>
      </c>
      <c r="AD247" s="13">
        <v>-4261.026425</v>
      </c>
      <c r="AE247" s="13">
        <v>3763.167646</v>
      </c>
      <c r="AF247" s="15"/>
      <c r="AG247" s="15"/>
      <c r="AH247" s="13"/>
      <c r="AI247" s="17"/>
      <c r="AJ247" s="17"/>
    </row>
    <row r="248">
      <c r="A248" s="13">
        <f t="shared" si="1"/>
        <v>21</v>
      </c>
      <c r="B248" s="13">
        <f t="shared" si="2"/>
        <v>2024</v>
      </c>
      <c r="C248" s="14">
        <v>45434.0</v>
      </c>
      <c r="D248" s="13">
        <v>-2810.217326</v>
      </c>
      <c r="E248" s="13">
        <v>-1792.383212</v>
      </c>
      <c r="F248" s="13">
        <v>115.4899646</v>
      </c>
      <c r="G248" s="15"/>
      <c r="H248" s="15"/>
      <c r="I248" s="15"/>
      <c r="J248" s="17"/>
      <c r="K248" s="17"/>
      <c r="L248" s="17"/>
      <c r="M248" s="13"/>
      <c r="N248" s="13">
        <v>-506.4807773</v>
      </c>
      <c r="O248" s="17"/>
      <c r="P248" s="15"/>
      <c r="Q248" s="15"/>
      <c r="R248" s="17"/>
      <c r="S248" s="13">
        <v>1747.07897</v>
      </c>
      <c r="T248" s="13">
        <v>-2360.432992</v>
      </c>
      <c r="U248" s="17"/>
      <c r="V248" s="15"/>
      <c r="W248" s="15"/>
      <c r="X248" s="17"/>
      <c r="Y248" s="17"/>
      <c r="Z248" s="17"/>
      <c r="AA248" s="17"/>
      <c r="AB248" s="13">
        <v>498.6730579</v>
      </c>
      <c r="AC248" s="13">
        <v>-1670.893777</v>
      </c>
      <c r="AD248" s="13">
        <v>-4535.932917</v>
      </c>
      <c r="AE248" s="13">
        <v>-5270.096102</v>
      </c>
      <c r="AF248" s="15"/>
      <c r="AG248" s="15"/>
      <c r="AH248" s="13"/>
      <c r="AI248" s="17"/>
      <c r="AJ248" s="17"/>
    </row>
    <row r="249">
      <c r="A249" s="13">
        <f t="shared" si="1"/>
        <v>21</v>
      </c>
      <c r="B249" s="13">
        <f t="shared" si="2"/>
        <v>2024</v>
      </c>
      <c r="C249" s="14">
        <v>45435.0</v>
      </c>
      <c r="D249" s="13">
        <v>-8872.276797</v>
      </c>
      <c r="E249" s="13">
        <v>2307.036511</v>
      </c>
      <c r="F249" s="13">
        <v>-4844.501508</v>
      </c>
      <c r="G249" s="15"/>
      <c r="H249" s="15"/>
      <c r="I249" s="15"/>
      <c r="J249" s="17"/>
      <c r="K249" s="17"/>
      <c r="L249" s="17"/>
      <c r="M249" s="13"/>
      <c r="N249" s="13">
        <v>1304.680785</v>
      </c>
      <c r="O249" s="17"/>
      <c r="P249" s="15"/>
      <c r="Q249" s="15"/>
      <c r="R249" s="17"/>
      <c r="S249" s="13">
        <v>1212.567085</v>
      </c>
      <c r="T249" s="13">
        <v>434.5984035</v>
      </c>
      <c r="U249" s="17"/>
      <c r="V249" s="15"/>
      <c r="W249" s="15"/>
      <c r="X249" s="17"/>
      <c r="Y249" s="17"/>
      <c r="Z249" s="17"/>
      <c r="AA249" s="17"/>
      <c r="AB249" s="13">
        <v>3554.112776</v>
      </c>
      <c r="AC249" s="13">
        <v>-4681.323509</v>
      </c>
      <c r="AD249" s="13">
        <v>-5970.91524</v>
      </c>
      <c r="AE249" s="13">
        <v>-6526.197475</v>
      </c>
      <c r="AF249" s="15"/>
      <c r="AG249" s="15"/>
      <c r="AH249" s="13"/>
      <c r="AI249" s="17"/>
      <c r="AJ249" s="17"/>
    </row>
    <row r="250">
      <c r="A250" s="13">
        <f t="shared" si="1"/>
        <v>21</v>
      </c>
      <c r="B250" s="13">
        <f t="shared" si="2"/>
        <v>2024</v>
      </c>
      <c r="C250" s="14">
        <v>45436.0</v>
      </c>
      <c r="D250" s="13">
        <v>9718.273776</v>
      </c>
      <c r="E250" s="13">
        <v>-1365.919471</v>
      </c>
      <c r="F250" s="13">
        <v>1385.817064</v>
      </c>
      <c r="G250" s="15"/>
      <c r="H250" s="15"/>
      <c r="I250" s="15"/>
      <c r="J250" s="17"/>
      <c r="K250" s="17"/>
      <c r="L250" s="17"/>
      <c r="M250" s="13"/>
      <c r="N250" s="13">
        <v>1232.473856</v>
      </c>
      <c r="O250" s="17"/>
      <c r="P250" s="15"/>
      <c r="Q250" s="15"/>
      <c r="R250" s="17"/>
      <c r="S250" s="13">
        <v>1031.778868</v>
      </c>
      <c r="T250" s="13">
        <v>1159.472538</v>
      </c>
      <c r="U250" s="17"/>
      <c r="V250" s="15"/>
      <c r="W250" s="15"/>
      <c r="X250" s="17"/>
      <c r="Y250" s="17"/>
      <c r="Z250" s="17"/>
      <c r="AA250" s="17"/>
      <c r="AB250" s="13">
        <v>-1822.50397</v>
      </c>
      <c r="AC250" s="13">
        <v>2469.934119</v>
      </c>
      <c r="AD250" s="13">
        <v>450.1148881</v>
      </c>
      <c r="AE250" s="13">
        <v>6529.793392</v>
      </c>
      <c r="AF250" s="15"/>
      <c r="AG250" s="15"/>
      <c r="AH250" s="13"/>
      <c r="AI250" s="17"/>
      <c r="AJ250" s="17"/>
    </row>
    <row r="251">
      <c r="A251" s="13">
        <f t="shared" si="1"/>
        <v>22</v>
      </c>
      <c r="B251" s="13">
        <f t="shared" si="2"/>
        <v>2024</v>
      </c>
      <c r="C251" s="14">
        <v>45439.0</v>
      </c>
      <c r="D251" s="13">
        <v>71.6628</v>
      </c>
      <c r="E251" s="13">
        <v>143.3256</v>
      </c>
      <c r="F251" s="13">
        <v>71.6628</v>
      </c>
      <c r="G251" s="15"/>
      <c r="H251" s="15"/>
      <c r="I251" s="17"/>
      <c r="J251" s="17"/>
      <c r="K251" s="17"/>
      <c r="L251" s="17"/>
      <c r="M251" s="13"/>
      <c r="N251" s="13">
        <v>71.6628</v>
      </c>
      <c r="O251" s="17"/>
      <c r="P251" s="15"/>
      <c r="Q251" s="17"/>
      <c r="R251" s="17"/>
      <c r="S251" s="13">
        <v>573.3024</v>
      </c>
      <c r="T251" s="13">
        <v>0.0</v>
      </c>
      <c r="U251" s="17"/>
      <c r="V251" s="17"/>
      <c r="W251" s="17"/>
      <c r="X251" s="17"/>
      <c r="Y251" s="17"/>
      <c r="Z251" s="17"/>
      <c r="AA251" s="17"/>
      <c r="AB251" s="13">
        <v>0.0</v>
      </c>
      <c r="AC251" s="13">
        <v>71.6628</v>
      </c>
      <c r="AD251" s="13">
        <v>143.3256</v>
      </c>
      <c r="AE251" s="13">
        <v>71.6628</v>
      </c>
      <c r="AF251" s="17"/>
      <c r="AG251" s="15"/>
      <c r="AH251" s="17"/>
      <c r="AI251" s="13"/>
      <c r="AJ251" s="17"/>
    </row>
    <row r="252">
      <c r="A252" s="13">
        <f t="shared" si="1"/>
        <v>22</v>
      </c>
      <c r="B252" s="13">
        <f t="shared" si="2"/>
        <v>2024</v>
      </c>
      <c r="C252" s="14">
        <v>45440.0</v>
      </c>
      <c r="D252" s="13">
        <v>-6780.838594</v>
      </c>
      <c r="E252" s="13">
        <v>1297.87775</v>
      </c>
      <c r="F252" s="13">
        <v>1461.65563</v>
      </c>
      <c r="G252" s="15"/>
      <c r="H252" s="15"/>
      <c r="I252" s="17"/>
      <c r="J252" s="17"/>
      <c r="K252" s="17"/>
      <c r="L252" s="17"/>
      <c r="M252" s="13"/>
      <c r="N252" s="13">
        <v>-4948.912354</v>
      </c>
      <c r="O252" s="17"/>
      <c r="P252" s="15"/>
      <c r="Q252" s="15"/>
      <c r="R252" s="17"/>
      <c r="S252" s="13">
        <v>2520.047655</v>
      </c>
      <c r="T252" s="13">
        <v>4908.835363</v>
      </c>
      <c r="U252" s="17"/>
      <c r="V252" s="17"/>
      <c r="W252" s="15"/>
      <c r="X252" s="17"/>
      <c r="Y252" s="17"/>
      <c r="Z252" s="17"/>
      <c r="AA252" s="17"/>
      <c r="AB252" s="13">
        <v>3081.886191</v>
      </c>
      <c r="AC252" s="13">
        <v>-2753.730652</v>
      </c>
      <c r="AD252" s="13">
        <v>-2844.084683</v>
      </c>
      <c r="AE252" s="13">
        <v>-5886.889783</v>
      </c>
      <c r="AF252" s="15"/>
      <c r="AG252" s="15"/>
      <c r="AH252" s="13"/>
      <c r="AI252" s="13"/>
      <c r="AJ252" s="17"/>
    </row>
    <row r="253">
      <c r="A253" s="13">
        <f t="shared" si="1"/>
        <v>22</v>
      </c>
      <c r="B253" s="13">
        <f t="shared" si="2"/>
        <v>2024</v>
      </c>
      <c r="C253" s="14">
        <v>45441.0</v>
      </c>
      <c r="D253" s="13">
        <v>-12004.26587</v>
      </c>
      <c r="E253" s="13">
        <v>-3866.60839</v>
      </c>
      <c r="F253" s="13">
        <v>-1133.846556</v>
      </c>
      <c r="G253" s="15"/>
      <c r="H253" s="15"/>
      <c r="I253" s="15"/>
      <c r="J253" s="17"/>
      <c r="K253" s="17"/>
      <c r="L253" s="17"/>
      <c r="M253" s="13"/>
      <c r="N253" s="13">
        <v>-4826.057825</v>
      </c>
      <c r="O253" s="17"/>
      <c r="P253" s="15"/>
      <c r="Q253" s="15"/>
      <c r="R253" s="17"/>
      <c r="S253" s="13">
        <v>992.5240693</v>
      </c>
      <c r="T253" s="13">
        <v>-2485.499102</v>
      </c>
      <c r="U253" s="17"/>
      <c r="V253" s="15"/>
      <c r="W253" s="15"/>
      <c r="X253" s="17"/>
      <c r="Y253" s="17"/>
      <c r="Z253" s="17"/>
      <c r="AA253" s="17"/>
      <c r="AB253" s="13">
        <v>2906.633032</v>
      </c>
      <c r="AC253" s="13">
        <v>-3561.146026</v>
      </c>
      <c r="AD253" s="13">
        <v>-6519.637305</v>
      </c>
      <c r="AE253" s="13">
        <v>-11022.36286</v>
      </c>
      <c r="AF253" s="15"/>
      <c r="AG253" s="15"/>
      <c r="AH253" s="13"/>
      <c r="AI253" s="13"/>
      <c r="AJ253" s="17"/>
    </row>
    <row r="254">
      <c r="A254" s="13">
        <f t="shared" si="1"/>
        <v>22</v>
      </c>
      <c r="B254" s="13">
        <f t="shared" si="2"/>
        <v>2024</v>
      </c>
      <c r="C254" s="14">
        <v>45442.0</v>
      </c>
      <c r="D254" s="13">
        <v>62.89399457</v>
      </c>
      <c r="E254" s="13">
        <v>2994.292703</v>
      </c>
      <c r="F254" s="13">
        <v>-421.6000566</v>
      </c>
      <c r="G254" s="15"/>
      <c r="H254" s="15"/>
      <c r="I254" s="15"/>
      <c r="J254" s="17"/>
      <c r="K254" s="17"/>
      <c r="L254" s="17"/>
      <c r="M254" s="13"/>
      <c r="N254" s="13">
        <v>169.8413892</v>
      </c>
      <c r="O254" s="17"/>
      <c r="P254" s="15"/>
      <c r="Q254" s="15"/>
      <c r="R254" s="17"/>
      <c r="S254" s="13">
        <v>-1930.277674</v>
      </c>
      <c r="T254" s="13">
        <v>-3347.824664</v>
      </c>
      <c r="U254" s="17"/>
      <c r="V254" s="15"/>
      <c r="W254" s="15"/>
      <c r="X254" s="17"/>
      <c r="Y254" s="17"/>
      <c r="Z254" s="17"/>
      <c r="AA254" s="17"/>
      <c r="AB254" s="13">
        <v>-2234.634538</v>
      </c>
      <c r="AC254" s="13">
        <v>654.0633268</v>
      </c>
      <c r="AD254" s="13">
        <v>-6639.128238</v>
      </c>
      <c r="AE254" s="13">
        <v>1133.274831</v>
      </c>
      <c r="AF254" s="15"/>
      <c r="AG254" s="15"/>
      <c r="AH254" s="13"/>
      <c r="AI254" s="13"/>
      <c r="AJ254" s="17"/>
    </row>
    <row r="255">
      <c r="A255" s="13">
        <f t="shared" si="1"/>
        <v>22</v>
      </c>
      <c r="B255" s="13">
        <f t="shared" si="2"/>
        <v>2024</v>
      </c>
      <c r="C255" s="14">
        <v>45443.0</v>
      </c>
      <c r="D255" s="13">
        <v>-1035.105723</v>
      </c>
      <c r="E255" s="13">
        <v>703.8970836</v>
      </c>
      <c r="F255" s="13">
        <v>-891.1469733</v>
      </c>
      <c r="G255" s="15"/>
      <c r="H255" s="15"/>
      <c r="I255" s="17"/>
      <c r="J255" s="17"/>
      <c r="K255" s="17"/>
      <c r="L255" s="17"/>
      <c r="M255" s="13"/>
      <c r="N255" s="13">
        <v>-4440.962799</v>
      </c>
      <c r="O255" s="17"/>
      <c r="P255" s="15"/>
      <c r="Q255" s="17"/>
      <c r="R255" s="17"/>
      <c r="S255" s="13">
        <v>-4987.360242</v>
      </c>
      <c r="T255" s="13">
        <v>-930.6406525</v>
      </c>
      <c r="U255" s="17"/>
      <c r="V255" s="17"/>
      <c r="W255" s="17"/>
      <c r="X255" s="17"/>
      <c r="Y255" s="17"/>
      <c r="Z255" s="17"/>
      <c r="AA255" s="17"/>
      <c r="AB255" s="13">
        <v>-2122.990344</v>
      </c>
      <c r="AC255" s="13">
        <v>964.4898305</v>
      </c>
      <c r="AD255" s="13">
        <v>2513.554336</v>
      </c>
      <c r="AE255" s="13">
        <v>2906.073611</v>
      </c>
      <c r="AF255" s="17"/>
      <c r="AG255" s="15"/>
      <c r="AH255" s="17"/>
      <c r="AI255" s="13"/>
      <c r="AJ255" s="17"/>
    </row>
    <row r="256">
      <c r="A256" s="13">
        <f t="shared" si="1"/>
        <v>23</v>
      </c>
      <c r="B256" s="13">
        <f t="shared" si="2"/>
        <v>2024</v>
      </c>
      <c r="C256" s="14">
        <v>45446.0</v>
      </c>
      <c r="D256" s="13">
        <v>-5997.198097</v>
      </c>
      <c r="E256" s="13">
        <v>195.4185543</v>
      </c>
      <c r="F256" s="13">
        <v>-3881.431227</v>
      </c>
      <c r="G256" s="15"/>
      <c r="H256" s="15"/>
      <c r="I256" s="17"/>
      <c r="J256" s="17"/>
      <c r="K256" s="17"/>
      <c r="L256" s="17"/>
      <c r="M256" s="13"/>
      <c r="N256" s="13">
        <v>-10127.25168</v>
      </c>
      <c r="O256" s="17"/>
      <c r="P256" s="15"/>
      <c r="Q256" s="17"/>
      <c r="R256" s="17"/>
      <c r="S256" s="13">
        <v>-3904.478455</v>
      </c>
      <c r="T256" s="13">
        <v>-721.7831379</v>
      </c>
      <c r="U256" s="17"/>
      <c r="V256" s="17"/>
      <c r="W256" s="17"/>
      <c r="X256" s="17"/>
      <c r="Y256" s="17"/>
      <c r="Z256" s="17"/>
      <c r="AA256" s="17"/>
      <c r="AB256" s="13">
        <v>287.0399294</v>
      </c>
      <c r="AC256" s="13">
        <v>-2540.709987</v>
      </c>
      <c r="AD256" s="13">
        <v>-1561.994062</v>
      </c>
      <c r="AE256" s="13">
        <v>-9637.164372</v>
      </c>
      <c r="AF256" s="17"/>
      <c r="AG256" s="15"/>
      <c r="AH256" s="17"/>
      <c r="AI256" s="13"/>
      <c r="AJ256" s="17"/>
    </row>
    <row r="257">
      <c r="A257" s="13">
        <f t="shared" si="1"/>
        <v>23</v>
      </c>
      <c r="B257" s="13">
        <f t="shared" si="2"/>
        <v>2024</v>
      </c>
      <c r="C257" s="14">
        <v>45447.0</v>
      </c>
      <c r="D257" s="12">
        <v>0.0</v>
      </c>
      <c r="E257" s="12">
        <v>0.0</v>
      </c>
      <c r="F257" s="12">
        <v>0.0</v>
      </c>
      <c r="G257" s="15"/>
      <c r="H257" s="15"/>
      <c r="I257" s="17"/>
      <c r="J257" s="17"/>
      <c r="K257" s="17"/>
      <c r="L257" s="17"/>
      <c r="M257" s="13"/>
      <c r="N257" s="12">
        <v>0.0</v>
      </c>
      <c r="O257" s="17"/>
      <c r="P257" s="15"/>
      <c r="Q257" s="17"/>
      <c r="R257" s="17"/>
      <c r="S257" s="12">
        <v>0.0</v>
      </c>
      <c r="T257" s="12">
        <v>0.0</v>
      </c>
      <c r="U257" s="17"/>
      <c r="V257" s="17"/>
      <c r="W257" s="17"/>
      <c r="X257" s="17"/>
      <c r="Y257" s="17"/>
      <c r="Z257" s="17"/>
      <c r="AA257" s="17"/>
      <c r="AB257" s="12">
        <v>0.0</v>
      </c>
      <c r="AC257" s="12">
        <v>0.0</v>
      </c>
      <c r="AD257" s="13">
        <v>-3428.426382</v>
      </c>
      <c r="AE257" s="12">
        <v>0.0</v>
      </c>
      <c r="AF257" s="13">
        <v>-1743.522951</v>
      </c>
      <c r="AG257" s="15"/>
      <c r="AH257" s="17"/>
      <c r="AI257" s="13"/>
      <c r="AJ257" s="17"/>
    </row>
    <row r="258">
      <c r="A258" s="13">
        <f t="shared" si="1"/>
        <v>23</v>
      </c>
      <c r="B258" s="13">
        <f t="shared" si="2"/>
        <v>2024</v>
      </c>
      <c r="C258" s="14">
        <v>45448.0</v>
      </c>
      <c r="D258" s="13">
        <v>2276.277265</v>
      </c>
      <c r="E258" s="13">
        <v>3215.326173</v>
      </c>
      <c r="F258" s="12">
        <v>0.0</v>
      </c>
      <c r="G258" s="15"/>
      <c r="H258" s="15"/>
      <c r="I258" s="17"/>
      <c r="J258" s="17"/>
      <c r="K258" s="17"/>
      <c r="L258" s="17"/>
      <c r="M258" s="13"/>
      <c r="N258" s="13">
        <v>983.0059049</v>
      </c>
      <c r="O258" s="17"/>
      <c r="P258" s="15"/>
      <c r="Q258" s="17"/>
      <c r="R258" s="17"/>
      <c r="S258" s="12">
        <v>0.0</v>
      </c>
      <c r="T258" s="13">
        <v>2276.196271</v>
      </c>
      <c r="U258" s="17"/>
      <c r="V258" s="17"/>
      <c r="W258" s="17"/>
      <c r="X258" s="17"/>
      <c r="Y258" s="17"/>
      <c r="Z258" s="17"/>
      <c r="AA258" s="17"/>
      <c r="AB258" s="13">
        <v>-1533.225436</v>
      </c>
      <c r="AC258" s="13">
        <v>668.8538922</v>
      </c>
      <c r="AD258" s="13">
        <v>5519.312335</v>
      </c>
      <c r="AE258" s="13">
        <v>4461.644147</v>
      </c>
      <c r="AF258" s="13">
        <v>4435.27</v>
      </c>
      <c r="AG258" s="15"/>
      <c r="AH258" s="17"/>
      <c r="AI258" s="13"/>
      <c r="AJ258" s="17"/>
    </row>
    <row r="259">
      <c r="A259" s="13">
        <f t="shared" si="1"/>
        <v>23</v>
      </c>
      <c r="B259" s="13">
        <f t="shared" si="2"/>
        <v>2024</v>
      </c>
      <c r="C259" s="14">
        <v>45449.0</v>
      </c>
      <c r="D259" s="13">
        <v>-6139.86997</v>
      </c>
      <c r="E259" s="13">
        <v>682.3956839</v>
      </c>
      <c r="F259" s="13">
        <v>-2211.494829</v>
      </c>
      <c r="G259" s="15"/>
      <c r="H259" s="15"/>
      <c r="I259" s="17"/>
      <c r="J259" s="17"/>
      <c r="K259" s="17"/>
      <c r="L259" s="17"/>
      <c r="M259" s="13"/>
      <c r="N259" s="13">
        <v>-5026.597546</v>
      </c>
      <c r="O259" s="17"/>
      <c r="P259" s="15"/>
      <c r="Q259" s="17"/>
      <c r="R259" s="17"/>
      <c r="S259" s="13">
        <v>-2352.957353</v>
      </c>
      <c r="T259" s="13">
        <v>-917.823701</v>
      </c>
      <c r="U259" s="17"/>
      <c r="V259" s="17"/>
      <c r="W259" s="17"/>
      <c r="X259" s="17"/>
      <c r="Y259" s="17"/>
      <c r="Z259" s="17"/>
      <c r="AA259" s="17"/>
      <c r="AB259" s="13">
        <v>419.7153083</v>
      </c>
      <c r="AC259" s="13">
        <v>-1949.515713</v>
      </c>
      <c r="AD259" s="13">
        <v>-896.934587</v>
      </c>
      <c r="AE259" s="13">
        <v>-1769.188647</v>
      </c>
      <c r="AF259" s="13">
        <v>-2699.58</v>
      </c>
      <c r="AG259" s="15"/>
      <c r="AH259" s="17"/>
      <c r="AI259" s="13"/>
      <c r="AJ259" s="13"/>
    </row>
    <row r="260">
      <c r="A260" s="13">
        <f t="shared" si="1"/>
        <v>23</v>
      </c>
      <c r="B260" s="13">
        <f t="shared" si="2"/>
        <v>2024</v>
      </c>
      <c r="C260" s="14">
        <v>45450.0</v>
      </c>
      <c r="D260" s="13">
        <v>-3062.118852</v>
      </c>
      <c r="E260" s="13">
        <v>4847.034024</v>
      </c>
      <c r="F260" s="13">
        <v>-784.3712877</v>
      </c>
      <c r="G260" s="15"/>
      <c r="H260" s="15"/>
      <c r="I260" s="17"/>
      <c r="J260" s="17"/>
      <c r="K260" s="17"/>
      <c r="L260" s="17"/>
      <c r="M260" s="13"/>
      <c r="N260" s="13">
        <v>-3102.450829</v>
      </c>
      <c r="O260" s="17"/>
      <c r="P260" s="15"/>
      <c r="Q260" s="17"/>
      <c r="R260" s="17"/>
      <c r="S260" s="13">
        <v>-2429.930676</v>
      </c>
      <c r="T260" s="13">
        <v>-2092.076271</v>
      </c>
      <c r="U260" s="17"/>
      <c r="V260" s="17"/>
      <c r="W260" s="17"/>
      <c r="X260" s="17"/>
      <c r="Y260" s="17"/>
      <c r="Z260" s="17"/>
      <c r="AA260" s="17"/>
      <c r="AB260" s="13">
        <v>5555.835294</v>
      </c>
      <c r="AC260" s="13">
        <v>-1260.531421</v>
      </c>
      <c r="AD260" s="13">
        <v>-1825.691558</v>
      </c>
      <c r="AE260" s="13">
        <v>-925.0954368</v>
      </c>
      <c r="AF260" s="13">
        <v>-1333.04</v>
      </c>
      <c r="AG260" s="15"/>
      <c r="AH260" s="17"/>
      <c r="AI260" s="13"/>
      <c r="AJ260" s="13"/>
    </row>
    <row r="261">
      <c r="A261" s="13">
        <f t="shared" si="1"/>
        <v>24</v>
      </c>
      <c r="B261" s="13">
        <f t="shared" si="2"/>
        <v>2024</v>
      </c>
      <c r="C261" s="14">
        <v>45453.0</v>
      </c>
      <c r="D261" s="12">
        <v>0.0</v>
      </c>
      <c r="E261" s="12">
        <v>0.0</v>
      </c>
      <c r="F261" s="12">
        <v>0.0</v>
      </c>
      <c r="G261" s="15"/>
      <c r="H261" s="15"/>
      <c r="I261" s="17"/>
      <c r="J261" s="17"/>
      <c r="K261" s="17"/>
      <c r="L261" s="17"/>
      <c r="M261" s="13"/>
      <c r="N261" s="17"/>
      <c r="O261" s="17"/>
      <c r="P261" s="15"/>
      <c r="Q261" s="17"/>
      <c r="R261" s="17"/>
      <c r="S261" s="17"/>
      <c r="T261" s="12">
        <v>0.0</v>
      </c>
      <c r="U261" s="17"/>
      <c r="V261" s="17"/>
      <c r="W261" s="15"/>
      <c r="X261" s="17"/>
      <c r="Y261" s="17"/>
      <c r="Z261" s="17"/>
      <c r="AA261" s="17"/>
      <c r="AB261" s="13">
        <v>-141.1864335</v>
      </c>
      <c r="AC261" s="17"/>
      <c r="AD261" s="13">
        <v>2032.274894</v>
      </c>
      <c r="AE261" s="17"/>
      <c r="AF261" s="13">
        <v>654.96</v>
      </c>
      <c r="AG261" s="15"/>
      <c r="AH261" s="17"/>
      <c r="AI261" s="13"/>
      <c r="AJ261" s="13"/>
    </row>
    <row r="262">
      <c r="A262" s="13">
        <f t="shared" si="1"/>
        <v>24</v>
      </c>
      <c r="B262" s="13">
        <f t="shared" si="2"/>
        <v>2024</v>
      </c>
      <c r="C262" s="14">
        <v>45454.0</v>
      </c>
      <c r="D262" s="12">
        <v>0.0</v>
      </c>
      <c r="E262" s="12">
        <v>0.0</v>
      </c>
      <c r="F262" s="12">
        <v>0.0</v>
      </c>
      <c r="G262" s="15"/>
      <c r="H262" s="15"/>
      <c r="I262" s="17"/>
      <c r="J262" s="17"/>
      <c r="K262" s="17"/>
      <c r="L262" s="17"/>
      <c r="M262" s="13"/>
      <c r="N262" s="17"/>
      <c r="O262" s="17"/>
      <c r="P262" s="15"/>
      <c r="Q262" s="17"/>
      <c r="R262" s="17"/>
      <c r="S262" s="17"/>
      <c r="T262" s="12">
        <v>0.0</v>
      </c>
      <c r="U262" s="17"/>
      <c r="V262" s="17"/>
      <c r="W262" s="15"/>
      <c r="X262" s="17"/>
      <c r="Y262" s="17"/>
      <c r="Z262" s="17"/>
      <c r="AA262" s="17"/>
      <c r="AB262" s="17"/>
      <c r="AC262" s="17"/>
      <c r="AD262" s="13">
        <v>1187.378116</v>
      </c>
      <c r="AE262" s="17"/>
      <c r="AF262" s="13">
        <v>-1790.31</v>
      </c>
      <c r="AG262" s="15"/>
      <c r="AH262" s="17"/>
      <c r="AI262" s="13"/>
      <c r="AJ262" s="13"/>
    </row>
    <row r="263">
      <c r="A263" s="13">
        <f t="shared" si="1"/>
        <v>24</v>
      </c>
      <c r="B263" s="13">
        <f t="shared" si="2"/>
        <v>2024</v>
      </c>
      <c r="C263" s="14">
        <v>45455.0</v>
      </c>
      <c r="D263" s="12">
        <v>0.0</v>
      </c>
      <c r="E263" s="12">
        <v>0.0</v>
      </c>
      <c r="F263" s="12">
        <v>0.0</v>
      </c>
      <c r="G263" s="15"/>
      <c r="H263" s="15"/>
      <c r="I263" s="17"/>
      <c r="J263" s="17"/>
      <c r="K263" s="17"/>
      <c r="L263" s="17"/>
      <c r="M263" s="13"/>
      <c r="N263" s="17"/>
      <c r="O263" s="17"/>
      <c r="P263" s="15"/>
      <c r="Q263" s="17"/>
      <c r="R263" s="17"/>
      <c r="S263" s="17"/>
      <c r="T263" s="12">
        <v>0.0</v>
      </c>
      <c r="U263" s="17"/>
      <c r="V263" s="17"/>
      <c r="W263" s="15"/>
      <c r="X263" s="17"/>
      <c r="Y263" s="17"/>
      <c r="Z263" s="17"/>
      <c r="AA263" s="17"/>
      <c r="AB263" s="17"/>
      <c r="AC263" s="17"/>
      <c r="AD263" s="13">
        <v>9121.609272</v>
      </c>
      <c r="AE263" s="17"/>
      <c r="AF263" s="13">
        <v>3151.238681</v>
      </c>
      <c r="AG263" s="15"/>
      <c r="AH263" s="17"/>
      <c r="AI263" s="13"/>
      <c r="AJ263" s="13"/>
    </row>
    <row r="264">
      <c r="A264" s="13">
        <f t="shared" si="1"/>
        <v>24</v>
      </c>
      <c r="B264" s="13">
        <f t="shared" si="2"/>
        <v>2024</v>
      </c>
      <c r="C264" s="14">
        <v>45456.0</v>
      </c>
      <c r="D264" s="12">
        <v>0.0</v>
      </c>
      <c r="E264" s="12">
        <v>0.0</v>
      </c>
      <c r="F264" s="12">
        <v>0.0</v>
      </c>
      <c r="G264" s="15"/>
      <c r="H264" s="15"/>
      <c r="I264" s="15"/>
      <c r="J264" s="17"/>
      <c r="K264" s="17"/>
      <c r="L264" s="17"/>
      <c r="M264" s="13"/>
      <c r="N264" s="17"/>
      <c r="O264" s="17"/>
      <c r="P264" s="15"/>
      <c r="Q264" s="17"/>
      <c r="R264" s="17"/>
      <c r="S264" s="17"/>
      <c r="T264" s="12">
        <v>0.0</v>
      </c>
      <c r="U264" s="17"/>
      <c r="V264" s="17"/>
      <c r="W264" s="15"/>
      <c r="X264" s="17"/>
      <c r="Y264" s="17"/>
      <c r="Z264" s="17"/>
      <c r="AA264" s="17"/>
      <c r="AB264" s="17"/>
      <c r="AC264" s="17"/>
      <c r="AD264" s="13">
        <v>8538.30891</v>
      </c>
      <c r="AE264" s="17"/>
      <c r="AF264" s="13">
        <v>-6764.97</v>
      </c>
      <c r="AG264" s="15"/>
      <c r="AH264" s="17"/>
      <c r="AI264" s="13"/>
      <c r="AJ264" s="13"/>
    </row>
    <row r="265">
      <c r="A265" s="13">
        <f t="shared" si="1"/>
        <v>24</v>
      </c>
      <c r="B265" s="13">
        <f t="shared" si="2"/>
        <v>2024</v>
      </c>
      <c r="C265" s="14">
        <v>45457.0</v>
      </c>
      <c r="D265" s="12">
        <v>0.0</v>
      </c>
      <c r="E265" s="12">
        <v>0.0</v>
      </c>
      <c r="F265" s="12">
        <v>0.0</v>
      </c>
      <c r="G265" s="17"/>
      <c r="H265" s="17"/>
      <c r="I265" s="17"/>
      <c r="J265" s="17"/>
      <c r="K265" s="17"/>
      <c r="L265" s="17"/>
      <c r="M265" s="13"/>
      <c r="N265" s="17"/>
      <c r="O265" s="17"/>
      <c r="P265" s="17"/>
      <c r="Q265" s="17"/>
      <c r="R265" s="17"/>
      <c r="S265" s="17"/>
      <c r="T265" s="12">
        <v>0.0</v>
      </c>
      <c r="U265" s="17"/>
      <c r="V265" s="17"/>
      <c r="W265" s="17"/>
      <c r="X265" s="17"/>
      <c r="Y265" s="17"/>
      <c r="Z265" s="17"/>
      <c r="AA265" s="17"/>
      <c r="AB265" s="17"/>
      <c r="AC265" s="17"/>
      <c r="AD265" s="13">
        <v>-1963.351601</v>
      </c>
      <c r="AE265" s="17"/>
      <c r="AF265" s="13">
        <v>-7900.155655</v>
      </c>
      <c r="AG265" s="13">
        <v>-184.27895</v>
      </c>
    </row>
    <row r="266">
      <c r="A266" s="13">
        <f t="shared" si="1"/>
        <v>25</v>
      </c>
      <c r="B266" s="13">
        <f t="shared" si="2"/>
        <v>2024</v>
      </c>
      <c r="C266" s="14">
        <v>45460.0</v>
      </c>
      <c r="D266" s="12">
        <v>0.0</v>
      </c>
      <c r="E266" s="12">
        <v>0.0</v>
      </c>
      <c r="F266" s="12">
        <v>0.0</v>
      </c>
      <c r="G266" s="17"/>
      <c r="H266" s="17"/>
      <c r="I266" s="17"/>
      <c r="J266" s="17"/>
      <c r="K266" s="17"/>
      <c r="L266" s="17"/>
      <c r="M266" s="13"/>
      <c r="N266" s="17"/>
      <c r="O266" s="17"/>
      <c r="P266" s="17"/>
      <c r="Q266" s="17"/>
      <c r="R266" s="17"/>
      <c r="S266" s="17"/>
      <c r="T266" s="12">
        <v>0.0</v>
      </c>
      <c r="U266" s="17"/>
      <c r="V266" s="17"/>
      <c r="W266" s="17"/>
      <c r="X266" s="17"/>
      <c r="Y266" s="17"/>
      <c r="Z266" s="17"/>
      <c r="AA266" s="17"/>
      <c r="AB266" s="17"/>
      <c r="AC266" s="17"/>
      <c r="AD266" s="13">
        <v>4719.16367</v>
      </c>
      <c r="AE266" s="17"/>
      <c r="AF266" s="13">
        <v>7258.092638</v>
      </c>
      <c r="AG266" s="13">
        <v>3740.26</v>
      </c>
    </row>
    <row r="267">
      <c r="A267" s="13">
        <f t="shared" si="1"/>
        <v>25</v>
      </c>
      <c r="B267" s="13">
        <f t="shared" si="2"/>
        <v>2024</v>
      </c>
      <c r="C267" s="14">
        <v>45461.0</v>
      </c>
      <c r="D267" s="12">
        <v>0.0</v>
      </c>
      <c r="E267" s="12">
        <v>0.0</v>
      </c>
      <c r="F267" s="12">
        <v>0.0</v>
      </c>
      <c r="G267" s="17"/>
      <c r="H267" s="17"/>
      <c r="I267" s="17"/>
      <c r="J267" s="17"/>
      <c r="K267" s="17"/>
      <c r="L267" s="17"/>
      <c r="M267" s="13"/>
      <c r="N267" s="17"/>
      <c r="O267" s="17"/>
      <c r="P267" s="17"/>
      <c r="Q267" s="17"/>
      <c r="R267" s="17"/>
      <c r="S267" s="17"/>
      <c r="T267" s="13">
        <v>1624.661274</v>
      </c>
      <c r="U267" s="17"/>
      <c r="V267" s="17"/>
      <c r="W267" s="17"/>
      <c r="X267" s="17"/>
      <c r="Y267" s="17"/>
      <c r="Z267" s="17"/>
      <c r="AA267" s="17"/>
      <c r="AB267" s="17"/>
      <c r="AC267" s="17"/>
      <c r="AD267" s="13">
        <v>3392.281522</v>
      </c>
      <c r="AE267" s="17"/>
      <c r="AF267" s="13">
        <v>1137.588378</v>
      </c>
      <c r="AG267" s="13">
        <v>2013.20013</v>
      </c>
    </row>
    <row r="268">
      <c r="A268" s="13">
        <f t="shared" si="1"/>
        <v>25</v>
      </c>
      <c r="B268" s="13">
        <f t="shared" si="2"/>
        <v>2024</v>
      </c>
      <c r="C268" s="14">
        <v>45462.0</v>
      </c>
      <c r="D268" s="12">
        <v>0.0</v>
      </c>
      <c r="E268" s="12">
        <v>0.0</v>
      </c>
      <c r="F268" s="12">
        <v>0.0</v>
      </c>
      <c r="G268" s="17"/>
      <c r="H268" s="17"/>
      <c r="I268" s="17"/>
      <c r="J268" s="17"/>
      <c r="K268" s="17"/>
      <c r="L268" s="17"/>
      <c r="M268" s="13"/>
      <c r="N268" s="17"/>
      <c r="O268" s="17"/>
      <c r="P268" s="17"/>
      <c r="Q268" s="17"/>
      <c r="R268" s="17"/>
      <c r="S268" s="17"/>
      <c r="T268" s="13">
        <v>0.0</v>
      </c>
      <c r="U268" s="17"/>
      <c r="V268" s="17"/>
      <c r="W268" s="17"/>
      <c r="X268" s="17"/>
      <c r="Y268" s="17"/>
      <c r="Z268" s="17"/>
      <c r="AA268" s="17"/>
      <c r="AB268" s="17"/>
      <c r="AC268" s="17"/>
      <c r="AD268" s="13">
        <v>0.0</v>
      </c>
      <c r="AE268" s="17"/>
      <c r="AF268" s="13">
        <v>0.0</v>
      </c>
      <c r="AG268" s="13">
        <v>0.0</v>
      </c>
    </row>
    <row r="269">
      <c r="A269" s="13">
        <f t="shared" si="1"/>
        <v>25</v>
      </c>
      <c r="B269" s="13">
        <f t="shared" si="2"/>
        <v>2024</v>
      </c>
      <c r="C269" s="14">
        <v>45463.0</v>
      </c>
      <c r="D269" s="13">
        <v>-5814.480952</v>
      </c>
      <c r="E269" s="13">
        <v>-292.0663698</v>
      </c>
      <c r="F269" s="12">
        <v>0.0</v>
      </c>
      <c r="G269" s="17"/>
      <c r="H269" s="17"/>
      <c r="I269" s="17"/>
      <c r="J269" s="17"/>
      <c r="K269" s="17"/>
      <c r="L269" s="17"/>
      <c r="M269" s="13"/>
      <c r="N269" s="17"/>
      <c r="O269" s="17"/>
      <c r="P269" s="17"/>
      <c r="Q269" s="17"/>
      <c r="R269" s="17"/>
      <c r="S269" s="17"/>
      <c r="T269" s="13">
        <v>-5246.559657</v>
      </c>
      <c r="U269" s="17"/>
      <c r="V269" s="17"/>
      <c r="W269" s="17"/>
      <c r="X269" s="17"/>
      <c r="Y269" s="17"/>
      <c r="Z269" s="17"/>
      <c r="AA269" s="17"/>
      <c r="AB269" s="17"/>
      <c r="AC269" s="17"/>
      <c r="AD269" s="13">
        <v>-1800.679863</v>
      </c>
      <c r="AE269" s="17"/>
      <c r="AF269" s="13">
        <v>2512.99</v>
      </c>
      <c r="AG269" s="13">
        <v>4919.73</v>
      </c>
    </row>
    <row r="270">
      <c r="A270" s="13">
        <f t="shared" si="1"/>
        <v>25</v>
      </c>
      <c r="B270" s="13">
        <f t="shared" si="2"/>
        <v>2024</v>
      </c>
      <c r="C270" s="14">
        <v>45464.0</v>
      </c>
      <c r="D270" s="13">
        <v>-2532.918194</v>
      </c>
      <c r="E270" s="13">
        <v>168.2500492</v>
      </c>
      <c r="F270" s="13">
        <v>-1209.217436</v>
      </c>
      <c r="G270" s="17"/>
      <c r="H270" s="17"/>
      <c r="I270" s="17"/>
      <c r="J270" s="17"/>
      <c r="K270" s="17"/>
      <c r="L270" s="17"/>
      <c r="M270" s="13"/>
      <c r="N270" s="17"/>
      <c r="O270" s="17"/>
      <c r="P270" s="17"/>
      <c r="Q270" s="17"/>
      <c r="R270" s="17"/>
      <c r="S270" s="17"/>
      <c r="T270" s="13">
        <v>-2953.868761</v>
      </c>
      <c r="U270" s="17"/>
      <c r="V270" s="17"/>
      <c r="W270" s="17"/>
      <c r="X270" s="17"/>
      <c r="Y270" s="17"/>
      <c r="Z270" s="17"/>
      <c r="AA270" s="17"/>
      <c r="AB270" s="17"/>
      <c r="AC270" s="17"/>
      <c r="AD270" s="13">
        <v>-166.6025811</v>
      </c>
      <c r="AE270" s="17"/>
      <c r="AF270" s="13">
        <v>5122.78</v>
      </c>
      <c r="AG270" s="13">
        <v>-1699.22</v>
      </c>
    </row>
    <row r="271">
      <c r="A271" s="13">
        <f t="shared" si="1"/>
        <v>26</v>
      </c>
      <c r="B271" s="13">
        <f t="shared" si="2"/>
        <v>2024</v>
      </c>
      <c r="C271" s="14">
        <f t="shared" ref="C271:C272" si="3">workday(C270,1)</f>
        <v>45467</v>
      </c>
      <c r="D271" s="13">
        <v>1535.322283</v>
      </c>
      <c r="E271" s="13">
        <v>-816.590044</v>
      </c>
      <c r="F271" s="13">
        <v>539.730158</v>
      </c>
      <c r="G271" s="17"/>
      <c r="H271" s="17"/>
      <c r="I271" s="17"/>
      <c r="J271" s="17"/>
      <c r="K271" s="17"/>
      <c r="L271" s="17"/>
      <c r="M271" s="13"/>
      <c r="N271" s="17"/>
      <c r="O271" s="17"/>
      <c r="P271" s="17"/>
      <c r="Q271" s="17"/>
      <c r="R271" s="17"/>
      <c r="S271" s="17"/>
      <c r="T271" s="13">
        <v>-3437.396969</v>
      </c>
      <c r="U271" s="17"/>
      <c r="V271" s="17"/>
      <c r="W271" s="17"/>
      <c r="X271" s="17"/>
      <c r="Y271" s="17"/>
      <c r="Z271" s="17"/>
      <c r="AA271" s="17"/>
      <c r="AB271" s="17"/>
      <c r="AC271" s="17"/>
      <c r="AD271" s="13">
        <v>-1318.425804</v>
      </c>
      <c r="AE271" s="17"/>
      <c r="AF271" s="13">
        <v>6961.841426</v>
      </c>
      <c r="AG271" s="13">
        <v>-4123.299804</v>
      </c>
      <c r="AH271" s="2">
        <v>373.425509</v>
      </c>
    </row>
    <row r="272">
      <c r="A272" s="13">
        <f t="shared" si="1"/>
        <v>26</v>
      </c>
      <c r="B272" s="13">
        <f t="shared" si="2"/>
        <v>2024</v>
      </c>
      <c r="C272" s="14">
        <f t="shared" si="3"/>
        <v>45468</v>
      </c>
      <c r="D272" s="13">
        <v>-704.235514</v>
      </c>
      <c r="E272" s="13">
        <v>2869.566616</v>
      </c>
      <c r="F272" s="13">
        <v>647.062804</v>
      </c>
      <c r="G272" s="17"/>
      <c r="H272" s="17"/>
      <c r="I272" s="17"/>
      <c r="J272" s="17"/>
      <c r="K272" s="17"/>
      <c r="L272" s="17"/>
      <c r="M272" s="13"/>
      <c r="N272" s="17"/>
      <c r="O272" s="17"/>
      <c r="P272" s="17"/>
      <c r="Q272" s="17"/>
      <c r="R272" s="17"/>
      <c r="S272" s="17"/>
      <c r="T272" s="13">
        <v>-512.636654</v>
      </c>
      <c r="U272" s="17"/>
      <c r="V272" s="17"/>
      <c r="W272" s="17"/>
      <c r="X272" s="17"/>
      <c r="Y272" s="17"/>
      <c r="Z272" s="17"/>
      <c r="AA272" s="17"/>
      <c r="AB272" s="17"/>
      <c r="AC272" s="17"/>
      <c r="AD272" s="13">
        <v>-3349.40402</v>
      </c>
      <c r="AE272" s="17"/>
      <c r="AF272" s="13">
        <v>-30455.279</v>
      </c>
      <c r="AG272" s="13">
        <v>3682.332858</v>
      </c>
      <c r="AH272" s="2">
        <v>115.58849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sheetData>
    <row r="1">
      <c r="A1" s="11" t="s">
        <v>6</v>
      </c>
      <c r="B1" s="11" t="s">
        <v>5</v>
      </c>
      <c r="C1" s="11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2" t="s">
        <v>26</v>
      </c>
      <c r="W1" s="12" t="s">
        <v>27</v>
      </c>
      <c r="X1" s="12" t="s">
        <v>28</v>
      </c>
      <c r="Y1" s="12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34</v>
      </c>
      <c r="AE1" s="12" t="s">
        <v>35</v>
      </c>
      <c r="AF1" s="12" t="s">
        <v>36</v>
      </c>
      <c r="AG1" s="12" t="s">
        <v>37</v>
      </c>
      <c r="AH1" s="2" t="s">
        <v>38</v>
      </c>
    </row>
    <row r="2">
      <c r="A2" s="13">
        <f t="shared" ref="A2:A272" si="1">weeknum(C2)</f>
        <v>24</v>
      </c>
      <c r="B2" s="13">
        <f t="shared" ref="B2:B272" si="2">year(C2)</f>
        <v>2023</v>
      </c>
      <c r="C2" s="14">
        <v>45090.0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3">
        <v>-275.1169173</v>
      </c>
      <c r="Y2" s="17"/>
      <c r="Z2" s="17"/>
      <c r="AA2" s="17"/>
      <c r="AB2" s="17"/>
      <c r="AC2" s="17"/>
      <c r="AD2" s="13"/>
      <c r="AE2" s="17"/>
      <c r="AF2" s="17"/>
      <c r="AG2" s="17"/>
      <c r="AH2" s="17"/>
    </row>
    <row r="3">
      <c r="A3" s="13">
        <f t="shared" si="1"/>
        <v>24</v>
      </c>
      <c r="B3" s="13">
        <f t="shared" si="2"/>
        <v>2023</v>
      </c>
      <c r="C3" s="14">
        <v>45091.0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3">
        <v>-943.6750881</v>
      </c>
      <c r="Y3" s="17"/>
      <c r="Z3" s="17"/>
      <c r="AA3" s="17"/>
      <c r="AB3" s="17"/>
      <c r="AC3" s="17"/>
      <c r="AD3" s="13"/>
      <c r="AE3" s="17"/>
      <c r="AF3" s="17"/>
      <c r="AG3" s="17"/>
      <c r="AH3" s="17"/>
    </row>
    <row r="4">
      <c r="A4" s="13">
        <f t="shared" si="1"/>
        <v>24</v>
      </c>
      <c r="B4" s="13">
        <f t="shared" si="2"/>
        <v>2023</v>
      </c>
      <c r="C4" s="14">
        <v>45092.0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3">
        <v>-2100.838826</v>
      </c>
      <c r="Y4" s="17"/>
      <c r="Z4" s="17"/>
      <c r="AA4" s="17"/>
      <c r="AB4" s="17"/>
      <c r="AC4" s="17"/>
      <c r="AD4" s="13"/>
      <c r="AE4" s="17"/>
      <c r="AF4" s="17"/>
      <c r="AG4" s="17"/>
      <c r="AH4" s="17"/>
    </row>
    <row r="5">
      <c r="A5" s="13">
        <f t="shared" si="1"/>
        <v>24</v>
      </c>
      <c r="B5" s="13">
        <f t="shared" si="2"/>
        <v>2023</v>
      </c>
      <c r="C5" s="14">
        <v>45093.0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3">
        <v>-236.3404236</v>
      </c>
      <c r="Y5" s="17"/>
      <c r="Z5" s="17"/>
      <c r="AA5" s="17"/>
      <c r="AB5" s="17"/>
      <c r="AC5" s="17"/>
      <c r="AD5" s="13"/>
      <c r="AE5" s="17"/>
      <c r="AF5" s="17"/>
      <c r="AG5" s="17"/>
      <c r="AH5" s="17"/>
    </row>
    <row r="6">
      <c r="A6" s="13">
        <f t="shared" si="1"/>
        <v>25</v>
      </c>
      <c r="B6" s="13">
        <f t="shared" si="2"/>
        <v>2023</v>
      </c>
      <c r="C6" s="14">
        <v>45096.0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3">
        <v>999.7603047</v>
      </c>
      <c r="Y6" s="17"/>
      <c r="Z6" s="17"/>
      <c r="AA6" s="17"/>
      <c r="AB6" s="17"/>
      <c r="AC6" s="17"/>
      <c r="AD6" s="13"/>
      <c r="AE6" s="17"/>
      <c r="AF6" s="17"/>
      <c r="AG6" s="17"/>
      <c r="AH6" s="17"/>
    </row>
    <row r="7">
      <c r="A7" s="13">
        <f t="shared" si="1"/>
        <v>25</v>
      </c>
      <c r="B7" s="13">
        <f t="shared" si="2"/>
        <v>2023</v>
      </c>
      <c r="C7" s="14">
        <v>45097.0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3">
        <v>1742.44547</v>
      </c>
      <c r="Y7" s="17"/>
      <c r="Z7" s="17"/>
      <c r="AA7" s="17"/>
      <c r="AB7" s="17"/>
      <c r="AC7" s="17"/>
      <c r="AD7" s="13"/>
      <c r="AE7" s="17"/>
      <c r="AF7" s="17"/>
      <c r="AG7" s="17"/>
      <c r="AH7" s="17"/>
    </row>
    <row r="8">
      <c r="A8" s="13">
        <f t="shared" si="1"/>
        <v>25</v>
      </c>
      <c r="B8" s="13">
        <f t="shared" si="2"/>
        <v>2023</v>
      </c>
      <c r="C8" s="14">
        <v>45098.0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3">
        <v>173.0731141</v>
      </c>
      <c r="Y8" s="17"/>
      <c r="Z8" s="17"/>
      <c r="AA8" s="17"/>
      <c r="AB8" s="17"/>
      <c r="AC8" s="17"/>
      <c r="AD8" s="13"/>
      <c r="AE8" s="17"/>
      <c r="AF8" s="17"/>
      <c r="AG8" s="17"/>
      <c r="AH8" s="17"/>
    </row>
    <row r="9">
      <c r="A9" s="13">
        <f t="shared" si="1"/>
        <v>25</v>
      </c>
      <c r="B9" s="13">
        <f t="shared" si="2"/>
        <v>2023</v>
      </c>
      <c r="C9" s="14">
        <v>45099.0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3">
        <v>1080.282794</v>
      </c>
      <c r="Y9" s="17"/>
      <c r="Z9" s="17"/>
      <c r="AA9" s="17"/>
      <c r="AB9" s="17"/>
      <c r="AC9" s="17"/>
      <c r="AD9" s="13"/>
      <c r="AE9" s="17"/>
      <c r="AF9" s="17"/>
      <c r="AG9" s="17"/>
      <c r="AH9" s="17"/>
    </row>
    <row r="10">
      <c r="A10" s="13">
        <f t="shared" si="1"/>
        <v>25</v>
      </c>
      <c r="B10" s="13">
        <f t="shared" si="2"/>
        <v>2023</v>
      </c>
      <c r="C10" s="14">
        <v>45100.0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3">
        <v>5090.905459</v>
      </c>
      <c r="Y10" s="17"/>
      <c r="Z10" s="17"/>
      <c r="AA10" s="17"/>
      <c r="AB10" s="17"/>
      <c r="AC10" s="17"/>
      <c r="AD10" s="13"/>
      <c r="AE10" s="17"/>
      <c r="AF10" s="17"/>
      <c r="AG10" s="17"/>
      <c r="AH10" s="17"/>
    </row>
    <row r="11">
      <c r="A11" s="13">
        <f t="shared" si="1"/>
        <v>26</v>
      </c>
      <c r="B11" s="13">
        <f t="shared" si="2"/>
        <v>2023</v>
      </c>
      <c r="C11" s="14">
        <v>45103.0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3">
        <v>4292.966709</v>
      </c>
      <c r="Y11" s="17"/>
      <c r="Z11" s="17"/>
      <c r="AA11" s="17"/>
      <c r="AB11" s="17"/>
      <c r="AC11" s="17"/>
      <c r="AD11" s="13"/>
      <c r="AE11" s="17"/>
      <c r="AF11" s="17"/>
      <c r="AG11" s="17"/>
      <c r="AH11" s="17"/>
    </row>
    <row r="12">
      <c r="A12" s="13">
        <f t="shared" si="1"/>
        <v>26</v>
      </c>
      <c r="B12" s="13">
        <f t="shared" si="2"/>
        <v>2023</v>
      </c>
      <c r="C12" s="14">
        <v>45104.0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3">
        <v>-7973.483043</v>
      </c>
      <c r="Y12" s="17"/>
      <c r="Z12" s="17"/>
      <c r="AA12" s="17"/>
      <c r="AB12" s="17"/>
      <c r="AC12" s="17"/>
      <c r="AD12" s="13"/>
      <c r="AE12" s="17"/>
      <c r="AF12" s="17"/>
      <c r="AG12" s="17"/>
      <c r="AH12" s="17"/>
    </row>
    <row r="13">
      <c r="A13" s="13">
        <f t="shared" si="1"/>
        <v>26</v>
      </c>
      <c r="B13" s="13">
        <f t="shared" si="2"/>
        <v>2023</v>
      </c>
      <c r="C13" s="14">
        <v>45105.0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3">
        <v>-2012.594394</v>
      </c>
      <c r="Y13" s="17"/>
      <c r="Z13" s="17"/>
      <c r="AA13" s="17"/>
      <c r="AB13" s="17"/>
      <c r="AC13" s="17"/>
      <c r="AD13" s="13"/>
      <c r="AE13" s="17"/>
      <c r="AF13" s="17"/>
      <c r="AG13" s="17"/>
      <c r="AH13" s="17"/>
    </row>
    <row r="14">
      <c r="A14" s="13">
        <f t="shared" si="1"/>
        <v>26</v>
      </c>
      <c r="B14" s="13">
        <f t="shared" si="2"/>
        <v>2023</v>
      </c>
      <c r="C14" s="14">
        <v>45106.0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3">
        <v>-742.6386598</v>
      </c>
      <c r="Y14" s="17"/>
      <c r="Z14" s="17"/>
      <c r="AA14" s="17"/>
      <c r="AB14" s="17"/>
      <c r="AC14" s="17"/>
      <c r="AD14" s="13"/>
      <c r="AE14" s="17"/>
      <c r="AF14" s="17"/>
      <c r="AG14" s="17"/>
      <c r="AH14" s="17"/>
    </row>
    <row r="15">
      <c r="A15" s="13">
        <f t="shared" si="1"/>
        <v>26</v>
      </c>
      <c r="B15" s="13">
        <f t="shared" si="2"/>
        <v>2023</v>
      </c>
      <c r="C15" s="14">
        <v>45107.0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3">
        <v>-8531.220003</v>
      </c>
      <c r="Y15" s="17"/>
      <c r="Z15" s="17"/>
      <c r="AA15" s="17"/>
      <c r="AB15" s="17"/>
      <c r="AC15" s="17"/>
      <c r="AD15" s="13"/>
      <c r="AE15" s="17"/>
      <c r="AF15" s="17"/>
      <c r="AG15" s="17"/>
      <c r="AH15" s="17"/>
    </row>
    <row r="16">
      <c r="A16" s="13">
        <f t="shared" si="1"/>
        <v>27</v>
      </c>
      <c r="B16" s="13">
        <f t="shared" si="2"/>
        <v>2023</v>
      </c>
      <c r="C16" s="14">
        <v>45110.0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3">
        <v>-612.1862066</v>
      </c>
      <c r="Y16" s="17"/>
      <c r="Z16" s="17"/>
      <c r="AA16" s="17"/>
      <c r="AB16" s="17"/>
      <c r="AC16" s="17"/>
      <c r="AD16" s="13"/>
      <c r="AE16" s="17"/>
      <c r="AF16" s="17"/>
      <c r="AG16" s="17"/>
      <c r="AH16" s="17"/>
    </row>
    <row r="17">
      <c r="A17" s="13">
        <f t="shared" si="1"/>
        <v>27</v>
      </c>
      <c r="B17" s="13">
        <f t="shared" si="2"/>
        <v>2023</v>
      </c>
      <c r="C17" s="14">
        <v>45111.0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3">
        <v>-307.6665267</v>
      </c>
      <c r="Y17" s="17"/>
      <c r="Z17" s="17"/>
      <c r="AA17" s="17"/>
      <c r="AB17" s="17"/>
      <c r="AC17" s="17"/>
      <c r="AD17" s="13"/>
      <c r="AE17" s="17"/>
      <c r="AF17" s="17"/>
      <c r="AG17" s="17"/>
      <c r="AH17" s="17"/>
    </row>
    <row r="18">
      <c r="A18" s="13">
        <f t="shared" si="1"/>
        <v>27</v>
      </c>
      <c r="B18" s="13">
        <f t="shared" si="2"/>
        <v>2023</v>
      </c>
      <c r="C18" s="14">
        <v>45112.0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3">
        <v>2189.586113</v>
      </c>
      <c r="Y18" s="17"/>
      <c r="Z18" s="17"/>
      <c r="AA18" s="17"/>
      <c r="AB18" s="17"/>
      <c r="AC18" s="17"/>
      <c r="AD18" s="13"/>
      <c r="AE18" s="17"/>
      <c r="AF18" s="17"/>
      <c r="AG18" s="17"/>
      <c r="AH18" s="17"/>
    </row>
    <row r="19">
      <c r="A19" s="13">
        <f t="shared" si="1"/>
        <v>27</v>
      </c>
      <c r="B19" s="13">
        <f t="shared" si="2"/>
        <v>2023</v>
      </c>
      <c r="C19" s="14">
        <v>45113.0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3">
        <v>6584.73113</v>
      </c>
      <c r="Y19" s="17"/>
      <c r="Z19" s="17"/>
      <c r="AA19" s="17"/>
      <c r="AB19" s="17"/>
      <c r="AC19" s="17"/>
      <c r="AD19" s="13"/>
      <c r="AE19" s="17"/>
      <c r="AF19" s="17"/>
      <c r="AG19" s="17"/>
      <c r="AH19" s="17"/>
    </row>
    <row r="20">
      <c r="A20" s="13">
        <f t="shared" si="1"/>
        <v>27</v>
      </c>
      <c r="B20" s="13">
        <f t="shared" si="2"/>
        <v>2023</v>
      </c>
      <c r="C20" s="14">
        <v>45114.0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3">
        <v>-919.7403761</v>
      </c>
      <c r="Y20" s="17"/>
      <c r="Z20" s="17"/>
      <c r="AA20" s="17"/>
      <c r="AB20" s="17"/>
      <c r="AC20" s="17"/>
      <c r="AD20" s="13"/>
      <c r="AE20" s="17"/>
      <c r="AF20" s="17"/>
      <c r="AG20" s="17"/>
      <c r="AH20" s="17"/>
    </row>
    <row r="21">
      <c r="A21" s="13">
        <f t="shared" si="1"/>
        <v>28</v>
      </c>
      <c r="B21" s="13">
        <f t="shared" si="2"/>
        <v>2023</v>
      </c>
      <c r="C21" s="14">
        <v>45117.0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3">
        <v>-1533.665723</v>
      </c>
      <c r="Y21" s="17"/>
      <c r="Z21" s="17"/>
      <c r="AA21" s="17"/>
      <c r="AB21" s="17"/>
      <c r="AC21" s="17"/>
      <c r="AD21" s="13"/>
      <c r="AE21" s="17"/>
      <c r="AF21" s="17"/>
      <c r="AG21" s="17"/>
      <c r="AH21" s="17"/>
    </row>
    <row r="22">
      <c r="A22" s="13">
        <f t="shared" si="1"/>
        <v>28</v>
      </c>
      <c r="B22" s="13">
        <f t="shared" si="2"/>
        <v>2023</v>
      </c>
      <c r="C22" s="14">
        <v>45118.0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3">
        <v>-3738.461881</v>
      </c>
      <c r="Y22" s="17"/>
      <c r="Z22" s="17"/>
      <c r="AA22" s="17"/>
      <c r="AB22" s="17"/>
      <c r="AC22" s="17"/>
      <c r="AD22" s="13"/>
      <c r="AE22" s="17"/>
      <c r="AF22" s="17"/>
      <c r="AG22" s="17"/>
      <c r="AH22" s="17"/>
    </row>
    <row r="23">
      <c r="A23" s="13">
        <f t="shared" si="1"/>
        <v>28</v>
      </c>
      <c r="B23" s="13">
        <f t="shared" si="2"/>
        <v>2023</v>
      </c>
      <c r="C23" s="14">
        <v>45119.0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3">
        <v>-5601.160974</v>
      </c>
      <c r="Y23" s="17"/>
      <c r="Z23" s="17"/>
      <c r="AA23" s="17"/>
      <c r="AB23" s="17"/>
      <c r="AC23" s="17"/>
      <c r="AD23" s="13"/>
      <c r="AE23" s="17"/>
      <c r="AF23" s="17"/>
      <c r="AG23" s="17"/>
      <c r="AH23" s="17"/>
    </row>
    <row r="24">
      <c r="A24" s="13">
        <f t="shared" si="1"/>
        <v>28</v>
      </c>
      <c r="B24" s="13">
        <f t="shared" si="2"/>
        <v>2023</v>
      </c>
      <c r="C24" s="14">
        <v>45120.0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3">
        <v>-5441.65685</v>
      </c>
      <c r="Y24" s="17"/>
      <c r="Z24" s="17"/>
      <c r="AA24" s="17"/>
      <c r="AB24" s="17"/>
      <c r="AC24" s="17"/>
      <c r="AD24" s="13"/>
      <c r="AE24" s="17"/>
      <c r="AF24" s="17"/>
      <c r="AG24" s="17"/>
      <c r="AH24" s="17"/>
    </row>
    <row r="25">
      <c r="A25" s="13">
        <f t="shared" si="1"/>
        <v>28</v>
      </c>
      <c r="B25" s="13">
        <f t="shared" si="2"/>
        <v>2023</v>
      </c>
      <c r="C25" s="14">
        <v>45121.0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3">
        <v>656.4815101</v>
      </c>
      <c r="Y25" s="17"/>
      <c r="Z25" s="17"/>
      <c r="AA25" s="17"/>
      <c r="AB25" s="17"/>
      <c r="AC25" s="17"/>
      <c r="AD25" s="13"/>
      <c r="AE25" s="17"/>
      <c r="AF25" s="17"/>
      <c r="AG25" s="17"/>
      <c r="AH25" s="17"/>
    </row>
    <row r="26">
      <c r="A26" s="13">
        <f t="shared" si="1"/>
        <v>29</v>
      </c>
      <c r="B26" s="13">
        <f t="shared" si="2"/>
        <v>2023</v>
      </c>
      <c r="C26" s="14">
        <v>45124.0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3">
        <v>-297.6385422</v>
      </c>
      <c r="Y26" s="17"/>
      <c r="Z26" s="17"/>
      <c r="AA26" s="17"/>
      <c r="AB26" s="17"/>
      <c r="AC26" s="17"/>
      <c r="AD26" s="13"/>
      <c r="AE26" s="17"/>
      <c r="AF26" s="17"/>
      <c r="AG26" s="17"/>
      <c r="AH26" s="17"/>
    </row>
    <row r="27">
      <c r="A27" s="13">
        <f t="shared" si="1"/>
        <v>29</v>
      </c>
      <c r="B27" s="13">
        <f t="shared" si="2"/>
        <v>2023</v>
      </c>
      <c r="C27" s="14">
        <v>45125.0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3">
        <v>-3882.632448</v>
      </c>
      <c r="Y27" s="17"/>
      <c r="Z27" s="17"/>
      <c r="AA27" s="17"/>
      <c r="AB27" s="17"/>
      <c r="AC27" s="17"/>
      <c r="AD27" s="13"/>
      <c r="AE27" s="17"/>
      <c r="AF27" s="17"/>
      <c r="AG27" s="17"/>
      <c r="AH27" s="17"/>
    </row>
    <row r="28">
      <c r="A28" s="13">
        <f t="shared" si="1"/>
        <v>29</v>
      </c>
      <c r="B28" s="13">
        <f t="shared" si="2"/>
        <v>2023</v>
      </c>
      <c r="C28" s="14">
        <v>45126.0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3">
        <v>-1333.926202</v>
      </c>
      <c r="Y28" s="17"/>
      <c r="Z28" s="17"/>
      <c r="AA28" s="17"/>
      <c r="AB28" s="17"/>
      <c r="AC28" s="17"/>
      <c r="AD28" s="13"/>
      <c r="AE28" s="17"/>
      <c r="AF28" s="17"/>
      <c r="AG28" s="17"/>
      <c r="AH28" s="17"/>
    </row>
    <row r="29">
      <c r="A29" s="13">
        <f t="shared" si="1"/>
        <v>29</v>
      </c>
      <c r="B29" s="13">
        <f t="shared" si="2"/>
        <v>2023</v>
      </c>
      <c r="C29" s="14">
        <v>45127.0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3">
        <v>256.3231872</v>
      </c>
      <c r="Y29" s="17"/>
      <c r="Z29" s="17"/>
      <c r="AA29" s="17"/>
      <c r="AB29" s="17"/>
      <c r="AC29" s="17"/>
      <c r="AD29" s="13"/>
      <c r="AE29" s="17"/>
      <c r="AF29" s="17"/>
      <c r="AG29" s="17"/>
      <c r="AH29" s="17"/>
    </row>
    <row r="30">
      <c r="A30" s="13">
        <f t="shared" si="1"/>
        <v>29</v>
      </c>
      <c r="B30" s="13">
        <f t="shared" si="2"/>
        <v>2023</v>
      </c>
      <c r="C30" s="14">
        <v>45128.0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3">
        <v>-1645.529161</v>
      </c>
      <c r="Y30" s="17"/>
      <c r="Z30" s="17"/>
      <c r="AA30" s="17"/>
      <c r="AB30" s="17"/>
      <c r="AC30" s="17"/>
      <c r="AD30" s="13"/>
      <c r="AE30" s="17"/>
      <c r="AF30" s="17"/>
      <c r="AG30" s="17"/>
      <c r="AH30" s="17"/>
    </row>
    <row r="31">
      <c r="A31" s="13">
        <f t="shared" si="1"/>
        <v>30</v>
      </c>
      <c r="B31" s="13">
        <f t="shared" si="2"/>
        <v>2023</v>
      </c>
      <c r="C31" s="14">
        <v>45131.0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3">
        <v>-55.84118571</v>
      </c>
      <c r="Y31" s="17"/>
      <c r="Z31" s="17"/>
      <c r="AA31" s="17"/>
      <c r="AB31" s="17"/>
      <c r="AC31" s="17"/>
      <c r="AD31" s="13"/>
      <c r="AE31" s="17"/>
      <c r="AF31" s="17"/>
      <c r="AG31" s="17"/>
      <c r="AH31" s="17"/>
    </row>
    <row r="32">
      <c r="A32" s="13">
        <f t="shared" si="1"/>
        <v>30</v>
      </c>
      <c r="B32" s="13">
        <f t="shared" si="2"/>
        <v>2023</v>
      </c>
      <c r="C32" s="14">
        <v>45132.0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3">
        <v>-146.607445</v>
      </c>
      <c r="Y32" s="17"/>
      <c r="Z32" s="17"/>
      <c r="AA32" s="17"/>
      <c r="AB32" s="17"/>
      <c r="AC32" s="17"/>
      <c r="AD32" s="13"/>
      <c r="AE32" s="17"/>
      <c r="AF32" s="17"/>
      <c r="AG32" s="17"/>
      <c r="AH32" s="17"/>
    </row>
    <row r="33">
      <c r="A33" s="13">
        <f t="shared" si="1"/>
        <v>30</v>
      </c>
      <c r="B33" s="13">
        <f t="shared" si="2"/>
        <v>2023</v>
      </c>
      <c r="C33" s="14">
        <v>45133.0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3">
        <v>-2700.628958</v>
      </c>
      <c r="Y33" s="17"/>
      <c r="Z33" s="17"/>
      <c r="AA33" s="17"/>
      <c r="AB33" s="17"/>
      <c r="AC33" s="17"/>
      <c r="AD33" s="13"/>
      <c r="AE33" s="17"/>
      <c r="AF33" s="17"/>
      <c r="AG33" s="17"/>
      <c r="AH33" s="17"/>
    </row>
    <row r="34">
      <c r="A34" s="13">
        <f t="shared" si="1"/>
        <v>30</v>
      </c>
      <c r="B34" s="13">
        <f t="shared" si="2"/>
        <v>2023</v>
      </c>
      <c r="C34" s="14">
        <v>45134.0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3">
        <v>2361.147645</v>
      </c>
      <c r="Y34" s="17"/>
      <c r="Z34" s="17"/>
      <c r="AA34" s="17"/>
      <c r="AB34" s="17"/>
      <c r="AC34" s="17"/>
      <c r="AD34" s="13"/>
      <c r="AE34" s="17"/>
      <c r="AF34" s="17"/>
      <c r="AG34" s="17"/>
      <c r="AH34" s="17"/>
    </row>
    <row r="35">
      <c r="A35" s="13">
        <f t="shared" si="1"/>
        <v>30</v>
      </c>
      <c r="B35" s="13">
        <f t="shared" si="2"/>
        <v>2023</v>
      </c>
      <c r="C35" s="14">
        <v>45135.0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3">
        <v>-3898.700731</v>
      </c>
      <c r="Y35" s="17"/>
      <c r="Z35" s="17"/>
      <c r="AA35" s="17"/>
      <c r="AB35" s="17"/>
      <c r="AC35" s="17"/>
      <c r="AD35" s="13"/>
      <c r="AE35" s="17"/>
      <c r="AF35" s="17"/>
      <c r="AG35" s="17"/>
      <c r="AH35" s="17"/>
    </row>
    <row r="36">
      <c r="A36" s="13">
        <f t="shared" si="1"/>
        <v>31</v>
      </c>
      <c r="B36" s="13">
        <f t="shared" si="2"/>
        <v>2023</v>
      </c>
      <c r="C36" s="14">
        <v>45138.0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3">
        <v>64.84020874</v>
      </c>
      <c r="Y36" s="17"/>
      <c r="Z36" s="17"/>
      <c r="AA36" s="17"/>
      <c r="AB36" s="17"/>
      <c r="AC36" s="17"/>
      <c r="AD36" s="13"/>
      <c r="AE36" s="17"/>
      <c r="AF36" s="17"/>
      <c r="AG36" s="17"/>
      <c r="AH36" s="17"/>
    </row>
    <row r="37">
      <c r="A37" s="13">
        <f t="shared" si="1"/>
        <v>31</v>
      </c>
      <c r="B37" s="13">
        <f t="shared" si="2"/>
        <v>2023</v>
      </c>
      <c r="C37" s="14">
        <v>45139.0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3">
        <v>12579.07672</v>
      </c>
      <c r="Y37" s="17"/>
      <c r="Z37" s="17"/>
      <c r="AA37" s="17"/>
      <c r="AB37" s="17"/>
      <c r="AC37" s="17"/>
      <c r="AD37" s="13"/>
      <c r="AE37" s="17"/>
      <c r="AF37" s="17"/>
      <c r="AG37" s="17"/>
      <c r="AH37" s="17"/>
    </row>
    <row r="38">
      <c r="A38" s="13">
        <f t="shared" si="1"/>
        <v>31</v>
      </c>
      <c r="B38" s="13">
        <f t="shared" si="2"/>
        <v>2023</v>
      </c>
      <c r="C38" s="14">
        <v>45140.0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3">
        <v>18722.06141</v>
      </c>
      <c r="Y38" s="17"/>
      <c r="Z38" s="17"/>
      <c r="AA38" s="17"/>
      <c r="AB38" s="17"/>
      <c r="AC38" s="17"/>
      <c r="AD38" s="13"/>
      <c r="AE38" s="17"/>
      <c r="AF38" s="17"/>
      <c r="AG38" s="17"/>
      <c r="AH38" s="17"/>
    </row>
    <row r="39">
      <c r="A39" s="13">
        <f t="shared" si="1"/>
        <v>31</v>
      </c>
      <c r="B39" s="13">
        <f t="shared" si="2"/>
        <v>2023</v>
      </c>
      <c r="C39" s="14">
        <v>45141.0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3">
        <v>7202.038851</v>
      </c>
      <c r="Y39" s="17"/>
      <c r="Z39" s="17"/>
      <c r="AA39" s="17"/>
      <c r="AB39" s="17"/>
      <c r="AC39" s="17"/>
      <c r="AD39" s="13"/>
      <c r="AE39" s="17"/>
      <c r="AF39" s="17"/>
      <c r="AG39" s="17"/>
      <c r="AH39" s="17"/>
    </row>
    <row r="40">
      <c r="A40" s="13">
        <f t="shared" si="1"/>
        <v>31</v>
      </c>
      <c r="B40" s="13">
        <f t="shared" si="2"/>
        <v>2023</v>
      </c>
      <c r="C40" s="14">
        <v>45142.0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3">
        <v>-3124.935574</v>
      </c>
      <c r="Y40" s="17"/>
      <c r="Z40" s="17"/>
      <c r="AA40" s="17"/>
      <c r="AB40" s="17"/>
      <c r="AC40" s="17"/>
      <c r="AD40" s="13"/>
      <c r="AE40" s="17"/>
      <c r="AF40" s="17"/>
      <c r="AG40" s="17"/>
      <c r="AH40" s="17"/>
    </row>
    <row r="41">
      <c r="A41" s="13">
        <f t="shared" si="1"/>
        <v>32</v>
      </c>
      <c r="B41" s="13">
        <f t="shared" si="2"/>
        <v>2023</v>
      </c>
      <c r="C41" s="14">
        <v>45145.0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3">
        <v>-4006.913858</v>
      </c>
      <c r="Y41" s="17"/>
      <c r="Z41" s="17"/>
      <c r="AA41" s="17"/>
      <c r="AB41" s="17"/>
      <c r="AC41" s="17"/>
      <c r="AD41" s="13"/>
      <c r="AE41" s="17"/>
      <c r="AF41" s="17"/>
      <c r="AG41" s="17"/>
      <c r="AH41" s="17"/>
    </row>
    <row r="42">
      <c r="A42" s="13">
        <f t="shared" si="1"/>
        <v>32</v>
      </c>
      <c r="B42" s="13">
        <f t="shared" si="2"/>
        <v>2023</v>
      </c>
      <c r="C42" s="14">
        <v>45146.0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3">
        <v>4781.465996</v>
      </c>
      <c r="Y42" s="17"/>
      <c r="Z42" s="17"/>
      <c r="AA42" s="17"/>
      <c r="AB42" s="17"/>
      <c r="AC42" s="17"/>
      <c r="AD42" s="13"/>
      <c r="AE42" s="17"/>
      <c r="AF42" s="17"/>
      <c r="AG42" s="17"/>
      <c r="AH42" s="17"/>
    </row>
    <row r="43">
      <c r="A43" s="13">
        <f t="shared" si="1"/>
        <v>32</v>
      </c>
      <c r="B43" s="13">
        <f t="shared" si="2"/>
        <v>2023</v>
      </c>
      <c r="C43" s="14">
        <v>45147.0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3">
        <v>-1148.560878</v>
      </c>
      <c r="Y43" s="17"/>
      <c r="Z43" s="17"/>
      <c r="AA43" s="17"/>
      <c r="AB43" s="17"/>
      <c r="AC43" s="17"/>
      <c r="AD43" s="13"/>
      <c r="AE43" s="17"/>
      <c r="AF43" s="17"/>
      <c r="AG43" s="17"/>
      <c r="AH43" s="17"/>
    </row>
    <row r="44">
      <c r="A44" s="13">
        <f t="shared" si="1"/>
        <v>32</v>
      </c>
      <c r="B44" s="13">
        <f t="shared" si="2"/>
        <v>2023</v>
      </c>
      <c r="C44" s="14">
        <v>45148.0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3">
        <v>-1978.361781</v>
      </c>
      <c r="Y44" s="17"/>
      <c r="Z44" s="17"/>
      <c r="AA44" s="17"/>
      <c r="AB44" s="17"/>
      <c r="AC44" s="17"/>
      <c r="AD44" s="13"/>
      <c r="AE44" s="17"/>
      <c r="AF44" s="17"/>
      <c r="AG44" s="17"/>
      <c r="AH44" s="17"/>
    </row>
    <row r="45">
      <c r="A45" s="13">
        <f t="shared" si="1"/>
        <v>32</v>
      </c>
      <c r="B45" s="13">
        <f t="shared" si="2"/>
        <v>2023</v>
      </c>
      <c r="C45" s="14">
        <v>45149.0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3">
        <v>948.2376653</v>
      </c>
      <c r="Y45" s="17"/>
      <c r="Z45" s="17"/>
      <c r="AA45" s="17"/>
      <c r="AB45" s="17"/>
      <c r="AC45" s="17"/>
      <c r="AD45" s="13"/>
      <c r="AE45" s="17"/>
      <c r="AF45" s="17"/>
      <c r="AG45" s="17"/>
      <c r="AH45" s="17"/>
    </row>
    <row r="46">
      <c r="A46" s="13">
        <f t="shared" si="1"/>
        <v>33</v>
      </c>
      <c r="B46" s="13">
        <f t="shared" si="2"/>
        <v>2023</v>
      </c>
      <c r="C46" s="14">
        <v>45152.0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3">
        <v>473.1442883</v>
      </c>
      <c r="Y46" s="17"/>
      <c r="Z46" s="17"/>
      <c r="AA46" s="17"/>
      <c r="AB46" s="17"/>
      <c r="AC46" s="17"/>
      <c r="AD46" s="13"/>
      <c r="AE46" s="17"/>
      <c r="AF46" s="17"/>
      <c r="AG46" s="17"/>
      <c r="AH46" s="17"/>
    </row>
    <row r="47">
      <c r="A47" s="13">
        <f t="shared" si="1"/>
        <v>33</v>
      </c>
      <c r="B47" s="13">
        <f t="shared" si="2"/>
        <v>2023</v>
      </c>
      <c r="C47" s="14">
        <v>45153.0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3">
        <v>7555.731007</v>
      </c>
      <c r="Y47" s="17"/>
      <c r="Z47" s="17"/>
      <c r="AA47" s="17"/>
      <c r="AB47" s="17"/>
      <c r="AC47" s="17"/>
      <c r="AD47" s="13"/>
      <c r="AE47" s="17"/>
      <c r="AF47" s="17"/>
      <c r="AG47" s="17"/>
      <c r="AH47" s="17"/>
    </row>
    <row r="48">
      <c r="A48" s="13">
        <f t="shared" si="1"/>
        <v>33</v>
      </c>
      <c r="B48" s="13">
        <f t="shared" si="2"/>
        <v>2023</v>
      </c>
      <c r="C48" s="14">
        <v>45154.0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3">
        <v>3708.695742</v>
      </c>
      <c r="Y48" s="17"/>
      <c r="Z48" s="17"/>
      <c r="AA48" s="17"/>
      <c r="AB48" s="17"/>
      <c r="AC48" s="17"/>
      <c r="AD48" s="13"/>
      <c r="AE48" s="17"/>
      <c r="AF48" s="17"/>
      <c r="AG48" s="17"/>
      <c r="AH48" s="17"/>
    </row>
    <row r="49">
      <c r="A49" s="13">
        <f t="shared" si="1"/>
        <v>33</v>
      </c>
      <c r="B49" s="13">
        <f t="shared" si="2"/>
        <v>2023</v>
      </c>
      <c r="C49" s="14">
        <v>45155.0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3">
        <v>6749.557021</v>
      </c>
      <c r="Y49" s="17"/>
      <c r="Z49" s="17"/>
      <c r="AA49" s="17"/>
      <c r="AB49" s="17"/>
      <c r="AC49" s="17"/>
      <c r="AD49" s="13"/>
      <c r="AE49" s="17"/>
      <c r="AF49" s="17"/>
      <c r="AG49" s="17"/>
      <c r="AH49" s="17"/>
    </row>
    <row r="50">
      <c r="A50" s="13">
        <f t="shared" si="1"/>
        <v>33</v>
      </c>
      <c r="B50" s="13">
        <f t="shared" si="2"/>
        <v>2023</v>
      </c>
      <c r="C50" s="14">
        <v>45156.0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3">
        <v>1184.045937</v>
      </c>
      <c r="Y50" s="17"/>
      <c r="Z50" s="17"/>
      <c r="AA50" s="17"/>
      <c r="AB50" s="17"/>
      <c r="AC50" s="17"/>
      <c r="AD50" s="13"/>
      <c r="AE50" s="17"/>
      <c r="AF50" s="17"/>
      <c r="AG50" s="17"/>
      <c r="AH50" s="17"/>
    </row>
    <row r="51">
      <c r="A51" s="13">
        <f t="shared" si="1"/>
        <v>34</v>
      </c>
      <c r="B51" s="13">
        <f t="shared" si="2"/>
        <v>2023</v>
      </c>
      <c r="C51" s="14">
        <v>45159.0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3">
        <v>-2835.426731</v>
      </c>
      <c r="Y51" s="17"/>
      <c r="Z51" s="17"/>
      <c r="AA51" s="17"/>
      <c r="AB51" s="17"/>
      <c r="AC51" s="17"/>
      <c r="AD51" s="13"/>
      <c r="AE51" s="17"/>
      <c r="AF51" s="17"/>
      <c r="AG51" s="17"/>
      <c r="AH51" s="17"/>
    </row>
    <row r="52">
      <c r="A52" s="13">
        <f t="shared" si="1"/>
        <v>34</v>
      </c>
      <c r="B52" s="13">
        <f t="shared" si="2"/>
        <v>2023</v>
      </c>
      <c r="C52" s="14">
        <v>45160.0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3">
        <v>1997.710822</v>
      </c>
      <c r="Y52" s="17"/>
      <c r="Z52" s="17"/>
      <c r="AA52" s="17"/>
      <c r="AB52" s="17"/>
      <c r="AC52" s="17"/>
      <c r="AD52" s="13"/>
      <c r="AE52" s="17"/>
      <c r="AF52" s="17"/>
      <c r="AG52" s="17"/>
      <c r="AH52" s="17"/>
    </row>
    <row r="53">
      <c r="A53" s="13">
        <f t="shared" si="1"/>
        <v>34</v>
      </c>
      <c r="B53" s="13">
        <f t="shared" si="2"/>
        <v>2023</v>
      </c>
      <c r="C53" s="14">
        <v>45161.0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3">
        <v>-6325.315097</v>
      </c>
      <c r="Y53" s="17"/>
      <c r="Z53" s="17"/>
      <c r="AA53" s="17"/>
      <c r="AB53" s="17"/>
      <c r="AC53" s="17"/>
      <c r="AD53" s="13"/>
      <c r="AE53" s="17"/>
      <c r="AF53" s="17"/>
      <c r="AG53" s="17"/>
      <c r="AH53" s="17"/>
    </row>
    <row r="54">
      <c r="A54" s="13">
        <f t="shared" si="1"/>
        <v>34</v>
      </c>
      <c r="B54" s="13">
        <f t="shared" si="2"/>
        <v>2023</v>
      </c>
      <c r="C54" s="14">
        <v>45162.0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3">
        <v>8117.761006</v>
      </c>
      <c r="Y54" s="17"/>
      <c r="Z54" s="17"/>
      <c r="AA54" s="17"/>
      <c r="AB54" s="17"/>
      <c r="AC54" s="17"/>
      <c r="AD54" s="13"/>
      <c r="AE54" s="17"/>
      <c r="AF54" s="17"/>
      <c r="AG54" s="17"/>
      <c r="AH54" s="17"/>
    </row>
    <row r="55">
      <c r="A55" s="13">
        <f t="shared" si="1"/>
        <v>34</v>
      </c>
      <c r="B55" s="13">
        <f t="shared" si="2"/>
        <v>2023</v>
      </c>
      <c r="C55" s="14">
        <v>45163.0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3">
        <v>-2666.674903</v>
      </c>
      <c r="Y55" s="17"/>
      <c r="Z55" s="17"/>
      <c r="AA55" s="17"/>
      <c r="AB55" s="17"/>
      <c r="AC55" s="17"/>
      <c r="AD55" s="13"/>
      <c r="AE55" s="17"/>
      <c r="AF55" s="17"/>
      <c r="AG55" s="17"/>
      <c r="AH55" s="17"/>
    </row>
    <row r="56">
      <c r="A56" s="13">
        <f t="shared" si="1"/>
        <v>35</v>
      </c>
      <c r="B56" s="13">
        <f t="shared" si="2"/>
        <v>2023</v>
      </c>
      <c r="C56" s="14">
        <v>45166.0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3">
        <v>-5729.406646</v>
      </c>
      <c r="Y56" s="17"/>
      <c r="Z56" s="17"/>
      <c r="AA56" s="17"/>
      <c r="AB56" s="17"/>
      <c r="AC56" s="17"/>
      <c r="AD56" s="13"/>
      <c r="AE56" s="17"/>
      <c r="AF56" s="17"/>
      <c r="AG56" s="17"/>
      <c r="AH56" s="17"/>
    </row>
    <row r="57">
      <c r="A57" s="13">
        <f t="shared" si="1"/>
        <v>35</v>
      </c>
      <c r="B57" s="13">
        <f t="shared" si="2"/>
        <v>2023</v>
      </c>
      <c r="C57" s="14">
        <v>45167.0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3">
        <v>-9739.685004</v>
      </c>
      <c r="Y57" s="17"/>
      <c r="Z57" s="17"/>
      <c r="AA57" s="17"/>
      <c r="AB57" s="17"/>
      <c r="AC57" s="17"/>
      <c r="AD57" s="13"/>
      <c r="AE57" s="17"/>
      <c r="AF57" s="17"/>
      <c r="AG57" s="17"/>
      <c r="AH57" s="17"/>
    </row>
    <row r="58">
      <c r="A58" s="13">
        <f t="shared" si="1"/>
        <v>35</v>
      </c>
      <c r="B58" s="13">
        <f t="shared" si="2"/>
        <v>2023</v>
      </c>
      <c r="C58" s="14">
        <v>45168.0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3">
        <v>-1339.614951</v>
      </c>
      <c r="Y58" s="17"/>
      <c r="Z58" s="17"/>
      <c r="AA58" s="17"/>
      <c r="AB58" s="17"/>
      <c r="AC58" s="17"/>
      <c r="AD58" s="13"/>
      <c r="AE58" s="17"/>
      <c r="AF58" s="17"/>
      <c r="AG58" s="17"/>
      <c r="AH58" s="17"/>
    </row>
    <row r="59">
      <c r="A59" s="13">
        <f t="shared" si="1"/>
        <v>35</v>
      </c>
      <c r="B59" s="13">
        <f t="shared" si="2"/>
        <v>2023</v>
      </c>
      <c r="C59" s="14">
        <v>45169.0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3">
        <v>1012.386636</v>
      </c>
      <c r="Y59" s="17"/>
      <c r="Z59" s="17"/>
      <c r="AA59" s="17"/>
      <c r="AB59" s="17"/>
      <c r="AC59" s="17"/>
      <c r="AD59" s="13"/>
      <c r="AE59" s="17"/>
      <c r="AF59" s="17"/>
      <c r="AG59" s="17"/>
      <c r="AH59" s="17"/>
    </row>
    <row r="60">
      <c r="A60" s="13">
        <f t="shared" si="1"/>
        <v>35</v>
      </c>
      <c r="B60" s="13">
        <f t="shared" si="2"/>
        <v>2023</v>
      </c>
      <c r="C60" s="14">
        <v>45170.0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3">
        <v>368.854271</v>
      </c>
      <c r="Y60" s="17"/>
      <c r="Z60" s="17"/>
      <c r="AA60" s="17"/>
      <c r="AB60" s="17"/>
      <c r="AC60" s="17"/>
      <c r="AD60" s="13"/>
      <c r="AE60" s="17"/>
      <c r="AF60" s="17"/>
      <c r="AG60" s="17"/>
      <c r="AH60" s="17"/>
    </row>
    <row r="61">
      <c r="A61" s="13">
        <f t="shared" si="1"/>
        <v>36</v>
      </c>
      <c r="B61" s="13">
        <f t="shared" si="2"/>
        <v>2023</v>
      </c>
      <c r="C61" s="14">
        <v>45173.0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3">
        <v>-722.4205513</v>
      </c>
      <c r="S61" s="17"/>
      <c r="T61" s="17"/>
      <c r="U61" s="17"/>
      <c r="V61" s="17"/>
      <c r="W61" s="17"/>
      <c r="X61" s="13">
        <v>-1.97722684</v>
      </c>
      <c r="Y61" s="17"/>
      <c r="Z61" s="17"/>
      <c r="AA61" s="17"/>
      <c r="AB61" s="17"/>
      <c r="AC61" s="17"/>
      <c r="AD61" s="13"/>
      <c r="AE61" s="17"/>
      <c r="AF61" s="17"/>
      <c r="AG61" s="17"/>
      <c r="AH61" s="17"/>
    </row>
    <row r="62">
      <c r="A62" s="13">
        <f t="shared" si="1"/>
        <v>36</v>
      </c>
      <c r="B62" s="13">
        <f t="shared" si="2"/>
        <v>2023</v>
      </c>
      <c r="C62" s="14">
        <v>45174.0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3">
        <v>-3230.239138</v>
      </c>
      <c r="S62" s="17"/>
      <c r="T62" s="17"/>
      <c r="U62" s="17"/>
      <c r="V62" s="17"/>
      <c r="W62" s="17"/>
      <c r="X62" s="13">
        <v>2071.22995</v>
      </c>
      <c r="Y62" s="17"/>
      <c r="Z62" s="17"/>
      <c r="AA62" s="17"/>
      <c r="AB62" s="17"/>
      <c r="AC62" s="17"/>
      <c r="AD62" s="13"/>
      <c r="AE62" s="17"/>
      <c r="AF62" s="17"/>
      <c r="AG62" s="17"/>
      <c r="AH62" s="17"/>
    </row>
    <row r="63">
      <c r="A63" s="13">
        <f t="shared" si="1"/>
        <v>36</v>
      </c>
      <c r="B63" s="13">
        <f t="shared" si="2"/>
        <v>2023</v>
      </c>
      <c r="C63" s="14">
        <v>45175.0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3">
        <v>-3587.675709</v>
      </c>
      <c r="S63" s="17"/>
      <c r="T63" s="17"/>
      <c r="U63" s="17"/>
      <c r="V63" s="17"/>
      <c r="W63" s="17"/>
      <c r="X63" s="13">
        <v>1670.245105</v>
      </c>
      <c r="Y63" s="17"/>
      <c r="Z63" s="17"/>
      <c r="AA63" s="17"/>
      <c r="AB63" s="17"/>
      <c r="AC63" s="17"/>
      <c r="AD63" s="13"/>
      <c r="AE63" s="17"/>
      <c r="AF63" s="17"/>
      <c r="AG63" s="17"/>
      <c r="AH63" s="17"/>
    </row>
    <row r="64">
      <c r="A64" s="13">
        <f t="shared" si="1"/>
        <v>36</v>
      </c>
      <c r="B64" s="13">
        <f t="shared" si="2"/>
        <v>2023</v>
      </c>
      <c r="C64" s="14">
        <v>45176.0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3">
        <v>2614.949749</v>
      </c>
      <c r="S64" s="17"/>
      <c r="T64" s="17"/>
      <c r="U64" s="17"/>
      <c r="V64" s="17"/>
      <c r="W64" s="17"/>
      <c r="X64" s="13">
        <v>-827.5904498</v>
      </c>
      <c r="Y64" s="17"/>
      <c r="Z64" s="17"/>
      <c r="AA64" s="17"/>
      <c r="AB64" s="17"/>
      <c r="AC64" s="17"/>
      <c r="AD64" s="13"/>
      <c r="AE64" s="17"/>
      <c r="AF64" s="17"/>
      <c r="AG64" s="17"/>
      <c r="AH64" s="17"/>
    </row>
    <row r="65">
      <c r="A65" s="13">
        <f t="shared" si="1"/>
        <v>36</v>
      </c>
      <c r="B65" s="13">
        <f t="shared" si="2"/>
        <v>2023</v>
      </c>
      <c r="C65" s="14">
        <v>45177.0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3">
        <v>-1903.391993</v>
      </c>
      <c r="S65" s="17"/>
      <c r="T65" s="17"/>
      <c r="U65" s="17"/>
      <c r="V65" s="17"/>
      <c r="W65" s="17"/>
      <c r="X65" s="13">
        <v>-2045.427183</v>
      </c>
      <c r="Y65" s="17"/>
      <c r="Z65" s="17"/>
      <c r="AA65" s="17"/>
      <c r="AB65" s="17"/>
      <c r="AC65" s="17"/>
      <c r="AD65" s="13"/>
      <c r="AE65" s="17"/>
      <c r="AF65" s="17"/>
      <c r="AG65" s="17"/>
      <c r="AH65" s="17"/>
    </row>
    <row r="66">
      <c r="A66" s="13">
        <f t="shared" si="1"/>
        <v>37</v>
      </c>
      <c r="B66" s="13">
        <f t="shared" si="2"/>
        <v>2023</v>
      </c>
      <c r="C66" s="14">
        <v>45180.0</v>
      </c>
      <c r="D66" s="17"/>
      <c r="E66" s="17"/>
      <c r="F66" s="17"/>
      <c r="G66" s="17"/>
      <c r="H66" s="17"/>
      <c r="I66" s="17"/>
      <c r="J66" s="17"/>
      <c r="K66" s="17"/>
      <c r="L66" s="13">
        <v>345.1951617</v>
      </c>
      <c r="M66" s="17"/>
      <c r="N66" s="17"/>
      <c r="O66" s="17"/>
      <c r="P66" s="17"/>
      <c r="Q66" s="17"/>
      <c r="R66" s="13">
        <v>973.0328248</v>
      </c>
      <c r="S66" s="17"/>
      <c r="T66" s="17"/>
      <c r="U66" s="17"/>
      <c r="V66" s="17"/>
      <c r="W66" s="17"/>
      <c r="X66" s="13">
        <v>-5346.282262</v>
      </c>
      <c r="Y66" s="17"/>
      <c r="Z66" s="17"/>
      <c r="AA66" s="17"/>
      <c r="AB66" s="17"/>
      <c r="AC66" s="17"/>
      <c r="AD66" s="13">
        <v>345.1951617</v>
      </c>
      <c r="AE66" s="17"/>
      <c r="AF66" s="17"/>
      <c r="AG66" s="17"/>
      <c r="AH66" s="17"/>
    </row>
    <row r="67">
      <c r="A67" s="13">
        <f t="shared" si="1"/>
        <v>37</v>
      </c>
      <c r="B67" s="13">
        <f t="shared" si="2"/>
        <v>2023</v>
      </c>
      <c r="C67" s="14">
        <v>45181.0</v>
      </c>
      <c r="D67" s="17"/>
      <c r="E67" s="17"/>
      <c r="F67" s="17"/>
      <c r="G67" s="17"/>
      <c r="H67" s="17"/>
      <c r="I67" s="17"/>
      <c r="J67" s="17"/>
      <c r="K67" s="17"/>
      <c r="L67" s="13">
        <v>1162.70577</v>
      </c>
      <c r="M67" s="17"/>
      <c r="N67" s="17"/>
      <c r="O67" s="17"/>
      <c r="P67" s="17"/>
      <c r="Q67" s="17"/>
      <c r="R67" s="13">
        <v>200.1511915</v>
      </c>
      <c r="S67" s="17"/>
      <c r="T67" s="17"/>
      <c r="U67" s="17"/>
      <c r="V67" s="17"/>
      <c r="W67" s="17"/>
      <c r="X67" s="13">
        <v>1023.857497</v>
      </c>
      <c r="Y67" s="17"/>
      <c r="Z67" s="17"/>
      <c r="AA67" s="17"/>
      <c r="AB67" s="17"/>
      <c r="AC67" s="17"/>
      <c r="AD67" s="13">
        <v>1162.70577</v>
      </c>
      <c r="AE67" s="17"/>
      <c r="AF67" s="17"/>
      <c r="AG67" s="17"/>
      <c r="AH67" s="17"/>
    </row>
    <row r="68">
      <c r="A68" s="13">
        <f t="shared" si="1"/>
        <v>37</v>
      </c>
      <c r="B68" s="13">
        <f t="shared" si="2"/>
        <v>2023</v>
      </c>
      <c r="C68" s="14">
        <v>45182.0</v>
      </c>
      <c r="D68" s="17"/>
      <c r="E68" s="17"/>
      <c r="F68" s="17"/>
      <c r="G68" s="17"/>
      <c r="H68" s="17"/>
      <c r="I68" s="17"/>
      <c r="J68" s="17"/>
      <c r="K68" s="17"/>
      <c r="L68" s="13">
        <v>2412.021856</v>
      </c>
      <c r="M68" s="17"/>
      <c r="N68" s="17"/>
      <c r="O68" s="17"/>
      <c r="P68" s="17"/>
      <c r="Q68" s="17"/>
      <c r="R68" s="13">
        <v>123.5516889</v>
      </c>
      <c r="S68" s="17"/>
      <c r="T68" s="17"/>
      <c r="U68" s="17"/>
      <c r="V68" s="17"/>
      <c r="W68" s="17"/>
      <c r="X68" s="13">
        <v>-37.02090445</v>
      </c>
      <c r="Y68" s="17"/>
      <c r="Z68" s="17"/>
      <c r="AA68" s="17"/>
      <c r="AB68" s="17"/>
      <c r="AC68" s="17"/>
      <c r="AD68" s="13">
        <v>2412.021856</v>
      </c>
      <c r="AE68" s="17"/>
      <c r="AF68" s="17"/>
      <c r="AG68" s="17"/>
      <c r="AH68" s="17"/>
    </row>
    <row r="69">
      <c r="A69" s="13">
        <f t="shared" si="1"/>
        <v>37</v>
      </c>
      <c r="B69" s="13">
        <f t="shared" si="2"/>
        <v>2023</v>
      </c>
      <c r="C69" s="14">
        <v>45183.0</v>
      </c>
      <c r="D69" s="17"/>
      <c r="E69" s="17"/>
      <c r="F69" s="17"/>
      <c r="G69" s="17"/>
      <c r="H69" s="17"/>
      <c r="I69" s="17"/>
      <c r="J69" s="17"/>
      <c r="K69" s="17"/>
      <c r="L69" s="13">
        <v>2901.540361</v>
      </c>
      <c r="M69" s="17"/>
      <c r="N69" s="17"/>
      <c r="O69" s="17"/>
      <c r="P69" s="17"/>
      <c r="Q69" s="17"/>
      <c r="R69" s="13">
        <v>-1111.200689</v>
      </c>
      <c r="S69" s="17"/>
      <c r="T69" s="17"/>
      <c r="U69" s="17"/>
      <c r="V69" s="17"/>
      <c r="W69" s="17"/>
      <c r="X69" s="13">
        <v>-6601.165698</v>
      </c>
      <c r="Y69" s="17"/>
      <c r="Z69" s="17"/>
      <c r="AA69" s="17"/>
      <c r="AB69" s="17"/>
      <c r="AC69" s="17"/>
      <c r="AD69" s="13">
        <v>2901.540361</v>
      </c>
      <c r="AE69" s="17"/>
      <c r="AF69" s="17"/>
      <c r="AG69" s="17"/>
      <c r="AH69" s="17"/>
    </row>
    <row r="70">
      <c r="A70" s="13">
        <f t="shared" si="1"/>
        <v>37</v>
      </c>
      <c r="B70" s="13">
        <f t="shared" si="2"/>
        <v>2023</v>
      </c>
      <c r="C70" s="14">
        <v>45184.0</v>
      </c>
      <c r="D70" s="17"/>
      <c r="E70" s="17"/>
      <c r="F70" s="17"/>
      <c r="G70" s="17"/>
      <c r="H70" s="17"/>
      <c r="I70" s="17"/>
      <c r="J70" s="17"/>
      <c r="K70" s="17"/>
      <c r="L70" s="13">
        <v>5751.930115</v>
      </c>
      <c r="M70" s="17"/>
      <c r="N70" s="17"/>
      <c r="O70" s="17"/>
      <c r="P70" s="17"/>
      <c r="Q70" s="17"/>
      <c r="R70" s="13">
        <v>-4596.525836</v>
      </c>
      <c r="S70" s="17"/>
      <c r="T70" s="17"/>
      <c r="U70" s="17"/>
      <c r="V70" s="17"/>
      <c r="W70" s="17"/>
      <c r="X70" s="13">
        <v>3940.506073</v>
      </c>
      <c r="Y70" s="17"/>
      <c r="Z70" s="17"/>
      <c r="AA70" s="17"/>
      <c r="AB70" s="17"/>
      <c r="AC70" s="17"/>
      <c r="AD70" s="13">
        <v>5751.930115</v>
      </c>
      <c r="AE70" s="17"/>
      <c r="AF70" s="17"/>
      <c r="AG70" s="17"/>
      <c r="AH70" s="17"/>
    </row>
    <row r="71">
      <c r="A71" s="13">
        <f t="shared" si="1"/>
        <v>38</v>
      </c>
      <c r="B71" s="13">
        <f t="shared" si="2"/>
        <v>2023</v>
      </c>
      <c r="C71" s="14">
        <v>45187.0</v>
      </c>
      <c r="D71" s="17"/>
      <c r="E71" s="17"/>
      <c r="F71" s="17"/>
      <c r="G71" s="17"/>
      <c r="H71" s="17"/>
      <c r="I71" s="17"/>
      <c r="J71" s="17"/>
      <c r="K71" s="17"/>
      <c r="L71" s="13">
        <v>2529.309869</v>
      </c>
      <c r="M71" s="17"/>
      <c r="N71" s="17"/>
      <c r="O71" s="17"/>
      <c r="P71" s="17"/>
      <c r="Q71" s="17"/>
      <c r="R71" s="13">
        <v>-6.10535107</v>
      </c>
      <c r="S71" s="17"/>
      <c r="T71" s="17"/>
      <c r="U71" s="17"/>
      <c r="V71" s="17"/>
      <c r="W71" s="17"/>
      <c r="X71" s="13">
        <v>2794.375742</v>
      </c>
      <c r="Y71" s="17"/>
      <c r="Z71" s="17"/>
      <c r="AA71" s="17"/>
      <c r="AB71" s="17"/>
      <c r="AC71" s="17"/>
      <c r="AD71" s="13">
        <v>2529.309869</v>
      </c>
      <c r="AE71" s="17"/>
      <c r="AF71" s="17"/>
      <c r="AG71" s="17"/>
      <c r="AH71" s="17"/>
    </row>
    <row r="72">
      <c r="A72" s="13">
        <f t="shared" si="1"/>
        <v>38</v>
      </c>
      <c r="B72" s="13">
        <f t="shared" si="2"/>
        <v>2023</v>
      </c>
      <c r="C72" s="14">
        <v>45188.0</v>
      </c>
      <c r="D72" s="17"/>
      <c r="E72" s="17"/>
      <c r="F72" s="17"/>
      <c r="G72" s="17"/>
      <c r="H72" s="17"/>
      <c r="I72" s="17"/>
      <c r="J72" s="17"/>
      <c r="K72" s="17"/>
      <c r="L72" s="13">
        <v>-6671.528086</v>
      </c>
      <c r="M72" s="17"/>
      <c r="N72" s="17"/>
      <c r="O72" s="17"/>
      <c r="P72" s="17"/>
      <c r="Q72" s="17"/>
      <c r="R72" s="13">
        <v>-589.3025711</v>
      </c>
      <c r="S72" s="17"/>
      <c r="T72" s="17"/>
      <c r="U72" s="17"/>
      <c r="V72" s="17"/>
      <c r="W72" s="17"/>
      <c r="X72" s="13">
        <v>1238.667687</v>
      </c>
      <c r="Y72" s="17"/>
      <c r="Z72" s="17"/>
      <c r="AA72" s="17"/>
      <c r="AB72" s="17"/>
      <c r="AC72" s="17"/>
      <c r="AD72" s="13">
        <v>-6671.528086</v>
      </c>
      <c r="AE72" s="17"/>
      <c r="AF72" s="17"/>
      <c r="AG72" s="17"/>
      <c r="AH72" s="17"/>
    </row>
    <row r="73">
      <c r="A73" s="13">
        <f t="shared" si="1"/>
        <v>38</v>
      </c>
      <c r="B73" s="13">
        <f t="shared" si="2"/>
        <v>2023</v>
      </c>
      <c r="C73" s="14">
        <v>45189.0</v>
      </c>
      <c r="D73" s="17"/>
      <c r="E73" s="17"/>
      <c r="F73" s="17"/>
      <c r="G73" s="17"/>
      <c r="H73" s="17"/>
      <c r="I73" s="17"/>
      <c r="J73" s="17"/>
      <c r="K73" s="17"/>
      <c r="L73" s="13">
        <v>6720.171373</v>
      </c>
      <c r="M73" s="17"/>
      <c r="N73" s="17"/>
      <c r="O73" s="17"/>
      <c r="P73" s="17"/>
      <c r="Q73" s="17"/>
      <c r="R73" s="13">
        <v>2792.937577</v>
      </c>
      <c r="S73" s="17"/>
      <c r="T73" s="17"/>
      <c r="U73" s="17"/>
      <c r="V73" s="17"/>
      <c r="W73" s="17"/>
      <c r="X73" s="13">
        <v>1557.540686</v>
      </c>
      <c r="Y73" s="17"/>
      <c r="Z73" s="17"/>
      <c r="AA73" s="17"/>
      <c r="AB73" s="17"/>
      <c r="AC73" s="17"/>
      <c r="AD73" s="13">
        <v>6720.171373</v>
      </c>
      <c r="AE73" s="17"/>
      <c r="AF73" s="17"/>
      <c r="AG73" s="17"/>
      <c r="AH73" s="17"/>
    </row>
    <row r="74">
      <c r="A74" s="13">
        <f t="shared" si="1"/>
        <v>38</v>
      </c>
      <c r="B74" s="13">
        <f t="shared" si="2"/>
        <v>2023</v>
      </c>
      <c r="C74" s="14">
        <v>45190.0</v>
      </c>
      <c r="D74" s="17"/>
      <c r="E74" s="17"/>
      <c r="F74" s="17"/>
      <c r="G74" s="17"/>
      <c r="H74" s="17"/>
      <c r="I74" s="17"/>
      <c r="J74" s="17"/>
      <c r="K74" s="17"/>
      <c r="L74" s="13">
        <v>1015.187678</v>
      </c>
      <c r="M74" s="17"/>
      <c r="N74" s="17"/>
      <c r="O74" s="17"/>
      <c r="P74" s="17"/>
      <c r="Q74" s="17"/>
      <c r="R74" s="13">
        <v>-4692.03952</v>
      </c>
      <c r="S74" s="17"/>
      <c r="T74" s="17"/>
      <c r="U74" s="17"/>
      <c r="V74" s="17"/>
      <c r="W74" s="17"/>
      <c r="X74" s="13">
        <v>8728.649401</v>
      </c>
      <c r="Y74" s="17"/>
      <c r="Z74" s="17"/>
      <c r="AA74" s="17"/>
      <c r="AB74" s="17"/>
      <c r="AC74" s="17"/>
      <c r="AD74" s="13">
        <v>1015.187678</v>
      </c>
      <c r="AE74" s="17"/>
      <c r="AF74" s="17"/>
      <c r="AG74" s="17"/>
      <c r="AH74" s="17"/>
    </row>
    <row r="75">
      <c r="A75" s="13">
        <f t="shared" si="1"/>
        <v>38</v>
      </c>
      <c r="B75" s="13">
        <f t="shared" si="2"/>
        <v>2023</v>
      </c>
      <c r="C75" s="14">
        <v>45191.0</v>
      </c>
      <c r="D75" s="17"/>
      <c r="E75" s="17"/>
      <c r="F75" s="17"/>
      <c r="G75" s="17"/>
      <c r="H75" s="17"/>
      <c r="I75" s="17"/>
      <c r="J75" s="17"/>
      <c r="K75" s="17"/>
      <c r="L75" s="13">
        <v>-1753.751086</v>
      </c>
      <c r="M75" s="17"/>
      <c r="N75" s="17"/>
      <c r="O75" s="17"/>
      <c r="P75" s="17"/>
      <c r="Q75" s="17"/>
      <c r="R75" s="13">
        <v>2051.208847</v>
      </c>
      <c r="S75" s="17"/>
      <c r="T75" s="17"/>
      <c r="U75" s="17"/>
      <c r="V75" s="17"/>
      <c r="W75" s="17"/>
      <c r="X75" s="13">
        <v>665.7670584</v>
      </c>
      <c r="Y75" s="17"/>
      <c r="Z75" s="17"/>
      <c r="AA75" s="17"/>
      <c r="AB75" s="17"/>
      <c r="AC75" s="17"/>
      <c r="AD75" s="13">
        <v>-1753.751086</v>
      </c>
      <c r="AE75" s="17"/>
      <c r="AF75" s="17"/>
      <c r="AG75" s="17"/>
      <c r="AH75" s="17"/>
    </row>
    <row r="76">
      <c r="A76" s="13">
        <f t="shared" si="1"/>
        <v>39</v>
      </c>
      <c r="B76" s="13">
        <f t="shared" si="2"/>
        <v>2023</v>
      </c>
      <c r="C76" s="14">
        <v>45194.0</v>
      </c>
      <c r="D76" s="17"/>
      <c r="E76" s="17"/>
      <c r="F76" s="17"/>
      <c r="G76" s="17"/>
      <c r="H76" s="17"/>
      <c r="I76" s="17"/>
      <c r="J76" s="17"/>
      <c r="K76" s="17"/>
      <c r="L76" s="13">
        <v>3058.531933</v>
      </c>
      <c r="M76" s="17"/>
      <c r="N76" s="17"/>
      <c r="O76" s="17"/>
      <c r="P76" s="17"/>
      <c r="Q76" s="17"/>
      <c r="R76" s="13">
        <v>-4237.623019</v>
      </c>
      <c r="S76" s="17"/>
      <c r="T76" s="17"/>
      <c r="U76" s="17"/>
      <c r="V76" s="17"/>
      <c r="W76" s="17"/>
      <c r="X76" s="13">
        <v>-2146.433995</v>
      </c>
      <c r="Y76" s="17"/>
      <c r="Z76" s="17"/>
      <c r="AA76" s="17"/>
      <c r="AB76" s="17"/>
      <c r="AC76" s="17"/>
      <c r="AD76" s="13">
        <v>3058.531933</v>
      </c>
      <c r="AE76" s="17"/>
      <c r="AF76" s="17"/>
      <c r="AG76" s="17"/>
      <c r="AH76" s="17"/>
    </row>
    <row r="77">
      <c r="A77" s="13">
        <f t="shared" si="1"/>
        <v>39</v>
      </c>
      <c r="B77" s="13">
        <f t="shared" si="2"/>
        <v>2023</v>
      </c>
      <c r="C77" s="14">
        <v>45195.0</v>
      </c>
      <c r="D77" s="17"/>
      <c r="E77" s="17"/>
      <c r="F77" s="17"/>
      <c r="G77" s="17"/>
      <c r="H77" s="17"/>
      <c r="I77" s="17"/>
      <c r="J77" s="17"/>
      <c r="K77" s="17"/>
      <c r="L77" s="13">
        <v>-3140.926426</v>
      </c>
      <c r="M77" s="17"/>
      <c r="N77" s="17"/>
      <c r="O77" s="17"/>
      <c r="P77" s="17"/>
      <c r="Q77" s="17"/>
      <c r="R77" s="13">
        <v>-1039.986273</v>
      </c>
      <c r="S77" s="17"/>
      <c r="T77" s="17"/>
      <c r="U77" s="17"/>
      <c r="V77" s="17"/>
      <c r="W77" s="17"/>
      <c r="X77" s="13">
        <v>41600.67341</v>
      </c>
      <c r="Y77" s="17"/>
      <c r="Z77" s="17"/>
      <c r="AA77" s="17"/>
      <c r="AB77" s="17"/>
      <c r="AC77" s="17"/>
      <c r="AD77" s="13">
        <v>-3140.926426</v>
      </c>
      <c r="AE77" s="17"/>
      <c r="AF77" s="17"/>
      <c r="AG77" s="17"/>
      <c r="AH77" s="17"/>
    </row>
    <row r="78">
      <c r="A78" s="13">
        <f t="shared" si="1"/>
        <v>39</v>
      </c>
      <c r="B78" s="13">
        <f t="shared" si="2"/>
        <v>2023</v>
      </c>
      <c r="C78" s="14">
        <v>45196.0</v>
      </c>
      <c r="D78" s="17"/>
      <c r="E78" s="17"/>
      <c r="F78" s="17"/>
      <c r="G78" s="17"/>
      <c r="H78" s="17"/>
      <c r="I78" s="17"/>
      <c r="J78" s="17"/>
      <c r="K78" s="17"/>
      <c r="L78" s="13">
        <v>3428.521022</v>
      </c>
      <c r="M78" s="17"/>
      <c r="N78" s="17"/>
      <c r="O78" s="17"/>
      <c r="P78" s="17"/>
      <c r="Q78" s="17"/>
      <c r="R78" s="13">
        <v>396.557509</v>
      </c>
      <c r="S78" s="17"/>
      <c r="T78" s="17"/>
      <c r="U78" s="17"/>
      <c r="V78" s="17"/>
      <c r="W78" s="17"/>
      <c r="X78" s="13">
        <v>2273.622989</v>
      </c>
      <c r="Y78" s="17"/>
      <c r="Z78" s="17"/>
      <c r="AA78" s="17"/>
      <c r="AB78" s="17"/>
      <c r="AC78" s="17"/>
      <c r="AD78" s="13">
        <v>3428.521022</v>
      </c>
      <c r="AE78" s="17"/>
      <c r="AF78" s="17"/>
      <c r="AG78" s="17"/>
      <c r="AH78" s="17"/>
    </row>
    <row r="79">
      <c r="A79" s="13">
        <f t="shared" si="1"/>
        <v>39</v>
      </c>
      <c r="B79" s="13">
        <f t="shared" si="2"/>
        <v>2023</v>
      </c>
      <c r="C79" s="14">
        <v>45197.0</v>
      </c>
      <c r="D79" s="17"/>
      <c r="E79" s="17"/>
      <c r="F79" s="17"/>
      <c r="G79" s="17"/>
      <c r="H79" s="17"/>
      <c r="I79" s="17"/>
      <c r="J79" s="17"/>
      <c r="K79" s="17"/>
      <c r="L79" s="13">
        <v>506.2347336</v>
      </c>
      <c r="M79" s="17"/>
      <c r="N79" s="17"/>
      <c r="O79" s="17"/>
      <c r="P79" s="17"/>
      <c r="Q79" s="17"/>
      <c r="R79" s="13">
        <v>2770.812464</v>
      </c>
      <c r="S79" s="17"/>
      <c r="T79" s="17"/>
      <c r="U79" s="17"/>
      <c r="V79" s="17"/>
      <c r="W79" s="17"/>
      <c r="X79" s="13">
        <v>-7741.381286</v>
      </c>
      <c r="Y79" s="17"/>
      <c r="Z79" s="17"/>
      <c r="AA79" s="17"/>
      <c r="AB79" s="17"/>
      <c r="AC79" s="17"/>
      <c r="AD79" s="13">
        <v>506.2347336</v>
      </c>
      <c r="AE79" s="17"/>
      <c r="AF79" s="17"/>
      <c r="AG79" s="17"/>
      <c r="AH79" s="17"/>
    </row>
    <row r="80">
      <c r="A80" s="13">
        <f t="shared" si="1"/>
        <v>39</v>
      </c>
      <c r="B80" s="13">
        <f t="shared" si="2"/>
        <v>2023</v>
      </c>
      <c r="C80" s="14">
        <v>45198.0</v>
      </c>
      <c r="D80" s="17"/>
      <c r="E80" s="17"/>
      <c r="F80" s="17"/>
      <c r="G80" s="17"/>
      <c r="H80" s="17"/>
      <c r="I80" s="17"/>
      <c r="J80" s="17"/>
      <c r="K80" s="17"/>
      <c r="L80" s="13">
        <v>-1176.993797</v>
      </c>
      <c r="M80" s="17"/>
      <c r="N80" s="17"/>
      <c r="O80" s="17"/>
      <c r="P80" s="17"/>
      <c r="Q80" s="17"/>
      <c r="R80" s="13">
        <v>704.6437369</v>
      </c>
      <c r="S80" s="17"/>
      <c r="T80" s="17"/>
      <c r="U80" s="17"/>
      <c r="V80" s="17"/>
      <c r="W80" s="17"/>
      <c r="X80" s="13">
        <v>4811.338723</v>
      </c>
      <c r="Y80" s="17"/>
      <c r="Z80" s="17"/>
      <c r="AA80" s="17"/>
      <c r="AB80" s="17"/>
      <c r="AC80" s="17"/>
      <c r="AD80" s="13">
        <v>-1176.993797</v>
      </c>
      <c r="AE80" s="17"/>
      <c r="AF80" s="17"/>
      <c r="AG80" s="17"/>
      <c r="AH80" s="17"/>
    </row>
    <row r="81">
      <c r="A81" s="13">
        <f t="shared" si="1"/>
        <v>40</v>
      </c>
      <c r="B81" s="13">
        <f t="shared" si="2"/>
        <v>2023</v>
      </c>
      <c r="C81" s="14">
        <v>45201.0</v>
      </c>
      <c r="D81" s="17"/>
      <c r="E81" s="17"/>
      <c r="F81" s="17"/>
      <c r="G81" s="17"/>
      <c r="H81" s="17"/>
      <c r="I81" s="17"/>
      <c r="J81" s="17"/>
      <c r="K81" s="17"/>
      <c r="L81" s="13">
        <v>-2002.241471</v>
      </c>
      <c r="M81" s="17"/>
      <c r="N81" s="17"/>
      <c r="O81" s="17"/>
      <c r="P81" s="17"/>
      <c r="Q81" s="17"/>
      <c r="R81" s="13">
        <v>-2565.288961</v>
      </c>
      <c r="S81" s="17"/>
      <c r="T81" s="17"/>
      <c r="U81" s="17"/>
      <c r="V81" s="17"/>
      <c r="W81" s="17"/>
      <c r="X81" s="13">
        <v>3378.946579</v>
      </c>
      <c r="Y81" s="17"/>
      <c r="Z81" s="17"/>
      <c r="AA81" s="17"/>
      <c r="AB81" s="17"/>
      <c r="AC81" s="17"/>
      <c r="AD81" s="13">
        <v>-2002.241471</v>
      </c>
      <c r="AE81" s="17"/>
      <c r="AF81" s="17"/>
      <c r="AG81" s="17"/>
      <c r="AH81" s="17"/>
    </row>
    <row r="82">
      <c r="A82" s="13">
        <f t="shared" si="1"/>
        <v>40</v>
      </c>
      <c r="B82" s="13">
        <f t="shared" si="2"/>
        <v>2023</v>
      </c>
      <c r="C82" s="14">
        <v>45202.0</v>
      </c>
      <c r="D82" s="17"/>
      <c r="E82" s="17"/>
      <c r="F82" s="17"/>
      <c r="G82" s="17"/>
      <c r="H82" s="17"/>
      <c r="I82" s="17"/>
      <c r="J82" s="17"/>
      <c r="K82" s="17"/>
      <c r="L82" s="13">
        <v>34.8564279</v>
      </c>
      <c r="M82" s="17"/>
      <c r="N82" s="17"/>
      <c r="O82" s="17"/>
      <c r="P82" s="17"/>
      <c r="Q82" s="17"/>
      <c r="R82" s="13">
        <v>-2747.833013</v>
      </c>
      <c r="S82" s="17"/>
      <c r="T82" s="17"/>
      <c r="U82" s="17"/>
      <c r="V82" s="17"/>
      <c r="W82" s="17"/>
      <c r="X82" s="13">
        <v>8806.50867</v>
      </c>
      <c r="Y82" s="17"/>
      <c r="Z82" s="17"/>
      <c r="AA82" s="17"/>
      <c r="AB82" s="17"/>
      <c r="AC82" s="17"/>
      <c r="AD82" s="13">
        <v>34.8564279</v>
      </c>
      <c r="AE82" s="17"/>
      <c r="AF82" s="17"/>
      <c r="AG82" s="17"/>
      <c r="AH82" s="17"/>
    </row>
    <row r="83">
      <c r="A83" s="13">
        <f t="shared" si="1"/>
        <v>40</v>
      </c>
      <c r="B83" s="13">
        <f t="shared" si="2"/>
        <v>2023</v>
      </c>
      <c r="C83" s="14">
        <v>45203.0</v>
      </c>
      <c r="D83" s="17"/>
      <c r="E83" s="17"/>
      <c r="F83" s="17"/>
      <c r="G83" s="17"/>
      <c r="H83" s="17"/>
      <c r="I83" s="17"/>
      <c r="J83" s="17"/>
      <c r="K83" s="17"/>
      <c r="L83" s="13">
        <v>6821.014318</v>
      </c>
      <c r="M83" s="17"/>
      <c r="N83" s="17"/>
      <c r="O83" s="17"/>
      <c r="P83" s="17"/>
      <c r="Q83" s="17"/>
      <c r="R83" s="13">
        <v>106.6879948</v>
      </c>
      <c r="S83" s="17"/>
      <c r="T83" s="17"/>
      <c r="U83" s="17"/>
      <c r="V83" s="17"/>
      <c r="W83" s="17"/>
      <c r="X83" s="13">
        <v>-711.5134708</v>
      </c>
      <c r="Y83" s="17"/>
      <c r="Z83" s="17"/>
      <c r="AA83" s="17"/>
      <c r="AB83" s="17"/>
      <c r="AC83" s="17"/>
      <c r="AD83" s="13">
        <v>6821.014318</v>
      </c>
      <c r="AE83" s="17"/>
      <c r="AF83" s="17"/>
      <c r="AG83" s="17"/>
      <c r="AH83" s="17"/>
    </row>
    <row r="84">
      <c r="A84" s="13">
        <f t="shared" si="1"/>
        <v>40</v>
      </c>
      <c r="B84" s="13">
        <f t="shared" si="2"/>
        <v>2023</v>
      </c>
      <c r="C84" s="14">
        <v>45204.0</v>
      </c>
      <c r="D84" s="17"/>
      <c r="E84" s="17"/>
      <c r="F84" s="17"/>
      <c r="G84" s="17"/>
      <c r="H84" s="17"/>
      <c r="I84" s="17"/>
      <c r="J84" s="17"/>
      <c r="K84" s="17"/>
      <c r="L84" s="13">
        <v>-1654.991773</v>
      </c>
      <c r="M84" s="17"/>
      <c r="N84" s="17"/>
      <c r="O84" s="17"/>
      <c r="P84" s="17"/>
      <c r="Q84" s="17"/>
      <c r="R84" s="13">
        <v>5351.201222</v>
      </c>
      <c r="S84" s="17"/>
      <c r="T84" s="17"/>
      <c r="U84" s="17"/>
      <c r="V84" s="17"/>
      <c r="W84" s="17"/>
      <c r="X84" s="13">
        <v>-2310.887008</v>
      </c>
      <c r="Y84" s="17"/>
      <c r="Z84" s="17"/>
      <c r="AA84" s="17"/>
      <c r="AB84" s="17"/>
      <c r="AC84" s="17"/>
      <c r="AD84" s="13">
        <v>-1654.991773</v>
      </c>
      <c r="AE84" s="17"/>
      <c r="AF84" s="17"/>
      <c r="AG84" s="17"/>
      <c r="AH84" s="17"/>
    </row>
    <row r="85">
      <c r="A85" s="13">
        <f t="shared" si="1"/>
        <v>40</v>
      </c>
      <c r="B85" s="13">
        <f t="shared" si="2"/>
        <v>2023</v>
      </c>
      <c r="C85" s="14">
        <v>45205.0</v>
      </c>
      <c r="D85" s="17"/>
      <c r="E85" s="17"/>
      <c r="F85" s="17"/>
      <c r="G85" s="17"/>
      <c r="H85" s="17"/>
      <c r="I85" s="17"/>
      <c r="J85" s="17"/>
      <c r="K85" s="17"/>
      <c r="L85" s="13">
        <v>14327.79725</v>
      </c>
      <c r="M85" s="17"/>
      <c r="N85" s="17"/>
      <c r="O85" s="17"/>
      <c r="P85" s="17"/>
      <c r="Q85" s="17"/>
      <c r="R85" s="13">
        <v>-3403.074356</v>
      </c>
      <c r="S85" s="17"/>
      <c r="T85" s="17"/>
      <c r="U85" s="17"/>
      <c r="V85" s="17"/>
      <c r="W85" s="17"/>
      <c r="X85" s="13">
        <v>-5734.602476</v>
      </c>
      <c r="Y85" s="17"/>
      <c r="Z85" s="17"/>
      <c r="AA85" s="17"/>
      <c r="AB85" s="17"/>
      <c r="AC85" s="17"/>
      <c r="AD85" s="13">
        <v>14327.79725</v>
      </c>
      <c r="AE85" s="17"/>
      <c r="AF85" s="17"/>
      <c r="AG85" s="17"/>
      <c r="AH85" s="17"/>
    </row>
    <row r="86">
      <c r="A86" s="13">
        <f t="shared" si="1"/>
        <v>41</v>
      </c>
      <c r="B86" s="13">
        <f t="shared" si="2"/>
        <v>2023</v>
      </c>
      <c r="C86" s="14">
        <v>45208.0</v>
      </c>
      <c r="D86" s="17"/>
      <c r="E86" s="17"/>
      <c r="F86" s="17"/>
      <c r="G86" s="17"/>
      <c r="H86" s="17"/>
      <c r="I86" s="17"/>
      <c r="J86" s="17"/>
      <c r="K86" s="17"/>
      <c r="L86" s="13">
        <v>5686.977442</v>
      </c>
      <c r="M86" s="17"/>
      <c r="N86" s="17"/>
      <c r="O86" s="17"/>
      <c r="P86" s="17"/>
      <c r="Q86" s="17"/>
      <c r="R86" s="13">
        <v>753.5401326</v>
      </c>
      <c r="S86" s="13">
        <v>1231.070038</v>
      </c>
      <c r="T86" s="17"/>
      <c r="U86" s="17"/>
      <c r="V86" s="17"/>
      <c r="W86" s="17"/>
      <c r="X86" s="13">
        <v>1685.385982</v>
      </c>
      <c r="Y86" s="17"/>
      <c r="Z86" s="17"/>
      <c r="AA86" s="17"/>
      <c r="AB86" s="17"/>
      <c r="AC86" s="17"/>
      <c r="AD86" s="13">
        <v>5686.977442</v>
      </c>
      <c r="AE86" s="17"/>
      <c r="AF86" s="17"/>
      <c r="AG86" s="17"/>
      <c r="AH86" s="17"/>
    </row>
    <row r="87">
      <c r="A87" s="13">
        <f t="shared" si="1"/>
        <v>41</v>
      </c>
      <c r="B87" s="13">
        <f t="shared" si="2"/>
        <v>2023</v>
      </c>
      <c r="C87" s="14">
        <v>45209.0</v>
      </c>
      <c r="D87" s="17"/>
      <c r="E87" s="17"/>
      <c r="F87" s="17"/>
      <c r="G87" s="17"/>
      <c r="H87" s="17"/>
      <c r="I87" s="17"/>
      <c r="J87" s="17"/>
      <c r="K87" s="17"/>
      <c r="L87" s="13">
        <v>3777.339722</v>
      </c>
      <c r="M87" s="17"/>
      <c r="N87" s="17"/>
      <c r="O87" s="17"/>
      <c r="P87" s="17"/>
      <c r="Q87" s="17"/>
      <c r="R87" s="13">
        <v>-283.4344221</v>
      </c>
      <c r="S87" s="13">
        <v>621.3555854</v>
      </c>
      <c r="T87" s="17"/>
      <c r="U87" s="17"/>
      <c r="V87" s="17"/>
      <c r="W87" s="17"/>
      <c r="X87" s="13">
        <v>-8783.54458</v>
      </c>
      <c r="Y87" s="17"/>
      <c r="Z87" s="17"/>
      <c r="AA87" s="17"/>
      <c r="AB87" s="17"/>
      <c r="AC87" s="17"/>
      <c r="AD87" s="13">
        <v>3777.339722</v>
      </c>
      <c r="AE87" s="17"/>
      <c r="AF87" s="17"/>
      <c r="AG87" s="17"/>
      <c r="AH87" s="17"/>
    </row>
    <row r="88">
      <c r="A88" s="13">
        <f t="shared" si="1"/>
        <v>41</v>
      </c>
      <c r="B88" s="13">
        <f t="shared" si="2"/>
        <v>2023</v>
      </c>
      <c r="C88" s="14">
        <v>45210.0</v>
      </c>
      <c r="D88" s="17"/>
      <c r="E88" s="17"/>
      <c r="F88" s="17"/>
      <c r="G88" s="17"/>
      <c r="H88" s="17"/>
      <c r="I88" s="17"/>
      <c r="J88" s="17"/>
      <c r="K88" s="17"/>
      <c r="L88" s="13">
        <v>368.0989793</v>
      </c>
      <c r="M88" s="17"/>
      <c r="N88" s="17"/>
      <c r="O88" s="17"/>
      <c r="P88" s="17"/>
      <c r="Q88" s="17"/>
      <c r="R88" s="13">
        <v>2179.280601</v>
      </c>
      <c r="S88" s="13">
        <v>643.3572197</v>
      </c>
      <c r="T88" s="17"/>
      <c r="U88" s="17"/>
      <c r="V88" s="17"/>
      <c r="W88" s="17"/>
      <c r="X88" s="13">
        <v>-974.1875692</v>
      </c>
      <c r="Y88" s="17"/>
      <c r="Z88" s="17"/>
      <c r="AA88" s="17"/>
      <c r="AB88" s="17"/>
      <c r="AC88" s="17"/>
      <c r="AD88" s="13">
        <v>368.0989793</v>
      </c>
      <c r="AE88" s="17"/>
      <c r="AF88" s="17"/>
      <c r="AG88" s="17"/>
      <c r="AH88" s="17"/>
    </row>
    <row r="89">
      <c r="A89" s="13">
        <f t="shared" si="1"/>
        <v>41</v>
      </c>
      <c r="B89" s="13">
        <f t="shared" si="2"/>
        <v>2023</v>
      </c>
      <c r="C89" s="14">
        <v>45211.0</v>
      </c>
      <c r="D89" s="17"/>
      <c r="E89" s="17"/>
      <c r="F89" s="17"/>
      <c r="G89" s="17"/>
      <c r="H89" s="17"/>
      <c r="I89" s="17"/>
      <c r="J89" s="17"/>
      <c r="K89" s="17"/>
      <c r="L89" s="13">
        <v>-830.2025438</v>
      </c>
      <c r="M89" s="17"/>
      <c r="N89" s="17"/>
      <c r="O89" s="17"/>
      <c r="P89" s="17"/>
      <c r="Q89" s="17"/>
      <c r="R89" s="13">
        <v>-8430.311405</v>
      </c>
      <c r="S89" s="13">
        <v>-729.5369975</v>
      </c>
      <c r="T89" s="17"/>
      <c r="U89" s="17"/>
      <c r="V89" s="17"/>
      <c r="W89" s="17"/>
      <c r="X89" s="13">
        <v>7023.144643</v>
      </c>
      <c r="Y89" s="17"/>
      <c r="Z89" s="17"/>
      <c r="AA89" s="17"/>
      <c r="AB89" s="17"/>
      <c r="AC89" s="17"/>
      <c r="AD89" s="13">
        <v>-830.2025438</v>
      </c>
      <c r="AE89" s="17"/>
      <c r="AF89" s="17"/>
      <c r="AG89" s="17"/>
      <c r="AH89" s="17"/>
    </row>
    <row r="90">
      <c r="A90" s="13">
        <f t="shared" si="1"/>
        <v>41</v>
      </c>
      <c r="B90" s="13">
        <f t="shared" si="2"/>
        <v>2023</v>
      </c>
      <c r="C90" s="14">
        <v>45212.0</v>
      </c>
      <c r="D90" s="17"/>
      <c r="E90" s="17"/>
      <c r="F90" s="17"/>
      <c r="G90" s="17"/>
      <c r="H90" s="17"/>
      <c r="I90" s="17"/>
      <c r="J90" s="17"/>
      <c r="K90" s="17"/>
      <c r="L90" s="13">
        <v>7839.151759</v>
      </c>
      <c r="M90" s="17"/>
      <c r="N90" s="17"/>
      <c r="O90" s="17"/>
      <c r="P90" s="17"/>
      <c r="Q90" s="17"/>
      <c r="R90" s="13">
        <v>6046.730737</v>
      </c>
      <c r="S90" s="13">
        <v>-1395.27583</v>
      </c>
      <c r="T90" s="17"/>
      <c r="U90" s="17"/>
      <c r="V90" s="17"/>
      <c r="W90" s="17"/>
      <c r="X90" s="13">
        <v>3656.384221</v>
      </c>
      <c r="Y90" s="17"/>
      <c r="Z90" s="17"/>
      <c r="AA90" s="17"/>
      <c r="AB90" s="17"/>
      <c r="AC90" s="17"/>
      <c r="AD90" s="13">
        <v>7839.151759</v>
      </c>
      <c r="AE90" s="17"/>
      <c r="AF90" s="17"/>
      <c r="AG90" s="17"/>
      <c r="AH90" s="17"/>
    </row>
    <row r="91">
      <c r="A91" s="13">
        <f t="shared" si="1"/>
        <v>42</v>
      </c>
      <c r="B91" s="13">
        <f t="shared" si="2"/>
        <v>2023</v>
      </c>
      <c r="C91" s="14">
        <v>45215.0</v>
      </c>
      <c r="D91" s="17"/>
      <c r="E91" s="17"/>
      <c r="F91" s="17"/>
      <c r="G91" s="17"/>
      <c r="H91" s="17"/>
      <c r="I91" s="17"/>
      <c r="J91" s="17"/>
      <c r="K91" s="17"/>
      <c r="L91" s="13">
        <v>-4908.51344</v>
      </c>
      <c r="M91" s="17"/>
      <c r="N91" s="17"/>
      <c r="O91" s="17"/>
      <c r="P91" s="17"/>
      <c r="Q91" s="17"/>
      <c r="R91" s="13">
        <v>3155.799491</v>
      </c>
      <c r="S91" s="13">
        <v>-2687.681266</v>
      </c>
      <c r="T91" s="17"/>
      <c r="U91" s="17"/>
      <c r="V91" s="17"/>
      <c r="W91" s="17"/>
      <c r="X91" s="13">
        <v>-7008.408931</v>
      </c>
      <c r="Y91" s="17"/>
      <c r="Z91" s="17"/>
      <c r="AA91" s="17"/>
      <c r="AB91" s="17"/>
      <c r="AC91" s="17"/>
      <c r="AD91" s="13">
        <v>-4908.51344</v>
      </c>
      <c r="AE91" s="17"/>
      <c r="AF91" s="17"/>
      <c r="AG91" s="17"/>
      <c r="AH91" s="17"/>
    </row>
    <row r="92">
      <c r="A92" s="13">
        <f t="shared" si="1"/>
        <v>42</v>
      </c>
      <c r="B92" s="13">
        <f t="shared" si="2"/>
        <v>2023</v>
      </c>
      <c r="C92" s="14">
        <v>45216.0</v>
      </c>
      <c r="D92" s="17"/>
      <c r="E92" s="17"/>
      <c r="F92" s="17"/>
      <c r="G92" s="17"/>
      <c r="H92" s="17"/>
      <c r="I92" s="17"/>
      <c r="J92" s="13">
        <v>-48.81194399</v>
      </c>
      <c r="K92" s="17"/>
      <c r="L92" s="13">
        <v>-3496.875055</v>
      </c>
      <c r="M92" s="17"/>
      <c r="N92" s="17"/>
      <c r="O92" s="17"/>
      <c r="P92" s="17"/>
      <c r="Q92" s="17"/>
      <c r="R92" s="13">
        <v>997.3509836</v>
      </c>
      <c r="S92" s="13">
        <v>-2121.324562</v>
      </c>
      <c r="T92" s="17"/>
      <c r="U92" s="17"/>
      <c r="V92" s="17"/>
      <c r="W92" s="17"/>
      <c r="X92" s="13">
        <v>-1468.463871</v>
      </c>
      <c r="Y92" s="17"/>
      <c r="Z92" s="17"/>
      <c r="AA92" s="17"/>
      <c r="AB92" s="17"/>
      <c r="AC92" s="17"/>
      <c r="AD92" s="13">
        <v>-3496.875055</v>
      </c>
      <c r="AE92" s="17"/>
      <c r="AF92" s="17"/>
      <c r="AG92" s="17"/>
      <c r="AH92" s="17"/>
    </row>
    <row r="93">
      <c r="A93" s="13">
        <f t="shared" si="1"/>
        <v>42</v>
      </c>
      <c r="B93" s="13">
        <f t="shared" si="2"/>
        <v>2023</v>
      </c>
      <c r="C93" s="14">
        <v>45217.0</v>
      </c>
      <c r="D93" s="17"/>
      <c r="E93" s="17"/>
      <c r="F93" s="17"/>
      <c r="G93" s="17"/>
      <c r="H93" s="17"/>
      <c r="I93" s="17"/>
      <c r="J93" s="13">
        <v>-7215.127841</v>
      </c>
      <c r="K93" s="17"/>
      <c r="L93" s="13">
        <v>-3798.69526</v>
      </c>
      <c r="M93" s="17"/>
      <c r="N93" s="17"/>
      <c r="O93" s="17"/>
      <c r="P93" s="17"/>
      <c r="Q93" s="17"/>
      <c r="R93" s="13">
        <v>-949.1691095</v>
      </c>
      <c r="S93" s="13">
        <v>-3494.12364</v>
      </c>
      <c r="T93" s="17"/>
      <c r="U93" s="17"/>
      <c r="V93" s="17"/>
      <c r="W93" s="17"/>
      <c r="X93" s="13">
        <v>12439.84622</v>
      </c>
      <c r="Y93" s="17"/>
      <c r="Z93" s="17"/>
      <c r="AA93" s="17"/>
      <c r="AB93" s="17"/>
      <c r="AC93" s="17"/>
      <c r="AD93" s="13">
        <v>-3798.69526</v>
      </c>
      <c r="AE93" s="17"/>
      <c r="AF93" s="17"/>
      <c r="AG93" s="17"/>
      <c r="AH93" s="17"/>
    </row>
    <row r="94">
      <c r="A94" s="13">
        <f t="shared" si="1"/>
        <v>42</v>
      </c>
      <c r="B94" s="13">
        <f t="shared" si="2"/>
        <v>2023</v>
      </c>
      <c r="C94" s="14">
        <v>45218.0</v>
      </c>
      <c r="D94" s="17"/>
      <c r="E94" s="17"/>
      <c r="F94" s="17"/>
      <c r="G94" s="17"/>
      <c r="H94" s="17"/>
      <c r="I94" s="17"/>
      <c r="J94" s="13">
        <v>-2034.717607</v>
      </c>
      <c r="K94" s="17"/>
      <c r="L94" s="13">
        <v>2660.333317</v>
      </c>
      <c r="M94" s="17"/>
      <c r="N94" s="17"/>
      <c r="O94" s="17"/>
      <c r="P94" s="17"/>
      <c r="Q94" s="17"/>
      <c r="R94" s="13">
        <v>-1860.901171</v>
      </c>
      <c r="S94" s="13">
        <v>-1227.045068</v>
      </c>
      <c r="T94" s="17"/>
      <c r="U94" s="17"/>
      <c r="V94" s="17"/>
      <c r="W94" s="17"/>
      <c r="X94" s="13">
        <v>5960.179252</v>
      </c>
      <c r="Y94" s="17"/>
      <c r="Z94" s="17"/>
      <c r="AA94" s="17"/>
      <c r="AB94" s="17"/>
      <c r="AC94" s="17"/>
      <c r="AD94" s="13">
        <v>2660.333317</v>
      </c>
      <c r="AE94" s="17"/>
      <c r="AF94" s="17"/>
      <c r="AG94" s="17"/>
      <c r="AH94" s="17"/>
    </row>
    <row r="95">
      <c r="A95" s="13">
        <f t="shared" si="1"/>
        <v>42</v>
      </c>
      <c r="B95" s="13">
        <f t="shared" si="2"/>
        <v>2023</v>
      </c>
      <c r="C95" s="14">
        <v>45219.0</v>
      </c>
      <c r="D95" s="17"/>
      <c r="E95" s="17"/>
      <c r="F95" s="17"/>
      <c r="G95" s="17"/>
      <c r="H95" s="17"/>
      <c r="I95" s="17"/>
      <c r="J95" s="13">
        <v>-2597.537482</v>
      </c>
      <c r="K95" s="17"/>
      <c r="L95" s="13">
        <v>-2105.997028</v>
      </c>
      <c r="M95" s="17"/>
      <c r="N95" s="17"/>
      <c r="O95" s="17"/>
      <c r="P95" s="17"/>
      <c r="Q95" s="17"/>
      <c r="R95" s="13">
        <v>-6801.276427</v>
      </c>
      <c r="S95" s="13">
        <v>401.027205</v>
      </c>
      <c r="T95" s="17"/>
      <c r="U95" s="17"/>
      <c r="V95" s="17"/>
      <c r="W95" s="17"/>
      <c r="X95" s="13">
        <v>8244.257214</v>
      </c>
      <c r="Y95" s="17"/>
      <c r="Z95" s="17"/>
      <c r="AA95" s="17"/>
      <c r="AB95" s="17"/>
      <c r="AC95" s="17"/>
      <c r="AD95" s="13">
        <v>-2105.997028</v>
      </c>
      <c r="AE95" s="17"/>
      <c r="AF95" s="17"/>
      <c r="AG95" s="17"/>
      <c r="AH95" s="17"/>
    </row>
    <row r="96">
      <c r="A96" s="13">
        <f t="shared" si="1"/>
        <v>43</v>
      </c>
      <c r="B96" s="13">
        <f t="shared" si="2"/>
        <v>2023</v>
      </c>
      <c r="C96" s="14">
        <v>45222.0</v>
      </c>
      <c r="D96" s="17"/>
      <c r="E96" s="17"/>
      <c r="F96" s="17"/>
      <c r="G96" s="17"/>
      <c r="H96" s="17"/>
      <c r="I96" s="17"/>
      <c r="J96" s="13">
        <v>-1672.317822</v>
      </c>
      <c r="K96" s="17"/>
      <c r="L96" s="13">
        <v>3310.592359</v>
      </c>
      <c r="M96" s="17"/>
      <c r="N96" s="17"/>
      <c r="O96" s="17"/>
      <c r="P96" s="17"/>
      <c r="Q96" s="17"/>
      <c r="R96" s="13">
        <v>-4702.10631</v>
      </c>
      <c r="S96" s="13">
        <v>3327.388431</v>
      </c>
      <c r="T96" s="17"/>
      <c r="U96" s="17"/>
      <c r="V96" s="17"/>
      <c r="W96" s="17"/>
      <c r="X96" s="13">
        <v>701.4970647</v>
      </c>
      <c r="Y96" s="17"/>
      <c r="Z96" s="17"/>
      <c r="AA96" s="17"/>
      <c r="AB96" s="17"/>
      <c r="AC96" s="17"/>
      <c r="AD96" s="13">
        <v>3310.592359</v>
      </c>
      <c r="AE96" s="17"/>
      <c r="AF96" s="17"/>
      <c r="AG96" s="17"/>
      <c r="AH96" s="17"/>
    </row>
    <row r="97">
      <c r="A97" s="13">
        <f t="shared" si="1"/>
        <v>43</v>
      </c>
      <c r="B97" s="13">
        <f t="shared" si="2"/>
        <v>2023</v>
      </c>
      <c r="C97" s="14">
        <v>45223.0</v>
      </c>
      <c r="D97" s="17"/>
      <c r="E97" s="17"/>
      <c r="F97" s="17"/>
      <c r="G97" s="17"/>
      <c r="H97" s="17"/>
      <c r="I97" s="17"/>
      <c r="J97" s="13">
        <v>290.4495567</v>
      </c>
      <c r="K97" s="17"/>
      <c r="L97" s="13">
        <v>-3184.938429</v>
      </c>
      <c r="M97" s="17"/>
      <c r="N97" s="17"/>
      <c r="O97" s="17"/>
      <c r="P97" s="17"/>
      <c r="Q97" s="17"/>
      <c r="R97" s="13">
        <v>2590.8151</v>
      </c>
      <c r="S97" s="13">
        <v>-592.1547251</v>
      </c>
      <c r="T97" s="17"/>
      <c r="U97" s="17"/>
      <c r="V97" s="17"/>
      <c r="W97" s="17"/>
      <c r="X97" s="13">
        <v>-4729.440455</v>
      </c>
      <c r="Y97" s="17"/>
      <c r="Z97" s="17"/>
      <c r="AA97" s="17"/>
      <c r="AB97" s="17"/>
      <c r="AC97" s="17"/>
      <c r="AD97" s="13">
        <v>-3184.938429</v>
      </c>
      <c r="AE97" s="17"/>
      <c r="AF97" s="17"/>
      <c r="AG97" s="17"/>
      <c r="AH97" s="17"/>
    </row>
    <row r="98">
      <c r="A98" s="13">
        <f t="shared" si="1"/>
        <v>43</v>
      </c>
      <c r="B98" s="13">
        <f t="shared" si="2"/>
        <v>2023</v>
      </c>
      <c r="C98" s="14">
        <v>45224.0</v>
      </c>
      <c r="D98" s="17"/>
      <c r="E98" s="17"/>
      <c r="F98" s="17"/>
      <c r="G98" s="17"/>
      <c r="H98" s="17"/>
      <c r="I98" s="17"/>
      <c r="J98" s="13">
        <v>-3436.240769</v>
      </c>
      <c r="K98" s="17"/>
      <c r="L98" s="13">
        <v>10977.36121</v>
      </c>
      <c r="M98" s="17"/>
      <c r="N98" s="17"/>
      <c r="O98" s="17"/>
      <c r="P98" s="17"/>
      <c r="Q98" s="17"/>
      <c r="R98" s="13">
        <v>-2051.184845</v>
      </c>
      <c r="S98" s="13">
        <v>-692.8775958</v>
      </c>
      <c r="T98" s="17"/>
      <c r="U98" s="17"/>
      <c r="V98" s="17"/>
      <c r="W98" s="17"/>
      <c r="X98" s="13">
        <v>12177.45863</v>
      </c>
      <c r="Y98" s="17"/>
      <c r="Z98" s="17"/>
      <c r="AA98" s="17"/>
      <c r="AB98" s="17"/>
      <c r="AC98" s="17"/>
      <c r="AD98" s="13">
        <v>10977.36121</v>
      </c>
      <c r="AE98" s="17"/>
      <c r="AF98" s="17"/>
      <c r="AG98" s="17"/>
      <c r="AH98" s="17"/>
    </row>
    <row r="99">
      <c r="A99" s="13">
        <f t="shared" si="1"/>
        <v>43</v>
      </c>
      <c r="B99" s="13">
        <f t="shared" si="2"/>
        <v>2023</v>
      </c>
      <c r="C99" s="14">
        <v>45225.0</v>
      </c>
      <c r="D99" s="17"/>
      <c r="E99" s="17"/>
      <c r="F99" s="17"/>
      <c r="G99" s="17"/>
      <c r="H99" s="17"/>
      <c r="I99" s="17"/>
      <c r="J99" s="13">
        <v>1525.871527</v>
      </c>
      <c r="K99" s="17"/>
      <c r="L99" s="13">
        <v>-2856.29127</v>
      </c>
      <c r="M99" s="17"/>
      <c r="N99" s="17"/>
      <c r="O99" s="17"/>
      <c r="P99" s="17"/>
      <c r="Q99" s="17"/>
      <c r="R99" s="13">
        <v>-5223.508483</v>
      </c>
      <c r="S99" s="13">
        <v>-1207.527697</v>
      </c>
      <c r="T99" s="17"/>
      <c r="U99" s="17"/>
      <c r="V99" s="17"/>
      <c r="W99" s="17"/>
      <c r="X99" s="13">
        <v>10016.73398</v>
      </c>
      <c r="Y99" s="17"/>
      <c r="Z99" s="17"/>
      <c r="AA99" s="17"/>
      <c r="AB99" s="17"/>
      <c r="AC99" s="17"/>
      <c r="AD99" s="13">
        <v>-2856.29127</v>
      </c>
      <c r="AE99" s="17"/>
      <c r="AF99" s="17"/>
      <c r="AG99" s="17"/>
      <c r="AH99" s="17"/>
    </row>
    <row r="100">
      <c r="A100" s="13">
        <f t="shared" si="1"/>
        <v>43</v>
      </c>
      <c r="B100" s="13">
        <f t="shared" si="2"/>
        <v>2023</v>
      </c>
      <c r="C100" s="14">
        <v>45226.0</v>
      </c>
      <c r="D100" s="17"/>
      <c r="E100" s="17"/>
      <c r="F100" s="17"/>
      <c r="G100" s="17"/>
      <c r="H100" s="17"/>
      <c r="I100" s="17"/>
      <c r="J100" s="13">
        <v>-3383.049273</v>
      </c>
      <c r="K100" s="17"/>
      <c r="L100" s="13">
        <v>4293.436225</v>
      </c>
      <c r="M100" s="17"/>
      <c r="N100" s="17"/>
      <c r="O100" s="17"/>
      <c r="P100" s="17"/>
      <c r="Q100" s="17"/>
      <c r="R100" s="13">
        <v>-8666.095134</v>
      </c>
      <c r="S100" s="13">
        <v>2481.781952</v>
      </c>
      <c r="T100" s="17"/>
      <c r="U100" s="17"/>
      <c r="V100" s="17"/>
      <c r="W100" s="17"/>
      <c r="X100" s="13">
        <v>11138.48283</v>
      </c>
      <c r="Y100" s="17"/>
      <c r="Z100" s="17"/>
      <c r="AA100" s="17"/>
      <c r="AB100" s="17"/>
      <c r="AC100" s="17"/>
      <c r="AD100" s="13">
        <v>4293.436225</v>
      </c>
      <c r="AE100" s="17"/>
      <c r="AF100" s="17"/>
      <c r="AG100" s="17"/>
      <c r="AH100" s="17"/>
    </row>
    <row r="101">
      <c r="A101" s="13">
        <f t="shared" si="1"/>
        <v>44</v>
      </c>
      <c r="B101" s="13">
        <f t="shared" si="2"/>
        <v>2023</v>
      </c>
      <c r="C101" s="14">
        <v>45229.0</v>
      </c>
      <c r="D101" s="17"/>
      <c r="E101" s="17"/>
      <c r="F101" s="17"/>
      <c r="G101" s="17"/>
      <c r="H101" s="17"/>
      <c r="I101" s="17"/>
      <c r="J101" s="13">
        <v>4068.942087</v>
      </c>
      <c r="K101" s="17"/>
      <c r="L101" s="13">
        <v>-9668.190613</v>
      </c>
      <c r="M101" s="17"/>
      <c r="N101" s="17"/>
      <c r="O101" s="17"/>
      <c r="P101" s="17"/>
      <c r="Q101" s="17"/>
      <c r="R101" s="13">
        <v>4985.183256</v>
      </c>
      <c r="S101" s="13">
        <v>-2010.95137</v>
      </c>
      <c r="T101" s="17"/>
      <c r="U101" s="17"/>
      <c r="V101" s="17"/>
      <c r="W101" s="17"/>
      <c r="X101" s="13">
        <v>-6197.673931</v>
      </c>
      <c r="Y101" s="17"/>
      <c r="Z101" s="17"/>
      <c r="AA101" s="17"/>
      <c r="AB101" s="17"/>
      <c r="AC101" s="17"/>
      <c r="AD101" s="13">
        <v>-9668.190613</v>
      </c>
      <c r="AE101" s="17"/>
      <c r="AF101" s="17"/>
      <c r="AG101" s="17"/>
      <c r="AH101" s="17"/>
    </row>
    <row r="102">
      <c r="A102" s="13">
        <f t="shared" si="1"/>
        <v>44</v>
      </c>
      <c r="B102" s="13">
        <f t="shared" si="2"/>
        <v>2023</v>
      </c>
      <c r="C102" s="14">
        <v>45230.0</v>
      </c>
      <c r="D102" s="17"/>
      <c r="E102" s="17"/>
      <c r="F102" s="17"/>
      <c r="G102" s="17"/>
      <c r="H102" s="17"/>
      <c r="I102" s="17"/>
      <c r="J102" s="13">
        <v>3322.629291</v>
      </c>
      <c r="K102" s="17"/>
      <c r="L102" s="13">
        <v>-948.6495175</v>
      </c>
      <c r="M102" s="17"/>
      <c r="N102" s="17"/>
      <c r="O102" s="17"/>
      <c r="P102" s="17"/>
      <c r="Q102" s="17"/>
      <c r="R102" s="13">
        <v>21501.33807</v>
      </c>
      <c r="S102" s="13">
        <v>2536.227369</v>
      </c>
      <c r="T102" s="17"/>
      <c r="U102" s="17"/>
      <c r="V102" s="17"/>
      <c r="W102" s="17"/>
      <c r="X102" s="13">
        <v>-1409.513334</v>
      </c>
      <c r="Y102" s="17"/>
      <c r="Z102" s="17"/>
      <c r="AA102" s="17"/>
      <c r="AB102" s="17"/>
      <c r="AC102" s="17"/>
      <c r="AD102" s="13">
        <v>-948.6495175</v>
      </c>
      <c r="AE102" s="17"/>
      <c r="AF102" s="17"/>
      <c r="AG102" s="17"/>
      <c r="AH102" s="17"/>
    </row>
    <row r="103">
      <c r="A103" s="13">
        <f t="shared" si="1"/>
        <v>44</v>
      </c>
      <c r="B103" s="13">
        <f t="shared" si="2"/>
        <v>2023</v>
      </c>
      <c r="C103" s="14">
        <v>45231.0</v>
      </c>
      <c r="D103" s="17"/>
      <c r="E103" s="17"/>
      <c r="F103" s="17"/>
      <c r="G103" s="17"/>
      <c r="H103" s="17"/>
      <c r="I103" s="17"/>
      <c r="J103" s="13">
        <v>3629.23564</v>
      </c>
      <c r="K103" s="17"/>
      <c r="L103" s="13">
        <v>-923.6316693</v>
      </c>
      <c r="M103" s="17"/>
      <c r="N103" s="17"/>
      <c r="O103" s="17"/>
      <c r="P103" s="17"/>
      <c r="Q103" s="17"/>
      <c r="R103" s="13">
        <v>2529.813326</v>
      </c>
      <c r="S103" s="13">
        <v>2939.312147</v>
      </c>
      <c r="T103" s="17"/>
      <c r="U103" s="17"/>
      <c r="V103" s="17"/>
      <c r="W103" s="17"/>
      <c r="X103" s="13">
        <v>-5738.074076</v>
      </c>
      <c r="Y103" s="17"/>
      <c r="Z103" s="17"/>
      <c r="AA103" s="17"/>
      <c r="AB103" s="17"/>
      <c r="AC103" s="17"/>
      <c r="AD103" s="13">
        <v>-923.6316693</v>
      </c>
      <c r="AE103" s="17"/>
      <c r="AF103" s="17"/>
      <c r="AG103" s="17"/>
      <c r="AH103" s="17"/>
    </row>
    <row r="104">
      <c r="A104" s="13">
        <f t="shared" si="1"/>
        <v>44</v>
      </c>
      <c r="B104" s="13">
        <f t="shared" si="2"/>
        <v>2023</v>
      </c>
      <c r="C104" s="14">
        <v>45232.0</v>
      </c>
      <c r="D104" s="17"/>
      <c r="E104" s="17"/>
      <c r="F104" s="17"/>
      <c r="G104" s="17"/>
      <c r="H104" s="17"/>
      <c r="I104" s="17"/>
      <c r="J104" s="13">
        <v>4611.056656</v>
      </c>
      <c r="K104" s="17"/>
      <c r="L104" s="13">
        <v>-2005.070912</v>
      </c>
      <c r="M104" s="17"/>
      <c r="N104" s="17"/>
      <c r="O104" s="17"/>
      <c r="P104" s="17"/>
      <c r="Q104" s="17"/>
      <c r="R104" s="13">
        <v>22777.68914</v>
      </c>
      <c r="S104" s="13">
        <v>1006.042776</v>
      </c>
      <c r="T104" s="17"/>
      <c r="U104" s="17"/>
      <c r="V104" s="17"/>
      <c r="W104" s="17"/>
      <c r="X104" s="13">
        <v>-9840.71837</v>
      </c>
      <c r="Y104" s="17"/>
      <c r="Z104" s="17"/>
      <c r="AA104" s="17"/>
      <c r="AB104" s="17"/>
      <c r="AC104" s="17"/>
      <c r="AD104" s="13">
        <v>-2005.070912</v>
      </c>
      <c r="AE104" s="17"/>
      <c r="AF104" s="17"/>
      <c r="AG104" s="17"/>
      <c r="AH104" s="17"/>
    </row>
    <row r="105">
      <c r="A105" s="13">
        <f t="shared" si="1"/>
        <v>44</v>
      </c>
      <c r="B105" s="13">
        <f t="shared" si="2"/>
        <v>2023</v>
      </c>
      <c r="C105" s="14">
        <v>45233.0</v>
      </c>
      <c r="D105" s="17"/>
      <c r="E105" s="17"/>
      <c r="F105" s="17"/>
      <c r="G105" s="17"/>
      <c r="H105" s="17"/>
      <c r="I105" s="17"/>
      <c r="J105" s="13">
        <v>2383.888329</v>
      </c>
      <c r="K105" s="17"/>
      <c r="L105" s="13">
        <v>-2160.328272</v>
      </c>
      <c r="M105" s="17"/>
      <c r="N105" s="17"/>
      <c r="O105" s="17"/>
      <c r="P105" s="17"/>
      <c r="Q105" s="17"/>
      <c r="R105" s="13">
        <v>8124.242318</v>
      </c>
      <c r="S105" s="13">
        <v>-1913.942054</v>
      </c>
      <c r="T105" s="17"/>
      <c r="U105" s="17"/>
      <c r="V105" s="17"/>
      <c r="W105" s="17"/>
      <c r="X105" s="13">
        <v>-10040.09448</v>
      </c>
      <c r="Y105" s="17"/>
      <c r="Z105" s="17"/>
      <c r="AA105" s="17"/>
      <c r="AB105" s="17"/>
      <c r="AC105" s="17"/>
      <c r="AD105" s="13">
        <v>-2160.328272</v>
      </c>
      <c r="AE105" s="17"/>
      <c r="AF105" s="17"/>
      <c r="AG105" s="17"/>
      <c r="AH105" s="17"/>
    </row>
    <row r="106">
      <c r="A106" s="13">
        <f t="shared" si="1"/>
        <v>45</v>
      </c>
      <c r="B106" s="13">
        <f t="shared" si="2"/>
        <v>2023</v>
      </c>
      <c r="C106" s="14">
        <v>45236.0</v>
      </c>
      <c r="D106" s="13">
        <v>1705.622004</v>
      </c>
      <c r="E106" s="13">
        <v>-1086.002853</v>
      </c>
      <c r="F106" s="17"/>
      <c r="G106" s="17"/>
      <c r="H106" s="17"/>
      <c r="I106" s="17"/>
      <c r="J106" s="13">
        <v>113.3569053</v>
      </c>
      <c r="K106" s="17"/>
      <c r="L106" s="13">
        <v>0.18329154</v>
      </c>
      <c r="M106" s="17"/>
      <c r="N106" s="17"/>
      <c r="O106" s="17"/>
      <c r="P106" s="17"/>
      <c r="Q106" s="17"/>
      <c r="R106" s="13">
        <v>-774.8203594</v>
      </c>
      <c r="S106" s="13">
        <v>2440.61828</v>
      </c>
      <c r="T106" s="17"/>
      <c r="U106" s="17"/>
      <c r="V106" s="17"/>
      <c r="W106" s="17"/>
      <c r="X106" s="13">
        <v>785.8513153</v>
      </c>
      <c r="Y106" s="17"/>
      <c r="Z106" s="17"/>
      <c r="AA106" s="17"/>
      <c r="AB106" s="17"/>
      <c r="AC106" s="17"/>
      <c r="AD106" s="13">
        <v>0.18329154</v>
      </c>
      <c r="AE106" s="17"/>
      <c r="AF106" s="17"/>
      <c r="AG106" s="17"/>
      <c r="AH106" s="17"/>
    </row>
    <row r="107">
      <c r="A107" s="13">
        <f t="shared" si="1"/>
        <v>45</v>
      </c>
      <c r="B107" s="13">
        <f t="shared" si="2"/>
        <v>2023</v>
      </c>
      <c r="C107" s="14">
        <v>45237.0</v>
      </c>
      <c r="D107" s="13">
        <v>8112.45114</v>
      </c>
      <c r="E107" s="13">
        <v>-1083.05784</v>
      </c>
      <c r="F107" s="17"/>
      <c r="G107" s="17"/>
      <c r="H107" s="17"/>
      <c r="I107" s="17"/>
      <c r="J107" s="13">
        <v>1149.357303</v>
      </c>
      <c r="K107" s="17"/>
      <c r="L107" s="13">
        <v>640.1898046</v>
      </c>
      <c r="M107" s="17"/>
      <c r="N107" s="17"/>
      <c r="O107" s="17"/>
      <c r="P107" s="17"/>
      <c r="Q107" s="17"/>
      <c r="R107" s="13">
        <v>-3951.09664</v>
      </c>
      <c r="S107" s="13">
        <v>2289.173351</v>
      </c>
      <c r="T107" s="17"/>
      <c r="U107" s="17"/>
      <c r="V107" s="17"/>
      <c r="W107" s="17"/>
      <c r="X107" s="13">
        <v>830.3002941</v>
      </c>
      <c r="Y107" s="17"/>
      <c r="Z107" s="17"/>
      <c r="AA107" s="17"/>
      <c r="AB107" s="17"/>
      <c r="AC107" s="17"/>
      <c r="AD107" s="13">
        <v>640.1898046</v>
      </c>
      <c r="AE107" s="17"/>
      <c r="AF107" s="17"/>
      <c r="AG107" s="17"/>
      <c r="AH107" s="17"/>
    </row>
    <row r="108">
      <c r="A108" s="13">
        <f t="shared" si="1"/>
        <v>45</v>
      </c>
      <c r="B108" s="13">
        <f t="shared" si="2"/>
        <v>2023</v>
      </c>
      <c r="C108" s="14">
        <v>45238.0</v>
      </c>
      <c r="D108" s="13">
        <v>10968.34677</v>
      </c>
      <c r="E108" s="13">
        <v>5067.860321</v>
      </c>
      <c r="F108" s="17"/>
      <c r="G108" s="17"/>
      <c r="H108" s="17"/>
      <c r="I108" s="17"/>
      <c r="J108" s="13">
        <v>-153.585817</v>
      </c>
      <c r="K108" s="17"/>
      <c r="L108" s="13">
        <v>106.9440892</v>
      </c>
      <c r="M108" s="17"/>
      <c r="N108" s="17"/>
      <c r="O108" s="17"/>
      <c r="P108" s="17"/>
      <c r="Q108" s="17"/>
      <c r="R108" s="13">
        <v>1087.059865</v>
      </c>
      <c r="S108" s="13">
        <v>517.0601761</v>
      </c>
      <c r="T108" s="17"/>
      <c r="U108" s="17"/>
      <c r="V108" s="17"/>
      <c r="W108" s="17"/>
      <c r="X108" s="13">
        <v>-101.4768333</v>
      </c>
      <c r="Y108" s="17"/>
      <c r="Z108" s="17"/>
      <c r="AA108" s="17"/>
      <c r="AB108" s="17"/>
      <c r="AC108" s="17"/>
      <c r="AD108" s="13">
        <v>106.9440892</v>
      </c>
      <c r="AE108" s="17"/>
      <c r="AF108" s="17"/>
      <c r="AG108" s="17"/>
      <c r="AH108" s="17"/>
    </row>
    <row r="109">
      <c r="A109" s="13">
        <f t="shared" si="1"/>
        <v>45</v>
      </c>
      <c r="B109" s="13">
        <f t="shared" si="2"/>
        <v>2023</v>
      </c>
      <c r="C109" s="14">
        <v>45239.0</v>
      </c>
      <c r="D109" s="13">
        <v>-4015.670657</v>
      </c>
      <c r="E109" s="13">
        <v>2697.214828</v>
      </c>
      <c r="F109" s="17"/>
      <c r="G109" s="17"/>
      <c r="H109" s="17"/>
      <c r="I109" s="17"/>
      <c r="J109" s="13">
        <v>-3363.843273</v>
      </c>
      <c r="K109" s="17"/>
      <c r="L109" s="13">
        <v>-1019.722815</v>
      </c>
      <c r="M109" s="17"/>
      <c r="N109" s="17"/>
      <c r="O109" s="17"/>
      <c r="P109" s="17"/>
      <c r="Q109" s="17"/>
      <c r="R109" s="13">
        <v>2971.409793</v>
      </c>
      <c r="S109" s="13">
        <v>1425.737431</v>
      </c>
      <c r="T109" s="17"/>
      <c r="U109" s="17"/>
      <c r="V109" s="17"/>
      <c r="W109" s="17"/>
      <c r="X109" s="13">
        <v>852.8037933</v>
      </c>
      <c r="Y109" s="17"/>
      <c r="Z109" s="17"/>
      <c r="AA109" s="17"/>
      <c r="AB109" s="17"/>
      <c r="AC109" s="17"/>
      <c r="AD109" s="13">
        <v>-1019.722815</v>
      </c>
      <c r="AE109" s="17"/>
      <c r="AF109" s="17"/>
      <c r="AG109" s="17"/>
      <c r="AH109" s="17"/>
    </row>
    <row r="110">
      <c r="A110" s="13">
        <f t="shared" si="1"/>
        <v>45</v>
      </c>
      <c r="B110" s="13">
        <f t="shared" si="2"/>
        <v>2023</v>
      </c>
      <c r="C110" s="14">
        <v>45240.0</v>
      </c>
      <c r="D110" s="13">
        <v>30160.87607</v>
      </c>
      <c r="E110" s="13">
        <v>-2275.122211</v>
      </c>
      <c r="F110" s="17"/>
      <c r="G110" s="17"/>
      <c r="H110" s="17"/>
      <c r="I110" s="17"/>
      <c r="J110" s="13">
        <v>5000.984876</v>
      </c>
      <c r="K110" s="17"/>
      <c r="L110" s="13">
        <v>768.3771251</v>
      </c>
      <c r="M110" s="17"/>
      <c r="N110" s="17"/>
      <c r="O110" s="17"/>
      <c r="P110" s="17"/>
      <c r="Q110" s="17"/>
      <c r="R110" s="13">
        <v>11348.88942</v>
      </c>
      <c r="S110" s="13">
        <v>6892.023145</v>
      </c>
      <c r="T110" s="17"/>
      <c r="U110" s="17"/>
      <c r="V110" s="17"/>
      <c r="W110" s="17"/>
      <c r="X110" s="13">
        <v>-2227.347494</v>
      </c>
      <c r="Y110" s="17"/>
      <c r="Z110" s="17"/>
      <c r="AA110" s="17"/>
      <c r="AB110" s="17"/>
      <c r="AC110" s="17"/>
      <c r="AD110" s="13">
        <v>768.3771251</v>
      </c>
      <c r="AE110" s="17"/>
      <c r="AF110" s="17"/>
      <c r="AG110" s="17"/>
      <c r="AH110" s="17"/>
    </row>
    <row r="111">
      <c r="A111" s="13">
        <f t="shared" si="1"/>
        <v>46</v>
      </c>
      <c r="B111" s="13">
        <f t="shared" si="2"/>
        <v>2023</v>
      </c>
      <c r="C111" s="14">
        <v>45243.0</v>
      </c>
      <c r="D111" s="13">
        <v>-794.211495</v>
      </c>
      <c r="E111" s="13">
        <v>401.5566676</v>
      </c>
      <c r="F111" s="17"/>
      <c r="G111" s="17"/>
      <c r="H111" s="17"/>
      <c r="I111" s="17"/>
      <c r="J111" s="13">
        <v>1194.00606</v>
      </c>
      <c r="K111" s="17"/>
      <c r="L111" s="13">
        <v>743.5307897</v>
      </c>
      <c r="M111" s="17"/>
      <c r="N111" s="17"/>
      <c r="O111" s="17"/>
      <c r="P111" s="17"/>
      <c r="Q111" s="17"/>
      <c r="R111" s="13">
        <v>-629.7436234</v>
      </c>
      <c r="S111" s="13">
        <v>477.5884046</v>
      </c>
      <c r="T111" s="17"/>
      <c r="U111" s="17"/>
      <c r="V111" s="17"/>
      <c r="W111" s="17"/>
      <c r="X111" s="13">
        <v>372.417353</v>
      </c>
      <c r="Y111" s="17"/>
      <c r="Z111" s="17"/>
      <c r="AA111" s="17"/>
      <c r="AB111" s="17"/>
      <c r="AC111" s="17"/>
      <c r="AD111" s="13">
        <v>743.5307897</v>
      </c>
      <c r="AE111" s="17"/>
      <c r="AF111" s="17"/>
      <c r="AG111" s="17"/>
      <c r="AH111" s="17"/>
    </row>
    <row r="112">
      <c r="A112" s="13">
        <f t="shared" si="1"/>
        <v>46</v>
      </c>
      <c r="B112" s="13">
        <f t="shared" si="2"/>
        <v>2023</v>
      </c>
      <c r="C112" s="14">
        <v>45244.0</v>
      </c>
      <c r="D112" s="13">
        <v>45557.4929</v>
      </c>
      <c r="E112" s="13">
        <v>42240.88389</v>
      </c>
      <c r="F112" s="17"/>
      <c r="G112" s="17"/>
      <c r="H112" s="17"/>
      <c r="I112" s="17"/>
      <c r="J112" s="13">
        <v>17184.65897</v>
      </c>
      <c r="K112" s="17"/>
      <c r="L112" s="13">
        <v>11408.87035</v>
      </c>
      <c r="M112" s="17"/>
      <c r="N112" s="17"/>
      <c r="O112" s="17"/>
      <c r="P112" s="17"/>
      <c r="Q112" s="17"/>
      <c r="R112" s="13">
        <v>6601.777576</v>
      </c>
      <c r="S112" s="13">
        <v>3277.78487</v>
      </c>
      <c r="T112" s="17"/>
      <c r="U112" s="17"/>
      <c r="V112" s="17"/>
      <c r="W112" s="17"/>
      <c r="X112" s="13">
        <v>-23585.49691</v>
      </c>
      <c r="Y112" s="17"/>
      <c r="Z112" s="17"/>
      <c r="AA112" s="17"/>
      <c r="AB112" s="17"/>
      <c r="AC112" s="17"/>
      <c r="AD112" s="13">
        <v>11408.87035</v>
      </c>
      <c r="AE112" s="17"/>
      <c r="AF112" s="17"/>
      <c r="AG112" s="17"/>
      <c r="AH112" s="17"/>
    </row>
    <row r="113">
      <c r="A113" s="13">
        <f t="shared" si="1"/>
        <v>46</v>
      </c>
      <c r="B113" s="13">
        <f t="shared" si="2"/>
        <v>2023</v>
      </c>
      <c r="C113" s="14">
        <v>45245.0</v>
      </c>
      <c r="D113" s="13">
        <v>-6906.208698</v>
      </c>
      <c r="E113" s="13">
        <v>-2831.076353</v>
      </c>
      <c r="F113" s="17"/>
      <c r="G113" s="17"/>
      <c r="H113" s="17"/>
      <c r="I113" s="17"/>
      <c r="J113" s="13">
        <v>2195.825321</v>
      </c>
      <c r="K113" s="17"/>
      <c r="L113" s="13">
        <v>763.8014253</v>
      </c>
      <c r="M113" s="17"/>
      <c r="N113" s="17"/>
      <c r="O113" s="17"/>
      <c r="P113" s="17"/>
      <c r="Q113" s="17"/>
      <c r="R113" s="13">
        <v>3734.638356</v>
      </c>
      <c r="S113" s="13">
        <v>-1596.306051</v>
      </c>
      <c r="T113" s="17"/>
      <c r="U113" s="17"/>
      <c r="V113" s="17"/>
      <c r="W113" s="17"/>
      <c r="X113" s="13">
        <v>-3961.550957</v>
      </c>
      <c r="Y113" s="17"/>
      <c r="Z113" s="17"/>
      <c r="AA113" s="17"/>
      <c r="AB113" s="17"/>
      <c r="AC113" s="17"/>
      <c r="AD113" s="13">
        <v>763.8014253</v>
      </c>
      <c r="AE113" s="17"/>
      <c r="AF113" s="17"/>
      <c r="AG113" s="17"/>
      <c r="AH113" s="17"/>
    </row>
    <row r="114">
      <c r="A114" s="13">
        <f t="shared" si="1"/>
        <v>46</v>
      </c>
      <c r="B114" s="13">
        <f t="shared" si="2"/>
        <v>2023</v>
      </c>
      <c r="C114" s="14">
        <v>45246.0</v>
      </c>
      <c r="D114" s="13">
        <v>-8279.924024</v>
      </c>
      <c r="E114" s="13">
        <v>-8189.2232</v>
      </c>
      <c r="F114" s="17"/>
      <c r="G114" s="17"/>
      <c r="H114" s="17"/>
      <c r="I114" s="17"/>
      <c r="J114" s="13">
        <v>-6745.828713</v>
      </c>
      <c r="K114" s="17"/>
      <c r="L114" s="13">
        <v>-1175.93199</v>
      </c>
      <c r="M114" s="17"/>
      <c r="N114" s="17"/>
      <c r="O114" s="17"/>
      <c r="P114" s="17"/>
      <c r="Q114" s="17"/>
      <c r="R114" s="13">
        <v>3419.435878</v>
      </c>
      <c r="S114" s="13">
        <v>-4133.536873</v>
      </c>
      <c r="T114" s="17"/>
      <c r="U114" s="17"/>
      <c r="V114" s="17"/>
      <c r="W114" s="17"/>
      <c r="X114" s="13">
        <v>1109.908031</v>
      </c>
      <c r="Y114" s="17"/>
      <c r="Z114" s="17"/>
      <c r="AA114" s="17"/>
      <c r="AB114" s="17"/>
      <c r="AC114" s="17"/>
      <c r="AD114" s="13">
        <v>-1175.93199</v>
      </c>
      <c r="AE114" s="17"/>
      <c r="AF114" s="17"/>
      <c r="AG114" s="17"/>
      <c r="AH114" s="17"/>
    </row>
    <row r="115">
      <c r="A115" s="13">
        <f t="shared" si="1"/>
        <v>46</v>
      </c>
      <c r="B115" s="13">
        <f t="shared" si="2"/>
        <v>2023</v>
      </c>
      <c r="C115" s="14">
        <v>45247.0</v>
      </c>
      <c r="D115" s="13">
        <v>5195.913503</v>
      </c>
      <c r="E115" s="13">
        <v>4054.316287</v>
      </c>
      <c r="F115" s="17"/>
      <c r="G115" s="17"/>
      <c r="H115" s="17"/>
      <c r="I115" s="17"/>
      <c r="J115" s="13">
        <v>4250.587181</v>
      </c>
      <c r="K115" s="17"/>
      <c r="L115" s="13">
        <v>386.9951189</v>
      </c>
      <c r="M115" s="17"/>
      <c r="N115" s="17"/>
      <c r="O115" s="17"/>
      <c r="P115" s="17"/>
      <c r="Q115" s="17"/>
      <c r="R115" s="13">
        <v>-2211.093104</v>
      </c>
      <c r="S115" s="13">
        <v>1520.849488</v>
      </c>
      <c r="T115" s="17"/>
      <c r="U115" s="17"/>
      <c r="V115" s="17"/>
      <c r="W115" s="17"/>
      <c r="X115" s="13">
        <v>-4599.480243</v>
      </c>
      <c r="Y115" s="17"/>
      <c r="Z115" s="17"/>
      <c r="AA115" s="17"/>
      <c r="AB115" s="17"/>
      <c r="AC115" s="17"/>
      <c r="AD115" s="13">
        <v>386.9951189</v>
      </c>
      <c r="AE115" s="17"/>
      <c r="AF115" s="17"/>
      <c r="AG115" s="17"/>
      <c r="AH115" s="17"/>
    </row>
    <row r="116">
      <c r="A116" s="13">
        <f t="shared" si="1"/>
        <v>47</v>
      </c>
      <c r="B116" s="13">
        <f t="shared" si="2"/>
        <v>2023</v>
      </c>
      <c r="C116" s="14">
        <v>45250.0</v>
      </c>
      <c r="D116" s="13">
        <v>13839.82945</v>
      </c>
      <c r="E116" s="13">
        <v>5505.291697</v>
      </c>
      <c r="F116" s="17"/>
      <c r="G116" s="17"/>
      <c r="H116" s="17"/>
      <c r="I116" s="17"/>
      <c r="J116" s="13">
        <v>6430.838165</v>
      </c>
      <c r="K116" s="17"/>
      <c r="L116" s="13">
        <v>456.0087589</v>
      </c>
      <c r="M116" s="17"/>
      <c r="N116" s="17"/>
      <c r="O116" s="17"/>
      <c r="P116" s="17"/>
      <c r="Q116" s="17"/>
      <c r="R116" s="13">
        <v>7615.889684</v>
      </c>
      <c r="S116" s="13">
        <v>3994.489924</v>
      </c>
      <c r="T116" s="17"/>
      <c r="U116" s="17"/>
      <c r="V116" s="17"/>
      <c r="W116" s="17"/>
      <c r="X116" s="13">
        <v>-690.4259153</v>
      </c>
      <c r="Y116" s="17"/>
      <c r="Z116" s="17"/>
      <c r="AA116" s="17"/>
      <c r="AB116" s="17"/>
      <c r="AC116" s="17"/>
      <c r="AD116" s="13">
        <v>456.0087589</v>
      </c>
      <c r="AE116" s="17"/>
      <c r="AF116" s="17"/>
      <c r="AG116" s="17"/>
      <c r="AH116" s="17"/>
    </row>
    <row r="117">
      <c r="A117" s="13">
        <f t="shared" si="1"/>
        <v>47</v>
      </c>
      <c r="B117" s="13">
        <f t="shared" si="2"/>
        <v>2023</v>
      </c>
      <c r="C117" s="14">
        <v>45251.0</v>
      </c>
      <c r="D117" s="13">
        <v>-4181.979986</v>
      </c>
      <c r="E117" s="13">
        <v>-8848.744032</v>
      </c>
      <c r="F117" s="17"/>
      <c r="G117" s="17"/>
      <c r="H117" s="17"/>
      <c r="I117" s="17"/>
      <c r="J117" s="13">
        <v>3076.860505</v>
      </c>
      <c r="K117" s="17"/>
      <c r="L117" s="13">
        <v>-44.1123633</v>
      </c>
      <c r="M117" s="17"/>
      <c r="N117" s="17"/>
      <c r="O117" s="17"/>
      <c r="P117" s="17"/>
      <c r="Q117" s="17"/>
      <c r="R117" s="13">
        <v>1431.808134</v>
      </c>
      <c r="S117" s="13">
        <v>-6927.624413</v>
      </c>
      <c r="T117" s="17"/>
      <c r="U117" s="17"/>
      <c r="V117" s="17"/>
      <c r="W117" s="17"/>
      <c r="X117" s="13">
        <v>559.1353999</v>
      </c>
      <c r="Y117" s="17"/>
      <c r="Z117" s="17"/>
      <c r="AA117" s="17"/>
      <c r="AB117" s="17"/>
      <c r="AC117" s="17"/>
      <c r="AD117" s="13">
        <v>-44.1123633</v>
      </c>
      <c r="AE117" s="17"/>
      <c r="AF117" s="17"/>
      <c r="AG117" s="17"/>
      <c r="AH117" s="17"/>
    </row>
    <row r="118">
      <c r="A118" s="13">
        <f t="shared" si="1"/>
        <v>47</v>
      </c>
      <c r="B118" s="13">
        <f t="shared" si="2"/>
        <v>2023</v>
      </c>
      <c r="C118" s="14">
        <v>45252.0</v>
      </c>
      <c r="D118" s="13">
        <v>1209.333641</v>
      </c>
      <c r="E118" s="13">
        <v>-5117.557903</v>
      </c>
      <c r="F118" s="17"/>
      <c r="G118" s="17"/>
      <c r="H118" s="17"/>
      <c r="I118" s="17"/>
      <c r="J118" s="13">
        <v>154.5291182</v>
      </c>
      <c r="K118" s="17"/>
      <c r="L118" s="13">
        <v>-3886.350565</v>
      </c>
      <c r="M118" s="17"/>
      <c r="N118" s="17"/>
      <c r="O118" s="17"/>
      <c r="P118" s="17"/>
      <c r="Q118" s="17"/>
      <c r="R118" s="13">
        <v>315.3798208</v>
      </c>
      <c r="S118" s="13">
        <v>-446.6687944</v>
      </c>
      <c r="T118" s="17"/>
      <c r="U118" s="17"/>
      <c r="V118" s="17"/>
      <c r="W118" s="17"/>
      <c r="X118" s="13">
        <v>-1362.057596</v>
      </c>
      <c r="Y118" s="17"/>
      <c r="Z118" s="17"/>
      <c r="AA118" s="17"/>
      <c r="AB118" s="17"/>
      <c r="AC118" s="17"/>
      <c r="AD118" s="13">
        <v>-3886.350565</v>
      </c>
      <c r="AE118" s="17"/>
      <c r="AF118" s="17"/>
      <c r="AG118" s="17"/>
      <c r="AH118" s="17"/>
    </row>
    <row r="119">
      <c r="A119" s="13">
        <f t="shared" si="1"/>
        <v>47</v>
      </c>
      <c r="B119" s="13">
        <f t="shared" si="2"/>
        <v>2023</v>
      </c>
      <c r="C119" s="14">
        <v>45253.0</v>
      </c>
      <c r="D119" s="13">
        <v>1.58486303</v>
      </c>
      <c r="E119" s="13">
        <v>-24.82382238</v>
      </c>
      <c r="F119" s="17"/>
      <c r="G119" s="17"/>
      <c r="H119" s="17"/>
      <c r="I119" s="17"/>
      <c r="J119" s="13">
        <v>301.1220777</v>
      </c>
      <c r="K119" s="17"/>
      <c r="L119" s="13">
        <v>-0.17238149</v>
      </c>
      <c r="M119" s="17"/>
      <c r="N119" s="17"/>
      <c r="O119" s="17"/>
      <c r="P119" s="17"/>
      <c r="Q119" s="17"/>
      <c r="R119" s="13">
        <v>8932.611081</v>
      </c>
      <c r="S119" s="13">
        <v>1.487412</v>
      </c>
      <c r="T119" s="17"/>
      <c r="U119" s="17"/>
      <c r="V119" s="17"/>
      <c r="W119" s="17"/>
      <c r="X119" s="13">
        <v>-816.036861</v>
      </c>
      <c r="Y119" s="17"/>
      <c r="Z119" s="17"/>
      <c r="AA119" s="17"/>
      <c r="AB119" s="17"/>
      <c r="AC119" s="17"/>
      <c r="AD119" s="13">
        <v>-0.17238149</v>
      </c>
      <c r="AE119" s="17"/>
      <c r="AF119" s="17"/>
      <c r="AG119" s="17"/>
      <c r="AH119" s="17"/>
    </row>
    <row r="120">
      <c r="A120" s="13">
        <f t="shared" si="1"/>
        <v>47</v>
      </c>
      <c r="B120" s="13">
        <f t="shared" si="2"/>
        <v>2023</v>
      </c>
      <c r="C120" s="14">
        <v>45254.0</v>
      </c>
      <c r="D120" s="13">
        <v>2930.737201</v>
      </c>
      <c r="E120" s="13">
        <v>-1403.148258</v>
      </c>
      <c r="F120" s="17"/>
      <c r="G120" s="17"/>
      <c r="H120" s="17"/>
      <c r="I120" s="17"/>
      <c r="J120" s="13">
        <v>6333.716096</v>
      </c>
      <c r="K120" s="17"/>
      <c r="L120" s="13">
        <v>-29.88223896</v>
      </c>
      <c r="M120" s="17"/>
      <c r="N120" s="17"/>
      <c r="O120" s="17"/>
      <c r="P120" s="17"/>
      <c r="Q120" s="17"/>
      <c r="R120" s="13">
        <v>-1424.401786</v>
      </c>
      <c r="S120" s="13">
        <v>603.3404102</v>
      </c>
      <c r="T120" s="17"/>
      <c r="U120" s="17"/>
      <c r="V120" s="17"/>
      <c r="W120" s="17"/>
      <c r="X120" s="13">
        <v>-1906.103173</v>
      </c>
      <c r="Y120" s="17"/>
      <c r="Z120" s="17"/>
      <c r="AA120" s="17"/>
      <c r="AB120" s="17"/>
      <c r="AC120" s="17"/>
      <c r="AD120" s="13">
        <v>-29.88223896</v>
      </c>
      <c r="AE120" s="17"/>
      <c r="AF120" s="17"/>
      <c r="AG120" s="17"/>
      <c r="AH120" s="17"/>
    </row>
    <row r="121">
      <c r="A121" s="13">
        <f t="shared" si="1"/>
        <v>48</v>
      </c>
      <c r="B121" s="13">
        <f t="shared" si="2"/>
        <v>2023</v>
      </c>
      <c r="C121" s="14">
        <v>45257.0</v>
      </c>
      <c r="D121" s="13">
        <v>1657.626444</v>
      </c>
      <c r="E121" s="13">
        <v>-594.9326468</v>
      </c>
      <c r="F121" s="17"/>
      <c r="G121" s="17"/>
      <c r="H121" s="17"/>
      <c r="I121" s="17"/>
      <c r="J121" s="13">
        <v>-4009.653962</v>
      </c>
      <c r="K121" s="17"/>
      <c r="L121" s="13">
        <v>-528.0249171</v>
      </c>
      <c r="M121" s="17"/>
      <c r="N121" s="17"/>
      <c r="O121" s="17"/>
      <c r="P121" s="17"/>
      <c r="Q121" s="17"/>
      <c r="R121" s="13">
        <v>-6849.499444</v>
      </c>
      <c r="S121" s="13">
        <v>1296.504647</v>
      </c>
      <c r="T121" s="17"/>
      <c r="U121" s="17"/>
      <c r="V121" s="17"/>
      <c r="W121" s="17"/>
      <c r="X121" s="13">
        <v>995.8021327</v>
      </c>
      <c r="Y121" s="17"/>
      <c r="Z121" s="17"/>
      <c r="AA121" s="17"/>
      <c r="AB121" s="17"/>
      <c r="AC121" s="17"/>
      <c r="AD121" s="13">
        <v>-528.0249171</v>
      </c>
      <c r="AE121" s="17"/>
      <c r="AF121" s="17"/>
      <c r="AG121" s="17"/>
      <c r="AH121" s="17"/>
    </row>
    <row r="122">
      <c r="A122" s="13">
        <f t="shared" si="1"/>
        <v>48</v>
      </c>
      <c r="B122" s="13">
        <f t="shared" si="2"/>
        <v>2023</v>
      </c>
      <c r="C122" s="14">
        <v>45258.0</v>
      </c>
      <c r="D122" s="13">
        <v>-8474.494636</v>
      </c>
      <c r="E122" s="13">
        <v>-957.9385307</v>
      </c>
      <c r="F122" s="17"/>
      <c r="G122" s="17"/>
      <c r="H122" s="17"/>
      <c r="I122" s="17"/>
      <c r="J122" s="13">
        <v>-4729.771955</v>
      </c>
      <c r="K122" s="17"/>
      <c r="L122" s="13">
        <v>-858.8098448</v>
      </c>
      <c r="M122" s="17"/>
      <c r="N122" s="17"/>
      <c r="O122" s="17"/>
      <c r="P122" s="17"/>
      <c r="Q122" s="17"/>
      <c r="R122" s="13">
        <v>-4921.467999</v>
      </c>
      <c r="S122" s="13">
        <v>547.964156</v>
      </c>
      <c r="T122" s="17"/>
      <c r="U122" s="17"/>
      <c r="V122" s="17"/>
      <c r="W122" s="17"/>
      <c r="X122" s="13">
        <v>-563.4937071</v>
      </c>
      <c r="Y122" s="17"/>
      <c r="Z122" s="17"/>
      <c r="AA122" s="17"/>
      <c r="AB122" s="17"/>
      <c r="AC122" s="17"/>
      <c r="AD122" s="13">
        <v>-858.8098448</v>
      </c>
      <c r="AE122" s="17"/>
      <c r="AF122" s="17"/>
      <c r="AG122" s="17"/>
      <c r="AH122" s="17"/>
    </row>
    <row r="123">
      <c r="A123" s="13">
        <f t="shared" si="1"/>
        <v>48</v>
      </c>
      <c r="B123" s="13">
        <f t="shared" si="2"/>
        <v>2023</v>
      </c>
      <c r="C123" s="14">
        <v>45259.0</v>
      </c>
      <c r="D123" s="13">
        <v>4132.953423</v>
      </c>
      <c r="E123" s="13">
        <v>7630.224895</v>
      </c>
      <c r="F123" s="17"/>
      <c r="G123" s="17"/>
      <c r="H123" s="17"/>
      <c r="I123" s="17"/>
      <c r="J123" s="13">
        <v>4040.712414</v>
      </c>
      <c r="K123" s="17"/>
      <c r="L123" s="13">
        <v>1531.182715</v>
      </c>
      <c r="M123" s="17"/>
      <c r="N123" s="17"/>
      <c r="O123" s="17"/>
      <c r="P123" s="17"/>
      <c r="Q123" s="17"/>
      <c r="R123" s="13">
        <v>23481.67449</v>
      </c>
      <c r="S123" s="13">
        <v>2556.431299</v>
      </c>
      <c r="T123" s="17"/>
      <c r="U123" s="17"/>
      <c r="V123" s="17"/>
      <c r="W123" s="17"/>
      <c r="X123" s="13">
        <v>649.3182419</v>
      </c>
      <c r="Y123" s="17"/>
      <c r="Z123" s="17"/>
      <c r="AA123" s="17"/>
      <c r="AB123" s="17"/>
      <c r="AC123" s="17"/>
      <c r="AD123" s="13">
        <v>1531.182715</v>
      </c>
      <c r="AE123" s="17"/>
      <c r="AF123" s="17"/>
      <c r="AG123" s="17"/>
      <c r="AH123" s="17"/>
    </row>
    <row r="124">
      <c r="A124" s="13">
        <f t="shared" si="1"/>
        <v>48</v>
      </c>
      <c r="B124" s="13">
        <f t="shared" si="2"/>
        <v>2023</v>
      </c>
      <c r="C124" s="14">
        <v>45260.0</v>
      </c>
      <c r="D124" s="13">
        <v>2224.524991</v>
      </c>
      <c r="E124" s="13">
        <v>-2418.060273</v>
      </c>
      <c r="F124" s="17"/>
      <c r="G124" s="17"/>
      <c r="H124" s="17"/>
      <c r="I124" s="17"/>
      <c r="J124" s="13">
        <v>6169.349313</v>
      </c>
      <c r="K124" s="17"/>
      <c r="L124" s="13">
        <v>-2318.50589</v>
      </c>
      <c r="M124" s="17"/>
      <c r="N124" s="17"/>
      <c r="O124" s="17"/>
      <c r="P124" s="17"/>
      <c r="Q124" s="17"/>
      <c r="R124" s="13">
        <v>10360.85767</v>
      </c>
      <c r="S124" s="13">
        <v>-2279.245005</v>
      </c>
      <c r="T124" s="17"/>
      <c r="U124" s="17"/>
      <c r="V124" s="17"/>
      <c r="W124" s="17"/>
      <c r="X124" s="13">
        <v>-3275.077973</v>
      </c>
      <c r="Y124" s="17"/>
      <c r="Z124" s="17"/>
      <c r="AA124" s="17"/>
      <c r="AB124" s="17"/>
      <c r="AC124" s="17"/>
      <c r="AD124" s="13">
        <v>-2318.50589</v>
      </c>
      <c r="AE124" s="17"/>
      <c r="AF124" s="17"/>
      <c r="AG124" s="17"/>
      <c r="AH124" s="17"/>
    </row>
    <row r="125">
      <c r="A125" s="13">
        <f t="shared" si="1"/>
        <v>48</v>
      </c>
      <c r="B125" s="13">
        <f t="shared" si="2"/>
        <v>2023</v>
      </c>
      <c r="C125" s="14">
        <v>45261.0</v>
      </c>
      <c r="D125" s="13">
        <v>14623.01397</v>
      </c>
      <c r="E125" s="13">
        <v>10661.4714</v>
      </c>
      <c r="F125" s="17"/>
      <c r="G125" s="17"/>
      <c r="H125" s="17"/>
      <c r="I125" s="17"/>
      <c r="J125" s="13">
        <v>18897.40508</v>
      </c>
      <c r="K125" s="17"/>
      <c r="L125" s="13">
        <v>138.4646248</v>
      </c>
      <c r="M125" s="17"/>
      <c r="N125" s="17"/>
      <c r="O125" s="17"/>
      <c r="P125" s="17"/>
      <c r="Q125" s="17"/>
      <c r="R125" s="13">
        <v>22273.23274</v>
      </c>
      <c r="S125" s="13">
        <v>1157.902929</v>
      </c>
      <c r="T125" s="17"/>
      <c r="U125" s="17"/>
      <c r="V125" s="17"/>
      <c r="W125" s="17"/>
      <c r="X125" s="13">
        <v>-2401.292911</v>
      </c>
      <c r="Y125" s="17"/>
      <c r="Z125" s="17"/>
      <c r="AA125" s="17"/>
      <c r="AB125" s="17"/>
      <c r="AC125" s="17"/>
      <c r="AD125" s="13">
        <v>138.4646248</v>
      </c>
      <c r="AE125" s="17"/>
      <c r="AF125" s="17"/>
      <c r="AG125" s="17"/>
      <c r="AH125" s="17"/>
    </row>
    <row r="126">
      <c r="A126" s="13">
        <f t="shared" si="1"/>
        <v>49</v>
      </c>
      <c r="B126" s="13">
        <f t="shared" si="2"/>
        <v>2023</v>
      </c>
      <c r="C126" s="14">
        <v>45264.0</v>
      </c>
      <c r="D126" s="13">
        <v>-9536.497531</v>
      </c>
      <c r="E126" s="13">
        <v>-9916.137812</v>
      </c>
      <c r="F126" s="17"/>
      <c r="G126" s="17"/>
      <c r="H126" s="17"/>
      <c r="I126" s="17"/>
      <c r="J126" s="13">
        <v>-13574.54088</v>
      </c>
      <c r="K126" s="17"/>
      <c r="L126" s="13">
        <v>-7483.270513</v>
      </c>
      <c r="M126" s="17"/>
      <c r="N126" s="17"/>
      <c r="O126" s="17"/>
      <c r="P126" s="17"/>
      <c r="Q126" s="17"/>
      <c r="R126" s="13">
        <v>4086.841098</v>
      </c>
      <c r="S126" s="13">
        <v>-1434.460917</v>
      </c>
      <c r="T126" s="17"/>
      <c r="U126" s="17"/>
      <c r="V126" s="17"/>
      <c r="W126" s="17"/>
      <c r="X126" s="13">
        <v>1171.940811</v>
      </c>
      <c r="Y126" s="17"/>
      <c r="Z126" s="17"/>
      <c r="AA126" s="17"/>
      <c r="AB126" s="17"/>
      <c r="AC126" s="17"/>
      <c r="AD126" s="13">
        <v>-7483.270513</v>
      </c>
      <c r="AE126" s="17"/>
      <c r="AF126" s="17"/>
      <c r="AG126" s="17"/>
      <c r="AH126" s="17"/>
    </row>
    <row r="127">
      <c r="A127" s="13">
        <f t="shared" si="1"/>
        <v>49</v>
      </c>
      <c r="B127" s="13">
        <f t="shared" si="2"/>
        <v>2023</v>
      </c>
      <c r="C127" s="14">
        <v>45265.0</v>
      </c>
      <c r="D127" s="13">
        <v>-3120.368574</v>
      </c>
      <c r="E127" s="13">
        <v>-2044.269937</v>
      </c>
      <c r="F127" s="17"/>
      <c r="G127" s="17"/>
      <c r="H127" s="17"/>
      <c r="I127" s="17"/>
      <c r="J127" s="13">
        <v>-2595.234365</v>
      </c>
      <c r="K127" s="17"/>
      <c r="L127" s="13">
        <v>405.980031</v>
      </c>
      <c r="M127" s="13">
        <v>1533.374054</v>
      </c>
      <c r="N127" s="17"/>
      <c r="O127" s="17"/>
      <c r="P127" s="17"/>
      <c r="Q127" s="17"/>
      <c r="R127" s="13">
        <v>-9204.668909</v>
      </c>
      <c r="S127" s="13">
        <v>1099.421237</v>
      </c>
      <c r="T127" s="17"/>
      <c r="U127" s="17"/>
      <c r="V127" s="17"/>
      <c r="W127" s="17"/>
      <c r="X127" s="13">
        <v>1232.171431</v>
      </c>
      <c r="Y127" s="17"/>
      <c r="Z127" s="17"/>
      <c r="AA127" s="17"/>
      <c r="AB127" s="17"/>
      <c r="AC127" s="17"/>
      <c r="AD127" s="13">
        <v>1939.354085</v>
      </c>
      <c r="AE127" s="17"/>
      <c r="AF127" s="17"/>
      <c r="AG127" s="17"/>
      <c r="AH127" s="17"/>
    </row>
    <row r="128">
      <c r="A128" s="13">
        <f t="shared" si="1"/>
        <v>49</v>
      </c>
      <c r="B128" s="13">
        <f t="shared" si="2"/>
        <v>2023</v>
      </c>
      <c r="C128" s="14">
        <v>45266.0</v>
      </c>
      <c r="D128" s="13">
        <v>-5487.477863</v>
      </c>
      <c r="E128" s="13">
        <v>-1310.827953</v>
      </c>
      <c r="F128" s="17"/>
      <c r="G128" s="17"/>
      <c r="H128" s="17"/>
      <c r="I128" s="17"/>
      <c r="J128" s="13">
        <v>-4157.367113</v>
      </c>
      <c r="K128" s="17"/>
      <c r="L128" s="13">
        <v>2473.635151</v>
      </c>
      <c r="M128" s="13">
        <v>-2650.021161</v>
      </c>
      <c r="N128" s="17"/>
      <c r="O128" s="17"/>
      <c r="P128" s="17"/>
      <c r="Q128" s="17"/>
      <c r="R128" s="13">
        <v>4244.761811</v>
      </c>
      <c r="S128" s="13">
        <v>-938.1346204</v>
      </c>
      <c r="T128" s="17"/>
      <c r="U128" s="17"/>
      <c r="V128" s="17"/>
      <c r="W128" s="17"/>
      <c r="X128" s="13">
        <v>-914.8359944</v>
      </c>
      <c r="Y128" s="17"/>
      <c r="Z128" s="17"/>
      <c r="AA128" s="17"/>
      <c r="AB128" s="17"/>
      <c r="AC128" s="17"/>
      <c r="AD128" s="13">
        <v>-176.3860103</v>
      </c>
      <c r="AE128" s="17"/>
      <c r="AF128" s="17"/>
      <c r="AG128" s="17"/>
      <c r="AH128" s="17"/>
    </row>
    <row r="129">
      <c r="A129" s="13">
        <f t="shared" si="1"/>
        <v>49</v>
      </c>
      <c r="B129" s="13">
        <f t="shared" si="2"/>
        <v>2023</v>
      </c>
      <c r="C129" s="14">
        <v>45267.0</v>
      </c>
      <c r="D129" s="13">
        <v>5215.792358</v>
      </c>
      <c r="E129" s="13">
        <v>-573.2425942</v>
      </c>
      <c r="F129" s="17"/>
      <c r="G129" s="17"/>
      <c r="H129" s="17"/>
      <c r="I129" s="17"/>
      <c r="J129" s="13">
        <v>11307.33728</v>
      </c>
      <c r="K129" s="17"/>
      <c r="L129" s="13">
        <v>-2433.01113</v>
      </c>
      <c r="M129" s="13">
        <v>6881.833317</v>
      </c>
      <c r="N129" s="17"/>
      <c r="O129" s="17"/>
      <c r="P129" s="17"/>
      <c r="Q129" s="17"/>
      <c r="R129" s="13">
        <v>-2244.317105</v>
      </c>
      <c r="S129" s="13">
        <v>3566.588073</v>
      </c>
      <c r="T129" s="17"/>
      <c r="U129" s="17"/>
      <c r="V129" s="17"/>
      <c r="W129" s="17"/>
      <c r="X129" s="13">
        <v>-1968.742084</v>
      </c>
      <c r="Y129" s="17"/>
      <c r="Z129" s="17"/>
      <c r="AA129" s="17"/>
      <c r="AB129" s="17"/>
      <c r="AC129" s="17"/>
      <c r="AD129" s="13">
        <v>4448.822186</v>
      </c>
      <c r="AE129" s="17"/>
      <c r="AF129" s="17"/>
      <c r="AG129" s="17"/>
      <c r="AH129" s="17"/>
    </row>
    <row r="130">
      <c r="A130" s="13">
        <f t="shared" si="1"/>
        <v>49</v>
      </c>
      <c r="B130" s="13">
        <f t="shared" si="2"/>
        <v>2023</v>
      </c>
      <c r="C130" s="14">
        <v>45268.0</v>
      </c>
      <c r="D130" s="13">
        <v>7314.963022</v>
      </c>
      <c r="E130" s="13">
        <v>1142.468178</v>
      </c>
      <c r="F130" s="17"/>
      <c r="G130" s="17"/>
      <c r="H130" s="17"/>
      <c r="I130" s="17"/>
      <c r="J130" s="13">
        <v>6113.164672</v>
      </c>
      <c r="K130" s="17"/>
      <c r="L130" s="13">
        <v>-1000.538587</v>
      </c>
      <c r="M130" s="13">
        <v>5948.118057</v>
      </c>
      <c r="N130" s="17"/>
      <c r="O130" s="17"/>
      <c r="P130" s="17"/>
      <c r="Q130" s="17"/>
      <c r="R130" s="13">
        <v>-5517.065056</v>
      </c>
      <c r="S130" s="13">
        <v>1504.808844</v>
      </c>
      <c r="T130" s="17"/>
      <c r="U130" s="17"/>
      <c r="V130" s="17"/>
      <c r="W130" s="17"/>
      <c r="X130" s="13">
        <v>758.2725256</v>
      </c>
      <c r="Y130" s="17"/>
      <c r="Z130" s="17"/>
      <c r="AA130" s="17"/>
      <c r="AB130" s="17"/>
      <c r="AC130" s="17"/>
      <c r="AD130" s="13">
        <v>4947.57947</v>
      </c>
      <c r="AE130" s="17"/>
      <c r="AF130" s="17"/>
      <c r="AG130" s="17"/>
      <c r="AH130" s="17"/>
    </row>
    <row r="131">
      <c r="A131" s="13">
        <f t="shared" si="1"/>
        <v>50</v>
      </c>
      <c r="B131" s="13">
        <f t="shared" si="2"/>
        <v>2023</v>
      </c>
      <c r="C131" s="14">
        <v>45271.0</v>
      </c>
      <c r="D131" s="13">
        <v>9172.282188</v>
      </c>
      <c r="E131" s="13">
        <v>-2474.483009</v>
      </c>
      <c r="F131" s="17"/>
      <c r="G131" s="17"/>
      <c r="H131" s="17"/>
      <c r="I131" s="17"/>
      <c r="J131" s="13">
        <v>10285.84475</v>
      </c>
      <c r="K131" s="17"/>
      <c r="L131" s="13">
        <v>-939.5177807</v>
      </c>
      <c r="M131" s="13">
        <v>14765.68219</v>
      </c>
      <c r="N131" s="17"/>
      <c r="O131" s="17"/>
      <c r="P131" s="17"/>
      <c r="Q131" s="17"/>
      <c r="R131" s="13">
        <v>10668.97962</v>
      </c>
      <c r="S131" s="13">
        <v>4273.373192</v>
      </c>
      <c r="T131" s="17"/>
      <c r="U131" s="17"/>
      <c r="V131" s="17"/>
      <c r="W131" s="17"/>
      <c r="X131" s="13">
        <v>-1545.349124</v>
      </c>
      <c r="Y131" s="17"/>
      <c r="Z131" s="17"/>
      <c r="AA131" s="17"/>
      <c r="AB131" s="17"/>
      <c r="AC131" s="17"/>
      <c r="AD131" s="13">
        <v>13826.16441</v>
      </c>
      <c r="AE131" s="17"/>
      <c r="AF131" s="17"/>
      <c r="AG131" s="17"/>
      <c r="AH131" s="17"/>
    </row>
    <row r="132">
      <c r="A132" s="13">
        <f t="shared" si="1"/>
        <v>50</v>
      </c>
      <c r="B132" s="13">
        <f t="shared" si="2"/>
        <v>2023</v>
      </c>
      <c r="C132" s="14">
        <v>45272.0</v>
      </c>
      <c r="D132" s="13">
        <v>9327.265463</v>
      </c>
      <c r="E132" s="13">
        <v>16.17150555</v>
      </c>
      <c r="F132" s="17"/>
      <c r="G132" s="17"/>
      <c r="H132" s="17"/>
      <c r="I132" s="17"/>
      <c r="J132" s="13">
        <v>5453.495213</v>
      </c>
      <c r="K132" s="17"/>
      <c r="L132" s="13">
        <v>-1920.518914</v>
      </c>
      <c r="M132" s="13">
        <v>6185.623354</v>
      </c>
      <c r="N132" s="17"/>
      <c r="O132" s="17"/>
      <c r="P132" s="17"/>
      <c r="Q132" s="17"/>
      <c r="R132" s="13">
        <v>-1231.219822</v>
      </c>
      <c r="S132" s="13">
        <v>-2696.459125</v>
      </c>
      <c r="T132" s="17"/>
      <c r="U132" s="17"/>
      <c r="V132" s="17"/>
      <c r="W132" s="17"/>
      <c r="X132" s="13">
        <v>-514.6740686</v>
      </c>
      <c r="Y132" s="17"/>
      <c r="Z132" s="17"/>
      <c r="AA132" s="17"/>
      <c r="AB132" s="17"/>
      <c r="AC132" s="17"/>
      <c r="AD132" s="13">
        <v>4265.10444</v>
      </c>
      <c r="AE132" s="17"/>
      <c r="AF132" s="17"/>
      <c r="AG132" s="17"/>
      <c r="AH132" s="17"/>
    </row>
    <row r="133">
      <c r="A133" s="13">
        <f t="shared" si="1"/>
        <v>50</v>
      </c>
      <c r="B133" s="13">
        <f t="shared" si="2"/>
        <v>2023</v>
      </c>
      <c r="C133" s="14">
        <v>45273.0</v>
      </c>
      <c r="D133" s="13">
        <v>15976.86074</v>
      </c>
      <c r="E133" s="13">
        <v>7322.563173</v>
      </c>
      <c r="F133" s="13">
        <v>660.2962597</v>
      </c>
      <c r="G133" s="17"/>
      <c r="H133" s="17"/>
      <c r="I133" s="17"/>
      <c r="J133" s="13">
        <v>11777.90704</v>
      </c>
      <c r="K133" s="17"/>
      <c r="L133" s="13">
        <v>-7683.200065</v>
      </c>
      <c r="M133" s="13">
        <v>19255.97096</v>
      </c>
      <c r="N133" s="17"/>
      <c r="O133" s="17"/>
      <c r="P133" s="17"/>
      <c r="Q133" s="17"/>
      <c r="R133" s="13">
        <v>-8730.627864</v>
      </c>
      <c r="S133" s="13">
        <v>-2658.346913</v>
      </c>
      <c r="T133" s="17"/>
      <c r="U133" s="17"/>
      <c r="V133" s="17"/>
      <c r="W133" s="17"/>
      <c r="X133" s="13">
        <v>-2453.494707</v>
      </c>
      <c r="Y133" s="17"/>
      <c r="Z133" s="17"/>
      <c r="AA133" s="17"/>
      <c r="AB133" s="17"/>
      <c r="AC133" s="17"/>
      <c r="AD133" s="13">
        <v>11572.7709</v>
      </c>
      <c r="AE133" s="17"/>
      <c r="AF133" s="17"/>
      <c r="AG133" s="17"/>
      <c r="AH133" s="17"/>
    </row>
    <row r="134">
      <c r="A134" s="13">
        <f t="shared" si="1"/>
        <v>50</v>
      </c>
      <c r="B134" s="13">
        <f t="shared" si="2"/>
        <v>2023</v>
      </c>
      <c r="C134" s="14">
        <v>45274.0</v>
      </c>
      <c r="D134" s="13">
        <v>5817.399337</v>
      </c>
      <c r="E134" s="13">
        <v>3455.768144</v>
      </c>
      <c r="F134" s="13">
        <v>-400.4062943</v>
      </c>
      <c r="G134" s="17"/>
      <c r="H134" s="17"/>
      <c r="I134" s="17"/>
      <c r="J134" s="13">
        <v>7757.330743</v>
      </c>
      <c r="K134" s="17"/>
      <c r="L134" s="13">
        <v>-5807.129986</v>
      </c>
      <c r="M134" s="13">
        <v>7260.788478</v>
      </c>
      <c r="N134" s="17"/>
      <c r="O134" s="17"/>
      <c r="P134" s="17"/>
      <c r="Q134" s="17"/>
      <c r="R134" s="13">
        <v>-5166.391825</v>
      </c>
      <c r="S134" s="13">
        <v>4228.590189</v>
      </c>
      <c r="T134" s="17"/>
      <c r="U134" s="17"/>
      <c r="V134" s="17"/>
      <c r="W134" s="17"/>
      <c r="X134" s="13">
        <v>-4461.436577</v>
      </c>
      <c r="Y134" s="17"/>
      <c r="Z134" s="17"/>
      <c r="AA134" s="17"/>
      <c r="AB134" s="17"/>
      <c r="AC134" s="17"/>
      <c r="AD134" s="13">
        <v>1453.658492</v>
      </c>
      <c r="AE134" s="17"/>
      <c r="AF134" s="17"/>
      <c r="AG134" s="17"/>
      <c r="AH134" s="17"/>
    </row>
    <row r="135">
      <c r="A135" s="13">
        <f t="shared" si="1"/>
        <v>50</v>
      </c>
      <c r="B135" s="13">
        <f t="shared" si="2"/>
        <v>2023</v>
      </c>
      <c r="C135" s="14">
        <v>45275.0</v>
      </c>
      <c r="D135" s="13">
        <v>2924.33852</v>
      </c>
      <c r="E135" s="13">
        <v>1227.394133</v>
      </c>
      <c r="F135" s="13">
        <v>-340.7860176</v>
      </c>
      <c r="G135" s="17"/>
      <c r="H135" s="17"/>
      <c r="I135" s="17"/>
      <c r="J135" s="13">
        <v>-2297.061257</v>
      </c>
      <c r="K135" s="17"/>
      <c r="L135" s="13">
        <v>1684.971123</v>
      </c>
      <c r="M135" s="13">
        <v>-946.5667043</v>
      </c>
      <c r="N135" s="17"/>
      <c r="O135" s="17"/>
      <c r="P135" s="17"/>
      <c r="Q135" s="17"/>
      <c r="R135" s="13">
        <v>2632.1459</v>
      </c>
      <c r="S135" s="13">
        <v>3875.331619</v>
      </c>
      <c r="T135" s="17"/>
      <c r="U135" s="17"/>
      <c r="V135" s="17"/>
      <c r="W135" s="17"/>
      <c r="X135" s="13">
        <v>830.4710699</v>
      </c>
      <c r="Y135" s="17"/>
      <c r="Z135" s="17"/>
      <c r="AA135" s="17"/>
      <c r="AB135" s="17"/>
      <c r="AC135" s="17"/>
      <c r="AD135" s="13">
        <v>738.4044187</v>
      </c>
      <c r="AE135" s="17"/>
      <c r="AF135" s="17"/>
      <c r="AG135" s="17"/>
      <c r="AH135" s="17"/>
    </row>
    <row r="136">
      <c r="A136" s="13">
        <f t="shared" si="1"/>
        <v>51</v>
      </c>
      <c r="B136" s="13">
        <f t="shared" si="2"/>
        <v>2023</v>
      </c>
      <c r="C136" s="14">
        <v>45278.0</v>
      </c>
      <c r="D136" s="13">
        <v>7326.336493</v>
      </c>
      <c r="E136" s="13">
        <v>1976.308016</v>
      </c>
      <c r="F136" s="13">
        <v>678.4792296</v>
      </c>
      <c r="G136" s="17"/>
      <c r="H136" s="17"/>
      <c r="I136" s="17"/>
      <c r="J136" s="13">
        <v>2668.662627</v>
      </c>
      <c r="K136" s="17"/>
      <c r="L136" s="13">
        <v>-0.68912658</v>
      </c>
      <c r="M136" s="13">
        <v>1482.619255</v>
      </c>
      <c r="N136" s="17"/>
      <c r="O136" s="17"/>
      <c r="P136" s="17"/>
      <c r="Q136" s="17"/>
      <c r="R136" s="13">
        <v>8697.899573</v>
      </c>
      <c r="S136" s="13">
        <v>-789.04784</v>
      </c>
      <c r="T136" s="17"/>
      <c r="U136" s="17"/>
      <c r="V136" s="17"/>
      <c r="W136" s="17"/>
      <c r="X136" s="13">
        <v>-662.6635539</v>
      </c>
      <c r="Y136" s="17"/>
      <c r="Z136" s="17"/>
      <c r="AA136" s="17"/>
      <c r="AB136" s="17"/>
      <c r="AC136" s="17"/>
      <c r="AD136" s="13">
        <v>1481.930128</v>
      </c>
      <c r="AE136" s="17"/>
      <c r="AF136" s="17"/>
      <c r="AG136" s="17"/>
      <c r="AH136" s="17"/>
    </row>
    <row r="137">
      <c r="A137" s="13">
        <f t="shared" si="1"/>
        <v>51</v>
      </c>
      <c r="B137" s="13">
        <f t="shared" si="2"/>
        <v>2023</v>
      </c>
      <c r="C137" s="14">
        <v>45279.0</v>
      </c>
      <c r="D137" s="13">
        <v>2575.33987</v>
      </c>
      <c r="E137" s="13">
        <v>412.8231515</v>
      </c>
      <c r="F137" s="13">
        <v>-251.7638689</v>
      </c>
      <c r="G137" s="17"/>
      <c r="H137" s="17"/>
      <c r="I137" s="17"/>
      <c r="J137" s="13">
        <v>8322.690179</v>
      </c>
      <c r="K137" s="17"/>
      <c r="L137" s="13">
        <v>-1996.937008</v>
      </c>
      <c r="M137" s="13">
        <v>1825.326837</v>
      </c>
      <c r="N137" s="17"/>
      <c r="O137" s="17"/>
      <c r="P137" s="17"/>
      <c r="Q137" s="17"/>
      <c r="R137" s="13">
        <v>7623.145954</v>
      </c>
      <c r="S137" s="13">
        <v>-1371.35454</v>
      </c>
      <c r="T137" s="17"/>
      <c r="U137" s="17"/>
      <c r="V137" s="17"/>
      <c r="W137" s="17"/>
      <c r="X137" s="13">
        <v>-670.4186289</v>
      </c>
      <c r="Y137" s="17"/>
      <c r="Z137" s="17"/>
      <c r="AA137" s="17"/>
      <c r="AB137" s="17"/>
      <c r="AC137" s="17"/>
      <c r="AD137" s="13">
        <v>-171.6101706</v>
      </c>
      <c r="AE137" s="17"/>
      <c r="AF137" s="17"/>
      <c r="AG137" s="17"/>
      <c r="AH137" s="17"/>
    </row>
    <row r="138">
      <c r="A138" s="13">
        <f t="shared" si="1"/>
        <v>51</v>
      </c>
      <c r="B138" s="13">
        <f t="shared" si="2"/>
        <v>2023</v>
      </c>
      <c r="C138" s="14">
        <v>45280.0</v>
      </c>
      <c r="D138" s="13">
        <v>-16176.54457</v>
      </c>
      <c r="E138" s="13">
        <v>-6054.982535</v>
      </c>
      <c r="F138" s="13">
        <v>49.5469408</v>
      </c>
      <c r="G138" s="17"/>
      <c r="H138" s="17"/>
      <c r="I138" s="17"/>
      <c r="J138" s="13">
        <v>-47746.78644</v>
      </c>
      <c r="K138" s="17"/>
      <c r="L138" s="13">
        <v>2571.586394</v>
      </c>
      <c r="M138" s="13">
        <v>-4660.124487</v>
      </c>
      <c r="N138" s="17"/>
      <c r="O138" s="17"/>
      <c r="P138" s="17"/>
      <c r="Q138" s="17"/>
      <c r="R138" s="13">
        <v>-7480.206872</v>
      </c>
      <c r="S138" s="13">
        <v>-1477.95806</v>
      </c>
      <c r="T138" s="17"/>
      <c r="U138" s="17"/>
      <c r="V138" s="17"/>
      <c r="W138" s="17"/>
      <c r="X138" s="13">
        <v>3332.469931</v>
      </c>
      <c r="Y138" s="17"/>
      <c r="Z138" s="17"/>
      <c r="AA138" s="17"/>
      <c r="AB138" s="17"/>
      <c r="AC138" s="17"/>
      <c r="AD138" s="13">
        <v>-2088.538093</v>
      </c>
      <c r="AE138" s="17"/>
      <c r="AF138" s="17"/>
      <c r="AG138" s="17"/>
      <c r="AH138" s="17"/>
    </row>
    <row r="139">
      <c r="A139" s="13">
        <f t="shared" si="1"/>
        <v>51</v>
      </c>
      <c r="B139" s="13">
        <f t="shared" si="2"/>
        <v>2023</v>
      </c>
      <c r="C139" s="14">
        <v>45281.0</v>
      </c>
      <c r="D139" s="13">
        <v>3326.609563</v>
      </c>
      <c r="E139" s="13">
        <v>-1229.801011</v>
      </c>
      <c r="F139" s="13">
        <v>431.0306212</v>
      </c>
      <c r="G139" s="17"/>
      <c r="H139" s="17"/>
      <c r="I139" s="17"/>
      <c r="J139" s="13">
        <v>18408.47947</v>
      </c>
      <c r="K139" s="17"/>
      <c r="L139" s="13">
        <v>-3897.048884</v>
      </c>
      <c r="M139" s="13">
        <v>397.6378589</v>
      </c>
      <c r="N139" s="17"/>
      <c r="O139" s="17"/>
      <c r="P139" s="17"/>
      <c r="Q139" s="17"/>
      <c r="R139" s="13">
        <v>13252.90599</v>
      </c>
      <c r="S139" s="13">
        <v>-488.3558098</v>
      </c>
      <c r="T139" s="17"/>
      <c r="U139" s="17"/>
      <c r="V139" s="17"/>
      <c r="W139" s="17"/>
      <c r="X139" s="13">
        <v>-984.259873</v>
      </c>
      <c r="Y139" s="17"/>
      <c r="Z139" s="17"/>
      <c r="AA139" s="17"/>
      <c r="AB139" s="17"/>
      <c r="AC139" s="17"/>
      <c r="AD139" s="13">
        <v>-3499.411025</v>
      </c>
      <c r="AE139" s="17"/>
      <c r="AF139" s="17"/>
      <c r="AG139" s="17"/>
      <c r="AH139" s="17"/>
    </row>
    <row r="140">
      <c r="A140" s="13">
        <f t="shared" si="1"/>
        <v>51</v>
      </c>
      <c r="B140" s="13">
        <f t="shared" si="2"/>
        <v>2023</v>
      </c>
      <c r="C140" s="14">
        <v>45282.0</v>
      </c>
      <c r="D140" s="13">
        <v>142.7190862</v>
      </c>
      <c r="E140" s="13">
        <v>266.2125606</v>
      </c>
      <c r="F140" s="12">
        <v>0.0</v>
      </c>
      <c r="G140" s="17"/>
      <c r="H140" s="17"/>
      <c r="I140" s="17"/>
      <c r="J140" s="13">
        <v>-27.35231937</v>
      </c>
      <c r="K140" s="17"/>
      <c r="L140" s="12">
        <v>0.0</v>
      </c>
      <c r="M140" s="13">
        <v>308.514227</v>
      </c>
      <c r="N140" s="17"/>
      <c r="O140" s="17"/>
      <c r="P140" s="17"/>
      <c r="Q140" s="17"/>
      <c r="R140" s="13">
        <v>-2059.400237</v>
      </c>
      <c r="S140" s="12">
        <v>0.0</v>
      </c>
      <c r="T140" s="17"/>
      <c r="U140" s="17"/>
      <c r="V140" s="17"/>
      <c r="W140" s="17"/>
      <c r="X140" s="12">
        <v>0.0</v>
      </c>
      <c r="Y140" s="17"/>
      <c r="Z140" s="17"/>
      <c r="AA140" s="17"/>
      <c r="AB140" s="17"/>
      <c r="AC140" s="17"/>
      <c r="AD140" s="13">
        <v>308.514227</v>
      </c>
      <c r="AE140" s="17"/>
      <c r="AF140" s="17"/>
      <c r="AG140" s="17"/>
      <c r="AH140" s="17"/>
    </row>
    <row r="141">
      <c r="A141" s="13">
        <f t="shared" si="1"/>
        <v>52</v>
      </c>
      <c r="B141" s="13">
        <f t="shared" si="2"/>
        <v>2023</v>
      </c>
      <c r="C141" s="14">
        <v>45285.0</v>
      </c>
      <c r="D141" s="12">
        <v>0.0</v>
      </c>
      <c r="E141" s="12">
        <v>0.0</v>
      </c>
      <c r="F141" s="12">
        <v>0.0</v>
      </c>
      <c r="G141" s="17"/>
      <c r="H141" s="17"/>
      <c r="I141" s="17"/>
      <c r="J141" s="12">
        <v>0.0</v>
      </c>
      <c r="K141" s="17"/>
      <c r="L141" s="12">
        <v>0.0</v>
      </c>
      <c r="M141" s="12">
        <v>0.0</v>
      </c>
      <c r="N141" s="17"/>
      <c r="O141" s="17"/>
      <c r="P141" s="17"/>
      <c r="Q141" s="17"/>
      <c r="R141" s="12">
        <v>0.0</v>
      </c>
      <c r="S141" s="12">
        <v>0.0</v>
      </c>
      <c r="T141" s="17"/>
      <c r="U141" s="17"/>
      <c r="V141" s="17"/>
      <c r="W141" s="17"/>
      <c r="X141" s="12">
        <v>0.0</v>
      </c>
      <c r="Y141" s="17"/>
      <c r="Z141" s="17"/>
      <c r="AA141" s="17"/>
      <c r="AB141" s="17"/>
      <c r="AC141" s="17"/>
      <c r="AD141" s="12">
        <v>0.0</v>
      </c>
      <c r="AE141" s="17"/>
      <c r="AF141" s="17"/>
      <c r="AG141" s="17"/>
      <c r="AH141" s="17"/>
    </row>
    <row r="142">
      <c r="A142" s="13">
        <f t="shared" si="1"/>
        <v>52</v>
      </c>
      <c r="B142" s="13">
        <f t="shared" si="2"/>
        <v>2023</v>
      </c>
      <c r="C142" s="14">
        <v>45286.0</v>
      </c>
      <c r="D142" s="12">
        <v>0.0</v>
      </c>
      <c r="E142" s="12">
        <v>0.0</v>
      </c>
      <c r="F142" s="12">
        <v>0.0</v>
      </c>
      <c r="G142" s="17"/>
      <c r="H142" s="17"/>
      <c r="I142" s="17"/>
      <c r="J142" s="12">
        <v>0.0</v>
      </c>
      <c r="K142" s="17"/>
      <c r="L142" s="12">
        <v>0.0</v>
      </c>
      <c r="M142" s="12">
        <v>0.0</v>
      </c>
      <c r="N142" s="17"/>
      <c r="O142" s="17"/>
      <c r="P142" s="17"/>
      <c r="Q142" s="17"/>
      <c r="R142" s="12">
        <v>0.0</v>
      </c>
      <c r="S142" s="12">
        <v>0.0</v>
      </c>
      <c r="T142" s="17"/>
      <c r="U142" s="17"/>
      <c r="V142" s="17"/>
      <c r="W142" s="17"/>
      <c r="X142" s="12">
        <v>0.0</v>
      </c>
      <c r="Y142" s="17"/>
      <c r="Z142" s="17"/>
      <c r="AA142" s="17"/>
      <c r="AB142" s="17"/>
      <c r="AC142" s="17"/>
      <c r="AD142" s="12">
        <v>0.0</v>
      </c>
      <c r="AE142" s="17"/>
      <c r="AF142" s="17"/>
      <c r="AG142" s="17"/>
      <c r="AH142" s="17"/>
    </row>
    <row r="143">
      <c r="A143" s="13">
        <f t="shared" si="1"/>
        <v>52</v>
      </c>
      <c r="B143" s="13">
        <f t="shared" si="2"/>
        <v>2023</v>
      </c>
      <c r="C143" s="14">
        <v>45287.0</v>
      </c>
      <c r="D143" s="12">
        <v>0.0</v>
      </c>
      <c r="E143" s="12">
        <v>0.0</v>
      </c>
      <c r="F143" s="12">
        <v>0.0</v>
      </c>
      <c r="G143" s="17"/>
      <c r="H143" s="17"/>
      <c r="I143" s="17"/>
      <c r="J143" s="12">
        <v>0.0</v>
      </c>
      <c r="K143" s="17"/>
      <c r="L143" s="12">
        <v>0.0</v>
      </c>
      <c r="M143" s="12">
        <v>0.0</v>
      </c>
      <c r="N143" s="17"/>
      <c r="O143" s="17"/>
      <c r="P143" s="17"/>
      <c r="Q143" s="17"/>
      <c r="R143" s="12">
        <v>0.0</v>
      </c>
      <c r="S143" s="12">
        <v>0.0</v>
      </c>
      <c r="T143" s="17"/>
      <c r="U143" s="17"/>
      <c r="V143" s="17"/>
      <c r="W143" s="17"/>
      <c r="X143" s="12">
        <v>0.0</v>
      </c>
      <c r="Y143" s="17"/>
      <c r="Z143" s="17"/>
      <c r="AA143" s="17"/>
      <c r="AB143" s="17"/>
      <c r="AC143" s="17"/>
      <c r="AD143" s="12">
        <v>0.0</v>
      </c>
      <c r="AE143" s="17"/>
      <c r="AF143" s="17"/>
      <c r="AG143" s="17"/>
      <c r="AH143" s="17"/>
    </row>
    <row r="144">
      <c r="A144" s="13">
        <f t="shared" si="1"/>
        <v>52</v>
      </c>
      <c r="B144" s="13">
        <f t="shared" si="2"/>
        <v>2023</v>
      </c>
      <c r="C144" s="14">
        <v>45288.0</v>
      </c>
      <c r="D144" s="12">
        <v>0.0</v>
      </c>
      <c r="E144" s="12">
        <v>0.0</v>
      </c>
      <c r="F144" s="12">
        <v>0.0</v>
      </c>
      <c r="G144" s="17"/>
      <c r="H144" s="17"/>
      <c r="I144" s="17"/>
      <c r="J144" s="12">
        <v>0.0</v>
      </c>
      <c r="K144" s="17"/>
      <c r="L144" s="12">
        <v>0.0</v>
      </c>
      <c r="M144" s="12">
        <v>0.0</v>
      </c>
      <c r="N144" s="17"/>
      <c r="O144" s="17"/>
      <c r="P144" s="17"/>
      <c r="Q144" s="17"/>
      <c r="R144" s="12">
        <v>0.0</v>
      </c>
      <c r="S144" s="12">
        <v>0.0</v>
      </c>
      <c r="T144" s="17"/>
      <c r="U144" s="17"/>
      <c r="V144" s="17"/>
      <c r="W144" s="17"/>
      <c r="X144" s="12">
        <v>0.0</v>
      </c>
      <c r="Y144" s="17"/>
      <c r="Z144" s="17"/>
      <c r="AA144" s="17"/>
      <c r="AB144" s="17"/>
      <c r="AC144" s="17"/>
      <c r="AD144" s="12">
        <v>0.0</v>
      </c>
      <c r="AE144" s="17"/>
      <c r="AF144" s="17"/>
      <c r="AG144" s="17"/>
      <c r="AH144" s="17"/>
    </row>
    <row r="145">
      <c r="A145" s="13">
        <f t="shared" si="1"/>
        <v>52</v>
      </c>
      <c r="B145" s="13">
        <f t="shared" si="2"/>
        <v>2023</v>
      </c>
      <c r="C145" s="14">
        <v>45289.0</v>
      </c>
      <c r="D145" s="12">
        <v>0.0</v>
      </c>
      <c r="E145" s="12">
        <v>0.0</v>
      </c>
      <c r="F145" s="12">
        <v>0.0</v>
      </c>
      <c r="G145" s="17"/>
      <c r="H145" s="17"/>
      <c r="I145" s="17"/>
      <c r="J145" s="12">
        <v>0.0</v>
      </c>
      <c r="K145" s="17"/>
      <c r="L145" s="12">
        <v>0.0</v>
      </c>
      <c r="M145" s="12">
        <v>0.0</v>
      </c>
      <c r="N145" s="17"/>
      <c r="O145" s="17"/>
      <c r="P145" s="17"/>
      <c r="Q145" s="17"/>
      <c r="R145" s="12">
        <v>0.0</v>
      </c>
      <c r="S145" s="12">
        <v>0.0</v>
      </c>
      <c r="T145" s="17"/>
      <c r="U145" s="17"/>
      <c r="V145" s="17"/>
      <c r="W145" s="17"/>
      <c r="X145" s="12">
        <v>0.0</v>
      </c>
      <c r="Y145" s="17"/>
      <c r="Z145" s="17"/>
      <c r="AA145" s="17"/>
      <c r="AB145" s="17"/>
      <c r="AC145" s="17"/>
      <c r="AD145" s="12">
        <v>0.0</v>
      </c>
      <c r="AE145" s="17"/>
      <c r="AF145" s="17"/>
      <c r="AG145" s="17"/>
      <c r="AH145" s="17"/>
    </row>
    <row r="146">
      <c r="A146" s="13">
        <f t="shared" si="1"/>
        <v>1</v>
      </c>
      <c r="B146" s="13">
        <f t="shared" si="2"/>
        <v>2024</v>
      </c>
      <c r="C146" s="14">
        <v>45292.0</v>
      </c>
      <c r="D146" s="12">
        <v>0.0</v>
      </c>
      <c r="E146" s="12">
        <v>0.0</v>
      </c>
      <c r="F146" s="12">
        <v>0.0</v>
      </c>
      <c r="G146" s="17"/>
      <c r="H146" s="17"/>
      <c r="I146" s="17"/>
      <c r="J146" s="12">
        <v>0.0</v>
      </c>
      <c r="K146" s="17"/>
      <c r="L146" s="12">
        <v>0.0</v>
      </c>
      <c r="M146" s="12">
        <v>0.0</v>
      </c>
      <c r="N146" s="17"/>
      <c r="O146" s="17"/>
      <c r="P146" s="17"/>
      <c r="Q146" s="17"/>
      <c r="R146" s="12">
        <v>0.0</v>
      </c>
      <c r="S146" s="12">
        <v>0.0</v>
      </c>
      <c r="T146" s="17"/>
      <c r="U146" s="17"/>
      <c r="V146" s="17"/>
      <c r="W146" s="17"/>
      <c r="X146" s="12">
        <v>0.0</v>
      </c>
      <c r="Y146" s="17"/>
      <c r="Z146" s="17"/>
      <c r="AA146" s="17"/>
      <c r="AB146" s="17"/>
      <c r="AC146" s="17"/>
      <c r="AD146" s="12">
        <v>0.0</v>
      </c>
      <c r="AE146" s="17"/>
      <c r="AF146" s="17"/>
      <c r="AG146" s="17"/>
      <c r="AH146" s="17"/>
    </row>
    <row r="147">
      <c r="A147" s="13">
        <f t="shared" si="1"/>
        <v>1</v>
      </c>
      <c r="B147" s="13">
        <f t="shared" si="2"/>
        <v>2024</v>
      </c>
      <c r="C147" s="14">
        <v>45293.0</v>
      </c>
      <c r="D147" s="13">
        <v>-5926.692468</v>
      </c>
      <c r="E147" s="13">
        <v>1186.371405</v>
      </c>
      <c r="F147" s="12">
        <v>0.0</v>
      </c>
      <c r="G147" s="17"/>
      <c r="H147" s="17"/>
      <c r="I147" s="17"/>
      <c r="J147" s="13">
        <v>288.6209265</v>
      </c>
      <c r="K147" s="17"/>
      <c r="L147" s="13">
        <v>1036.238578</v>
      </c>
      <c r="M147" s="13">
        <v>-3472.706323</v>
      </c>
      <c r="N147" s="17"/>
      <c r="O147" s="17"/>
      <c r="P147" s="17"/>
      <c r="Q147" s="17"/>
      <c r="R147" s="13">
        <v>-2630.208361</v>
      </c>
      <c r="S147" s="13">
        <v>3378.038817</v>
      </c>
      <c r="T147" s="17"/>
      <c r="U147" s="17"/>
      <c r="V147" s="17"/>
      <c r="W147" s="17"/>
      <c r="X147" s="13">
        <v>-112.733285</v>
      </c>
      <c r="Y147" s="17"/>
      <c r="Z147" s="17"/>
      <c r="AA147" s="17"/>
      <c r="AB147" s="17"/>
      <c r="AC147" s="17"/>
      <c r="AD147" s="13">
        <v>-2436.467745</v>
      </c>
      <c r="AE147" s="17"/>
      <c r="AF147" s="17"/>
      <c r="AG147" s="17"/>
      <c r="AH147" s="17"/>
    </row>
    <row r="148">
      <c r="A148" s="13">
        <f t="shared" si="1"/>
        <v>1</v>
      </c>
      <c r="B148" s="13">
        <f t="shared" si="2"/>
        <v>2024</v>
      </c>
      <c r="C148" s="14">
        <v>45294.0</v>
      </c>
      <c r="D148" s="13">
        <v>-9141.376983</v>
      </c>
      <c r="E148" s="13">
        <v>1116.123827</v>
      </c>
      <c r="F148" s="12">
        <v>0.0</v>
      </c>
      <c r="G148" s="17"/>
      <c r="H148" s="17"/>
      <c r="I148" s="17"/>
      <c r="J148" s="13">
        <v>-25586.55186</v>
      </c>
      <c r="K148" s="17"/>
      <c r="L148" s="13">
        <v>-2044.600292</v>
      </c>
      <c r="M148" s="13">
        <v>-8891.417444</v>
      </c>
      <c r="N148" s="17"/>
      <c r="O148" s="17"/>
      <c r="P148" s="17"/>
      <c r="Q148" s="17"/>
      <c r="R148" s="13">
        <v>-16072.92774</v>
      </c>
      <c r="S148" s="13">
        <v>-2047.136517</v>
      </c>
      <c r="T148" s="17"/>
      <c r="U148" s="17"/>
      <c r="V148" s="17"/>
      <c r="W148" s="17"/>
      <c r="X148" s="13">
        <v>2664.283725</v>
      </c>
      <c r="Y148" s="17"/>
      <c r="Z148" s="17"/>
      <c r="AA148" s="17"/>
      <c r="AB148" s="17"/>
      <c r="AC148" s="17"/>
      <c r="AD148" s="13">
        <v>-10936.01774</v>
      </c>
      <c r="AE148" s="17"/>
      <c r="AF148" s="17"/>
      <c r="AG148" s="17"/>
      <c r="AH148" s="17"/>
    </row>
    <row r="149">
      <c r="A149" s="13">
        <f t="shared" si="1"/>
        <v>1</v>
      </c>
      <c r="B149" s="13">
        <f t="shared" si="2"/>
        <v>2024</v>
      </c>
      <c r="C149" s="14">
        <v>45295.0</v>
      </c>
      <c r="D149" s="13">
        <v>849.3726621</v>
      </c>
      <c r="E149" s="13">
        <v>1181.808726</v>
      </c>
      <c r="F149" s="13">
        <v>-764.7061629</v>
      </c>
      <c r="G149" s="17"/>
      <c r="H149" s="17"/>
      <c r="I149" s="17"/>
      <c r="J149" s="13">
        <v>-12327.67356</v>
      </c>
      <c r="K149" s="17"/>
      <c r="L149" s="13">
        <v>1478.901756</v>
      </c>
      <c r="M149" s="13">
        <v>-76.81061386</v>
      </c>
      <c r="N149" s="17"/>
      <c r="O149" s="17"/>
      <c r="P149" s="17"/>
      <c r="Q149" s="17"/>
      <c r="R149" s="13">
        <v>12693.84889</v>
      </c>
      <c r="S149" s="13">
        <v>3800.556362</v>
      </c>
      <c r="T149" s="13">
        <v>39.04447744</v>
      </c>
      <c r="U149" s="17"/>
      <c r="V149" s="17"/>
      <c r="W149" s="17"/>
      <c r="X149" s="13">
        <v>-202.8781015</v>
      </c>
      <c r="Y149" s="17"/>
      <c r="Z149" s="17"/>
      <c r="AA149" s="17"/>
      <c r="AB149" s="17"/>
      <c r="AC149" s="17"/>
      <c r="AD149" s="13">
        <v>1402.091142</v>
      </c>
      <c r="AE149" s="17"/>
      <c r="AF149" s="17"/>
      <c r="AG149" s="17"/>
      <c r="AH149" s="17"/>
    </row>
    <row r="150">
      <c r="A150" s="13">
        <f t="shared" si="1"/>
        <v>1</v>
      </c>
      <c r="B150" s="13">
        <f t="shared" si="2"/>
        <v>2024</v>
      </c>
      <c r="C150" s="14">
        <v>45296.0</v>
      </c>
      <c r="D150" s="13">
        <v>-28.70916012</v>
      </c>
      <c r="E150" s="13">
        <v>497.7974538</v>
      </c>
      <c r="F150" s="13">
        <v>-328.60047</v>
      </c>
      <c r="G150" s="17"/>
      <c r="H150" s="17"/>
      <c r="I150" s="17"/>
      <c r="J150" s="13">
        <v>5262.976688</v>
      </c>
      <c r="K150" s="17"/>
      <c r="L150" s="13">
        <v>-2880.70362</v>
      </c>
      <c r="M150" s="13">
        <v>-560.6923001</v>
      </c>
      <c r="N150" s="13">
        <v>-670.7089674</v>
      </c>
      <c r="O150" s="17"/>
      <c r="P150" s="17"/>
      <c r="Q150" s="17"/>
      <c r="R150" s="13">
        <v>3049.024475</v>
      </c>
      <c r="S150" s="13">
        <v>780.91489</v>
      </c>
      <c r="T150" s="18">
        <v>54.12971589</v>
      </c>
      <c r="U150" s="17"/>
      <c r="V150" s="17"/>
      <c r="W150" s="17"/>
      <c r="X150" s="13">
        <v>-734.8199888</v>
      </c>
      <c r="Y150" s="17"/>
      <c r="Z150" s="17"/>
      <c r="AA150" s="17"/>
      <c r="AB150" s="17"/>
      <c r="AC150" s="17"/>
      <c r="AD150" s="13">
        <v>-3441.39592</v>
      </c>
      <c r="AE150" s="17"/>
      <c r="AF150" s="17"/>
      <c r="AG150" s="17"/>
      <c r="AH150" s="17"/>
    </row>
    <row r="151">
      <c r="A151" s="13">
        <f t="shared" si="1"/>
        <v>2</v>
      </c>
      <c r="B151" s="13">
        <f t="shared" si="2"/>
        <v>2024</v>
      </c>
      <c r="C151" s="14">
        <v>45299.0</v>
      </c>
      <c r="D151" s="13">
        <v>6561.041324</v>
      </c>
      <c r="E151" s="13">
        <v>1338.364458</v>
      </c>
      <c r="F151" s="13">
        <v>6904.774866</v>
      </c>
      <c r="G151" s="17"/>
      <c r="H151" s="17"/>
      <c r="I151" s="17"/>
      <c r="J151" s="13">
        <v>649.4251191</v>
      </c>
      <c r="K151" s="17"/>
      <c r="L151" s="13">
        <v>6166.455926</v>
      </c>
      <c r="M151" s="13">
        <v>13804.6395</v>
      </c>
      <c r="N151" s="13">
        <v>6116.090039</v>
      </c>
      <c r="O151" s="17"/>
      <c r="P151" s="17"/>
      <c r="Q151" s="17"/>
      <c r="R151" s="13">
        <v>6733.089643</v>
      </c>
      <c r="S151" s="13">
        <v>-2918.70304</v>
      </c>
      <c r="T151" s="13">
        <v>8818.636524</v>
      </c>
      <c r="U151" s="17"/>
      <c r="V151" s="17"/>
      <c r="W151" s="17"/>
      <c r="X151" s="13">
        <v>-250.1817659</v>
      </c>
      <c r="Y151" s="17"/>
      <c r="Z151" s="17"/>
      <c r="AA151" s="17"/>
      <c r="AB151" s="17"/>
      <c r="AC151" s="17"/>
      <c r="AD151" s="13">
        <v>19971.09542</v>
      </c>
      <c r="AE151" s="17"/>
      <c r="AF151" s="17"/>
      <c r="AG151" s="17"/>
      <c r="AH151" s="17"/>
    </row>
    <row r="152">
      <c r="A152" s="13">
        <f t="shared" si="1"/>
        <v>2</v>
      </c>
      <c r="B152" s="13">
        <f t="shared" si="2"/>
        <v>2024</v>
      </c>
      <c r="C152" s="14">
        <v>45300.0</v>
      </c>
      <c r="D152" s="13">
        <v>-130.0693892</v>
      </c>
      <c r="E152" s="13">
        <v>-362.003805</v>
      </c>
      <c r="F152" s="13">
        <v>86.0167781</v>
      </c>
      <c r="G152" s="17"/>
      <c r="H152" s="17"/>
      <c r="I152" s="17"/>
      <c r="J152" s="13">
        <v>-2380.463793</v>
      </c>
      <c r="K152" s="17"/>
      <c r="L152" s="13">
        <v>1805.737558</v>
      </c>
      <c r="M152" s="13">
        <v>1912.575786</v>
      </c>
      <c r="N152" s="13">
        <v>-116.6689649</v>
      </c>
      <c r="O152" s="17"/>
      <c r="P152" s="17"/>
      <c r="Q152" s="17"/>
      <c r="R152" s="13">
        <v>-928.4651097</v>
      </c>
      <c r="S152" s="13">
        <v>-1011.90903</v>
      </c>
      <c r="T152" s="13">
        <v>1476.602261</v>
      </c>
      <c r="U152" s="13">
        <v>5508.755618</v>
      </c>
      <c r="V152" s="17"/>
      <c r="W152" s="17"/>
      <c r="X152" s="13">
        <v>464.3694024</v>
      </c>
      <c r="Y152" s="17"/>
      <c r="Z152" s="17"/>
      <c r="AA152" s="17"/>
      <c r="AB152" s="17"/>
      <c r="AC152" s="17"/>
      <c r="AD152" s="13">
        <v>3718.313344</v>
      </c>
      <c r="AE152" s="17"/>
      <c r="AF152" s="17"/>
      <c r="AG152" s="17"/>
      <c r="AH152" s="17"/>
    </row>
    <row r="153">
      <c r="A153" s="13">
        <f t="shared" si="1"/>
        <v>2</v>
      </c>
      <c r="B153" s="13">
        <f t="shared" si="2"/>
        <v>2024</v>
      </c>
      <c r="C153" s="14">
        <v>45301.0</v>
      </c>
      <c r="D153" s="13">
        <v>2104.669246</v>
      </c>
      <c r="E153" s="13">
        <v>-518.9116668</v>
      </c>
      <c r="F153" s="13">
        <v>854.8833318</v>
      </c>
      <c r="G153" s="17"/>
      <c r="H153" s="17"/>
      <c r="I153" s="17"/>
      <c r="J153" s="13">
        <v>3378.953684</v>
      </c>
      <c r="K153" s="17"/>
      <c r="L153" s="13">
        <v>3475.314687</v>
      </c>
      <c r="M153" s="13">
        <v>4255.614647</v>
      </c>
      <c r="N153" s="13">
        <v>1333.762778</v>
      </c>
      <c r="O153" s="17"/>
      <c r="P153" s="17"/>
      <c r="Q153" s="17"/>
      <c r="R153" s="13">
        <v>-2462.148858</v>
      </c>
      <c r="S153" s="13">
        <v>285.83154</v>
      </c>
      <c r="T153" s="13">
        <v>4300.879743</v>
      </c>
      <c r="U153" s="13">
        <v>7219.902551</v>
      </c>
      <c r="V153" s="17"/>
      <c r="W153" s="17"/>
      <c r="X153" s="13">
        <v>52.29816827</v>
      </c>
      <c r="Y153" s="17"/>
      <c r="Z153" s="17"/>
      <c r="AA153" s="17"/>
      <c r="AB153" s="17"/>
      <c r="AC153" s="17"/>
      <c r="AD153" s="13">
        <v>7730.929334</v>
      </c>
      <c r="AE153" s="17"/>
      <c r="AF153" s="17"/>
      <c r="AG153" s="17"/>
      <c r="AH153" s="17"/>
    </row>
    <row r="154">
      <c r="A154" s="13">
        <f t="shared" si="1"/>
        <v>2</v>
      </c>
      <c r="B154" s="13">
        <f t="shared" si="2"/>
        <v>2024</v>
      </c>
      <c r="C154" s="14">
        <v>45302.0</v>
      </c>
      <c r="D154" s="13">
        <v>-678.8542877</v>
      </c>
      <c r="E154" s="13">
        <v>-199.4871281</v>
      </c>
      <c r="F154" s="13">
        <v>-124.8265208</v>
      </c>
      <c r="G154" s="17"/>
      <c r="H154" s="17"/>
      <c r="I154" s="17"/>
      <c r="J154" s="13">
        <v>-1700.408963</v>
      </c>
      <c r="K154" s="17"/>
      <c r="L154" s="13">
        <v>-5185.172585</v>
      </c>
      <c r="M154" s="13">
        <v>-5360.706479</v>
      </c>
      <c r="N154" s="13">
        <v>527.9107297</v>
      </c>
      <c r="O154" s="17"/>
      <c r="P154" s="17"/>
      <c r="Q154" s="17"/>
      <c r="R154" s="13">
        <v>-2338.119852</v>
      </c>
      <c r="S154" s="13">
        <v>2017.03</v>
      </c>
      <c r="T154" s="13">
        <v>-4104.457596</v>
      </c>
      <c r="U154" s="13">
        <v>-4988.14418</v>
      </c>
      <c r="V154" s="17"/>
      <c r="W154" s="17"/>
      <c r="X154" s="13">
        <v>-314.6383784</v>
      </c>
      <c r="Y154" s="17"/>
      <c r="Z154" s="17"/>
      <c r="AA154" s="17"/>
      <c r="AB154" s="17"/>
      <c r="AC154" s="17"/>
      <c r="AD154" s="13">
        <v>-10545.87906</v>
      </c>
      <c r="AE154" s="17"/>
      <c r="AF154" s="17"/>
      <c r="AG154" s="17"/>
      <c r="AH154" s="17"/>
    </row>
    <row r="155">
      <c r="A155" s="13">
        <f t="shared" si="1"/>
        <v>2</v>
      </c>
      <c r="B155" s="13">
        <f t="shared" si="2"/>
        <v>2024</v>
      </c>
      <c r="C155" s="14">
        <v>45303.0</v>
      </c>
      <c r="D155" s="13">
        <v>704.0783476</v>
      </c>
      <c r="E155" s="13">
        <v>227.2395441</v>
      </c>
      <c r="F155" s="13">
        <v>1224.125138</v>
      </c>
      <c r="G155" s="17"/>
      <c r="H155" s="17"/>
      <c r="I155" s="17"/>
      <c r="J155" s="13">
        <v>1314.944803</v>
      </c>
      <c r="K155" s="17"/>
      <c r="L155" s="13">
        <v>-1198.230924</v>
      </c>
      <c r="M155" s="13">
        <v>205.8052871</v>
      </c>
      <c r="N155" s="13">
        <v>385.0026971</v>
      </c>
      <c r="O155" s="17"/>
      <c r="P155" s="17"/>
      <c r="Q155" s="17"/>
      <c r="R155" s="13">
        <v>1372.77098</v>
      </c>
      <c r="S155" s="13">
        <v>100.9842628</v>
      </c>
      <c r="T155" s="13">
        <v>-2003.502308</v>
      </c>
      <c r="U155" s="13">
        <v>-2268.406877</v>
      </c>
      <c r="V155" s="17"/>
      <c r="W155" s="17"/>
      <c r="X155" s="13">
        <v>-186.910738</v>
      </c>
      <c r="Y155" s="17"/>
      <c r="Z155" s="17"/>
      <c r="AA155" s="17"/>
      <c r="AB155" s="17"/>
      <c r="AC155" s="17"/>
      <c r="AD155" s="13">
        <v>-992.4256373</v>
      </c>
      <c r="AE155" s="17"/>
      <c r="AF155" s="17"/>
      <c r="AG155" s="17"/>
      <c r="AH155" s="17"/>
    </row>
    <row r="156">
      <c r="A156" s="13">
        <f t="shared" si="1"/>
        <v>3</v>
      </c>
      <c r="B156" s="13">
        <f t="shared" si="2"/>
        <v>2024</v>
      </c>
      <c r="C156" s="14">
        <v>45306.0</v>
      </c>
      <c r="D156" s="13">
        <v>-0.0019805</v>
      </c>
      <c r="E156" s="13">
        <v>0.00324282</v>
      </c>
      <c r="F156" s="13">
        <v>0.0</v>
      </c>
      <c r="G156" s="17"/>
      <c r="H156" s="17"/>
      <c r="I156" s="17"/>
      <c r="J156" s="13">
        <v>-76.09841481</v>
      </c>
      <c r="K156" s="17"/>
      <c r="L156" s="13">
        <v>0.37179521</v>
      </c>
      <c r="M156" s="13">
        <v>0.0</v>
      </c>
      <c r="N156" s="13">
        <v>-1.615277</v>
      </c>
      <c r="O156" s="17"/>
      <c r="P156" s="17"/>
      <c r="Q156" s="17"/>
      <c r="R156" s="13">
        <v>-2473.217631</v>
      </c>
      <c r="S156" s="13">
        <v>-0.01837</v>
      </c>
      <c r="T156" s="18">
        <v>-1.4E-7</v>
      </c>
      <c r="U156" s="13">
        <v>0.13050906</v>
      </c>
      <c r="V156" s="17"/>
      <c r="W156" s="17"/>
      <c r="X156" s="13">
        <v>125.4712934</v>
      </c>
      <c r="Y156" s="17"/>
      <c r="Z156" s="17"/>
      <c r="AA156" s="17"/>
      <c r="AB156" s="17"/>
      <c r="AC156" s="17"/>
      <c r="AD156" s="13">
        <v>0.37179521</v>
      </c>
      <c r="AE156" s="17"/>
      <c r="AF156" s="17"/>
      <c r="AG156" s="17"/>
      <c r="AH156" s="17"/>
    </row>
    <row r="157">
      <c r="A157" s="13">
        <f t="shared" si="1"/>
        <v>3</v>
      </c>
      <c r="B157" s="13">
        <f t="shared" si="2"/>
        <v>2024</v>
      </c>
      <c r="C157" s="14">
        <v>45307.0</v>
      </c>
      <c r="D157" s="13">
        <v>-1623.454927</v>
      </c>
      <c r="E157" s="13">
        <v>-2383.427452</v>
      </c>
      <c r="F157" s="13">
        <v>287.732912</v>
      </c>
      <c r="G157" s="17"/>
      <c r="H157" s="17"/>
      <c r="I157" s="17"/>
      <c r="J157" s="13">
        <v>-5168.279512</v>
      </c>
      <c r="K157" s="17"/>
      <c r="L157" s="13">
        <v>-1219.294256</v>
      </c>
      <c r="M157" s="13">
        <v>-2278.723388</v>
      </c>
      <c r="N157" s="13">
        <v>-19.0341868</v>
      </c>
      <c r="O157" s="17"/>
      <c r="P157" s="17"/>
      <c r="Q157" s="17"/>
      <c r="R157" s="13">
        <v>-3143.821395</v>
      </c>
      <c r="S157" s="13">
        <v>4293.370095</v>
      </c>
      <c r="T157" s="13">
        <v>3149.486981</v>
      </c>
      <c r="U157" s="13">
        <v>-8591.433004</v>
      </c>
      <c r="V157" s="17"/>
      <c r="W157" s="17"/>
      <c r="X157" s="13">
        <v>1567.249622</v>
      </c>
      <c r="Y157" s="17"/>
      <c r="Z157" s="17"/>
      <c r="AA157" s="17"/>
      <c r="AB157" s="17"/>
      <c r="AC157" s="17"/>
      <c r="AD157" s="13">
        <v>-3498.017644</v>
      </c>
      <c r="AE157" s="17"/>
      <c r="AF157" s="17"/>
      <c r="AG157" s="17"/>
      <c r="AH157" s="17"/>
    </row>
    <row r="158">
      <c r="A158" s="13">
        <f t="shared" si="1"/>
        <v>3</v>
      </c>
      <c r="B158" s="13">
        <f t="shared" si="2"/>
        <v>2024</v>
      </c>
      <c r="C158" s="14">
        <v>45308.0</v>
      </c>
      <c r="D158" s="13">
        <v>-3382.300276</v>
      </c>
      <c r="E158" s="13">
        <v>-1918.973304</v>
      </c>
      <c r="F158" s="13">
        <v>-1561.890559</v>
      </c>
      <c r="G158" s="17"/>
      <c r="H158" s="17"/>
      <c r="I158" s="17"/>
      <c r="J158" s="13">
        <v>-2784.793352</v>
      </c>
      <c r="K158" s="17"/>
      <c r="L158" s="13">
        <v>-3233.021122</v>
      </c>
      <c r="M158" s="13">
        <v>-4569.433511</v>
      </c>
      <c r="N158" s="13">
        <v>-1245.97925</v>
      </c>
      <c r="O158" s="17"/>
      <c r="P158" s="17"/>
      <c r="Q158" s="17"/>
      <c r="R158" s="13">
        <v>-6653.834442</v>
      </c>
      <c r="S158" s="13">
        <v>-892.547882</v>
      </c>
      <c r="T158" s="13">
        <v>-3744.164773</v>
      </c>
      <c r="U158" s="13">
        <v>-12024.76077</v>
      </c>
      <c r="V158" s="17"/>
      <c r="W158" s="17"/>
      <c r="X158" s="13">
        <v>1208.117039</v>
      </c>
      <c r="Y158" s="17"/>
      <c r="Z158" s="17"/>
      <c r="AA158" s="17"/>
      <c r="AB158" s="17"/>
      <c r="AC158" s="17"/>
      <c r="AD158" s="13">
        <v>-7802.454633</v>
      </c>
      <c r="AE158" s="17"/>
      <c r="AF158" s="17"/>
      <c r="AG158" s="17"/>
      <c r="AH158" s="17"/>
    </row>
    <row r="159">
      <c r="A159" s="13">
        <f t="shared" si="1"/>
        <v>3</v>
      </c>
      <c r="B159" s="13">
        <f t="shared" si="2"/>
        <v>2024</v>
      </c>
      <c r="C159" s="14">
        <v>45309.0</v>
      </c>
      <c r="D159" s="13">
        <v>3743.618566</v>
      </c>
      <c r="E159" s="13">
        <v>-1256.99302</v>
      </c>
      <c r="F159" s="13">
        <v>640.7870183</v>
      </c>
      <c r="G159" s="17"/>
      <c r="H159" s="17"/>
      <c r="I159" s="17"/>
      <c r="J159" s="13">
        <v>6231.236557</v>
      </c>
      <c r="K159" s="17"/>
      <c r="L159" s="13">
        <v>-4496.691306</v>
      </c>
      <c r="M159" s="13">
        <v>946.8938725</v>
      </c>
      <c r="N159" s="13">
        <v>-911.386939</v>
      </c>
      <c r="O159" s="17"/>
      <c r="P159" s="17"/>
      <c r="Q159" s="17"/>
      <c r="R159" s="13">
        <v>2174.240514</v>
      </c>
      <c r="S159" s="13">
        <v>-3676.787261</v>
      </c>
      <c r="T159" s="13">
        <v>5245.395491</v>
      </c>
      <c r="U159" s="13">
        <v>11176.31448</v>
      </c>
      <c r="V159" s="17"/>
      <c r="W159" s="17"/>
      <c r="X159" s="13">
        <v>-1004.503797</v>
      </c>
      <c r="Y159" s="17"/>
      <c r="Z159" s="17"/>
      <c r="AA159" s="17"/>
      <c r="AB159" s="17"/>
      <c r="AC159" s="17"/>
      <c r="AD159" s="13">
        <v>-3549.797434</v>
      </c>
      <c r="AE159" s="17"/>
      <c r="AF159" s="17"/>
      <c r="AG159" s="17"/>
      <c r="AH159" s="17"/>
    </row>
    <row r="160">
      <c r="A160" s="13">
        <f t="shared" si="1"/>
        <v>3</v>
      </c>
      <c r="B160" s="13">
        <f t="shared" si="2"/>
        <v>2024</v>
      </c>
      <c r="C160" s="14">
        <v>45310.0</v>
      </c>
      <c r="D160" s="13">
        <v>14043.34594</v>
      </c>
      <c r="E160" s="13">
        <v>5152.050263</v>
      </c>
      <c r="F160" s="13">
        <v>5189.544241</v>
      </c>
      <c r="G160" s="17"/>
      <c r="H160" s="17"/>
      <c r="I160" s="17"/>
      <c r="J160" s="13">
        <v>4322.323603</v>
      </c>
      <c r="K160" s="17"/>
      <c r="L160" s="13">
        <v>-1834.6464</v>
      </c>
      <c r="M160" s="13">
        <v>3747.131237</v>
      </c>
      <c r="N160" s="13">
        <v>5253.144418</v>
      </c>
      <c r="O160" s="17"/>
      <c r="P160" s="17"/>
      <c r="Q160" s="17"/>
      <c r="R160" s="13">
        <v>376.399539</v>
      </c>
      <c r="S160" s="13">
        <v>2509.160222</v>
      </c>
      <c r="T160" s="13">
        <v>13284.58353</v>
      </c>
      <c r="U160" s="13">
        <v>15785.05523</v>
      </c>
      <c r="V160" s="17"/>
      <c r="W160" s="17"/>
      <c r="X160" s="13">
        <v>-52.61537291</v>
      </c>
      <c r="Y160" s="17"/>
      <c r="Z160" s="17"/>
      <c r="AA160" s="17"/>
      <c r="AB160" s="17"/>
      <c r="AC160" s="17"/>
      <c r="AD160" s="13">
        <v>1912.484837</v>
      </c>
      <c r="AE160" s="17"/>
      <c r="AF160" s="17"/>
      <c r="AG160" s="17"/>
      <c r="AH160" s="17"/>
    </row>
    <row r="161">
      <c r="A161" s="13">
        <f t="shared" si="1"/>
        <v>4</v>
      </c>
      <c r="B161" s="13">
        <f t="shared" si="2"/>
        <v>2024</v>
      </c>
      <c r="C161" s="14">
        <v>45313.0</v>
      </c>
      <c r="D161" s="13">
        <v>6150.890315</v>
      </c>
      <c r="E161" s="13">
        <v>1205.991915</v>
      </c>
      <c r="F161" s="13">
        <v>1436.570529</v>
      </c>
      <c r="G161" s="17"/>
      <c r="H161" s="17"/>
      <c r="I161" s="17"/>
      <c r="J161" s="13">
        <v>7978.333482</v>
      </c>
      <c r="K161" s="17"/>
      <c r="L161" s="13">
        <v>74.13004713</v>
      </c>
      <c r="M161" s="13">
        <v>3420.558314</v>
      </c>
      <c r="N161" s="13">
        <v>1041.428766</v>
      </c>
      <c r="O161" s="17"/>
      <c r="P161" s="17"/>
      <c r="Q161" s="17"/>
      <c r="R161" s="13">
        <v>-1072.895878</v>
      </c>
      <c r="S161" s="13">
        <v>-628.6299929</v>
      </c>
      <c r="T161" s="13">
        <v>3167.540455</v>
      </c>
      <c r="U161" s="13">
        <v>10616.48611</v>
      </c>
      <c r="V161" s="17"/>
      <c r="W161" s="17"/>
      <c r="X161" s="13">
        <v>-884.5247334</v>
      </c>
      <c r="Y161" s="17"/>
      <c r="Z161" s="17"/>
      <c r="AA161" s="17"/>
      <c r="AB161" s="17"/>
      <c r="AC161" s="17"/>
      <c r="AD161" s="13">
        <v>3494.688361</v>
      </c>
      <c r="AE161" s="17"/>
      <c r="AF161" s="17"/>
      <c r="AG161" s="17"/>
      <c r="AH161" s="17"/>
    </row>
    <row r="162">
      <c r="A162" s="13">
        <f t="shared" si="1"/>
        <v>4</v>
      </c>
      <c r="B162" s="13">
        <f t="shared" si="2"/>
        <v>2024</v>
      </c>
      <c r="C162" s="14">
        <v>45314.0</v>
      </c>
      <c r="D162" s="13">
        <v>104.2442458</v>
      </c>
      <c r="E162" s="13">
        <v>1115.731682</v>
      </c>
      <c r="F162" s="13">
        <v>1122.537637</v>
      </c>
      <c r="G162" s="13">
        <v>-2621.029573</v>
      </c>
      <c r="H162" s="17"/>
      <c r="I162" s="17"/>
      <c r="J162" s="13">
        <v>3757.097289</v>
      </c>
      <c r="K162" s="17"/>
      <c r="L162" s="13">
        <v>3138.557475</v>
      </c>
      <c r="M162" s="13">
        <v>279.5989654</v>
      </c>
      <c r="N162" s="13">
        <v>-957.1585549</v>
      </c>
      <c r="O162" s="17"/>
      <c r="P162" s="17"/>
      <c r="Q162" s="17"/>
      <c r="R162" s="13">
        <v>3998.503557</v>
      </c>
      <c r="S162" s="13">
        <v>-758.51897</v>
      </c>
      <c r="T162" s="13">
        <v>2543.866343</v>
      </c>
      <c r="U162" s="13">
        <v>-3188.224203</v>
      </c>
      <c r="V162" s="17"/>
      <c r="W162" s="17"/>
      <c r="X162" s="13">
        <v>-2174.012324</v>
      </c>
      <c r="Y162" s="17"/>
      <c r="Z162" s="17"/>
      <c r="AA162" s="17"/>
      <c r="AB162" s="17"/>
      <c r="AC162" s="17"/>
      <c r="AD162" s="13">
        <v>3418.15644</v>
      </c>
      <c r="AE162" s="17"/>
      <c r="AF162" s="17"/>
      <c r="AG162" s="17"/>
      <c r="AH162" s="17"/>
    </row>
    <row r="163">
      <c r="A163" s="13">
        <f t="shared" si="1"/>
        <v>4</v>
      </c>
      <c r="B163" s="13">
        <f t="shared" si="2"/>
        <v>2024</v>
      </c>
      <c r="C163" s="14">
        <v>45315.0</v>
      </c>
      <c r="D163" s="13">
        <v>-1015.544384</v>
      </c>
      <c r="E163" s="13">
        <v>-836.8954159</v>
      </c>
      <c r="F163" s="13">
        <v>-299.2969367</v>
      </c>
      <c r="G163" s="13">
        <v>-3546.89438</v>
      </c>
      <c r="H163" s="17"/>
      <c r="I163" s="17"/>
      <c r="J163" s="13">
        <v>-10881.96509</v>
      </c>
      <c r="K163" s="17"/>
      <c r="L163" s="13">
        <v>-1007.285133</v>
      </c>
      <c r="M163" s="13">
        <v>-2854.862363</v>
      </c>
      <c r="N163" s="13">
        <v>-1480.185173</v>
      </c>
      <c r="O163" s="17"/>
      <c r="P163" s="17"/>
      <c r="Q163" s="17"/>
      <c r="R163" s="13">
        <v>1185.100444</v>
      </c>
      <c r="S163" s="13">
        <v>-1921.299657</v>
      </c>
      <c r="T163" s="13">
        <v>2721.246452</v>
      </c>
      <c r="U163" s="13">
        <v>-8982.148464</v>
      </c>
      <c r="V163" s="17"/>
      <c r="W163" s="17"/>
      <c r="X163" s="13">
        <v>362.0378634</v>
      </c>
      <c r="Y163" s="17"/>
      <c r="Z163" s="17"/>
      <c r="AA163" s="17"/>
      <c r="AB163" s="17"/>
      <c r="AC163" s="17"/>
      <c r="AD163" s="13">
        <v>-3862.147496</v>
      </c>
      <c r="AE163" s="17"/>
      <c r="AF163" s="17"/>
      <c r="AG163" s="17"/>
      <c r="AH163" s="17"/>
    </row>
    <row r="164">
      <c r="A164" s="13">
        <f t="shared" si="1"/>
        <v>4</v>
      </c>
      <c r="B164" s="13">
        <f t="shared" si="2"/>
        <v>2024</v>
      </c>
      <c r="C164" s="14">
        <v>45316.0</v>
      </c>
      <c r="D164" s="13">
        <v>1076.452908</v>
      </c>
      <c r="E164" s="13">
        <v>-696.3465925</v>
      </c>
      <c r="F164" s="13">
        <v>-2321.860293</v>
      </c>
      <c r="G164" s="13">
        <v>3535.734219</v>
      </c>
      <c r="H164" s="17"/>
      <c r="I164" s="17"/>
      <c r="J164" s="13">
        <v>13907.6048</v>
      </c>
      <c r="K164" s="17"/>
      <c r="L164" s="13">
        <v>-5307.047142</v>
      </c>
      <c r="M164" s="13">
        <v>-3200.33166</v>
      </c>
      <c r="N164" s="13">
        <v>-1108.196776</v>
      </c>
      <c r="O164" s="13">
        <v>-1436.761618</v>
      </c>
      <c r="P164" s="17"/>
      <c r="Q164" s="17"/>
      <c r="R164" s="13">
        <v>-15113.99278</v>
      </c>
      <c r="S164" s="13">
        <v>-1433.995498</v>
      </c>
      <c r="T164" s="13">
        <v>1789.143828</v>
      </c>
      <c r="U164" s="13">
        <v>7729.871972</v>
      </c>
      <c r="V164" s="13">
        <v>-4229.578795</v>
      </c>
      <c r="W164" s="17"/>
      <c r="X164" s="13">
        <v>-6836.940577</v>
      </c>
      <c r="Y164" s="17"/>
      <c r="Z164" s="17"/>
      <c r="AA164" s="17"/>
      <c r="AB164" s="17"/>
      <c r="AC164" s="17"/>
      <c r="AD164" s="13">
        <v>-8507.378803</v>
      </c>
      <c r="AE164" s="17"/>
      <c r="AF164" s="17"/>
      <c r="AG164" s="17"/>
      <c r="AH164" s="17"/>
    </row>
    <row r="165">
      <c r="A165" s="13">
        <f t="shared" si="1"/>
        <v>4</v>
      </c>
      <c r="B165" s="13">
        <f t="shared" si="2"/>
        <v>2024</v>
      </c>
      <c r="C165" s="14">
        <v>45317.0</v>
      </c>
      <c r="D165" s="13">
        <v>-168.8652471</v>
      </c>
      <c r="E165" s="13">
        <v>175.6843997</v>
      </c>
      <c r="F165" s="13">
        <v>608.2713688</v>
      </c>
      <c r="G165" s="13">
        <v>-3550.53281</v>
      </c>
      <c r="H165" s="17"/>
      <c r="I165" s="17"/>
      <c r="J165" s="13">
        <v>-2161.821884</v>
      </c>
      <c r="K165" s="17"/>
      <c r="L165" s="12">
        <v>0.0</v>
      </c>
      <c r="M165" s="13">
        <v>1461.281528</v>
      </c>
      <c r="N165" s="13">
        <v>1378.000538</v>
      </c>
      <c r="O165" s="13">
        <v>-1342.497196</v>
      </c>
      <c r="P165" s="17"/>
      <c r="Q165" s="17"/>
      <c r="R165" s="13">
        <v>-741.3572898</v>
      </c>
      <c r="S165" s="13">
        <v>-664.370313</v>
      </c>
      <c r="T165" s="13">
        <v>-5502.016934</v>
      </c>
      <c r="U165" s="13">
        <v>-685.7067705</v>
      </c>
      <c r="V165" s="13">
        <v>-2045.880281</v>
      </c>
      <c r="W165" s="17"/>
      <c r="X165" s="13">
        <v>-5171.850676</v>
      </c>
      <c r="Y165" s="17"/>
      <c r="Z165" s="17"/>
      <c r="AA165" s="17"/>
      <c r="AB165" s="17"/>
      <c r="AC165" s="17"/>
      <c r="AD165" s="13">
        <v>1461.281528</v>
      </c>
      <c r="AE165" s="17"/>
      <c r="AF165" s="17"/>
      <c r="AG165" s="17"/>
      <c r="AH165" s="17"/>
    </row>
    <row r="166">
      <c r="A166" s="13">
        <f t="shared" si="1"/>
        <v>5</v>
      </c>
      <c r="B166" s="13">
        <f t="shared" si="2"/>
        <v>2024</v>
      </c>
      <c r="C166" s="14">
        <v>45320.0</v>
      </c>
      <c r="D166" s="13">
        <v>6178.554933</v>
      </c>
      <c r="E166" s="13">
        <v>3270.570986</v>
      </c>
      <c r="F166" s="13">
        <v>2294.802914</v>
      </c>
      <c r="G166" s="13">
        <v>7228.063404</v>
      </c>
      <c r="H166" s="17"/>
      <c r="I166" s="17"/>
      <c r="J166" s="13">
        <v>1491.857756</v>
      </c>
      <c r="K166" s="17"/>
      <c r="L166" s="12">
        <v>0.0</v>
      </c>
      <c r="M166" s="13">
        <v>3948.184888</v>
      </c>
      <c r="N166" s="13">
        <v>5677.448858</v>
      </c>
      <c r="O166" s="13">
        <v>3327.491634</v>
      </c>
      <c r="P166" s="17"/>
      <c r="Q166" s="17"/>
      <c r="R166" s="13">
        <v>-12580.22067</v>
      </c>
      <c r="S166" s="13">
        <v>-918.8686628</v>
      </c>
      <c r="T166" s="13">
        <v>2829.983546</v>
      </c>
      <c r="U166" s="13">
        <v>11940.43259</v>
      </c>
      <c r="V166" s="13">
        <v>4742.33</v>
      </c>
      <c r="W166" s="17"/>
      <c r="X166" s="13">
        <v>-2311.156008</v>
      </c>
      <c r="Y166" s="17"/>
      <c r="Z166" s="17"/>
      <c r="AA166" s="17"/>
      <c r="AB166" s="17"/>
      <c r="AC166" s="17"/>
      <c r="AD166" s="13">
        <v>3948.184888</v>
      </c>
      <c r="AE166" s="17"/>
      <c r="AF166" s="17"/>
      <c r="AG166" s="17"/>
      <c r="AH166" s="17"/>
    </row>
    <row r="167">
      <c r="A167" s="13">
        <f t="shared" si="1"/>
        <v>5</v>
      </c>
      <c r="B167" s="13">
        <f t="shared" si="2"/>
        <v>2024</v>
      </c>
      <c r="C167" s="14">
        <v>45321.0</v>
      </c>
      <c r="D167" s="13">
        <v>3028.914326</v>
      </c>
      <c r="E167" s="13">
        <v>-569.3032623</v>
      </c>
      <c r="F167" s="13">
        <v>-466.8487764</v>
      </c>
      <c r="G167" s="13">
        <v>418.6230326</v>
      </c>
      <c r="H167" s="17"/>
      <c r="I167" s="17"/>
      <c r="J167" s="13">
        <v>-950.0044077</v>
      </c>
      <c r="K167" s="17"/>
      <c r="L167" s="12">
        <v>0.0</v>
      </c>
      <c r="M167" s="13">
        <v>2817.471543</v>
      </c>
      <c r="N167" s="13">
        <v>2280.672435</v>
      </c>
      <c r="O167" s="13">
        <v>1735.577239</v>
      </c>
      <c r="P167" s="17"/>
      <c r="Q167" s="17"/>
      <c r="R167" s="13">
        <v>164.8559456</v>
      </c>
      <c r="S167" s="13">
        <v>482.7483926</v>
      </c>
      <c r="T167" s="13">
        <v>-840.76</v>
      </c>
      <c r="U167" s="13">
        <v>-7431.38862</v>
      </c>
      <c r="V167" s="13">
        <v>-1344.718864</v>
      </c>
      <c r="W167" s="17"/>
      <c r="X167" s="13">
        <v>-198.4296633</v>
      </c>
      <c r="Y167" s="17"/>
      <c r="Z167" s="17"/>
      <c r="AA167" s="17"/>
      <c r="AB167" s="17"/>
      <c r="AC167" s="17"/>
      <c r="AD167" s="13">
        <v>2817.471543</v>
      </c>
      <c r="AE167" s="17"/>
      <c r="AF167" s="17"/>
      <c r="AG167" s="17"/>
      <c r="AH167" s="17"/>
    </row>
    <row r="168">
      <c r="A168" s="13">
        <f t="shared" si="1"/>
        <v>5</v>
      </c>
      <c r="B168" s="13">
        <f t="shared" si="2"/>
        <v>2024</v>
      </c>
      <c r="C168" s="14">
        <v>45322.0</v>
      </c>
      <c r="D168" s="13">
        <v>-12944.87398</v>
      </c>
      <c r="E168" s="13">
        <v>-1858.923423</v>
      </c>
      <c r="F168" s="13">
        <v>-556.1625701</v>
      </c>
      <c r="G168" s="13">
        <v>-12085.06973</v>
      </c>
      <c r="H168" s="17"/>
      <c r="I168" s="17"/>
      <c r="J168" s="13">
        <v>-17802.63533</v>
      </c>
      <c r="K168" s="17"/>
      <c r="L168" s="12">
        <v>0.0</v>
      </c>
      <c r="M168" s="13">
        <v>-4934.33622</v>
      </c>
      <c r="N168" s="13">
        <v>-13047.3833</v>
      </c>
      <c r="O168" s="13">
        <v>-2766.192867</v>
      </c>
      <c r="P168" s="17"/>
      <c r="Q168" s="17"/>
      <c r="R168" s="13">
        <v>-1426.998576</v>
      </c>
      <c r="S168" s="13">
        <v>756.471982</v>
      </c>
      <c r="T168" s="13">
        <v>-8252.760347</v>
      </c>
      <c r="U168" s="13">
        <v>-20734.17819</v>
      </c>
      <c r="V168" s="13">
        <v>-6647.974772</v>
      </c>
      <c r="W168" s="17"/>
      <c r="X168" s="13">
        <v>1561.287667</v>
      </c>
      <c r="Y168" s="17"/>
      <c r="Z168" s="17"/>
      <c r="AA168" s="17"/>
      <c r="AB168" s="17"/>
      <c r="AC168" s="17"/>
      <c r="AD168" s="13">
        <v>-4934.33622</v>
      </c>
      <c r="AE168" s="17"/>
      <c r="AF168" s="17"/>
      <c r="AG168" s="17"/>
      <c r="AH168" s="17"/>
    </row>
    <row r="169">
      <c r="A169" s="13">
        <f t="shared" si="1"/>
        <v>5</v>
      </c>
      <c r="B169" s="13">
        <f t="shared" si="2"/>
        <v>2024</v>
      </c>
      <c r="C169" s="14">
        <v>45323.0</v>
      </c>
      <c r="D169" s="13">
        <v>10868.51153</v>
      </c>
      <c r="E169" s="13">
        <v>3239.279994</v>
      </c>
      <c r="F169" s="13">
        <v>1118.246743</v>
      </c>
      <c r="G169" s="13">
        <v>10071.40382</v>
      </c>
      <c r="H169" s="17"/>
      <c r="I169" s="17"/>
      <c r="J169" s="13">
        <v>5922.840004</v>
      </c>
      <c r="K169" s="17"/>
      <c r="L169" s="12">
        <v>0.0</v>
      </c>
      <c r="M169" s="13">
        <v>-5469.581227</v>
      </c>
      <c r="N169" s="13">
        <v>2616.658193</v>
      </c>
      <c r="O169" s="13">
        <v>1408.075026</v>
      </c>
      <c r="P169" s="17"/>
      <c r="Q169" s="17"/>
      <c r="R169" s="13">
        <v>8635.307218</v>
      </c>
      <c r="S169" s="13">
        <v>-445.0232751</v>
      </c>
      <c r="T169" s="13">
        <v>457.4681158</v>
      </c>
      <c r="U169" s="13">
        <v>15635.97368</v>
      </c>
      <c r="V169" s="13">
        <v>3371.18</v>
      </c>
      <c r="W169" s="17"/>
      <c r="X169" s="13">
        <v>-912.8695161</v>
      </c>
      <c r="Y169" s="17"/>
      <c r="Z169" s="17"/>
      <c r="AA169" s="17"/>
      <c r="AB169" s="17"/>
      <c r="AC169" s="17"/>
      <c r="AD169" s="13">
        <v>-5469.581227</v>
      </c>
      <c r="AE169" s="17"/>
      <c r="AF169" s="17"/>
      <c r="AG169" s="17"/>
      <c r="AH169" s="17"/>
    </row>
    <row r="170">
      <c r="A170" s="13">
        <f t="shared" si="1"/>
        <v>5</v>
      </c>
      <c r="B170" s="13">
        <f t="shared" si="2"/>
        <v>2024</v>
      </c>
      <c r="C170" s="14">
        <v>45324.0</v>
      </c>
      <c r="D170" s="13">
        <v>10020.41676</v>
      </c>
      <c r="E170" s="13">
        <v>3154.00842</v>
      </c>
      <c r="F170" s="13">
        <v>4825.800211</v>
      </c>
      <c r="G170" s="13">
        <v>6345.569235</v>
      </c>
      <c r="H170" s="17"/>
      <c r="I170" s="17"/>
      <c r="J170" s="13">
        <v>-437.9530554</v>
      </c>
      <c r="K170" s="17"/>
      <c r="L170" s="12">
        <v>0.0</v>
      </c>
      <c r="M170" s="13">
        <v>10297.19804</v>
      </c>
      <c r="N170" s="13">
        <v>10590.59165</v>
      </c>
      <c r="O170" s="13">
        <v>5089.145895</v>
      </c>
      <c r="P170" s="17"/>
      <c r="Q170" s="17"/>
      <c r="R170" s="13">
        <v>5663.082438</v>
      </c>
      <c r="S170" s="13">
        <v>-358.5864253</v>
      </c>
      <c r="T170" s="13">
        <v>7561.735692</v>
      </c>
      <c r="U170" s="13">
        <v>153.3053853</v>
      </c>
      <c r="V170" s="13">
        <v>4210.370267</v>
      </c>
      <c r="W170" s="17"/>
      <c r="X170" s="13">
        <v>-872.2199492</v>
      </c>
      <c r="Y170" s="17"/>
      <c r="Z170" s="17"/>
      <c r="AA170" s="17"/>
      <c r="AB170" s="17"/>
      <c r="AC170" s="17"/>
      <c r="AD170" s="13">
        <v>10297.19804</v>
      </c>
      <c r="AE170" s="17"/>
      <c r="AF170" s="17"/>
      <c r="AG170" s="17"/>
      <c r="AH170" s="17"/>
    </row>
    <row r="171">
      <c r="A171" s="13">
        <f t="shared" si="1"/>
        <v>6</v>
      </c>
      <c r="B171" s="13">
        <f t="shared" si="2"/>
        <v>2024</v>
      </c>
      <c r="C171" s="14">
        <v>45327.0</v>
      </c>
      <c r="D171" s="13">
        <v>-224.1218169</v>
      </c>
      <c r="E171" s="13">
        <v>7.33298573</v>
      </c>
      <c r="F171" s="13">
        <v>-372.3196996</v>
      </c>
      <c r="G171" s="13">
        <v>-1561.021445</v>
      </c>
      <c r="H171" s="17"/>
      <c r="I171" s="17"/>
      <c r="J171" s="13">
        <v>-14456.04691</v>
      </c>
      <c r="K171" s="17"/>
      <c r="L171" s="12">
        <v>0.0</v>
      </c>
      <c r="M171" s="13">
        <v>-6152.777099</v>
      </c>
      <c r="N171" s="13">
        <v>-620.5090716</v>
      </c>
      <c r="O171" s="13">
        <v>-1701.374282</v>
      </c>
      <c r="P171" s="17"/>
      <c r="Q171" s="17"/>
      <c r="R171" s="13">
        <v>-7538.875258</v>
      </c>
      <c r="S171" s="13">
        <v>-2127.992696</v>
      </c>
      <c r="T171" s="13">
        <v>-1344.525285</v>
      </c>
      <c r="U171" s="13">
        <v>-11132.78104</v>
      </c>
      <c r="V171" s="13">
        <v>4254.045274</v>
      </c>
      <c r="W171" s="17"/>
      <c r="X171" s="13">
        <v>1320.493825</v>
      </c>
      <c r="Y171" s="17"/>
      <c r="Z171" s="17"/>
      <c r="AA171" s="17"/>
      <c r="AB171" s="17"/>
      <c r="AC171" s="17"/>
      <c r="AD171" s="13">
        <v>-6152.777099</v>
      </c>
      <c r="AE171" s="17"/>
      <c r="AF171" s="17"/>
      <c r="AG171" s="17"/>
      <c r="AH171" s="17"/>
    </row>
    <row r="172">
      <c r="A172" s="13">
        <f t="shared" si="1"/>
        <v>6</v>
      </c>
      <c r="B172" s="13">
        <f t="shared" si="2"/>
        <v>2024</v>
      </c>
      <c r="C172" s="14">
        <v>45328.0</v>
      </c>
      <c r="D172" s="13">
        <v>738.0952283</v>
      </c>
      <c r="E172" s="13">
        <v>1127.543284</v>
      </c>
      <c r="F172" s="13">
        <v>-875.5494381</v>
      </c>
      <c r="G172" s="13">
        <v>229.4941051</v>
      </c>
      <c r="H172" s="17"/>
      <c r="I172" s="17"/>
      <c r="J172" s="13">
        <v>2959.111451</v>
      </c>
      <c r="K172" s="17"/>
      <c r="L172" s="12">
        <v>0.0</v>
      </c>
      <c r="M172" s="13">
        <v>-118.9332093</v>
      </c>
      <c r="N172" s="13">
        <v>-691.249163</v>
      </c>
      <c r="O172" s="13">
        <v>-1284.602294</v>
      </c>
      <c r="P172" s="17"/>
      <c r="Q172" s="17"/>
      <c r="R172" s="13">
        <v>-4221.506429</v>
      </c>
      <c r="S172" s="13">
        <v>-2030.370712</v>
      </c>
      <c r="T172" s="13">
        <v>-1676.649234</v>
      </c>
      <c r="U172" s="13">
        <v>490.6186522</v>
      </c>
      <c r="V172" s="13">
        <v>-2835.850832</v>
      </c>
      <c r="W172" s="17"/>
      <c r="X172" s="13">
        <v>-1988.809582</v>
      </c>
      <c r="Y172" s="17"/>
      <c r="Z172" s="17"/>
      <c r="AA172" s="17"/>
      <c r="AB172" s="17"/>
      <c r="AC172" s="17"/>
      <c r="AD172" s="13">
        <v>-118.9332093</v>
      </c>
      <c r="AE172" s="17"/>
      <c r="AF172" s="17"/>
      <c r="AG172" s="17"/>
      <c r="AH172" s="17"/>
    </row>
    <row r="173">
      <c r="A173" s="13">
        <f t="shared" si="1"/>
        <v>6</v>
      </c>
      <c r="B173" s="13">
        <f t="shared" si="2"/>
        <v>2024</v>
      </c>
      <c r="C173" s="14">
        <v>45329.0</v>
      </c>
      <c r="D173" s="13">
        <v>9649.834926</v>
      </c>
      <c r="E173" s="13">
        <v>-8.6931075</v>
      </c>
      <c r="F173" s="13">
        <v>2648.16874</v>
      </c>
      <c r="G173" s="13">
        <v>4365.313216</v>
      </c>
      <c r="H173" s="17"/>
      <c r="I173" s="17"/>
      <c r="J173" s="13">
        <v>52.0477643</v>
      </c>
      <c r="K173" s="13">
        <v>-34.55685927</v>
      </c>
      <c r="L173" s="12">
        <v>0.0</v>
      </c>
      <c r="M173" s="13">
        <v>3338.196084</v>
      </c>
      <c r="N173" s="13">
        <v>3830.412944</v>
      </c>
      <c r="O173" s="13">
        <v>33.98258402</v>
      </c>
      <c r="P173" s="17"/>
      <c r="Q173" s="17"/>
      <c r="R173" s="13">
        <v>3122.616486</v>
      </c>
      <c r="S173" s="13">
        <v>-391.3951912</v>
      </c>
      <c r="T173" s="13">
        <v>4001.498913</v>
      </c>
      <c r="U173" s="13">
        <v>5014.29359</v>
      </c>
      <c r="V173" s="13">
        <v>5670.20554</v>
      </c>
      <c r="W173" s="17"/>
      <c r="X173" s="13">
        <v>269.8275987</v>
      </c>
      <c r="Y173" s="17"/>
      <c r="Z173" s="17"/>
      <c r="AA173" s="17"/>
      <c r="AB173" s="17"/>
      <c r="AC173" s="17"/>
      <c r="AD173" s="13">
        <v>3338.196084</v>
      </c>
      <c r="AE173" s="17"/>
      <c r="AF173" s="17"/>
      <c r="AG173" s="17"/>
      <c r="AH173" s="17"/>
    </row>
    <row r="174">
      <c r="A174" s="13">
        <f t="shared" si="1"/>
        <v>6</v>
      </c>
      <c r="B174" s="13">
        <f t="shared" si="2"/>
        <v>2024</v>
      </c>
      <c r="C174" s="14">
        <v>45330.0</v>
      </c>
      <c r="D174" s="13">
        <v>9307.726219</v>
      </c>
      <c r="E174" s="13">
        <v>2769.507179</v>
      </c>
      <c r="F174" s="13">
        <v>1491.414351</v>
      </c>
      <c r="G174" s="13">
        <v>2952.58516</v>
      </c>
      <c r="H174" s="13">
        <v>465.363624</v>
      </c>
      <c r="I174" s="17"/>
      <c r="J174" s="13">
        <v>82.12307927</v>
      </c>
      <c r="K174" s="13">
        <v>-410.9976142</v>
      </c>
      <c r="L174" s="12">
        <v>0.0</v>
      </c>
      <c r="M174" s="13">
        <v>4331.149596</v>
      </c>
      <c r="N174" s="13">
        <v>2596.021506</v>
      </c>
      <c r="O174" s="13">
        <v>3201.295788</v>
      </c>
      <c r="P174" s="17"/>
      <c r="Q174" s="17"/>
      <c r="R174" s="13">
        <v>1974.160722</v>
      </c>
      <c r="S174" s="13">
        <v>3005.613678</v>
      </c>
      <c r="T174" s="13">
        <v>637.8131786</v>
      </c>
      <c r="U174" s="13">
        <v>4078.184885</v>
      </c>
      <c r="V174" s="13">
        <v>4573.536416</v>
      </c>
      <c r="W174" s="17"/>
      <c r="X174" s="13">
        <v>763.5718638</v>
      </c>
      <c r="Y174" s="17"/>
      <c r="Z174" s="17"/>
      <c r="AA174" s="17"/>
      <c r="AB174" s="17"/>
      <c r="AC174" s="17"/>
      <c r="AD174" s="13">
        <v>4331.149596</v>
      </c>
      <c r="AE174" s="17"/>
      <c r="AF174" s="17"/>
      <c r="AG174" s="17"/>
      <c r="AH174" s="17"/>
    </row>
    <row r="175">
      <c r="A175" s="13">
        <f t="shared" si="1"/>
        <v>6</v>
      </c>
      <c r="B175" s="13">
        <f t="shared" si="2"/>
        <v>2024</v>
      </c>
      <c r="C175" s="14">
        <v>45331.0</v>
      </c>
      <c r="D175" s="13">
        <v>8582.575237</v>
      </c>
      <c r="E175" s="13">
        <v>5004.98948</v>
      </c>
      <c r="F175" s="13">
        <v>3778.210768</v>
      </c>
      <c r="G175" s="13">
        <v>3784.290247</v>
      </c>
      <c r="H175" s="13">
        <v>9528.438278</v>
      </c>
      <c r="I175" s="17"/>
      <c r="J175" s="13">
        <v>-273.4994356</v>
      </c>
      <c r="K175" s="13">
        <v>5122.686914</v>
      </c>
      <c r="L175" s="12">
        <v>0.0</v>
      </c>
      <c r="M175" s="13">
        <v>15881.22287</v>
      </c>
      <c r="N175" s="13">
        <v>2599.146065</v>
      </c>
      <c r="O175" s="13">
        <v>2915.992258</v>
      </c>
      <c r="P175" s="17"/>
      <c r="Q175" s="17"/>
      <c r="R175" s="13">
        <v>2112.371007</v>
      </c>
      <c r="S175" s="13">
        <v>5199.793376</v>
      </c>
      <c r="T175" s="18">
        <v>6406.959706</v>
      </c>
      <c r="U175" s="13">
        <v>4652.403652</v>
      </c>
      <c r="V175" s="13">
        <v>5276.617153</v>
      </c>
      <c r="W175" s="17"/>
      <c r="X175" s="13">
        <v>161.5871829</v>
      </c>
      <c r="Y175" s="17"/>
      <c r="Z175" s="17"/>
      <c r="AA175" s="17"/>
      <c r="AB175" s="17"/>
      <c r="AC175" s="17"/>
      <c r="AD175" s="13">
        <v>15881.22287</v>
      </c>
      <c r="AE175" s="17"/>
      <c r="AF175" s="17"/>
      <c r="AG175" s="17"/>
      <c r="AH175" s="17"/>
    </row>
    <row r="176">
      <c r="A176" s="13">
        <f t="shared" si="1"/>
        <v>7</v>
      </c>
      <c r="B176" s="13">
        <f t="shared" si="2"/>
        <v>2024</v>
      </c>
      <c r="C176" s="14">
        <v>45334.0</v>
      </c>
      <c r="D176" s="13">
        <v>-2587.342489</v>
      </c>
      <c r="E176" s="13">
        <v>1997.420189</v>
      </c>
      <c r="F176" s="13">
        <v>46.90055468</v>
      </c>
      <c r="G176" s="13">
        <v>-1887.549366</v>
      </c>
      <c r="H176" s="13">
        <v>-5096.878765</v>
      </c>
      <c r="I176" s="17"/>
      <c r="J176" s="13">
        <v>-122.6275344</v>
      </c>
      <c r="K176" s="13">
        <v>920.5908861</v>
      </c>
      <c r="L176" s="12">
        <v>0.0</v>
      </c>
      <c r="M176" s="13">
        <v>-57.11069023</v>
      </c>
      <c r="N176" s="13">
        <v>-1039.608708</v>
      </c>
      <c r="O176" s="13">
        <v>-821.7126157</v>
      </c>
      <c r="P176" s="13">
        <v>-2702.497943</v>
      </c>
      <c r="Q176" s="17"/>
      <c r="R176" s="13">
        <v>1358.02527</v>
      </c>
      <c r="S176" s="13">
        <v>-1828.743022</v>
      </c>
      <c r="T176" s="13">
        <v>-1632.346756</v>
      </c>
      <c r="U176" s="13">
        <v>2972.548856</v>
      </c>
      <c r="V176" s="13">
        <v>-1308.983559</v>
      </c>
      <c r="W176" s="13">
        <v>-2385.286636</v>
      </c>
      <c r="X176" s="13">
        <v>-914.9140925</v>
      </c>
      <c r="Y176" s="17"/>
      <c r="Z176" s="17"/>
      <c r="AA176" s="17"/>
      <c r="AB176" s="17"/>
      <c r="AC176" s="17"/>
      <c r="AD176" s="13">
        <v>-57.11069023</v>
      </c>
      <c r="AE176" s="17"/>
      <c r="AF176" s="17"/>
      <c r="AG176" s="17"/>
      <c r="AH176" s="17"/>
    </row>
    <row r="177">
      <c r="A177" s="13">
        <f t="shared" si="1"/>
        <v>7</v>
      </c>
      <c r="B177" s="13">
        <f t="shared" si="2"/>
        <v>2024</v>
      </c>
      <c r="C177" s="14">
        <v>45335.0</v>
      </c>
      <c r="D177" s="13">
        <v>-17548.9614</v>
      </c>
      <c r="E177" s="13">
        <v>-4451.790877</v>
      </c>
      <c r="F177" s="13">
        <v>-5110.392547</v>
      </c>
      <c r="G177" s="13">
        <v>-8474.947043</v>
      </c>
      <c r="H177" s="13">
        <v>-16333.51037</v>
      </c>
      <c r="I177" s="17"/>
      <c r="J177" s="13">
        <v>1400.721753</v>
      </c>
      <c r="K177" s="13">
        <v>-15284.12569</v>
      </c>
      <c r="L177" s="12">
        <v>0.0</v>
      </c>
      <c r="M177" s="13">
        <v>-11332.73538</v>
      </c>
      <c r="N177" s="13">
        <v>-8329.383528</v>
      </c>
      <c r="O177" s="13">
        <v>-2345.418583</v>
      </c>
      <c r="P177" s="13">
        <v>-7832.160802</v>
      </c>
      <c r="Q177" s="17"/>
      <c r="R177" s="13">
        <v>-4722.57579</v>
      </c>
      <c r="S177" s="13">
        <v>-5868.688304</v>
      </c>
      <c r="T177" s="13">
        <v>-3875.479471</v>
      </c>
      <c r="U177" s="13">
        <v>-14710.56127</v>
      </c>
      <c r="V177" s="13">
        <v>-8351.345228</v>
      </c>
      <c r="W177" s="13">
        <v>-4163.060491</v>
      </c>
      <c r="X177" s="13">
        <v>4103.358639</v>
      </c>
      <c r="Y177" s="17"/>
      <c r="Z177" s="17"/>
      <c r="AA177" s="17"/>
      <c r="AB177" s="17"/>
      <c r="AC177" s="17"/>
      <c r="AD177" s="13">
        <v>-11332.73538</v>
      </c>
      <c r="AE177" s="17"/>
      <c r="AF177" s="17"/>
      <c r="AG177" s="17"/>
      <c r="AH177" s="17"/>
    </row>
    <row r="178">
      <c r="A178" s="13">
        <f t="shared" si="1"/>
        <v>7</v>
      </c>
      <c r="B178" s="13">
        <f t="shared" si="2"/>
        <v>2024</v>
      </c>
      <c r="C178" s="14">
        <v>45336.0</v>
      </c>
      <c r="D178" s="13">
        <v>10986.92672</v>
      </c>
      <c r="E178" s="13">
        <v>-1308.51702</v>
      </c>
      <c r="F178" s="13">
        <v>-82.62615025</v>
      </c>
      <c r="G178" s="17"/>
      <c r="H178" s="17"/>
      <c r="I178" s="17"/>
      <c r="J178" s="13">
        <v>1803.580073</v>
      </c>
      <c r="K178" s="13">
        <v>7263.738437</v>
      </c>
      <c r="L178" s="12">
        <v>0.0</v>
      </c>
      <c r="M178" s="13">
        <v>-8135.127099</v>
      </c>
      <c r="N178" s="13">
        <v>164.8787318</v>
      </c>
      <c r="O178" s="13">
        <v>829.3257871</v>
      </c>
      <c r="P178" s="17"/>
      <c r="Q178" s="17"/>
      <c r="R178" s="13">
        <v>-817.1038875</v>
      </c>
      <c r="S178" s="13">
        <v>687.9128441</v>
      </c>
      <c r="T178" s="13">
        <v>-1163.155596</v>
      </c>
      <c r="U178" s="17"/>
      <c r="V178" s="13">
        <v>5760.750745</v>
      </c>
      <c r="W178" s="13">
        <v>4527.15189</v>
      </c>
      <c r="X178" s="13">
        <v>-2924.446959</v>
      </c>
      <c r="Y178" s="17"/>
      <c r="Z178" s="17"/>
      <c r="AA178" s="17"/>
      <c r="AB178" s="17"/>
      <c r="AC178" s="17"/>
      <c r="AD178" s="13">
        <v>-8135.127099</v>
      </c>
      <c r="AE178" s="17"/>
      <c r="AF178" s="17"/>
      <c r="AG178" s="17"/>
      <c r="AH178" s="17"/>
    </row>
    <row r="179">
      <c r="A179" s="13">
        <f t="shared" si="1"/>
        <v>7</v>
      </c>
      <c r="B179" s="13">
        <f t="shared" si="2"/>
        <v>2024</v>
      </c>
      <c r="C179" s="14">
        <v>45337.0</v>
      </c>
      <c r="D179" s="13">
        <v>-3725.385799</v>
      </c>
      <c r="E179" s="13">
        <v>3247.659622</v>
      </c>
      <c r="F179" s="13">
        <v>963.4318581</v>
      </c>
      <c r="G179" s="17"/>
      <c r="H179" s="17"/>
      <c r="I179" s="17"/>
      <c r="J179" s="13">
        <v>6412.004538</v>
      </c>
      <c r="K179" s="13">
        <v>2134.280399</v>
      </c>
      <c r="L179" s="12">
        <v>0.0</v>
      </c>
      <c r="M179" s="13">
        <v>-1410.527149</v>
      </c>
      <c r="N179" s="13">
        <v>1407.974447</v>
      </c>
      <c r="O179" s="13">
        <v>645.7696206</v>
      </c>
      <c r="P179" s="17"/>
      <c r="Q179" s="17"/>
      <c r="R179" s="13">
        <v>-3552.577332</v>
      </c>
      <c r="S179" s="13">
        <v>-169.6245791</v>
      </c>
      <c r="T179" s="13">
        <v>-470.2706168</v>
      </c>
      <c r="U179" s="17"/>
      <c r="V179" s="13">
        <v>6371.662615</v>
      </c>
      <c r="W179" s="13">
        <v>127.7797432</v>
      </c>
      <c r="X179" s="13">
        <v>-2388.682863</v>
      </c>
      <c r="Y179" s="17"/>
      <c r="Z179" s="17"/>
      <c r="AA179" s="17"/>
      <c r="AB179" s="17"/>
      <c r="AC179" s="17"/>
      <c r="AD179" s="13">
        <v>-1410.527149</v>
      </c>
      <c r="AE179" s="17"/>
      <c r="AF179" s="17"/>
      <c r="AG179" s="17"/>
      <c r="AH179" s="17"/>
    </row>
    <row r="180">
      <c r="A180" s="13">
        <f t="shared" si="1"/>
        <v>7</v>
      </c>
      <c r="B180" s="13">
        <f t="shared" si="2"/>
        <v>2024</v>
      </c>
      <c r="C180" s="14">
        <v>45338.0</v>
      </c>
      <c r="D180" s="13">
        <v>-5844.551255</v>
      </c>
      <c r="E180" s="13">
        <v>-1535.891238</v>
      </c>
      <c r="F180" s="13">
        <v>-1012.491054</v>
      </c>
      <c r="G180" s="17"/>
      <c r="H180" s="17"/>
      <c r="I180" s="17"/>
      <c r="J180" s="13">
        <v>-2484.09402</v>
      </c>
      <c r="K180" s="13">
        <v>-1505.126228</v>
      </c>
      <c r="L180" s="12">
        <v>0.0</v>
      </c>
      <c r="M180" s="13">
        <v>-3042.843145</v>
      </c>
      <c r="N180" s="13">
        <v>-794.6423583</v>
      </c>
      <c r="O180" s="13">
        <v>-1788.067643</v>
      </c>
      <c r="P180" s="17"/>
      <c r="Q180" s="17"/>
      <c r="R180" s="13">
        <v>-14740.46147</v>
      </c>
      <c r="S180" s="13">
        <v>-4429.133009</v>
      </c>
      <c r="T180" s="13">
        <v>-2282.515882</v>
      </c>
      <c r="U180" s="17"/>
      <c r="V180" s="13">
        <v>2296.004409</v>
      </c>
      <c r="W180" s="13">
        <v>-1283.980073</v>
      </c>
      <c r="X180" s="13">
        <v>-482.8092843</v>
      </c>
      <c r="Y180" s="17"/>
      <c r="Z180" s="17"/>
      <c r="AA180" s="17"/>
      <c r="AB180" s="17"/>
      <c r="AC180" s="17"/>
      <c r="AD180" s="13">
        <v>-3042.843145</v>
      </c>
      <c r="AE180" s="17"/>
      <c r="AF180" s="17"/>
      <c r="AG180" s="17"/>
      <c r="AH180" s="17"/>
    </row>
    <row r="181">
      <c r="A181" s="13">
        <f t="shared" si="1"/>
        <v>8</v>
      </c>
      <c r="B181" s="13">
        <f t="shared" si="2"/>
        <v>2024</v>
      </c>
      <c r="C181" s="14">
        <v>45341.0</v>
      </c>
      <c r="D181" s="13">
        <v>0.06030775</v>
      </c>
      <c r="E181" s="13">
        <v>0.0805999</v>
      </c>
      <c r="F181" s="13">
        <v>0.0</v>
      </c>
      <c r="G181" s="17"/>
      <c r="H181" s="17"/>
      <c r="I181" s="17"/>
      <c r="J181" s="13">
        <v>2.68930934</v>
      </c>
      <c r="K181" s="13">
        <v>-0.05533968</v>
      </c>
      <c r="L181" s="12">
        <v>0.0</v>
      </c>
      <c r="M181" s="13">
        <v>0.056402</v>
      </c>
      <c r="N181" s="13">
        <v>3.2321</v>
      </c>
      <c r="O181" s="13">
        <v>2.26477729</v>
      </c>
      <c r="P181" s="17"/>
      <c r="Q181" s="17"/>
      <c r="R181" s="13">
        <v>-1649.04329</v>
      </c>
      <c r="S181" s="13">
        <v>0.066058</v>
      </c>
      <c r="T181" s="18">
        <v>1.0E-8</v>
      </c>
      <c r="U181" s="17"/>
      <c r="V181" s="13">
        <v>0.0</v>
      </c>
      <c r="W181" s="13">
        <v>3.6337E-4</v>
      </c>
      <c r="X181" s="13">
        <v>-74.05623758</v>
      </c>
      <c r="Y181" s="17"/>
      <c r="Z181" s="17"/>
      <c r="AA181" s="17"/>
      <c r="AB181" s="17"/>
      <c r="AC181" s="17"/>
      <c r="AD181" s="13">
        <v>0.056402</v>
      </c>
      <c r="AE181" s="17"/>
      <c r="AF181" s="17"/>
      <c r="AG181" s="17"/>
      <c r="AH181" s="17"/>
    </row>
    <row r="182">
      <c r="A182" s="13">
        <f t="shared" si="1"/>
        <v>8</v>
      </c>
      <c r="B182" s="13">
        <f t="shared" si="2"/>
        <v>2024</v>
      </c>
      <c r="C182" s="14">
        <v>45342.0</v>
      </c>
      <c r="D182" s="13">
        <v>-5512.299999</v>
      </c>
      <c r="E182" s="13">
        <v>-2532.217102</v>
      </c>
      <c r="F182" s="13">
        <v>-1295.808397</v>
      </c>
      <c r="G182" s="17"/>
      <c r="H182" s="17"/>
      <c r="I182" s="17"/>
      <c r="J182" s="13">
        <v>-4605.942279</v>
      </c>
      <c r="K182" s="13">
        <v>-1719.888715</v>
      </c>
      <c r="L182" s="12">
        <v>0.0</v>
      </c>
      <c r="M182" s="13">
        <v>-4274.553235</v>
      </c>
      <c r="N182" s="13">
        <v>-2056.386945</v>
      </c>
      <c r="O182" s="13">
        <v>-786.1354595</v>
      </c>
      <c r="P182" s="17"/>
      <c r="Q182" s="17"/>
      <c r="R182" s="13">
        <v>-6999.972761</v>
      </c>
      <c r="S182" s="13">
        <v>-3626.102804</v>
      </c>
      <c r="T182" s="13">
        <v>-4386.09859</v>
      </c>
      <c r="U182" s="17"/>
      <c r="V182" s="13">
        <v>-1305.607003</v>
      </c>
      <c r="W182" s="13">
        <v>-2861.821311</v>
      </c>
      <c r="X182" s="13">
        <v>-91.77631269</v>
      </c>
      <c r="Y182" s="17"/>
      <c r="Z182" s="17"/>
      <c r="AA182" s="17"/>
      <c r="AB182" s="17"/>
      <c r="AC182" s="17"/>
      <c r="AD182" s="13">
        <v>-4274.553235</v>
      </c>
      <c r="AE182" s="17"/>
      <c r="AF182" s="17"/>
      <c r="AG182" s="17"/>
      <c r="AH182" s="17"/>
    </row>
    <row r="183">
      <c r="A183" s="13">
        <f t="shared" si="1"/>
        <v>8</v>
      </c>
      <c r="B183" s="13">
        <f t="shared" si="2"/>
        <v>2024</v>
      </c>
      <c r="C183" s="14">
        <v>45343.0</v>
      </c>
      <c r="D183" s="13">
        <v>-4010.440096</v>
      </c>
      <c r="E183" s="13">
        <v>521.8572641</v>
      </c>
      <c r="F183" s="13">
        <v>682.2786395</v>
      </c>
      <c r="G183" s="17"/>
      <c r="H183" s="17"/>
      <c r="I183" s="17"/>
      <c r="J183" s="13">
        <v>2802.171022</v>
      </c>
      <c r="K183" s="13">
        <v>554.9606466</v>
      </c>
      <c r="L183" s="13">
        <v>1805.190866</v>
      </c>
      <c r="M183" s="13">
        <v>-1841.559644</v>
      </c>
      <c r="N183" s="13">
        <v>36.6839209</v>
      </c>
      <c r="O183" s="13">
        <v>-396.1468956</v>
      </c>
      <c r="P183" s="17"/>
      <c r="Q183" s="17"/>
      <c r="R183" s="17"/>
      <c r="S183" s="13">
        <v>-419.437903</v>
      </c>
      <c r="T183" s="13">
        <v>-657.1688431</v>
      </c>
      <c r="U183" s="17"/>
      <c r="V183" s="13">
        <v>1093.687184</v>
      </c>
      <c r="W183" s="13">
        <v>290.8935948</v>
      </c>
      <c r="X183" s="13">
        <v>244.3222366</v>
      </c>
      <c r="Y183" s="17"/>
      <c r="Z183" s="17"/>
      <c r="AA183" s="17"/>
      <c r="AB183" s="17"/>
      <c r="AC183" s="17"/>
      <c r="AD183" s="13">
        <v>-36.36877739</v>
      </c>
      <c r="AE183" s="17"/>
      <c r="AF183" s="17"/>
      <c r="AG183" s="17"/>
      <c r="AH183" s="17"/>
    </row>
    <row r="184">
      <c r="A184" s="13">
        <f t="shared" si="1"/>
        <v>8</v>
      </c>
      <c r="B184" s="13">
        <f t="shared" si="2"/>
        <v>2024</v>
      </c>
      <c r="C184" s="14">
        <v>45344.0</v>
      </c>
      <c r="D184" s="13">
        <v>22495.52247</v>
      </c>
      <c r="E184" s="13">
        <v>7476.640915</v>
      </c>
      <c r="F184" s="13">
        <v>5090.374505</v>
      </c>
      <c r="G184" s="17"/>
      <c r="H184" s="17"/>
      <c r="I184" s="17"/>
      <c r="J184" s="13">
        <v>21636.05718</v>
      </c>
      <c r="K184" s="13">
        <v>8707.2606</v>
      </c>
      <c r="L184" s="13">
        <v>4993.502926</v>
      </c>
      <c r="M184" s="13">
        <v>13802.24765</v>
      </c>
      <c r="N184" s="13">
        <v>5922.082151</v>
      </c>
      <c r="O184" s="13">
        <v>7966.053321</v>
      </c>
      <c r="P184" s="17"/>
      <c r="Q184" s="17"/>
      <c r="R184" s="17"/>
      <c r="S184" s="13">
        <v>17240.64712</v>
      </c>
      <c r="T184" s="13">
        <v>2234.053865</v>
      </c>
      <c r="U184" s="17"/>
      <c r="V184" s="13">
        <v>3640.501073</v>
      </c>
      <c r="W184" s="13">
        <v>7065.24687</v>
      </c>
      <c r="X184" s="13">
        <v>-1129.879103</v>
      </c>
      <c r="Y184" s="17"/>
      <c r="Z184" s="17"/>
      <c r="AA184" s="17"/>
      <c r="AB184" s="17"/>
      <c r="AC184" s="17"/>
      <c r="AD184" s="13">
        <v>18795.75058</v>
      </c>
      <c r="AE184" s="17"/>
      <c r="AF184" s="17"/>
      <c r="AG184" s="17"/>
      <c r="AH184" s="17"/>
    </row>
    <row r="185">
      <c r="A185" s="13">
        <f t="shared" si="1"/>
        <v>8</v>
      </c>
      <c r="B185" s="13">
        <f t="shared" si="2"/>
        <v>2024</v>
      </c>
      <c r="C185" s="14">
        <v>45345.0</v>
      </c>
      <c r="D185" s="13">
        <v>2209.27094</v>
      </c>
      <c r="E185" s="13">
        <v>43.24901334</v>
      </c>
      <c r="F185" s="13">
        <v>1368.453708</v>
      </c>
      <c r="G185" s="17"/>
      <c r="H185" s="17"/>
      <c r="I185" s="17"/>
      <c r="J185" s="13">
        <v>4319.2335</v>
      </c>
      <c r="K185" s="13">
        <v>5340.413587</v>
      </c>
      <c r="L185" s="13">
        <v>-1040.809511</v>
      </c>
      <c r="M185" s="13">
        <v>3778.867509</v>
      </c>
      <c r="N185" s="13">
        <v>907.7257865</v>
      </c>
      <c r="O185" s="13">
        <v>490.0314616</v>
      </c>
      <c r="P185" s="17"/>
      <c r="Q185" s="17"/>
      <c r="R185" s="17"/>
      <c r="S185" s="13">
        <v>1794.67807</v>
      </c>
      <c r="T185" s="13">
        <v>1236.323311</v>
      </c>
      <c r="U185" s="17"/>
      <c r="V185" s="13">
        <v>270.762215</v>
      </c>
      <c r="W185" s="13">
        <v>661.3256661</v>
      </c>
      <c r="X185" s="13">
        <v>-3473.742697</v>
      </c>
      <c r="Y185" s="17"/>
      <c r="Z185" s="17"/>
      <c r="AA185" s="17"/>
      <c r="AB185" s="17"/>
      <c r="AC185" s="17"/>
      <c r="AD185" s="13">
        <v>2738.057998</v>
      </c>
      <c r="AE185" s="17"/>
      <c r="AF185" s="17"/>
      <c r="AG185" s="17"/>
      <c r="AH185" s="17"/>
    </row>
    <row r="186">
      <c r="A186" s="13">
        <f t="shared" si="1"/>
        <v>9</v>
      </c>
      <c r="B186" s="13">
        <f t="shared" si="2"/>
        <v>2024</v>
      </c>
      <c r="C186" s="14">
        <v>45348.0</v>
      </c>
      <c r="D186" s="13">
        <v>-788.3573957</v>
      </c>
      <c r="E186" s="13">
        <v>203.5198894</v>
      </c>
      <c r="F186" s="12">
        <v>0.0</v>
      </c>
      <c r="G186" s="17"/>
      <c r="H186" s="17"/>
      <c r="I186" s="17"/>
      <c r="J186" s="13">
        <v>-4043.94751</v>
      </c>
      <c r="K186" s="13">
        <v>-1647.826743</v>
      </c>
      <c r="L186" s="12">
        <v>0.0</v>
      </c>
      <c r="M186" s="12">
        <v>0.0</v>
      </c>
      <c r="N186" s="12">
        <v>0.0</v>
      </c>
      <c r="O186" s="12">
        <v>0.0</v>
      </c>
      <c r="P186" s="17"/>
      <c r="Q186" s="17"/>
      <c r="R186" s="17"/>
      <c r="S186" s="12">
        <v>0.0</v>
      </c>
      <c r="T186" s="12">
        <v>0.0</v>
      </c>
      <c r="U186" s="17"/>
      <c r="V186" s="12">
        <v>0.0</v>
      </c>
      <c r="W186" s="17"/>
      <c r="X186" s="13">
        <v>4503.614664</v>
      </c>
      <c r="Y186" s="17"/>
      <c r="Z186" s="17"/>
      <c r="AA186" s="17"/>
      <c r="AB186" s="17"/>
      <c r="AC186" s="17"/>
      <c r="AD186" s="13">
        <v>0.0</v>
      </c>
      <c r="AE186" s="17"/>
      <c r="AF186" s="17"/>
      <c r="AG186" s="17"/>
      <c r="AH186" s="17"/>
    </row>
    <row r="187">
      <c r="A187" s="13">
        <f t="shared" si="1"/>
        <v>9</v>
      </c>
      <c r="B187" s="13">
        <f t="shared" si="2"/>
        <v>2024</v>
      </c>
      <c r="C187" s="14">
        <v>45349.0</v>
      </c>
      <c r="D187" s="13">
        <v>-1355.418552</v>
      </c>
      <c r="E187" s="13">
        <v>-896.7754598</v>
      </c>
      <c r="F187" s="12">
        <v>0.0</v>
      </c>
      <c r="G187" s="17"/>
      <c r="H187" s="17"/>
      <c r="I187" s="17"/>
      <c r="J187" s="13">
        <v>3649.926111</v>
      </c>
      <c r="K187" s="13">
        <v>-431.0201016</v>
      </c>
      <c r="L187" s="12">
        <v>0.0</v>
      </c>
      <c r="M187" s="13">
        <v>14.34016443</v>
      </c>
      <c r="N187" s="12">
        <v>0.0</v>
      </c>
      <c r="O187" s="12">
        <v>0.0</v>
      </c>
      <c r="P187" s="17"/>
      <c r="Q187" s="17"/>
      <c r="R187" s="17"/>
      <c r="S187" s="12">
        <v>0.0</v>
      </c>
      <c r="T187" s="12">
        <v>0.0</v>
      </c>
      <c r="U187" s="17"/>
      <c r="V187" s="12">
        <v>0.0</v>
      </c>
      <c r="W187" s="17"/>
      <c r="X187" s="13">
        <v>-235.482026</v>
      </c>
      <c r="Y187" s="17"/>
      <c r="Z187" s="17"/>
      <c r="AA187" s="17"/>
      <c r="AB187" s="17"/>
      <c r="AC187" s="17"/>
      <c r="AD187" s="13">
        <v>14.34016443</v>
      </c>
      <c r="AE187" s="17"/>
      <c r="AF187" s="17"/>
      <c r="AG187" s="17"/>
      <c r="AH187" s="17"/>
    </row>
    <row r="188">
      <c r="A188" s="13">
        <f t="shared" si="1"/>
        <v>9</v>
      </c>
      <c r="B188" s="13">
        <f t="shared" si="2"/>
        <v>2024</v>
      </c>
      <c r="C188" s="14">
        <v>45350.0</v>
      </c>
      <c r="D188" s="13">
        <v>-1780.474828</v>
      </c>
      <c r="E188" s="13">
        <v>-2453.738263</v>
      </c>
      <c r="F188" s="12">
        <v>0.0</v>
      </c>
      <c r="G188" s="17"/>
      <c r="H188" s="17"/>
      <c r="I188" s="17"/>
      <c r="J188" s="13">
        <v>-3776.633927</v>
      </c>
      <c r="K188" s="13">
        <v>2872.772387</v>
      </c>
      <c r="L188" s="12">
        <v>0.0</v>
      </c>
      <c r="M188" s="13">
        <v>2498.290549</v>
      </c>
      <c r="N188" s="12">
        <v>0.0</v>
      </c>
      <c r="O188" s="12">
        <v>0.0</v>
      </c>
      <c r="P188" s="17"/>
      <c r="Q188" s="17"/>
      <c r="R188" s="17"/>
      <c r="S188" s="12">
        <v>0.0</v>
      </c>
      <c r="T188" s="12">
        <v>0.0</v>
      </c>
      <c r="U188" s="17"/>
      <c r="V188" s="12">
        <v>0.0</v>
      </c>
      <c r="W188" s="17"/>
      <c r="X188" s="13">
        <v>1166.921772</v>
      </c>
      <c r="Y188" s="17"/>
      <c r="Z188" s="17"/>
      <c r="AA188" s="17"/>
      <c r="AB188" s="17"/>
      <c r="AC188" s="17"/>
      <c r="AD188" s="13">
        <v>2498.290549</v>
      </c>
      <c r="AE188" s="17"/>
      <c r="AF188" s="17"/>
      <c r="AG188" s="17"/>
      <c r="AH188" s="17"/>
    </row>
    <row r="189">
      <c r="A189" s="13">
        <f t="shared" si="1"/>
        <v>9</v>
      </c>
      <c r="B189" s="13">
        <f t="shared" si="2"/>
        <v>2024</v>
      </c>
      <c r="C189" s="14">
        <v>45351.0</v>
      </c>
      <c r="D189" s="13">
        <v>2390.029452</v>
      </c>
      <c r="E189" s="13">
        <v>244.2090934</v>
      </c>
      <c r="F189" s="12">
        <v>0.0</v>
      </c>
      <c r="G189" s="17"/>
      <c r="H189" s="17"/>
      <c r="I189" s="17"/>
      <c r="J189" s="13">
        <v>552.7617627</v>
      </c>
      <c r="K189" s="13">
        <v>-3096.123145</v>
      </c>
      <c r="L189" s="12">
        <v>0.0</v>
      </c>
      <c r="M189" s="13">
        <v>1297.864347</v>
      </c>
      <c r="N189" s="12">
        <v>0.0</v>
      </c>
      <c r="O189" s="12">
        <v>0.0</v>
      </c>
      <c r="P189" s="17"/>
      <c r="Q189" s="17"/>
      <c r="R189" s="17"/>
      <c r="S189" s="12">
        <v>0.0</v>
      </c>
      <c r="T189" s="12">
        <v>0.0</v>
      </c>
      <c r="U189" s="17"/>
      <c r="V189" s="12">
        <v>0.0</v>
      </c>
      <c r="W189" s="17"/>
      <c r="X189" s="13">
        <v>-304.6674525</v>
      </c>
      <c r="Y189" s="17"/>
      <c r="Z189" s="17"/>
      <c r="AA189" s="17"/>
      <c r="AB189" s="17"/>
      <c r="AC189" s="17"/>
      <c r="AD189" s="13">
        <v>1297.864347</v>
      </c>
      <c r="AE189" s="17"/>
      <c r="AF189" s="17"/>
      <c r="AG189" s="17"/>
      <c r="AH189" s="17"/>
    </row>
    <row r="190">
      <c r="A190" s="13">
        <f t="shared" si="1"/>
        <v>9</v>
      </c>
      <c r="B190" s="13">
        <f t="shared" si="2"/>
        <v>2024</v>
      </c>
      <c r="C190" s="14">
        <v>45352.0</v>
      </c>
      <c r="D190" s="13">
        <v>8315.286124</v>
      </c>
      <c r="E190" s="13">
        <v>2822.560357</v>
      </c>
      <c r="F190" s="12">
        <v>0.0</v>
      </c>
      <c r="G190" s="17"/>
      <c r="H190" s="17"/>
      <c r="I190" s="17"/>
      <c r="J190" s="13">
        <v>6322.263328</v>
      </c>
      <c r="K190" s="13">
        <v>5879.505209</v>
      </c>
      <c r="L190" s="13">
        <v>-0.32045791</v>
      </c>
      <c r="M190" s="13">
        <v>1862.286172</v>
      </c>
      <c r="N190" s="12">
        <v>0.0</v>
      </c>
      <c r="O190" s="12">
        <v>0.0</v>
      </c>
      <c r="P190" s="17"/>
      <c r="Q190" s="17"/>
      <c r="R190" s="17"/>
      <c r="S190" s="12">
        <v>0.0</v>
      </c>
      <c r="T190" s="12">
        <v>0.0</v>
      </c>
      <c r="U190" s="17"/>
      <c r="V190" s="12">
        <v>0.0</v>
      </c>
      <c r="W190" s="17"/>
      <c r="X190" s="13">
        <v>-1944.869338</v>
      </c>
      <c r="Y190" s="17"/>
      <c r="Z190" s="17"/>
      <c r="AA190" s="17"/>
      <c r="AB190" s="17"/>
      <c r="AC190" s="17"/>
      <c r="AD190" s="13">
        <v>1861.965714</v>
      </c>
      <c r="AE190" s="17"/>
      <c r="AF190" s="17"/>
      <c r="AG190" s="17"/>
      <c r="AH190" s="17"/>
    </row>
    <row r="191">
      <c r="A191" s="13">
        <f t="shared" si="1"/>
        <v>10</v>
      </c>
      <c r="B191" s="13">
        <f t="shared" si="2"/>
        <v>2024</v>
      </c>
      <c r="C191" s="14">
        <v>45355.0</v>
      </c>
      <c r="D191" s="13">
        <v>3730.917412</v>
      </c>
      <c r="E191" s="13">
        <v>3665.844269</v>
      </c>
      <c r="F191" s="13">
        <v>-1319.598508</v>
      </c>
      <c r="G191" s="17"/>
      <c r="H191" s="17"/>
      <c r="I191" s="13">
        <v>969.0032184</v>
      </c>
      <c r="J191" s="13">
        <v>1976.384421</v>
      </c>
      <c r="K191" s="13">
        <v>1367.034416</v>
      </c>
      <c r="L191" s="13">
        <v>-3608.227494</v>
      </c>
      <c r="M191" s="13">
        <v>-2665.673483</v>
      </c>
      <c r="N191" s="13">
        <v>510.9929181</v>
      </c>
      <c r="O191" s="13">
        <v>-695.5448736</v>
      </c>
      <c r="P191" s="17"/>
      <c r="Q191" s="17"/>
      <c r="R191" s="17"/>
      <c r="S191" s="13">
        <v>-1244.392695</v>
      </c>
      <c r="T191" s="13">
        <v>-941.7711712</v>
      </c>
      <c r="U191" s="17"/>
      <c r="V191" s="13">
        <v>-669.0876696</v>
      </c>
      <c r="W191" s="17"/>
      <c r="X191" s="13">
        <v>141.779615</v>
      </c>
      <c r="Y191" s="17"/>
      <c r="Z191" s="17"/>
      <c r="AA191" s="17"/>
      <c r="AB191" s="17"/>
      <c r="AC191" s="17"/>
      <c r="AD191" s="13">
        <v>-6273.900976</v>
      </c>
      <c r="AE191" s="17"/>
      <c r="AF191" s="17"/>
      <c r="AG191" s="17"/>
      <c r="AH191" s="17"/>
    </row>
    <row r="192">
      <c r="A192" s="13">
        <f t="shared" si="1"/>
        <v>10</v>
      </c>
      <c r="B192" s="13">
        <f t="shared" si="2"/>
        <v>2024</v>
      </c>
      <c r="C192" s="14">
        <v>45356.0</v>
      </c>
      <c r="D192" s="13">
        <v>-6161.945363</v>
      </c>
      <c r="E192" s="13">
        <v>-750.1637721</v>
      </c>
      <c r="F192" s="13">
        <v>-4688.506225</v>
      </c>
      <c r="G192" s="17"/>
      <c r="H192" s="17"/>
      <c r="I192" s="13">
        <v>-13381.99743</v>
      </c>
      <c r="J192" s="13">
        <v>-5585.790276</v>
      </c>
      <c r="K192" s="13">
        <v>-2058.481169</v>
      </c>
      <c r="L192" s="13">
        <v>-1929.50397</v>
      </c>
      <c r="M192" s="13">
        <v>-5788.712384</v>
      </c>
      <c r="N192" s="13">
        <v>-1830.257804</v>
      </c>
      <c r="O192" s="13">
        <v>-2612.867049</v>
      </c>
      <c r="P192" s="17"/>
      <c r="Q192" s="17"/>
      <c r="R192" s="17"/>
      <c r="S192" s="13">
        <v>-2307.953802</v>
      </c>
      <c r="T192" s="13">
        <v>-898.1350656</v>
      </c>
      <c r="U192" s="17"/>
      <c r="V192" s="13">
        <v>-2614.055882</v>
      </c>
      <c r="W192" s="17"/>
      <c r="X192" s="13">
        <v>1110.544405</v>
      </c>
      <c r="Y192" s="17"/>
      <c r="Z192" s="17"/>
      <c r="AA192" s="17"/>
      <c r="AB192" s="17"/>
      <c r="AC192" s="17"/>
      <c r="AD192" s="13">
        <v>-7718.216354</v>
      </c>
      <c r="AE192" s="17"/>
      <c r="AF192" s="17"/>
      <c r="AG192" s="17"/>
      <c r="AH192" s="17"/>
    </row>
    <row r="193">
      <c r="A193" s="13">
        <f t="shared" si="1"/>
        <v>10</v>
      </c>
      <c r="B193" s="13">
        <f t="shared" si="2"/>
        <v>2024</v>
      </c>
      <c r="C193" s="14">
        <v>45357.0</v>
      </c>
      <c r="D193" s="13">
        <v>4002.756191</v>
      </c>
      <c r="E193" s="13">
        <v>313.7492421</v>
      </c>
      <c r="F193" s="13">
        <v>2576.416248</v>
      </c>
      <c r="G193" s="17"/>
      <c r="H193" s="17"/>
      <c r="I193" s="13">
        <v>12606.977</v>
      </c>
      <c r="J193" s="13">
        <v>8478.273429</v>
      </c>
      <c r="K193" s="13">
        <v>6726.51622</v>
      </c>
      <c r="L193" s="13">
        <v>-1058.382563</v>
      </c>
      <c r="M193" s="13">
        <v>-3545.592146</v>
      </c>
      <c r="N193" s="13">
        <v>91.41306</v>
      </c>
      <c r="O193" s="13">
        <v>-53.65346748</v>
      </c>
      <c r="P193" s="17"/>
      <c r="Q193" s="17"/>
      <c r="R193" s="17"/>
      <c r="S193" s="13">
        <v>5752.983467</v>
      </c>
      <c r="T193" s="13">
        <v>-3555.672454</v>
      </c>
      <c r="U193" s="17"/>
      <c r="V193" s="13">
        <v>20.1915646</v>
      </c>
      <c r="W193" s="17"/>
      <c r="X193" s="13">
        <v>-2931.642587</v>
      </c>
      <c r="Y193" s="17"/>
      <c r="Z193" s="17"/>
      <c r="AA193" s="17"/>
      <c r="AB193" s="17"/>
      <c r="AC193" s="17"/>
      <c r="AD193" s="13">
        <v>-4603.974709</v>
      </c>
      <c r="AE193" s="17"/>
      <c r="AF193" s="17"/>
      <c r="AG193" s="17"/>
      <c r="AH193" s="17"/>
    </row>
    <row r="194">
      <c r="A194" s="13">
        <f t="shared" si="1"/>
        <v>10</v>
      </c>
      <c r="B194" s="13">
        <f t="shared" si="2"/>
        <v>2024</v>
      </c>
      <c r="C194" s="14">
        <v>45358.0</v>
      </c>
      <c r="D194" s="13">
        <v>5143.929365</v>
      </c>
      <c r="E194" s="13">
        <v>1247.914902</v>
      </c>
      <c r="F194" s="13">
        <v>4215.495773</v>
      </c>
      <c r="G194" s="17"/>
      <c r="H194" s="17"/>
      <c r="I194" s="13">
        <v>12564.27739</v>
      </c>
      <c r="J194" s="13">
        <v>13140.7906</v>
      </c>
      <c r="K194" s="13">
        <v>5643.617621</v>
      </c>
      <c r="L194" s="13">
        <v>1497.242994</v>
      </c>
      <c r="M194" s="13">
        <v>2394.241952</v>
      </c>
      <c r="N194" s="13">
        <v>434.1951619</v>
      </c>
      <c r="O194" s="13">
        <v>919.2794066</v>
      </c>
      <c r="P194" s="17"/>
      <c r="Q194" s="13">
        <v>-360.6457561</v>
      </c>
      <c r="R194" s="17"/>
      <c r="S194" s="13">
        <v>4175.648877</v>
      </c>
      <c r="T194" s="13">
        <v>5369.146691</v>
      </c>
      <c r="U194" s="17"/>
      <c r="V194" s="13">
        <v>103.7225072</v>
      </c>
      <c r="W194" s="17"/>
      <c r="X194" s="13">
        <v>-4447.712289</v>
      </c>
      <c r="Y194" s="17"/>
      <c r="Z194" s="17"/>
      <c r="AA194" s="17"/>
      <c r="AB194" s="17"/>
      <c r="AC194" s="17"/>
      <c r="AD194" s="13">
        <v>3891.484946</v>
      </c>
      <c r="AE194" s="17"/>
      <c r="AF194" s="17"/>
      <c r="AG194" s="17"/>
      <c r="AH194" s="17"/>
    </row>
    <row r="195">
      <c r="A195" s="13">
        <f t="shared" si="1"/>
        <v>10</v>
      </c>
      <c r="B195" s="13">
        <f t="shared" si="2"/>
        <v>2024</v>
      </c>
      <c r="C195" s="14">
        <v>45359.0</v>
      </c>
      <c r="D195" s="13">
        <v>-7024.943265</v>
      </c>
      <c r="E195" s="13">
        <v>-1521.167028</v>
      </c>
      <c r="F195" s="13">
        <v>-8264.498532</v>
      </c>
      <c r="G195" s="17"/>
      <c r="H195" s="17"/>
      <c r="I195" s="13">
        <v>-11272.29575</v>
      </c>
      <c r="J195" s="13">
        <v>-15449.03784</v>
      </c>
      <c r="K195" s="13">
        <v>-18199.40367</v>
      </c>
      <c r="L195" s="13">
        <v>824.9099914</v>
      </c>
      <c r="M195" s="13">
        <v>-2966.440252</v>
      </c>
      <c r="N195" s="13">
        <v>-2966.226779</v>
      </c>
      <c r="O195" s="13">
        <v>-1526.836003</v>
      </c>
      <c r="P195" s="17"/>
      <c r="Q195" s="13">
        <v>-576.39684</v>
      </c>
      <c r="R195" s="17"/>
      <c r="S195" s="13">
        <v>-11706.41188</v>
      </c>
      <c r="T195" s="13">
        <v>-5877.631038</v>
      </c>
      <c r="U195" s="17"/>
      <c r="V195" s="13">
        <v>-2579.420733</v>
      </c>
      <c r="W195" s="17"/>
      <c r="X195" s="13">
        <v>-1040.979608</v>
      </c>
      <c r="Y195" s="17"/>
      <c r="Z195" s="17"/>
      <c r="AA195" s="17"/>
      <c r="AB195" s="17"/>
      <c r="AC195" s="17"/>
      <c r="AD195" s="13">
        <v>-2141.530261</v>
      </c>
      <c r="AE195" s="17"/>
      <c r="AF195" s="17"/>
      <c r="AG195" s="17"/>
      <c r="AH195" s="17"/>
    </row>
    <row r="196">
      <c r="A196" s="13">
        <f t="shared" si="1"/>
        <v>11</v>
      </c>
      <c r="B196" s="13">
        <f t="shared" si="2"/>
        <v>2024</v>
      </c>
      <c r="C196" s="14">
        <v>45362.0</v>
      </c>
      <c r="D196" s="13">
        <v>-2908.882113</v>
      </c>
      <c r="E196" s="13">
        <v>-217.4304361</v>
      </c>
      <c r="F196" s="13">
        <v>-1382.672456</v>
      </c>
      <c r="G196" s="17"/>
      <c r="H196" s="17"/>
      <c r="I196" s="13">
        <v>-9525.140826</v>
      </c>
      <c r="J196" s="13">
        <v>-6555.068885</v>
      </c>
      <c r="K196" s="13">
        <v>-10475.13608</v>
      </c>
      <c r="L196" s="13">
        <v>7916.848777</v>
      </c>
      <c r="M196" s="13">
        <v>3037.27717</v>
      </c>
      <c r="N196" s="13">
        <v>-1603.538177</v>
      </c>
      <c r="O196" s="13">
        <v>360.298607</v>
      </c>
      <c r="P196" s="17"/>
      <c r="Q196" s="13">
        <v>-10.60904723</v>
      </c>
      <c r="R196" s="17"/>
      <c r="S196" s="13">
        <v>-3995.226702</v>
      </c>
      <c r="T196" s="13">
        <v>-4415.734047</v>
      </c>
      <c r="U196" s="17"/>
      <c r="V196" s="13">
        <v>-853.0625102</v>
      </c>
      <c r="W196" s="17"/>
      <c r="X196" s="13">
        <v>-913.6768835</v>
      </c>
      <c r="Y196" s="17"/>
      <c r="Z196" s="17"/>
      <c r="AA196" s="17"/>
      <c r="AB196" s="17"/>
      <c r="AC196" s="17"/>
      <c r="AD196" s="13">
        <v>10954.12595</v>
      </c>
      <c r="AE196" s="17"/>
      <c r="AF196" s="17"/>
      <c r="AG196" s="17"/>
      <c r="AH196" s="17"/>
    </row>
    <row r="197">
      <c r="A197" s="13">
        <f t="shared" si="1"/>
        <v>11</v>
      </c>
      <c r="B197" s="13">
        <f t="shared" si="2"/>
        <v>2024</v>
      </c>
      <c r="C197" s="14">
        <v>45363.0</v>
      </c>
      <c r="D197" s="13">
        <v>6484.953753</v>
      </c>
      <c r="E197" s="13">
        <v>1019.952296</v>
      </c>
      <c r="F197" s="13">
        <v>1482.865076</v>
      </c>
      <c r="G197" s="17"/>
      <c r="H197" s="17"/>
      <c r="I197" s="13">
        <v>4590.447167</v>
      </c>
      <c r="J197" s="13">
        <v>4089.138554</v>
      </c>
      <c r="K197" s="13">
        <v>2807.873895</v>
      </c>
      <c r="L197" s="13">
        <v>1265.745289</v>
      </c>
      <c r="M197" s="13">
        <v>9703.210328</v>
      </c>
      <c r="N197" s="13">
        <v>-262.2382812</v>
      </c>
      <c r="O197" s="13">
        <v>2101.948876</v>
      </c>
      <c r="P197" s="17"/>
      <c r="Q197" s="13">
        <v>565.1368574</v>
      </c>
      <c r="R197" s="17"/>
      <c r="S197" s="13">
        <v>3802.147966</v>
      </c>
      <c r="T197" s="13">
        <v>2221.066086</v>
      </c>
      <c r="U197" s="17"/>
      <c r="V197" s="13">
        <v>1033.629885</v>
      </c>
      <c r="W197" s="17"/>
      <c r="X197" s="13">
        <v>-6889.946812</v>
      </c>
      <c r="Y197" s="17"/>
      <c r="Z197" s="17"/>
      <c r="AA197" s="17"/>
      <c r="AB197" s="17"/>
      <c r="AC197" s="17"/>
      <c r="AD197" s="13">
        <v>10968.95562</v>
      </c>
      <c r="AE197" s="17"/>
      <c r="AF197" s="17"/>
      <c r="AG197" s="17"/>
      <c r="AH197" s="17"/>
    </row>
    <row r="198">
      <c r="A198" s="13">
        <f t="shared" si="1"/>
        <v>11</v>
      </c>
      <c r="B198" s="13">
        <f t="shared" si="2"/>
        <v>2024</v>
      </c>
      <c r="C198" s="14">
        <v>45364.0</v>
      </c>
      <c r="D198" s="13">
        <v>-1481.79088</v>
      </c>
      <c r="E198" s="13">
        <v>-162.6246073</v>
      </c>
      <c r="F198" s="13">
        <v>-1216.062099</v>
      </c>
      <c r="G198" s="17"/>
      <c r="H198" s="17"/>
      <c r="I198" s="13">
        <v>1189.878362</v>
      </c>
      <c r="J198" s="13">
        <v>2637.269301</v>
      </c>
      <c r="K198" s="13">
        <v>-400.6675007</v>
      </c>
      <c r="L198" s="13">
        <v>778.6685329</v>
      </c>
      <c r="M198" s="13">
        <v>-885.0113016</v>
      </c>
      <c r="N198" s="13">
        <v>-509.2573826</v>
      </c>
      <c r="O198" s="13">
        <v>-1812.368853</v>
      </c>
      <c r="P198" s="17"/>
      <c r="Q198" s="13">
        <v>-970.1737252</v>
      </c>
      <c r="R198" s="17"/>
      <c r="S198" s="13">
        <v>-1435.386541</v>
      </c>
      <c r="T198" s="13">
        <v>-2680.722601</v>
      </c>
      <c r="U198" s="17"/>
      <c r="V198" s="13">
        <v>447.224695</v>
      </c>
      <c r="W198" s="17"/>
      <c r="X198" s="13">
        <v>-1929.288907</v>
      </c>
      <c r="Y198" s="17"/>
      <c r="Z198" s="17"/>
      <c r="AA198" s="17"/>
      <c r="AB198" s="17"/>
      <c r="AC198" s="17"/>
      <c r="AD198" s="13">
        <v>-106.3427687</v>
      </c>
      <c r="AE198" s="17"/>
      <c r="AF198" s="17"/>
      <c r="AG198" s="17"/>
      <c r="AH198" s="17"/>
    </row>
    <row r="199">
      <c r="A199" s="13">
        <f t="shared" si="1"/>
        <v>11</v>
      </c>
      <c r="B199" s="13">
        <f t="shared" si="2"/>
        <v>2024</v>
      </c>
      <c r="C199" s="14">
        <v>45365.0</v>
      </c>
      <c r="D199" s="13">
        <v>-1673.727903</v>
      </c>
      <c r="E199" s="13">
        <v>-1952.430898</v>
      </c>
      <c r="F199" s="13">
        <v>-1434.983776</v>
      </c>
      <c r="G199" s="17"/>
      <c r="H199" s="17"/>
      <c r="I199" s="13">
        <v>-4211.385714</v>
      </c>
      <c r="J199" s="13">
        <v>-4421.403534</v>
      </c>
      <c r="K199" s="13">
        <v>-1198.339216</v>
      </c>
      <c r="L199" s="13">
        <v>-3623.917905</v>
      </c>
      <c r="M199" s="13">
        <v>-6144.956487</v>
      </c>
      <c r="N199" s="13">
        <v>-202.0646267</v>
      </c>
      <c r="O199" s="13">
        <v>-1754.60025</v>
      </c>
      <c r="P199" s="17"/>
      <c r="Q199" s="13">
        <v>-983.0260503</v>
      </c>
      <c r="R199" s="17"/>
      <c r="S199" s="13">
        <v>1601.668235</v>
      </c>
      <c r="T199" s="13">
        <v>-1578.73576</v>
      </c>
      <c r="U199" s="17"/>
      <c r="V199" s="13">
        <v>46.41459791</v>
      </c>
      <c r="W199" s="17"/>
      <c r="X199" s="13">
        <v>2426.133834</v>
      </c>
      <c r="Y199" s="17"/>
      <c r="Z199" s="17"/>
      <c r="AA199" s="17"/>
      <c r="AB199" s="17"/>
      <c r="AC199" s="17"/>
      <c r="AD199" s="13">
        <v>-9768.874391</v>
      </c>
      <c r="AE199" s="17"/>
      <c r="AF199" s="17"/>
      <c r="AG199" s="17"/>
      <c r="AH199" s="17"/>
    </row>
    <row r="200">
      <c r="A200" s="13">
        <f t="shared" si="1"/>
        <v>11</v>
      </c>
      <c r="B200" s="13">
        <f t="shared" si="2"/>
        <v>2024</v>
      </c>
      <c r="C200" s="14">
        <v>45366.0</v>
      </c>
      <c r="D200" s="13">
        <v>-5345.518371</v>
      </c>
      <c r="E200" s="13">
        <v>-3725.144802</v>
      </c>
      <c r="F200" s="13">
        <v>-1634.02001</v>
      </c>
      <c r="G200" s="17"/>
      <c r="H200" s="17"/>
      <c r="I200" s="13">
        <v>-2515.205845</v>
      </c>
      <c r="J200" s="13">
        <v>-2050.966126</v>
      </c>
      <c r="K200" s="13">
        <v>-1868.03232</v>
      </c>
      <c r="L200" s="13">
        <v>-265.7683064</v>
      </c>
      <c r="M200" s="13">
        <v>-3069.542338</v>
      </c>
      <c r="N200" s="13">
        <v>94.7857078</v>
      </c>
      <c r="O200" s="13">
        <v>-1142.261559</v>
      </c>
      <c r="P200" s="17"/>
      <c r="Q200" s="13">
        <v>-1164.118432</v>
      </c>
      <c r="R200" s="17"/>
      <c r="S200" s="13">
        <v>-779.3862686</v>
      </c>
      <c r="T200" s="13">
        <v>314.2236526</v>
      </c>
      <c r="U200" s="17"/>
      <c r="V200" s="13">
        <v>253.3204249</v>
      </c>
      <c r="W200" s="17"/>
      <c r="X200" s="13">
        <v>672.8582787</v>
      </c>
      <c r="Y200" s="17"/>
      <c r="Z200" s="17"/>
      <c r="AA200" s="17"/>
      <c r="AB200" s="17"/>
      <c r="AC200" s="17"/>
      <c r="AD200" s="13">
        <v>-3335.310645</v>
      </c>
      <c r="AE200" s="17"/>
      <c r="AF200" s="17"/>
      <c r="AG200" s="17"/>
      <c r="AH200" s="17"/>
    </row>
    <row r="201">
      <c r="A201" s="13">
        <f t="shared" si="1"/>
        <v>12</v>
      </c>
      <c r="B201" s="13">
        <f t="shared" si="2"/>
        <v>2024</v>
      </c>
      <c r="C201" s="14">
        <v>45369.0</v>
      </c>
      <c r="D201" s="13">
        <v>-1564.83859</v>
      </c>
      <c r="E201" s="13">
        <v>-304.4872031</v>
      </c>
      <c r="F201" s="13">
        <v>1286.95003</v>
      </c>
      <c r="G201" s="17"/>
      <c r="H201" s="17"/>
      <c r="I201" s="13">
        <v>1869.925924</v>
      </c>
      <c r="J201" s="13">
        <v>125.3542041</v>
      </c>
      <c r="K201" s="13">
        <v>-1633.269556</v>
      </c>
      <c r="L201" s="13">
        <v>-1420.95472</v>
      </c>
      <c r="M201" s="13">
        <v>-3512.604458</v>
      </c>
      <c r="N201" s="13">
        <v>-860.2899128</v>
      </c>
      <c r="O201" s="13">
        <v>268.3718143</v>
      </c>
      <c r="P201" s="17"/>
      <c r="Q201" s="13">
        <v>492.8204446</v>
      </c>
      <c r="R201" s="17"/>
      <c r="S201" s="13">
        <v>-237.8509196</v>
      </c>
      <c r="T201" s="13">
        <v>97.11530999</v>
      </c>
      <c r="U201" s="17"/>
      <c r="V201" s="13">
        <v>-310.1265887</v>
      </c>
      <c r="W201" s="17"/>
      <c r="X201" s="13">
        <v>326.9662349</v>
      </c>
      <c r="Y201" s="17"/>
      <c r="Z201" s="17"/>
      <c r="AA201" s="17"/>
      <c r="AB201" s="17"/>
      <c r="AC201" s="17"/>
      <c r="AD201" s="13">
        <v>-4933.559178</v>
      </c>
      <c r="AE201" s="17"/>
      <c r="AF201" s="17"/>
      <c r="AG201" s="17"/>
      <c r="AH201" s="17"/>
    </row>
    <row r="202">
      <c r="A202" s="13">
        <f t="shared" si="1"/>
        <v>12</v>
      </c>
      <c r="B202" s="13">
        <f t="shared" si="2"/>
        <v>2024</v>
      </c>
      <c r="C202" s="14">
        <v>45370.0</v>
      </c>
      <c r="D202" s="13">
        <v>3564.441115</v>
      </c>
      <c r="E202" s="13">
        <v>1061.253326</v>
      </c>
      <c r="F202" s="13">
        <v>2851.381714</v>
      </c>
      <c r="G202" s="17"/>
      <c r="H202" s="17"/>
      <c r="I202" s="13">
        <v>5337.581843</v>
      </c>
      <c r="J202" s="13">
        <v>2291.684726</v>
      </c>
      <c r="K202" s="13">
        <v>3120.738789</v>
      </c>
      <c r="L202" s="13">
        <v>4683.472874</v>
      </c>
      <c r="M202" s="13">
        <v>10638.66658</v>
      </c>
      <c r="N202" s="13">
        <v>550.073338</v>
      </c>
      <c r="O202" s="13">
        <v>2566.602399</v>
      </c>
      <c r="P202" s="17"/>
      <c r="Q202" s="13">
        <v>1970.367886</v>
      </c>
      <c r="R202" s="17"/>
      <c r="S202" s="13">
        <v>2836.209702</v>
      </c>
      <c r="T202" s="13">
        <v>-155.7077063</v>
      </c>
      <c r="U202" s="17"/>
      <c r="V202" s="13">
        <v>1791.981928</v>
      </c>
      <c r="W202" s="17"/>
      <c r="X202" s="13">
        <v>-1417.083968</v>
      </c>
      <c r="Y202" s="17"/>
      <c r="Z202" s="17"/>
      <c r="AA202" s="17"/>
      <c r="AB202" s="17"/>
      <c r="AC202" s="17"/>
      <c r="AD202" s="13">
        <v>15322.13945</v>
      </c>
      <c r="AE202" s="17"/>
      <c r="AF202" s="17"/>
      <c r="AG202" s="17"/>
      <c r="AH202" s="17"/>
    </row>
    <row r="203">
      <c r="A203" s="13">
        <f t="shared" si="1"/>
        <v>12</v>
      </c>
      <c r="B203" s="13">
        <f t="shared" si="2"/>
        <v>2024</v>
      </c>
      <c r="C203" s="14">
        <v>45371.0</v>
      </c>
      <c r="D203" s="13">
        <v>5288.419176</v>
      </c>
      <c r="E203" s="13">
        <v>927.8950493</v>
      </c>
      <c r="F203" s="13">
        <v>4897.617783</v>
      </c>
      <c r="G203" s="17"/>
      <c r="H203" s="17"/>
      <c r="I203" s="13">
        <v>6941.454136</v>
      </c>
      <c r="J203" s="13">
        <v>7369.661765</v>
      </c>
      <c r="K203" s="13">
        <v>-180.1530498</v>
      </c>
      <c r="L203" s="13">
        <v>945.9200641</v>
      </c>
      <c r="M203" s="13">
        <v>5951.062355</v>
      </c>
      <c r="N203" s="13">
        <v>1495.827029</v>
      </c>
      <c r="O203" s="13">
        <v>1762.761313</v>
      </c>
      <c r="P203" s="17"/>
      <c r="Q203" s="13">
        <v>2526.897046</v>
      </c>
      <c r="R203" s="17"/>
      <c r="S203" s="13">
        <v>2423.913768</v>
      </c>
      <c r="T203" s="13">
        <v>3375.067232</v>
      </c>
      <c r="U203" s="17"/>
      <c r="V203" s="13">
        <v>1067.142214</v>
      </c>
      <c r="W203" s="17"/>
      <c r="X203" s="13">
        <v>-4513.20864</v>
      </c>
      <c r="Y203" s="17"/>
      <c r="Z203" s="17"/>
      <c r="AA203" s="17"/>
      <c r="AB203" s="17"/>
      <c r="AC203" s="17"/>
      <c r="AD203" s="13">
        <v>6896.982419</v>
      </c>
      <c r="AE203" s="17"/>
      <c r="AF203" s="17"/>
      <c r="AG203" s="17"/>
      <c r="AH203" s="17"/>
    </row>
    <row r="204">
      <c r="A204" s="13">
        <f t="shared" si="1"/>
        <v>12</v>
      </c>
      <c r="B204" s="13">
        <f t="shared" si="2"/>
        <v>2024</v>
      </c>
      <c r="C204" s="14">
        <v>45372.0</v>
      </c>
      <c r="D204" s="13">
        <v>3465.170998</v>
      </c>
      <c r="E204" s="13">
        <v>815.7502419</v>
      </c>
      <c r="F204" s="13">
        <v>1902.51274</v>
      </c>
      <c r="G204" s="17"/>
      <c r="H204" s="17"/>
      <c r="I204" s="13">
        <v>6780.947817</v>
      </c>
      <c r="J204" s="13">
        <v>-5520.462127</v>
      </c>
      <c r="K204" s="13">
        <v>-7328.139843</v>
      </c>
      <c r="L204" s="13">
        <v>935.7674684</v>
      </c>
      <c r="M204" s="13">
        <v>5864.157506</v>
      </c>
      <c r="N204" s="13">
        <v>-1027.727708</v>
      </c>
      <c r="O204" s="13">
        <v>3936.96533</v>
      </c>
      <c r="P204" s="17"/>
      <c r="Q204" s="13">
        <v>1129.914954</v>
      </c>
      <c r="R204" s="17"/>
      <c r="S204" s="13">
        <v>1750.509036</v>
      </c>
      <c r="T204" s="13">
        <v>4370.352907</v>
      </c>
      <c r="U204" s="17"/>
      <c r="V204" s="13">
        <v>3294.512674</v>
      </c>
      <c r="W204" s="17"/>
      <c r="X204" s="13">
        <v>-1206.883326</v>
      </c>
      <c r="Y204" s="17"/>
      <c r="Z204" s="17"/>
      <c r="AA204" s="17"/>
      <c r="AB204" s="17"/>
      <c r="AC204" s="17"/>
      <c r="AD204" s="13">
        <v>6799.924975</v>
      </c>
      <c r="AE204" s="17"/>
      <c r="AF204" s="17"/>
      <c r="AG204" s="17"/>
      <c r="AH204" s="17"/>
    </row>
    <row r="205">
      <c r="A205" s="13">
        <f t="shared" si="1"/>
        <v>12</v>
      </c>
      <c r="B205" s="13">
        <f t="shared" si="2"/>
        <v>2024</v>
      </c>
      <c r="C205" s="14">
        <v>45373.0</v>
      </c>
      <c r="D205" s="13">
        <v>-3574.010922</v>
      </c>
      <c r="E205" s="13">
        <v>47.93822012</v>
      </c>
      <c r="F205" s="13">
        <v>-2610.77904</v>
      </c>
      <c r="G205" s="17"/>
      <c r="H205" s="17"/>
      <c r="I205" s="13">
        <v>-3955.273961</v>
      </c>
      <c r="J205" s="13">
        <v>-3835.866812</v>
      </c>
      <c r="K205" s="13">
        <v>-3037.128592</v>
      </c>
      <c r="L205" s="13">
        <v>-479.4828191</v>
      </c>
      <c r="M205" s="13">
        <v>-1382.429883</v>
      </c>
      <c r="N205" s="13">
        <v>-1483.79295</v>
      </c>
      <c r="O205" s="13">
        <v>-2069.140638</v>
      </c>
      <c r="P205" s="17"/>
      <c r="Q205" s="13">
        <v>-455.9747805</v>
      </c>
      <c r="R205" s="17"/>
      <c r="S205" s="13">
        <v>-3863.451335</v>
      </c>
      <c r="T205" s="13">
        <v>813.1598746</v>
      </c>
      <c r="U205" s="17"/>
      <c r="V205" s="13">
        <v>-664.7960572</v>
      </c>
      <c r="W205" s="17"/>
      <c r="X205" s="13">
        <v>-734.6230069</v>
      </c>
      <c r="Y205" s="17"/>
      <c r="Z205" s="17"/>
      <c r="AA205" s="17"/>
      <c r="AB205" s="17"/>
      <c r="AC205" s="17"/>
      <c r="AD205" s="13">
        <v>-1861.912702</v>
      </c>
      <c r="AE205" s="17"/>
      <c r="AF205" s="17"/>
      <c r="AG205" s="17"/>
      <c r="AH205" s="17"/>
    </row>
    <row r="206">
      <c r="A206" s="13">
        <f t="shared" si="1"/>
        <v>13</v>
      </c>
      <c r="B206" s="13">
        <f t="shared" si="2"/>
        <v>2024</v>
      </c>
      <c r="C206" s="14">
        <v>45376.0</v>
      </c>
      <c r="D206" s="13">
        <v>-2750.624998</v>
      </c>
      <c r="E206" s="13">
        <v>49.49532057</v>
      </c>
      <c r="F206" s="13">
        <v>-2385.776057</v>
      </c>
      <c r="G206" s="17"/>
      <c r="H206" s="17"/>
      <c r="I206" s="13">
        <v>-3439.288006</v>
      </c>
      <c r="J206" s="13">
        <v>1505.852861</v>
      </c>
      <c r="K206" s="13">
        <v>-3021.737313</v>
      </c>
      <c r="L206" s="13">
        <v>88.78048728</v>
      </c>
      <c r="M206" s="13">
        <v>-2251.566794</v>
      </c>
      <c r="N206" s="13">
        <v>-2173.343383</v>
      </c>
      <c r="O206" s="13">
        <v>-1245.569638</v>
      </c>
      <c r="P206" s="17"/>
      <c r="Q206" s="13">
        <v>-868.5474651</v>
      </c>
      <c r="R206" s="17"/>
      <c r="S206" s="13">
        <v>-1687.439755</v>
      </c>
      <c r="T206" s="13">
        <v>-232.878804</v>
      </c>
      <c r="U206" s="17"/>
      <c r="V206" s="13">
        <v>-2787.978301</v>
      </c>
      <c r="W206" s="17"/>
      <c r="X206" s="13">
        <v>-54.82906988</v>
      </c>
      <c r="Y206" s="17"/>
      <c r="Z206" s="17"/>
      <c r="AA206" s="17"/>
      <c r="AB206" s="17"/>
      <c r="AC206" s="17"/>
      <c r="AD206" s="13">
        <v>-2162.786307</v>
      </c>
      <c r="AE206" s="17"/>
      <c r="AF206" s="17"/>
      <c r="AG206" s="17"/>
      <c r="AH206" s="17"/>
    </row>
    <row r="207">
      <c r="A207" s="13">
        <f t="shared" si="1"/>
        <v>13</v>
      </c>
      <c r="B207" s="13">
        <f t="shared" si="2"/>
        <v>2024</v>
      </c>
      <c r="C207" s="14">
        <v>45377.0</v>
      </c>
      <c r="D207" s="13">
        <v>-4763.574397</v>
      </c>
      <c r="E207" s="13">
        <v>-4386.163923</v>
      </c>
      <c r="F207" s="13">
        <v>-1026.875273</v>
      </c>
      <c r="G207" s="17"/>
      <c r="H207" s="17"/>
      <c r="I207" s="13">
        <v>-895.2117245</v>
      </c>
      <c r="J207" s="13">
        <v>-9432.896357</v>
      </c>
      <c r="K207" s="13">
        <v>196.0637622</v>
      </c>
      <c r="L207" s="13">
        <v>3997.981324</v>
      </c>
      <c r="M207" s="13">
        <v>5438.350119</v>
      </c>
      <c r="N207" s="13">
        <v>-79.4906095</v>
      </c>
      <c r="O207" s="13">
        <v>-1304.840712</v>
      </c>
      <c r="P207" s="17"/>
      <c r="Q207" s="13">
        <v>-908.8491666</v>
      </c>
      <c r="R207" s="17"/>
      <c r="S207" s="13">
        <v>-1107.973735</v>
      </c>
      <c r="T207" s="13">
        <v>-1134.833251</v>
      </c>
      <c r="U207" s="17"/>
      <c r="V207" s="13">
        <v>-839.8779846</v>
      </c>
      <c r="W207" s="17"/>
      <c r="X207" s="13">
        <v>-1823.192161</v>
      </c>
      <c r="Y207" s="17"/>
      <c r="Z207" s="17"/>
      <c r="AA207" s="17"/>
      <c r="AB207" s="17"/>
      <c r="AC207" s="17"/>
      <c r="AD207" s="13">
        <v>9436.331443</v>
      </c>
      <c r="AE207" s="17"/>
      <c r="AF207" s="17"/>
      <c r="AG207" s="17"/>
      <c r="AH207" s="17"/>
    </row>
    <row r="208">
      <c r="A208" s="13">
        <f t="shared" si="1"/>
        <v>13</v>
      </c>
      <c r="B208" s="13">
        <f t="shared" si="2"/>
        <v>2024</v>
      </c>
      <c r="C208" s="14">
        <v>45378.0</v>
      </c>
      <c r="D208" s="13">
        <v>7667.510401</v>
      </c>
      <c r="E208" s="13">
        <v>1522.615259</v>
      </c>
      <c r="F208" s="13">
        <v>2479.090062</v>
      </c>
      <c r="G208" s="17"/>
      <c r="H208" s="17"/>
      <c r="I208" s="13">
        <v>9458.646374</v>
      </c>
      <c r="J208" s="13">
        <v>25317.17314</v>
      </c>
      <c r="K208" s="13">
        <v>10989.35834</v>
      </c>
      <c r="L208" s="13">
        <v>-2064.813852</v>
      </c>
      <c r="M208" s="13">
        <v>-3690.08157</v>
      </c>
      <c r="N208" s="13">
        <v>2914.64295</v>
      </c>
      <c r="O208" s="13">
        <v>-956.8977154</v>
      </c>
      <c r="P208" s="17"/>
      <c r="Q208" s="13">
        <v>2684.460953</v>
      </c>
      <c r="R208" s="17"/>
      <c r="S208" s="13">
        <v>-507.5721066</v>
      </c>
      <c r="T208" s="13">
        <v>-727.824854</v>
      </c>
      <c r="U208" s="17"/>
      <c r="V208" s="13">
        <v>1235.825134</v>
      </c>
      <c r="W208" s="17"/>
      <c r="X208" s="13">
        <v>-2924.185941</v>
      </c>
      <c r="Y208" s="17"/>
      <c r="Z208" s="17"/>
      <c r="AA208" s="17"/>
      <c r="AB208" s="17"/>
      <c r="AC208" s="17"/>
      <c r="AD208" s="13">
        <v>-5754.895422</v>
      </c>
      <c r="AE208" s="17"/>
      <c r="AF208" s="17"/>
      <c r="AG208" s="17"/>
      <c r="AH208" s="17"/>
    </row>
    <row r="209">
      <c r="A209" s="13">
        <f t="shared" si="1"/>
        <v>13</v>
      </c>
      <c r="B209" s="13">
        <f t="shared" si="2"/>
        <v>2024</v>
      </c>
      <c r="C209" s="14">
        <v>45379.0</v>
      </c>
      <c r="D209" s="13">
        <v>701.8059262</v>
      </c>
      <c r="E209" s="13">
        <v>244.7762375</v>
      </c>
      <c r="F209" s="13">
        <v>161.5959512</v>
      </c>
      <c r="G209" s="17"/>
      <c r="H209" s="17"/>
      <c r="I209" s="13">
        <v>2285.176142</v>
      </c>
      <c r="J209" s="13">
        <v>4680.24455</v>
      </c>
      <c r="K209" s="13">
        <v>4429.66752</v>
      </c>
      <c r="L209" s="13">
        <v>-813.9824284</v>
      </c>
      <c r="M209" s="13">
        <v>-1819.631721</v>
      </c>
      <c r="N209" s="13">
        <v>-2682.009316</v>
      </c>
      <c r="O209" s="13">
        <v>201.1999229</v>
      </c>
      <c r="P209" s="17"/>
      <c r="Q209" s="13">
        <v>138.5483429</v>
      </c>
      <c r="R209" s="17"/>
      <c r="S209" s="13">
        <v>525.0788168</v>
      </c>
      <c r="T209" s="13">
        <v>-139.274549</v>
      </c>
      <c r="U209" s="17"/>
      <c r="V209" s="13">
        <v>8.41351986</v>
      </c>
      <c r="W209" s="17"/>
      <c r="X209" s="13">
        <v>-449.2274568</v>
      </c>
      <c r="Y209" s="17"/>
      <c r="Z209" s="17"/>
      <c r="AA209" s="17"/>
      <c r="AB209" s="17"/>
      <c r="AC209" s="17"/>
      <c r="AD209" s="13">
        <v>-2633.614149</v>
      </c>
      <c r="AE209" s="17"/>
      <c r="AF209" s="17"/>
      <c r="AG209" s="17"/>
      <c r="AH209" s="17"/>
    </row>
    <row r="210">
      <c r="A210" s="13">
        <f t="shared" si="1"/>
        <v>13</v>
      </c>
      <c r="B210" s="13">
        <f t="shared" si="2"/>
        <v>2024</v>
      </c>
      <c r="C210" s="14">
        <v>45380.0</v>
      </c>
      <c r="D210" s="13">
        <v>0.51803446</v>
      </c>
      <c r="E210" s="13">
        <v>0.91696398</v>
      </c>
      <c r="F210" s="13">
        <v>0.139428</v>
      </c>
      <c r="G210" s="17"/>
      <c r="H210" s="17"/>
      <c r="I210" s="13">
        <v>-0.00465142</v>
      </c>
      <c r="J210" s="13">
        <v>-92.95110862</v>
      </c>
      <c r="K210" s="13">
        <v>47.27709631</v>
      </c>
      <c r="L210" s="13">
        <v>-0.14536634</v>
      </c>
      <c r="M210" s="13">
        <v>0.69174</v>
      </c>
      <c r="N210" s="13">
        <v>9.827436</v>
      </c>
      <c r="O210" s="13">
        <v>-0.02696357</v>
      </c>
      <c r="P210" s="17"/>
      <c r="Q210" s="13">
        <v>-57.9740988</v>
      </c>
      <c r="R210" s="17"/>
      <c r="S210" s="13">
        <v>0.83403</v>
      </c>
      <c r="T210" s="13">
        <v>0.186516</v>
      </c>
      <c r="U210" s="17"/>
      <c r="V210" s="13">
        <v>0.0</v>
      </c>
      <c r="W210" s="17"/>
      <c r="X210" s="13">
        <v>-18.69932651</v>
      </c>
      <c r="Y210" s="17"/>
      <c r="Z210" s="17"/>
      <c r="AA210" s="17"/>
      <c r="AB210" s="17"/>
      <c r="AC210" s="17"/>
      <c r="AD210" s="13">
        <v>0.54637366</v>
      </c>
      <c r="AE210" s="17"/>
      <c r="AF210" s="17"/>
      <c r="AG210" s="17"/>
      <c r="AH210" s="17"/>
    </row>
    <row r="211">
      <c r="A211" s="13">
        <f t="shared" si="1"/>
        <v>14</v>
      </c>
      <c r="B211" s="13">
        <f t="shared" si="2"/>
        <v>2024</v>
      </c>
      <c r="C211" s="14">
        <v>45383.0</v>
      </c>
      <c r="D211" s="13">
        <v>-4020.796539</v>
      </c>
      <c r="E211" s="13">
        <v>1293.558754</v>
      </c>
      <c r="F211" s="13">
        <v>-2310.515138</v>
      </c>
      <c r="G211" s="17"/>
      <c r="H211" s="17"/>
      <c r="I211" s="13">
        <v>-3105.4343</v>
      </c>
      <c r="J211" s="13">
        <v>-1333.054807</v>
      </c>
      <c r="K211" s="13">
        <v>-4035.306868</v>
      </c>
      <c r="L211" s="13">
        <v>5378.743601</v>
      </c>
      <c r="M211" s="13">
        <v>-1407.797785</v>
      </c>
      <c r="N211" s="13">
        <v>2326.343113</v>
      </c>
      <c r="O211" s="13">
        <v>-205.2093236</v>
      </c>
      <c r="P211" s="17"/>
      <c r="Q211" s="13">
        <v>-932.4933155</v>
      </c>
      <c r="R211" s="17"/>
      <c r="S211" s="13">
        <v>-1171.486149</v>
      </c>
      <c r="T211" s="13">
        <v>-37.20699134</v>
      </c>
      <c r="U211" s="17"/>
      <c r="V211" s="13">
        <v>-67.58843015</v>
      </c>
      <c r="W211" s="17"/>
      <c r="X211" s="13">
        <v>1015.549099</v>
      </c>
      <c r="Y211" s="17"/>
      <c r="Z211" s="17"/>
      <c r="AA211" s="17"/>
      <c r="AB211" s="17"/>
      <c r="AC211" s="17"/>
      <c r="AD211" s="13">
        <v>3970.945816</v>
      </c>
      <c r="AE211" s="17"/>
      <c r="AF211" s="17"/>
      <c r="AG211" s="17"/>
      <c r="AH211" s="17"/>
    </row>
    <row r="212">
      <c r="A212" s="13">
        <f t="shared" si="1"/>
        <v>14</v>
      </c>
      <c r="B212" s="13">
        <f t="shared" si="2"/>
        <v>2024</v>
      </c>
      <c r="C212" s="14">
        <v>45384.0</v>
      </c>
      <c r="D212" s="13">
        <v>-15431.85021</v>
      </c>
      <c r="E212" s="13">
        <v>-4165.499586</v>
      </c>
      <c r="F212" s="13">
        <v>-3904.313924</v>
      </c>
      <c r="G212" s="17"/>
      <c r="H212" s="17"/>
      <c r="I212" s="13">
        <v>-11067.63613</v>
      </c>
      <c r="J212" s="13">
        <v>-13776.82118</v>
      </c>
      <c r="K212" s="13">
        <v>-83.84930263</v>
      </c>
      <c r="L212" s="13">
        <v>-564.8443211</v>
      </c>
      <c r="M212" s="13">
        <v>-6667.52894</v>
      </c>
      <c r="N212" s="13">
        <v>-2148.536111</v>
      </c>
      <c r="O212" s="13">
        <v>-3091.025052</v>
      </c>
      <c r="P212" s="17"/>
      <c r="Q212" s="13">
        <v>-1938.769094</v>
      </c>
      <c r="R212" s="17"/>
      <c r="S212" s="13">
        <v>-3227.158341</v>
      </c>
      <c r="T212" s="13">
        <v>-3985.506609</v>
      </c>
      <c r="U212" s="17"/>
      <c r="V212" s="13">
        <v>-3898.478875</v>
      </c>
      <c r="W212" s="17"/>
      <c r="X212" s="13">
        <v>1450.303151</v>
      </c>
      <c r="Y212" s="17"/>
      <c r="Z212" s="17"/>
      <c r="AA212" s="17"/>
      <c r="AB212" s="17"/>
      <c r="AC212" s="17"/>
      <c r="AD212" s="13">
        <v>-7232.373261</v>
      </c>
      <c r="AE212" s="17"/>
      <c r="AF212" s="17"/>
      <c r="AG212" s="17"/>
      <c r="AH212" s="17"/>
    </row>
    <row r="213">
      <c r="A213" s="13">
        <f t="shared" si="1"/>
        <v>14</v>
      </c>
      <c r="B213" s="13">
        <f t="shared" si="2"/>
        <v>2024</v>
      </c>
      <c r="C213" s="14">
        <v>45385.0</v>
      </c>
      <c r="D213" s="13">
        <v>6486.530391</v>
      </c>
      <c r="E213" s="13">
        <v>-287.4282584</v>
      </c>
      <c r="F213" s="13">
        <v>-250.2496575</v>
      </c>
      <c r="G213" s="17"/>
      <c r="H213" s="17"/>
      <c r="I213" s="13">
        <v>3798.579225</v>
      </c>
      <c r="J213" s="13">
        <v>-10770.55852</v>
      </c>
      <c r="K213" s="13">
        <v>-9665.029737</v>
      </c>
      <c r="L213" s="13">
        <v>1406.309072</v>
      </c>
      <c r="M213" s="13">
        <v>3993.654502</v>
      </c>
      <c r="N213" s="13">
        <v>818.8658907</v>
      </c>
      <c r="O213" s="13">
        <v>1810.520758</v>
      </c>
      <c r="P213" s="17"/>
      <c r="Q213" s="13">
        <v>-682.0892545</v>
      </c>
      <c r="R213" s="17"/>
      <c r="S213" s="13">
        <v>1968.716443</v>
      </c>
      <c r="T213" s="13">
        <v>728.8331261</v>
      </c>
      <c r="U213" s="17"/>
      <c r="V213" s="13">
        <v>1044.698223</v>
      </c>
      <c r="W213" s="17"/>
      <c r="X213" s="13">
        <v>-1026.223563</v>
      </c>
      <c r="Y213" s="17"/>
      <c r="Z213" s="17"/>
      <c r="AA213" s="17"/>
      <c r="AB213" s="17"/>
      <c r="AC213" s="17"/>
      <c r="AD213" s="13">
        <v>5399.963574</v>
      </c>
      <c r="AE213" s="17"/>
      <c r="AF213" s="17"/>
      <c r="AG213" s="17"/>
      <c r="AH213" s="17"/>
    </row>
    <row r="214">
      <c r="A214" s="13">
        <f t="shared" si="1"/>
        <v>14</v>
      </c>
      <c r="B214" s="13">
        <f t="shared" si="2"/>
        <v>2024</v>
      </c>
      <c r="C214" s="14">
        <v>45386.0</v>
      </c>
      <c r="D214" s="13">
        <v>8.08530445</v>
      </c>
      <c r="E214" s="13">
        <v>0.19223097</v>
      </c>
      <c r="F214" s="13">
        <v>0.040164</v>
      </c>
      <c r="G214" s="17"/>
      <c r="H214" s="17"/>
      <c r="I214" s="13">
        <v>14.20922474</v>
      </c>
      <c r="J214" s="13">
        <v>-9116.143207</v>
      </c>
      <c r="K214" s="13">
        <v>-7521.649135</v>
      </c>
      <c r="L214" s="13">
        <v>-0.08388937</v>
      </c>
      <c r="M214" s="13">
        <v>0.127694</v>
      </c>
      <c r="N214" s="13">
        <v>1.655703</v>
      </c>
      <c r="O214" s="13">
        <v>-5.2643E-4</v>
      </c>
      <c r="P214" s="17"/>
      <c r="Q214" s="13">
        <v>85.46966152</v>
      </c>
      <c r="R214" s="17"/>
      <c r="S214" s="13">
        <v>0.177609</v>
      </c>
      <c r="T214" s="13">
        <v>0.03105505</v>
      </c>
      <c r="U214" s="17"/>
      <c r="V214" s="13">
        <v>0.0</v>
      </c>
      <c r="W214" s="17"/>
      <c r="X214" s="13">
        <v>2313.305511</v>
      </c>
      <c r="Y214" s="17"/>
      <c r="Z214" s="17"/>
      <c r="AA214" s="17"/>
      <c r="AB214" s="17"/>
      <c r="AC214" s="17"/>
      <c r="AD214" s="13">
        <v>0.04380463</v>
      </c>
      <c r="AE214" s="17"/>
      <c r="AF214" s="17"/>
      <c r="AG214" s="17"/>
      <c r="AH214" s="17"/>
    </row>
    <row r="215">
      <c r="A215" s="13">
        <f t="shared" si="1"/>
        <v>14</v>
      </c>
      <c r="B215" s="13">
        <f t="shared" si="2"/>
        <v>2024</v>
      </c>
      <c r="C215" s="14">
        <v>45387.0</v>
      </c>
      <c r="D215" s="12">
        <v>0.0</v>
      </c>
      <c r="E215" s="12">
        <v>0.0</v>
      </c>
      <c r="F215" s="12">
        <v>0.0</v>
      </c>
      <c r="G215" s="17"/>
      <c r="H215" s="17"/>
      <c r="I215" s="12">
        <v>0.0</v>
      </c>
      <c r="J215" s="13">
        <v>5255.03959</v>
      </c>
      <c r="K215" s="13">
        <v>371.4394124</v>
      </c>
      <c r="L215" s="12">
        <v>0.0</v>
      </c>
      <c r="M215" s="12">
        <v>0.0</v>
      </c>
      <c r="N215" s="12">
        <v>0.0</v>
      </c>
      <c r="O215" s="12">
        <v>0.0</v>
      </c>
      <c r="P215" s="17"/>
      <c r="Q215" s="12">
        <v>0.0</v>
      </c>
      <c r="R215" s="17"/>
      <c r="S215" s="12">
        <v>0.0</v>
      </c>
      <c r="T215" s="12">
        <v>0.0</v>
      </c>
      <c r="U215" s="17"/>
      <c r="V215" s="12">
        <v>0.0</v>
      </c>
      <c r="W215" s="17"/>
      <c r="X215" s="13">
        <v>-1332.52867</v>
      </c>
      <c r="Y215" s="17"/>
      <c r="Z215" s="17"/>
      <c r="AA215" s="17"/>
      <c r="AB215" s="17"/>
      <c r="AC215" s="17"/>
      <c r="AD215" s="13">
        <v>0.0</v>
      </c>
      <c r="AE215" s="17"/>
      <c r="AF215" s="17"/>
      <c r="AG215" s="17"/>
      <c r="AH215" s="17"/>
    </row>
    <row r="216">
      <c r="A216" s="13">
        <f t="shared" si="1"/>
        <v>15</v>
      </c>
      <c r="B216" s="13">
        <f t="shared" si="2"/>
        <v>2024</v>
      </c>
      <c r="C216" s="14">
        <v>45390.0</v>
      </c>
      <c r="D216" s="12">
        <v>0.0</v>
      </c>
      <c r="E216" s="12">
        <v>0.0</v>
      </c>
      <c r="F216" s="12">
        <v>0.0</v>
      </c>
      <c r="G216" s="17"/>
      <c r="H216" s="17"/>
      <c r="I216" s="12">
        <v>0.0</v>
      </c>
      <c r="J216" s="13">
        <v>-1732.240458</v>
      </c>
      <c r="K216" s="13">
        <v>-222.1689423</v>
      </c>
      <c r="L216" s="12">
        <v>0.0</v>
      </c>
      <c r="M216" s="12">
        <v>0.0</v>
      </c>
      <c r="N216" s="12">
        <v>0.0</v>
      </c>
      <c r="O216" s="12">
        <v>0.0</v>
      </c>
      <c r="P216" s="17"/>
      <c r="Q216" s="12">
        <v>0.0</v>
      </c>
      <c r="R216" s="17"/>
      <c r="S216" s="12">
        <v>0.0</v>
      </c>
      <c r="T216" s="12">
        <v>0.0</v>
      </c>
      <c r="U216" s="17"/>
      <c r="V216" s="12">
        <v>0.0</v>
      </c>
      <c r="W216" s="17"/>
      <c r="X216" s="13">
        <v>-838.6620223</v>
      </c>
      <c r="Y216" s="17"/>
      <c r="Z216" s="17"/>
      <c r="AA216" s="17"/>
      <c r="AB216" s="17"/>
      <c r="AC216" s="17"/>
      <c r="AD216" s="13">
        <v>0.0</v>
      </c>
      <c r="AE216" s="17"/>
      <c r="AF216" s="17"/>
      <c r="AG216" s="17"/>
      <c r="AH216" s="17"/>
    </row>
    <row r="217">
      <c r="A217" s="13">
        <f t="shared" si="1"/>
        <v>15</v>
      </c>
      <c r="B217" s="13">
        <f t="shared" si="2"/>
        <v>2024</v>
      </c>
      <c r="C217" s="14">
        <v>45391.0</v>
      </c>
      <c r="D217" s="13">
        <v>-5486.036087</v>
      </c>
      <c r="E217" s="13">
        <v>-2088.075442</v>
      </c>
      <c r="F217" s="13">
        <v>-3195.76933</v>
      </c>
      <c r="G217" s="17"/>
      <c r="H217" s="17"/>
      <c r="I217" s="13">
        <v>-3862.285133</v>
      </c>
      <c r="J217" s="13">
        <v>7293.975976</v>
      </c>
      <c r="K217" s="13">
        <v>1152.009499</v>
      </c>
      <c r="L217" s="13">
        <v>-1794.114355</v>
      </c>
      <c r="M217" s="13">
        <v>-4250.109781</v>
      </c>
      <c r="N217" s="13">
        <v>305.6579102</v>
      </c>
      <c r="O217" s="13">
        <v>-2733.111268</v>
      </c>
      <c r="P217" s="17"/>
      <c r="Q217" s="13">
        <v>-3340.925969</v>
      </c>
      <c r="R217" s="17"/>
      <c r="S217" s="13">
        <v>-2405.122057</v>
      </c>
      <c r="T217" s="13">
        <v>-405.8217486</v>
      </c>
      <c r="U217" s="17"/>
      <c r="V217" s="13">
        <v>-4623.601342</v>
      </c>
      <c r="W217" s="17"/>
      <c r="X217" s="13">
        <v>-164.7812133</v>
      </c>
      <c r="Y217" s="17"/>
      <c r="Z217" s="17"/>
      <c r="AA217" s="17"/>
      <c r="AB217" s="17"/>
      <c r="AC217" s="17"/>
      <c r="AD217" s="13">
        <v>-6044.224136</v>
      </c>
      <c r="AE217" s="17"/>
      <c r="AF217" s="17"/>
      <c r="AG217" s="17"/>
      <c r="AH217" s="17"/>
    </row>
    <row r="218">
      <c r="A218" s="13">
        <f t="shared" si="1"/>
        <v>15</v>
      </c>
      <c r="B218" s="13">
        <f t="shared" si="2"/>
        <v>2024</v>
      </c>
      <c r="C218" s="14">
        <v>45392.0</v>
      </c>
      <c r="D218" s="13">
        <v>-10477.83288</v>
      </c>
      <c r="E218" s="13">
        <v>-2196.038983</v>
      </c>
      <c r="F218" s="13">
        <v>670.743799</v>
      </c>
      <c r="G218" s="17"/>
      <c r="H218" s="17"/>
      <c r="I218" s="13">
        <v>-7783.041899</v>
      </c>
      <c r="J218" s="13">
        <v>-15136.66617</v>
      </c>
      <c r="K218" s="13">
        <v>-4550.700269</v>
      </c>
      <c r="L218" s="13">
        <v>-4067.613906</v>
      </c>
      <c r="M218" s="13">
        <v>-854.7359662</v>
      </c>
      <c r="N218" s="13">
        <v>857.9278942</v>
      </c>
      <c r="O218" s="13">
        <v>2429.855964</v>
      </c>
      <c r="P218" s="17"/>
      <c r="Q218" s="13">
        <v>-3540.46538</v>
      </c>
      <c r="R218" s="17"/>
      <c r="S218" s="13">
        <v>-1131.216183</v>
      </c>
      <c r="T218" s="13">
        <v>-496.1165498</v>
      </c>
      <c r="U218" s="17"/>
      <c r="V218" s="13">
        <v>2112.614096</v>
      </c>
      <c r="W218" s="17"/>
      <c r="X218" s="13">
        <v>1536.291178</v>
      </c>
      <c r="Y218" s="17"/>
      <c r="Z218" s="17"/>
      <c r="AA218" s="17"/>
      <c r="AB218" s="17"/>
      <c r="AC218" s="17"/>
      <c r="AD218" s="13">
        <v>-4922.349872</v>
      </c>
      <c r="AE218" s="17"/>
      <c r="AF218" s="17"/>
      <c r="AG218" s="17"/>
      <c r="AH218" s="17"/>
    </row>
    <row r="219">
      <c r="A219" s="13">
        <f t="shared" si="1"/>
        <v>15</v>
      </c>
      <c r="B219" s="13">
        <f t="shared" si="2"/>
        <v>2024</v>
      </c>
      <c r="C219" s="14">
        <v>45393.0</v>
      </c>
      <c r="D219" s="13">
        <v>3756.815209</v>
      </c>
      <c r="E219" s="13">
        <v>-758.59133</v>
      </c>
      <c r="F219" s="13">
        <v>2569.447811</v>
      </c>
      <c r="G219" s="17"/>
      <c r="H219" s="17"/>
      <c r="I219" s="13">
        <v>1018.676929</v>
      </c>
      <c r="J219" s="13">
        <v>-2166.225661</v>
      </c>
      <c r="K219" s="13">
        <v>-2281.816642</v>
      </c>
      <c r="L219" s="13">
        <v>5469.698686</v>
      </c>
      <c r="M219" s="13">
        <v>9496.769763</v>
      </c>
      <c r="N219" s="13">
        <v>-1409.050902</v>
      </c>
      <c r="O219" s="13">
        <v>-1421.209483</v>
      </c>
      <c r="P219" s="17"/>
      <c r="Q219" s="13">
        <v>1458.322301</v>
      </c>
      <c r="R219" s="17"/>
      <c r="S219" s="13">
        <v>1020.751572</v>
      </c>
      <c r="T219" s="13">
        <v>3852.886444</v>
      </c>
      <c r="U219" s="17"/>
      <c r="V219" s="13">
        <v>-942.7267636</v>
      </c>
      <c r="W219" s="17"/>
      <c r="X219" s="13">
        <v>-643.5941567</v>
      </c>
      <c r="Y219" s="17"/>
      <c r="Z219" s="17"/>
      <c r="AA219" s="17"/>
      <c r="AB219" s="17"/>
      <c r="AC219" s="17"/>
      <c r="AD219" s="13">
        <v>14966.46845</v>
      </c>
      <c r="AE219" s="17"/>
      <c r="AF219" s="17"/>
      <c r="AG219" s="17"/>
      <c r="AH219" s="17"/>
    </row>
    <row r="220">
      <c r="A220" s="13">
        <f t="shared" si="1"/>
        <v>15</v>
      </c>
      <c r="B220" s="13">
        <f t="shared" si="2"/>
        <v>2024</v>
      </c>
      <c r="C220" s="14">
        <v>45394.0</v>
      </c>
      <c r="D220" s="13">
        <v>-8862.335744</v>
      </c>
      <c r="E220" s="13">
        <v>-3867.512704</v>
      </c>
      <c r="F220" s="13">
        <v>-534.0279149</v>
      </c>
      <c r="G220" s="17"/>
      <c r="H220" s="17"/>
      <c r="I220" s="13">
        <v>-5375.141711</v>
      </c>
      <c r="J220" s="13">
        <v>-11519.90711</v>
      </c>
      <c r="K220" s="13">
        <v>-3649.860506</v>
      </c>
      <c r="L220" s="13">
        <v>-4795.082737</v>
      </c>
      <c r="M220" s="13">
        <v>-11892.40028</v>
      </c>
      <c r="N220" s="13">
        <v>3268.091206</v>
      </c>
      <c r="O220" s="13">
        <v>-945.1498534</v>
      </c>
      <c r="P220" s="17"/>
      <c r="Q220" s="13">
        <v>-1830.821944</v>
      </c>
      <c r="R220" s="17"/>
      <c r="S220" s="13">
        <v>-2480.863823</v>
      </c>
      <c r="T220" s="13">
        <v>-4230.856724</v>
      </c>
      <c r="U220" s="17"/>
      <c r="V220" s="13">
        <v>-1799.144369</v>
      </c>
      <c r="W220" s="17"/>
      <c r="X220" s="13">
        <v>9096.24488</v>
      </c>
      <c r="Y220" s="17"/>
      <c r="Z220" s="17"/>
      <c r="AA220" s="17"/>
      <c r="AB220" s="17"/>
      <c r="AC220" s="17"/>
      <c r="AD220" s="13">
        <v>-16687.48302</v>
      </c>
      <c r="AE220" s="17"/>
      <c r="AF220" s="17"/>
      <c r="AG220" s="17"/>
      <c r="AH220" s="17"/>
    </row>
    <row r="221">
      <c r="A221" s="13">
        <f t="shared" si="1"/>
        <v>16</v>
      </c>
      <c r="B221" s="13">
        <f t="shared" si="2"/>
        <v>2024</v>
      </c>
      <c r="C221" s="14">
        <v>45397.0</v>
      </c>
      <c r="D221" s="13">
        <v>-8327.934842</v>
      </c>
      <c r="E221" s="13">
        <v>1072.177793</v>
      </c>
      <c r="F221" s="13">
        <v>-2093.037745</v>
      </c>
      <c r="G221" s="17"/>
      <c r="H221" s="17"/>
      <c r="I221" s="13">
        <v>-3694.60732</v>
      </c>
      <c r="J221" s="13">
        <v>-8199.961425</v>
      </c>
      <c r="K221" s="13">
        <v>-566.4050219</v>
      </c>
      <c r="L221" s="13">
        <v>-7500.805117</v>
      </c>
      <c r="M221" s="13">
        <v>3510.244484</v>
      </c>
      <c r="N221" s="13">
        <v>917.5645405</v>
      </c>
      <c r="O221" s="13">
        <v>-495.5834077</v>
      </c>
      <c r="P221" s="17"/>
      <c r="Q221" s="13">
        <v>-1696.519108</v>
      </c>
      <c r="R221" s="17"/>
      <c r="S221" s="13">
        <v>-3605.573923</v>
      </c>
      <c r="T221" s="13">
        <v>29.28394276</v>
      </c>
      <c r="U221" s="17"/>
      <c r="V221" s="13">
        <v>-837.3401771</v>
      </c>
      <c r="W221" s="17"/>
      <c r="X221" s="13">
        <v>3504.9329</v>
      </c>
      <c r="Y221" s="17"/>
      <c r="Z221" s="17"/>
      <c r="AA221" s="17"/>
      <c r="AB221" s="17"/>
      <c r="AC221" s="17"/>
      <c r="AD221" s="13">
        <v>-3990.560633</v>
      </c>
      <c r="AE221" s="17"/>
      <c r="AF221" s="17"/>
      <c r="AG221" s="17"/>
      <c r="AH221" s="17"/>
    </row>
    <row r="222">
      <c r="A222" s="13">
        <f t="shared" si="1"/>
        <v>16</v>
      </c>
      <c r="B222" s="13">
        <f t="shared" si="2"/>
        <v>2024</v>
      </c>
      <c r="C222" s="14">
        <v>45398.0</v>
      </c>
      <c r="D222" s="13">
        <v>653.6100208</v>
      </c>
      <c r="E222" s="13">
        <v>3447.824241</v>
      </c>
      <c r="F222" s="13">
        <v>-2220.888072</v>
      </c>
      <c r="G222" s="17"/>
      <c r="H222" s="17"/>
      <c r="I222" s="13">
        <v>-891.7025465</v>
      </c>
      <c r="J222" s="13">
        <v>-1598.602731</v>
      </c>
      <c r="K222" s="13">
        <v>602.3796626</v>
      </c>
      <c r="L222" s="13">
        <v>1328.129578</v>
      </c>
      <c r="M222" s="13">
        <v>1523.511213</v>
      </c>
      <c r="N222" s="13">
        <v>-483.0427194</v>
      </c>
      <c r="O222" s="13">
        <v>2221.608824</v>
      </c>
      <c r="P222" s="17"/>
      <c r="Q222" s="13">
        <v>-182.1074235</v>
      </c>
      <c r="R222" s="17"/>
      <c r="S222" s="13">
        <v>-530.390236</v>
      </c>
      <c r="T222" s="13">
        <v>-250.9537481</v>
      </c>
      <c r="U222" s="17"/>
      <c r="V222" s="13">
        <v>-111.1096944</v>
      </c>
      <c r="W222" s="17"/>
      <c r="X222" s="13">
        <v>5891.75176</v>
      </c>
      <c r="Y222" s="17"/>
      <c r="Z222" s="17"/>
      <c r="AA222" s="17"/>
      <c r="AB222" s="17"/>
      <c r="AC222" s="17"/>
      <c r="AD222" s="13">
        <v>2851.640791</v>
      </c>
      <c r="AE222" s="17"/>
      <c r="AF222" s="17"/>
      <c r="AG222" s="17"/>
      <c r="AH222" s="17"/>
    </row>
    <row r="223">
      <c r="A223" s="13">
        <f t="shared" si="1"/>
        <v>16</v>
      </c>
      <c r="B223" s="13">
        <f t="shared" si="2"/>
        <v>2024</v>
      </c>
      <c r="C223" s="14">
        <v>45399.0</v>
      </c>
      <c r="D223" s="13">
        <v>-8339.756913</v>
      </c>
      <c r="E223" s="13">
        <v>-428.7252361</v>
      </c>
      <c r="F223" s="13">
        <v>-1670.001821</v>
      </c>
      <c r="G223" s="17"/>
      <c r="H223" s="17"/>
      <c r="I223" s="13">
        <v>-1847.401265</v>
      </c>
      <c r="J223" s="13">
        <v>1775.597294</v>
      </c>
      <c r="K223" s="13">
        <v>1355.696231</v>
      </c>
      <c r="L223" s="13">
        <v>-2079.74828</v>
      </c>
      <c r="M223" s="13">
        <v>-1023.314818</v>
      </c>
      <c r="N223" s="13">
        <v>-700.8725043</v>
      </c>
      <c r="O223" s="13">
        <v>-1317.850742</v>
      </c>
      <c r="P223" s="17"/>
      <c r="Q223" s="13">
        <v>-1981.839262</v>
      </c>
      <c r="R223" s="17"/>
      <c r="S223" s="13">
        <v>-2218.345232</v>
      </c>
      <c r="T223" s="13">
        <v>1344.187826</v>
      </c>
      <c r="U223" s="17"/>
      <c r="V223" s="13">
        <v>-905.145658</v>
      </c>
      <c r="W223" s="17"/>
      <c r="X223" s="13">
        <v>-2855.722882</v>
      </c>
      <c r="Y223" s="13">
        <v>599.7072049</v>
      </c>
      <c r="Z223" s="17"/>
      <c r="AA223" s="17"/>
      <c r="AB223" s="17"/>
      <c r="AC223" s="17"/>
      <c r="AD223" s="13">
        <v>-3103.063099</v>
      </c>
      <c r="AE223" s="17"/>
      <c r="AF223" s="17"/>
      <c r="AG223" s="17"/>
      <c r="AH223" s="17"/>
    </row>
    <row r="224">
      <c r="A224" s="13">
        <f t="shared" si="1"/>
        <v>16</v>
      </c>
      <c r="B224" s="13">
        <f t="shared" si="2"/>
        <v>2024</v>
      </c>
      <c r="C224" s="14">
        <v>45400.0</v>
      </c>
      <c r="D224" s="13">
        <v>-7083.555202</v>
      </c>
      <c r="E224" s="13">
        <v>-809.6507479</v>
      </c>
      <c r="F224" s="13">
        <v>284.444339</v>
      </c>
      <c r="G224" s="17"/>
      <c r="H224" s="17"/>
      <c r="I224" s="13">
        <v>-602.2898423</v>
      </c>
      <c r="J224" s="13">
        <v>4211.333894</v>
      </c>
      <c r="K224" s="13">
        <v>6502.893865</v>
      </c>
      <c r="L224" s="13">
        <v>5108.049834</v>
      </c>
      <c r="M224" s="13">
        <v>9653.458348</v>
      </c>
      <c r="N224" s="13">
        <v>1766.134027</v>
      </c>
      <c r="O224" s="13">
        <v>-115.7662047</v>
      </c>
      <c r="P224" s="17"/>
      <c r="Q224" s="13">
        <v>-1373.508963</v>
      </c>
      <c r="R224" s="17"/>
      <c r="S224" s="13">
        <v>490.3886457</v>
      </c>
      <c r="T224" s="13">
        <v>-73.77697504</v>
      </c>
      <c r="U224" s="17"/>
      <c r="V224" s="13">
        <v>1718.853111</v>
      </c>
      <c r="W224" s="17"/>
      <c r="X224" s="13">
        <v>-562.8505902</v>
      </c>
      <c r="Y224" s="13">
        <v>1704.976363</v>
      </c>
      <c r="Z224" s="17"/>
      <c r="AA224" s="17"/>
      <c r="AB224" s="17"/>
      <c r="AC224" s="17"/>
      <c r="AD224" s="13">
        <v>14761.50818</v>
      </c>
      <c r="AE224" s="17"/>
      <c r="AF224" s="17"/>
      <c r="AG224" s="17"/>
      <c r="AH224" s="17"/>
    </row>
    <row r="225">
      <c r="A225" s="13">
        <f t="shared" si="1"/>
        <v>16</v>
      </c>
      <c r="B225" s="13">
        <f t="shared" si="2"/>
        <v>2024</v>
      </c>
      <c r="C225" s="14">
        <v>45401.0</v>
      </c>
      <c r="D225" s="13">
        <v>-14089.84617</v>
      </c>
      <c r="E225" s="13">
        <v>-14694.52863</v>
      </c>
      <c r="F225" s="13">
        <v>-505.5240652</v>
      </c>
      <c r="G225" s="17"/>
      <c r="H225" s="17"/>
      <c r="I225" s="13">
        <v>-755.9742199</v>
      </c>
      <c r="J225" s="13">
        <v>42.35704464</v>
      </c>
      <c r="K225" s="13">
        <v>17264.33595</v>
      </c>
      <c r="L225" s="13">
        <v>148.9707837</v>
      </c>
      <c r="M225" s="13">
        <v>2423.029212</v>
      </c>
      <c r="N225" s="13">
        <v>338.5481438</v>
      </c>
      <c r="O225" s="13">
        <v>321.5934711</v>
      </c>
      <c r="P225" s="17"/>
      <c r="Q225" s="13">
        <v>-4859.457597</v>
      </c>
      <c r="R225" s="17"/>
      <c r="S225" s="13">
        <v>-2101.546007</v>
      </c>
      <c r="T225" s="13">
        <v>1541.933115</v>
      </c>
      <c r="U225" s="17"/>
      <c r="V225" s="13">
        <v>-2043.027757</v>
      </c>
      <c r="W225" s="17"/>
      <c r="X225" s="13">
        <v>-1022.884632</v>
      </c>
      <c r="Y225" s="13">
        <v>8225.525133</v>
      </c>
      <c r="Z225" s="17"/>
      <c r="AA225" s="17"/>
      <c r="AB225" s="17"/>
      <c r="AC225" s="17"/>
      <c r="AD225" s="13">
        <v>2571.999996</v>
      </c>
      <c r="AE225" s="17"/>
      <c r="AF225" s="17"/>
      <c r="AG225" s="17"/>
      <c r="AH225" s="17"/>
    </row>
    <row r="226">
      <c r="A226" s="13">
        <f t="shared" si="1"/>
        <v>17</v>
      </c>
      <c r="B226" s="13">
        <f t="shared" si="2"/>
        <v>2024</v>
      </c>
      <c r="C226" s="14">
        <v>45404.0</v>
      </c>
      <c r="D226" s="13">
        <v>4705.611553</v>
      </c>
      <c r="E226" s="13">
        <v>-3119.757367</v>
      </c>
      <c r="F226" s="13">
        <v>-231.500336</v>
      </c>
      <c r="G226" s="17"/>
      <c r="H226" s="17"/>
      <c r="I226" s="13">
        <v>1105.405762</v>
      </c>
      <c r="J226" s="13">
        <v>4102.343791</v>
      </c>
      <c r="K226" s="13">
        <v>13530.62808</v>
      </c>
      <c r="L226" s="13">
        <v>1394.81471</v>
      </c>
      <c r="M226" s="13">
        <v>-1666.915031</v>
      </c>
      <c r="N226" s="13">
        <v>-1560.962506</v>
      </c>
      <c r="O226" s="13">
        <v>-363.2880057</v>
      </c>
      <c r="P226" s="17"/>
      <c r="Q226" s="13">
        <v>1693.034806</v>
      </c>
      <c r="R226" s="17"/>
      <c r="S226" s="13">
        <v>-811.8352135</v>
      </c>
      <c r="T226" s="13">
        <v>-793.8818306</v>
      </c>
      <c r="U226" s="17"/>
      <c r="V226" s="13">
        <v>-1129.634216</v>
      </c>
      <c r="W226" s="17"/>
      <c r="X226" s="13">
        <v>-2629.103246</v>
      </c>
      <c r="Y226" s="13">
        <v>4666.966035</v>
      </c>
      <c r="Z226" s="13">
        <v>-2349.146473</v>
      </c>
      <c r="AA226" s="17"/>
      <c r="AB226" s="17"/>
      <c r="AC226" s="17"/>
      <c r="AD226" s="13">
        <v>-272.100321</v>
      </c>
      <c r="AE226" s="17"/>
      <c r="AF226" s="17"/>
      <c r="AG226" s="17"/>
      <c r="AH226" s="17"/>
    </row>
    <row r="227">
      <c r="A227" s="13">
        <f t="shared" si="1"/>
        <v>17</v>
      </c>
      <c r="B227" s="13">
        <f t="shared" si="2"/>
        <v>2024</v>
      </c>
      <c r="C227" s="14">
        <v>45405.0</v>
      </c>
      <c r="D227" s="13">
        <v>10805.51239</v>
      </c>
      <c r="E227" s="13">
        <v>4979.083592</v>
      </c>
      <c r="F227" s="13">
        <v>3706.631785</v>
      </c>
      <c r="G227" s="17"/>
      <c r="H227" s="17"/>
      <c r="I227" s="17"/>
      <c r="J227" s="13">
        <v>4620.592333</v>
      </c>
      <c r="K227" s="13">
        <v>4681.546226</v>
      </c>
      <c r="L227" s="13">
        <v>1210.698507</v>
      </c>
      <c r="M227" s="13">
        <v>5812.226155</v>
      </c>
      <c r="N227" s="13">
        <v>944.4906233</v>
      </c>
      <c r="O227" s="13">
        <v>1141.245965</v>
      </c>
      <c r="P227" s="17"/>
      <c r="Q227" s="17"/>
      <c r="R227" s="17"/>
      <c r="S227" s="13">
        <v>2572.358601</v>
      </c>
      <c r="T227" s="13">
        <v>4759.859823</v>
      </c>
      <c r="U227" s="17"/>
      <c r="V227" s="13">
        <v>1743.065132</v>
      </c>
      <c r="W227" s="17"/>
      <c r="X227" s="13">
        <v>-2380.172967</v>
      </c>
      <c r="Y227" s="13">
        <v>2667.795298</v>
      </c>
      <c r="Z227" s="13">
        <v>-1983.084638</v>
      </c>
      <c r="AA227" s="13">
        <v>4362.894061</v>
      </c>
      <c r="AB227" s="13">
        <v>-1066.552875</v>
      </c>
      <c r="AC227" s="17"/>
      <c r="AD227" s="13">
        <v>11385.81872</v>
      </c>
      <c r="AE227" s="17"/>
      <c r="AF227" s="17"/>
      <c r="AG227" s="17"/>
      <c r="AH227" s="17"/>
    </row>
    <row r="228">
      <c r="A228" s="13">
        <f t="shared" si="1"/>
        <v>17</v>
      </c>
      <c r="B228" s="13">
        <f t="shared" si="2"/>
        <v>2024</v>
      </c>
      <c r="C228" s="14">
        <v>45406.0</v>
      </c>
      <c r="D228" s="13">
        <v>466.0302191</v>
      </c>
      <c r="E228" s="13">
        <v>1814.056908</v>
      </c>
      <c r="F228" s="13">
        <v>1466.576347</v>
      </c>
      <c r="G228" s="17"/>
      <c r="H228" s="17"/>
      <c r="I228" s="17"/>
      <c r="J228" s="13">
        <v>5994.395183</v>
      </c>
      <c r="K228" s="13">
        <v>2571.824947</v>
      </c>
      <c r="L228" s="13">
        <v>2046.47613</v>
      </c>
      <c r="M228" s="13">
        <v>2887.799004</v>
      </c>
      <c r="N228" s="13">
        <v>2894.303593</v>
      </c>
      <c r="O228" s="13">
        <v>487.3373941</v>
      </c>
      <c r="P228" s="17"/>
      <c r="Q228" s="17"/>
      <c r="R228" s="17"/>
      <c r="S228" s="13">
        <v>1523.348655</v>
      </c>
      <c r="T228" s="13">
        <v>-694.8362526</v>
      </c>
      <c r="U228" s="17"/>
      <c r="V228" s="13">
        <v>1007.530142</v>
      </c>
      <c r="W228" s="17"/>
      <c r="X228" s="13">
        <v>501.490152</v>
      </c>
      <c r="Y228" s="13">
        <v>5409.466935</v>
      </c>
      <c r="Z228" s="13">
        <v>925.4406273</v>
      </c>
      <c r="AA228" s="13">
        <v>138.49864</v>
      </c>
      <c r="AB228" s="13">
        <v>412.8846482</v>
      </c>
      <c r="AC228" s="17"/>
      <c r="AD228" s="13">
        <v>5072.773773</v>
      </c>
      <c r="AE228" s="17"/>
      <c r="AF228" s="17"/>
      <c r="AG228" s="17"/>
      <c r="AH228" s="17"/>
    </row>
    <row r="229">
      <c r="A229" s="13">
        <f t="shared" si="1"/>
        <v>17</v>
      </c>
      <c r="B229" s="13">
        <f t="shared" si="2"/>
        <v>2024</v>
      </c>
      <c r="C229" s="14">
        <v>45407.0</v>
      </c>
      <c r="D229" s="13">
        <v>-1815.713311</v>
      </c>
      <c r="E229" s="13">
        <v>-817.8460246</v>
      </c>
      <c r="F229" s="13">
        <v>519.2518473</v>
      </c>
      <c r="G229" s="17"/>
      <c r="H229" s="17"/>
      <c r="I229" s="17"/>
      <c r="J229" s="13">
        <v>-2595.979079</v>
      </c>
      <c r="K229" s="13">
        <v>-2370.838007</v>
      </c>
      <c r="L229" s="13">
        <v>3742.133639</v>
      </c>
      <c r="M229" s="13">
        <v>5340.939544</v>
      </c>
      <c r="N229" s="13">
        <v>-1487.862583</v>
      </c>
      <c r="O229" s="13">
        <v>-1794.347745</v>
      </c>
      <c r="P229" s="17"/>
      <c r="Q229" s="17"/>
      <c r="R229" s="17"/>
      <c r="S229" s="13">
        <v>1235.432092</v>
      </c>
      <c r="T229" s="13">
        <v>-1989.970608</v>
      </c>
      <c r="U229" s="17"/>
      <c r="V229" s="13">
        <v>-4085.789366</v>
      </c>
      <c r="W229" s="17"/>
      <c r="X229" s="13">
        <v>-937.2846388</v>
      </c>
      <c r="Y229" s="13">
        <v>-1422.237029</v>
      </c>
      <c r="Z229" s="13">
        <v>-2340.971596</v>
      </c>
      <c r="AA229" s="13">
        <v>5940.277323</v>
      </c>
      <c r="AB229" s="13">
        <v>2144.039697</v>
      </c>
      <c r="AC229" s="17"/>
      <c r="AD229" s="13">
        <v>15023.35051</v>
      </c>
      <c r="AE229" s="17"/>
      <c r="AF229" s="17"/>
      <c r="AG229" s="17"/>
      <c r="AH229" s="17"/>
    </row>
    <row r="230">
      <c r="A230" s="13">
        <f t="shared" si="1"/>
        <v>17</v>
      </c>
      <c r="B230" s="13">
        <f t="shared" si="2"/>
        <v>2024</v>
      </c>
      <c r="C230" s="14">
        <v>45408.0</v>
      </c>
      <c r="D230" s="13">
        <v>8326.943375</v>
      </c>
      <c r="E230" s="13">
        <v>8053.725721</v>
      </c>
      <c r="F230" s="13">
        <v>3608.108087</v>
      </c>
      <c r="G230" s="17"/>
      <c r="H230" s="17"/>
      <c r="I230" s="17"/>
      <c r="J230" s="13">
        <v>-3214.272057</v>
      </c>
      <c r="K230" s="13">
        <v>-13800.67425</v>
      </c>
      <c r="L230" s="13">
        <v>5181.993486</v>
      </c>
      <c r="M230" s="13">
        <v>8831.072359</v>
      </c>
      <c r="N230" s="13">
        <v>-1291.907549</v>
      </c>
      <c r="O230" s="13">
        <v>-1234.284144</v>
      </c>
      <c r="P230" s="17"/>
      <c r="Q230" s="17"/>
      <c r="R230" s="17"/>
      <c r="S230" s="13">
        <v>4154.742602</v>
      </c>
      <c r="T230" s="13">
        <v>2934.193461</v>
      </c>
      <c r="U230" s="17"/>
      <c r="V230" s="13">
        <v>-625.492371</v>
      </c>
      <c r="W230" s="17"/>
      <c r="X230" s="13">
        <v>-4064.385623</v>
      </c>
      <c r="Y230" s="13">
        <v>-13615.54052</v>
      </c>
      <c r="Z230" s="13">
        <v>-5985.983269</v>
      </c>
      <c r="AA230" s="13">
        <v>4359.894847</v>
      </c>
      <c r="AB230" s="13">
        <v>-2203.094757</v>
      </c>
      <c r="AC230" s="17"/>
      <c r="AD230" s="13">
        <v>18372.96069</v>
      </c>
      <c r="AE230" s="17"/>
      <c r="AF230" s="17"/>
      <c r="AG230" s="17"/>
      <c r="AH230" s="17"/>
    </row>
    <row r="231">
      <c r="A231" s="13">
        <f t="shared" si="1"/>
        <v>18</v>
      </c>
      <c r="B231" s="13">
        <f t="shared" si="2"/>
        <v>2024</v>
      </c>
      <c r="C231" s="14">
        <v>45411.0</v>
      </c>
      <c r="D231" s="13">
        <v>5649.521261</v>
      </c>
      <c r="E231" s="13">
        <v>3241.132753</v>
      </c>
      <c r="F231" s="13">
        <v>2428.198523</v>
      </c>
      <c r="G231" s="17"/>
      <c r="H231" s="17"/>
      <c r="I231" s="17"/>
      <c r="J231" s="13">
        <v>2924.814442</v>
      </c>
      <c r="K231" s="13">
        <v>2419.638085</v>
      </c>
      <c r="L231" s="13">
        <v>-533.0125064</v>
      </c>
      <c r="M231" s="13">
        <v>349.5233484</v>
      </c>
      <c r="N231" s="13">
        <v>-148.7219564</v>
      </c>
      <c r="O231" s="13">
        <v>-625.2218636</v>
      </c>
      <c r="P231" s="17"/>
      <c r="Q231" s="17"/>
      <c r="R231" s="17"/>
      <c r="S231" s="13">
        <v>454.2584869</v>
      </c>
      <c r="T231" s="13">
        <v>1243.536574</v>
      </c>
      <c r="U231" s="17"/>
      <c r="V231" s="13">
        <v>-498.0240188</v>
      </c>
      <c r="W231" s="17"/>
      <c r="X231" s="13">
        <v>-1035.323364</v>
      </c>
      <c r="Y231" s="13">
        <v>1657.059611</v>
      </c>
      <c r="Z231" s="13">
        <v>-1196.581747</v>
      </c>
      <c r="AA231" s="13">
        <v>-843.9156596</v>
      </c>
      <c r="AB231" s="13">
        <v>-2397.190452</v>
      </c>
      <c r="AC231" s="17"/>
      <c r="AD231" s="13">
        <v>-1027.404818</v>
      </c>
      <c r="AE231" s="17"/>
      <c r="AF231" s="17"/>
      <c r="AG231" s="17"/>
      <c r="AH231" s="17"/>
    </row>
    <row r="232">
      <c r="A232" s="13">
        <f t="shared" si="1"/>
        <v>18</v>
      </c>
      <c r="B232" s="13">
        <f t="shared" si="2"/>
        <v>2024</v>
      </c>
      <c r="C232" s="14">
        <v>45412.0</v>
      </c>
      <c r="D232" s="13">
        <v>-18875.66414</v>
      </c>
      <c r="E232" s="13">
        <v>2795.402066</v>
      </c>
      <c r="F232" s="13">
        <v>-5549.450471</v>
      </c>
      <c r="G232" s="17"/>
      <c r="H232" s="17"/>
      <c r="I232" s="17"/>
      <c r="J232" s="13">
        <v>-23046.54347</v>
      </c>
      <c r="K232" s="13">
        <v>163.6938468</v>
      </c>
      <c r="L232" s="13">
        <v>-2851.565747</v>
      </c>
      <c r="M232" s="13">
        <v>-2826.629511</v>
      </c>
      <c r="N232" s="13">
        <v>-3027.620758</v>
      </c>
      <c r="O232" s="13">
        <v>-1023.720855</v>
      </c>
      <c r="P232" s="17"/>
      <c r="Q232" s="17"/>
      <c r="R232" s="17"/>
      <c r="S232" s="13">
        <v>-2466.795552</v>
      </c>
      <c r="T232" s="13">
        <v>-3494.968457</v>
      </c>
      <c r="U232" s="17"/>
      <c r="V232" s="13">
        <v>1099.008833</v>
      </c>
      <c r="W232" s="17"/>
      <c r="X232" s="13">
        <v>4604.393566</v>
      </c>
      <c r="Y232" s="13">
        <v>2656.062428</v>
      </c>
      <c r="Z232" s="13">
        <v>6079.611662</v>
      </c>
      <c r="AA232" s="13">
        <v>-1133.3827</v>
      </c>
      <c r="AB232" s="13">
        <v>4255.58653</v>
      </c>
      <c r="AC232" s="17"/>
      <c r="AD232" s="13">
        <v>-6811.577959</v>
      </c>
      <c r="AE232" s="17"/>
      <c r="AF232" s="17"/>
      <c r="AG232" s="17"/>
      <c r="AH232" s="17"/>
    </row>
    <row r="233">
      <c r="A233" s="13">
        <f t="shared" si="1"/>
        <v>18</v>
      </c>
      <c r="B233" s="13">
        <f t="shared" si="2"/>
        <v>2024</v>
      </c>
      <c r="C233" s="14">
        <v>45413.0</v>
      </c>
      <c r="D233" s="13">
        <v>-2450.512405</v>
      </c>
      <c r="E233" s="13">
        <v>-3496.327271</v>
      </c>
      <c r="F233" s="13">
        <v>-2334.93425</v>
      </c>
      <c r="G233" s="17"/>
      <c r="H233" s="17"/>
      <c r="I233" s="17"/>
      <c r="J233" s="13">
        <v>-7697.779451</v>
      </c>
      <c r="K233" s="13">
        <v>-7977.339599</v>
      </c>
      <c r="L233" s="13">
        <v>-371.8854233</v>
      </c>
      <c r="M233" s="13">
        <v>-4064.874882</v>
      </c>
      <c r="N233" s="13">
        <v>-2961.252821</v>
      </c>
      <c r="O233" s="13">
        <v>-4281.055809</v>
      </c>
      <c r="P233" s="17"/>
      <c r="Q233" s="17"/>
      <c r="R233" s="17"/>
      <c r="S233" s="13">
        <v>-3895.213032</v>
      </c>
      <c r="T233" s="13">
        <v>-2160.142895</v>
      </c>
      <c r="U233" s="17"/>
      <c r="V233" s="13">
        <v>-3819.253819</v>
      </c>
      <c r="W233" s="17"/>
      <c r="X233" s="13">
        <v>-262.9331818</v>
      </c>
      <c r="Y233" s="13">
        <v>-11907.38829</v>
      </c>
      <c r="Z233" s="13">
        <v>763.365621</v>
      </c>
      <c r="AA233" s="13">
        <v>-2990.556349</v>
      </c>
      <c r="AB233" s="13">
        <v>282.9138449</v>
      </c>
      <c r="AC233" s="17"/>
      <c r="AD233" s="13">
        <v>-7427.316654</v>
      </c>
      <c r="AE233" s="17"/>
      <c r="AF233" s="17"/>
      <c r="AG233" s="17"/>
      <c r="AH233" s="17"/>
    </row>
    <row r="234">
      <c r="A234" s="13">
        <f t="shared" si="1"/>
        <v>18</v>
      </c>
      <c r="B234" s="13">
        <f t="shared" si="2"/>
        <v>2024</v>
      </c>
      <c r="C234" s="14">
        <v>45414.0</v>
      </c>
      <c r="D234" s="13">
        <v>3607.764185</v>
      </c>
      <c r="E234" s="13">
        <v>-336.8502292</v>
      </c>
      <c r="F234" s="13">
        <v>952.0950988</v>
      </c>
      <c r="G234" s="17"/>
      <c r="H234" s="17"/>
      <c r="I234" s="17"/>
      <c r="J234" s="13">
        <v>0.03164468</v>
      </c>
      <c r="K234" s="13">
        <v>2906.949077</v>
      </c>
      <c r="L234" s="13">
        <v>4070.659518</v>
      </c>
      <c r="M234" s="13">
        <v>5816.307898</v>
      </c>
      <c r="N234" s="13">
        <v>1627.00312</v>
      </c>
      <c r="O234" s="13">
        <v>155.0427357</v>
      </c>
      <c r="P234" s="17"/>
      <c r="Q234" s="17"/>
      <c r="R234" s="17"/>
      <c r="S234" s="13">
        <v>-165.7505483</v>
      </c>
      <c r="T234" s="13">
        <v>239.6134219</v>
      </c>
      <c r="U234" s="17"/>
      <c r="V234" s="13">
        <v>494.2755392</v>
      </c>
      <c r="W234" s="17"/>
      <c r="X234" s="13">
        <v>-2541.90007</v>
      </c>
      <c r="Y234" s="13">
        <v>-308.6297542</v>
      </c>
      <c r="Z234" s="13">
        <v>-7703.457114</v>
      </c>
      <c r="AA234" s="13">
        <v>4831.386348</v>
      </c>
      <c r="AB234" s="13">
        <v>-1253.290695</v>
      </c>
      <c r="AC234" s="17"/>
      <c r="AD234" s="13">
        <v>14718.35376</v>
      </c>
      <c r="AE234" s="17"/>
      <c r="AF234" s="17"/>
      <c r="AG234" s="17"/>
      <c r="AH234" s="17"/>
    </row>
    <row r="235">
      <c r="A235" s="13">
        <f t="shared" si="1"/>
        <v>18</v>
      </c>
      <c r="B235" s="13">
        <f t="shared" si="2"/>
        <v>2024</v>
      </c>
      <c r="C235" s="14">
        <v>45415.0</v>
      </c>
      <c r="D235" s="13">
        <v>5456.740176</v>
      </c>
      <c r="E235" s="13">
        <v>-740.4911867</v>
      </c>
      <c r="F235" s="13">
        <v>901.3515091</v>
      </c>
      <c r="G235" s="17"/>
      <c r="H235" s="17"/>
      <c r="I235" s="17"/>
      <c r="J235" s="13">
        <v>0.02151551</v>
      </c>
      <c r="K235" s="13">
        <v>4191.114521</v>
      </c>
      <c r="L235" s="13">
        <v>-775.2387409</v>
      </c>
      <c r="M235" s="13">
        <v>1578.017969</v>
      </c>
      <c r="N235" s="13">
        <v>1758.877102</v>
      </c>
      <c r="O235" s="13">
        <v>2977.809898</v>
      </c>
      <c r="P235" s="17"/>
      <c r="Q235" s="17"/>
      <c r="R235" s="17"/>
      <c r="S235" s="13">
        <v>3576.483719</v>
      </c>
      <c r="T235" s="13">
        <v>1865.968959</v>
      </c>
      <c r="U235" s="17"/>
      <c r="V235" s="13">
        <v>1041.68797</v>
      </c>
      <c r="W235" s="17"/>
      <c r="X235" s="13">
        <v>-2622.931985</v>
      </c>
      <c r="Y235" s="13">
        <v>2230.78023</v>
      </c>
      <c r="Z235" s="13">
        <v>-7211.52204</v>
      </c>
      <c r="AA235" s="13">
        <v>-667.7423038</v>
      </c>
      <c r="AB235" s="13">
        <v>-1799.428017</v>
      </c>
      <c r="AC235" s="17"/>
      <c r="AD235" s="13">
        <v>135.0369243</v>
      </c>
      <c r="AE235" s="17"/>
      <c r="AF235" s="17"/>
      <c r="AG235" s="17"/>
      <c r="AH235" s="17"/>
    </row>
    <row r="236">
      <c r="A236" s="13">
        <f t="shared" si="1"/>
        <v>19</v>
      </c>
      <c r="B236" s="13">
        <f t="shared" si="2"/>
        <v>2024</v>
      </c>
      <c r="C236" s="14">
        <v>45418.0</v>
      </c>
      <c r="D236" s="13">
        <v>10167.86025</v>
      </c>
      <c r="E236" s="13">
        <v>4954.919303</v>
      </c>
      <c r="F236" s="13">
        <v>5220.85554</v>
      </c>
      <c r="G236" s="17"/>
      <c r="H236" s="17"/>
      <c r="I236" s="17"/>
      <c r="J236" s="13">
        <v>3.04212907</v>
      </c>
      <c r="K236" s="13">
        <v>127.1641147</v>
      </c>
      <c r="L236" s="13">
        <v>-473.0679683</v>
      </c>
      <c r="M236" s="13">
        <v>5407.991001</v>
      </c>
      <c r="N236" s="13">
        <v>4338.778167</v>
      </c>
      <c r="O236" s="13">
        <v>2387.550419</v>
      </c>
      <c r="P236" s="17"/>
      <c r="Q236" s="17"/>
      <c r="R236" s="17"/>
      <c r="S236" s="13">
        <v>2878.249692</v>
      </c>
      <c r="T236" s="13">
        <v>4400.289032</v>
      </c>
      <c r="U236" s="17"/>
      <c r="V236" s="13">
        <v>3806.028397</v>
      </c>
      <c r="W236" s="17"/>
      <c r="X236" s="13">
        <v>-107.9792981</v>
      </c>
      <c r="Y236" s="13">
        <v>606.5999631</v>
      </c>
      <c r="Z236" s="13">
        <v>-1917.707358</v>
      </c>
      <c r="AA236" s="13">
        <v>1175.554523</v>
      </c>
      <c r="AB236" s="13">
        <v>-662.7334413</v>
      </c>
      <c r="AC236" s="17"/>
      <c r="AD236" s="13">
        <v>6110.477557</v>
      </c>
      <c r="AE236" s="17"/>
      <c r="AF236" s="17"/>
      <c r="AG236" s="17"/>
      <c r="AH236" s="17"/>
    </row>
    <row r="237">
      <c r="A237" s="13">
        <f t="shared" si="1"/>
        <v>19</v>
      </c>
      <c r="B237" s="13">
        <f t="shared" si="2"/>
        <v>2024</v>
      </c>
      <c r="C237" s="14">
        <v>45419.0</v>
      </c>
      <c r="D237" s="13">
        <v>-3.21150066</v>
      </c>
      <c r="E237" s="13">
        <v>646.6887505</v>
      </c>
      <c r="F237" s="13">
        <v>-1104.489139</v>
      </c>
      <c r="G237" s="17"/>
      <c r="H237" s="17"/>
      <c r="I237" s="17"/>
      <c r="J237" s="13">
        <v>-799.4973973</v>
      </c>
      <c r="K237" s="13">
        <v>5387.394994</v>
      </c>
      <c r="L237" s="13">
        <v>591.9170651</v>
      </c>
      <c r="M237" s="13">
        <v>-738.7245656</v>
      </c>
      <c r="N237" s="13">
        <v>-1130.4825</v>
      </c>
      <c r="O237" s="13">
        <v>208.3048203</v>
      </c>
      <c r="P237" s="17"/>
      <c r="Q237" s="17"/>
      <c r="R237" s="17"/>
      <c r="S237" s="13">
        <v>-2413.257218</v>
      </c>
      <c r="T237" s="13">
        <v>-1715.673937</v>
      </c>
      <c r="U237" s="17"/>
      <c r="V237" s="13">
        <v>-1159.514178</v>
      </c>
      <c r="W237" s="17"/>
      <c r="X237" s="13">
        <v>-2333.43358</v>
      </c>
      <c r="Y237" s="13">
        <v>1014.744273</v>
      </c>
      <c r="Z237" s="13">
        <v>-4143.717069</v>
      </c>
      <c r="AA237" s="13">
        <v>-141.4139702</v>
      </c>
      <c r="AB237" s="13">
        <v>-1457.074893</v>
      </c>
      <c r="AC237" s="17"/>
      <c r="AD237" s="13">
        <v>-288.2214707</v>
      </c>
      <c r="AE237" s="17"/>
      <c r="AF237" s="17"/>
      <c r="AG237" s="17"/>
      <c r="AH237" s="17"/>
    </row>
    <row r="238">
      <c r="A238" s="13">
        <f t="shared" si="1"/>
        <v>19</v>
      </c>
      <c r="B238" s="13">
        <f t="shared" si="2"/>
        <v>2024</v>
      </c>
      <c r="C238" s="14">
        <v>45420.0</v>
      </c>
      <c r="D238" s="13">
        <v>-5872.590888</v>
      </c>
      <c r="E238" s="13">
        <v>-2029.707227</v>
      </c>
      <c r="F238" s="13">
        <v>663.076032</v>
      </c>
      <c r="G238" s="17"/>
      <c r="H238" s="17"/>
      <c r="I238" s="17"/>
      <c r="J238" s="13">
        <v>-2662.937145</v>
      </c>
      <c r="K238" s="13">
        <v>-3409.906805</v>
      </c>
      <c r="L238" s="13">
        <v>-2348.195067</v>
      </c>
      <c r="M238" s="13">
        <v>-4075.099594</v>
      </c>
      <c r="N238" s="13">
        <v>-1229.710555</v>
      </c>
      <c r="O238" s="17"/>
      <c r="P238" s="17"/>
      <c r="Q238" s="17"/>
      <c r="R238" s="17"/>
      <c r="S238" s="13">
        <v>-1175.059971</v>
      </c>
      <c r="T238" s="13">
        <v>-94.26625712</v>
      </c>
      <c r="U238" s="17"/>
      <c r="V238" s="17"/>
      <c r="W238" s="17"/>
      <c r="X238" s="13">
        <v>1406.605824</v>
      </c>
      <c r="Y238" s="13">
        <v>-4000.403061</v>
      </c>
      <c r="Z238" s="13">
        <v>636.5002816</v>
      </c>
      <c r="AA238" s="13">
        <v>-2074.381524</v>
      </c>
      <c r="AB238" s="13">
        <v>425.6193221</v>
      </c>
      <c r="AC238" s="17"/>
      <c r="AD238" s="13">
        <v>-8497.676185</v>
      </c>
      <c r="AE238" s="17"/>
      <c r="AF238" s="17"/>
      <c r="AG238" s="17"/>
      <c r="AH238" s="17"/>
    </row>
    <row r="239">
      <c r="A239" s="13">
        <f t="shared" si="1"/>
        <v>19</v>
      </c>
      <c r="B239" s="13">
        <f t="shared" si="2"/>
        <v>2024</v>
      </c>
      <c r="C239" s="14">
        <v>45421.0</v>
      </c>
      <c r="D239" s="13">
        <v>4712.576729</v>
      </c>
      <c r="E239" s="13">
        <v>-965.0420855</v>
      </c>
      <c r="F239" s="13">
        <v>2130.269411</v>
      </c>
      <c r="G239" s="17"/>
      <c r="H239" s="17"/>
      <c r="I239" s="17"/>
      <c r="J239" s="13">
        <v>3171.384753</v>
      </c>
      <c r="K239" s="13">
        <v>5559.123425</v>
      </c>
      <c r="L239" s="13">
        <v>966.548393</v>
      </c>
      <c r="M239" s="13">
        <v>5536.692678</v>
      </c>
      <c r="N239" s="13">
        <v>358.6832289</v>
      </c>
      <c r="O239" s="17"/>
      <c r="P239" s="17"/>
      <c r="Q239" s="17"/>
      <c r="R239" s="17"/>
      <c r="S239" s="13">
        <v>582.9109565</v>
      </c>
      <c r="T239" s="13">
        <v>-982.643351</v>
      </c>
      <c r="U239" s="17"/>
      <c r="V239" s="17"/>
      <c r="W239" s="17"/>
      <c r="X239" s="13">
        <v>-5751.446842</v>
      </c>
      <c r="Y239" s="13">
        <v>424.1148812</v>
      </c>
      <c r="Z239" s="13">
        <v>-4442.483175</v>
      </c>
      <c r="AA239" s="13">
        <v>1126.824503</v>
      </c>
      <c r="AB239" s="13">
        <v>-888.9767244</v>
      </c>
      <c r="AC239" s="17"/>
      <c r="AD239" s="13">
        <v>7630.065575</v>
      </c>
      <c r="AE239" s="17"/>
      <c r="AF239" s="17"/>
      <c r="AG239" s="17"/>
      <c r="AH239" s="17"/>
    </row>
    <row r="240">
      <c r="A240" s="13">
        <f t="shared" si="1"/>
        <v>19</v>
      </c>
      <c r="B240" s="13">
        <f t="shared" si="2"/>
        <v>2024</v>
      </c>
      <c r="C240" s="14">
        <v>45422.0</v>
      </c>
      <c r="D240" s="13">
        <v>4612.66668</v>
      </c>
      <c r="E240" s="13">
        <v>2414.269454</v>
      </c>
      <c r="F240" s="13">
        <v>2096.274532</v>
      </c>
      <c r="G240" s="17"/>
      <c r="H240" s="17"/>
      <c r="I240" s="17"/>
      <c r="J240" s="13">
        <v>-2827.185873</v>
      </c>
      <c r="K240" s="13">
        <v>-4587.21315</v>
      </c>
      <c r="L240" s="13">
        <v>-2045.466824</v>
      </c>
      <c r="M240" s="13">
        <v>2129.897434</v>
      </c>
      <c r="N240" s="13">
        <v>1377.290606</v>
      </c>
      <c r="O240" s="17"/>
      <c r="P240" s="17"/>
      <c r="Q240" s="17"/>
      <c r="R240" s="17"/>
      <c r="S240" s="13">
        <v>2772.625011</v>
      </c>
      <c r="T240" s="13">
        <v>1077.515136</v>
      </c>
      <c r="U240" s="17"/>
      <c r="V240" s="17"/>
      <c r="W240" s="17"/>
      <c r="X240" s="13">
        <v>-3824.517907</v>
      </c>
      <c r="Y240" s="13">
        <v>-581.9184728</v>
      </c>
      <c r="Z240" s="13">
        <v>-5974.604467</v>
      </c>
      <c r="AA240" s="13">
        <v>-1215.56807</v>
      </c>
      <c r="AB240" s="13">
        <v>344.7119493</v>
      </c>
      <c r="AC240" s="17"/>
      <c r="AD240" s="13">
        <v>-1131.13746</v>
      </c>
      <c r="AE240" s="17"/>
      <c r="AF240" s="17"/>
      <c r="AG240" s="17"/>
      <c r="AH240" s="17"/>
    </row>
    <row r="241">
      <c r="A241" s="13">
        <f t="shared" si="1"/>
        <v>20</v>
      </c>
      <c r="B241" s="13">
        <f t="shared" si="2"/>
        <v>2024</v>
      </c>
      <c r="C241" s="14">
        <v>45425.0</v>
      </c>
      <c r="D241" s="13">
        <v>-5832.233595</v>
      </c>
      <c r="E241" s="13">
        <v>-9094.399608</v>
      </c>
      <c r="F241" s="13">
        <v>-450.4657981</v>
      </c>
      <c r="G241" s="17"/>
      <c r="H241" s="17"/>
      <c r="I241" s="17"/>
      <c r="J241" s="17"/>
      <c r="K241" s="17"/>
      <c r="L241" s="13">
        <v>1549.109327</v>
      </c>
      <c r="M241" s="13">
        <v>168.2996308</v>
      </c>
      <c r="N241" s="13">
        <v>-710.9393425</v>
      </c>
      <c r="O241" s="17"/>
      <c r="P241" s="17"/>
      <c r="Q241" s="17"/>
      <c r="R241" s="17"/>
      <c r="S241" s="13">
        <v>-3081.461417</v>
      </c>
      <c r="T241" s="13">
        <v>201.2187929</v>
      </c>
      <c r="U241" s="17"/>
      <c r="V241" s="17"/>
      <c r="W241" s="17"/>
      <c r="X241" s="17"/>
      <c r="Y241" s="17"/>
      <c r="Z241" s="17"/>
      <c r="AA241" s="13">
        <v>1624.015115</v>
      </c>
      <c r="AB241" s="13">
        <v>-393.8133467</v>
      </c>
      <c r="AC241" s="17"/>
      <c r="AD241" s="13">
        <v>3341.424073</v>
      </c>
      <c r="AE241" s="17"/>
      <c r="AF241" s="17"/>
      <c r="AG241" s="17"/>
      <c r="AH241" s="17"/>
    </row>
    <row r="242">
      <c r="A242" s="13">
        <f t="shared" si="1"/>
        <v>20</v>
      </c>
      <c r="B242" s="13">
        <f t="shared" si="2"/>
        <v>2024</v>
      </c>
      <c r="C242" s="14">
        <v>45426.0</v>
      </c>
      <c r="D242" s="13">
        <v>4070.517174</v>
      </c>
      <c r="E242" s="13">
        <v>519.3047175</v>
      </c>
      <c r="F242" s="13">
        <v>2824.41409</v>
      </c>
      <c r="G242" s="17"/>
      <c r="H242" s="17"/>
      <c r="I242" s="17"/>
      <c r="J242" s="17"/>
      <c r="K242" s="17"/>
      <c r="L242" s="13">
        <v>2200.039921</v>
      </c>
      <c r="M242" s="13">
        <v>-951.3655536</v>
      </c>
      <c r="N242" s="13">
        <v>25.59140815</v>
      </c>
      <c r="O242" s="17"/>
      <c r="P242" s="17"/>
      <c r="Q242" s="17"/>
      <c r="R242" s="17"/>
      <c r="S242" s="13">
        <v>741.8829735</v>
      </c>
      <c r="T242" s="13">
        <v>1650.03539</v>
      </c>
      <c r="U242" s="17"/>
      <c r="V242" s="17"/>
      <c r="W242" s="17"/>
      <c r="X242" s="17"/>
      <c r="Y242" s="17"/>
      <c r="Z242" s="17"/>
      <c r="AA242" s="13">
        <v>-790.3564828</v>
      </c>
      <c r="AB242" s="13">
        <v>-638.3307477</v>
      </c>
      <c r="AC242" s="17"/>
      <c r="AD242" s="13">
        <v>458.3178843</v>
      </c>
      <c r="AE242" s="17"/>
      <c r="AF242" s="17"/>
      <c r="AG242" s="17"/>
      <c r="AH242" s="17"/>
    </row>
    <row r="243">
      <c r="A243" s="13">
        <f t="shared" si="1"/>
        <v>20</v>
      </c>
      <c r="B243" s="13">
        <f t="shared" si="2"/>
        <v>2024</v>
      </c>
      <c r="C243" s="14">
        <v>45427.0</v>
      </c>
      <c r="D243" s="13">
        <v>30872.65582</v>
      </c>
      <c r="E243" s="13">
        <v>15377.87241</v>
      </c>
      <c r="F243" s="13">
        <v>9819.73399</v>
      </c>
      <c r="G243" s="17"/>
      <c r="H243" s="17"/>
      <c r="I243" s="17"/>
      <c r="J243" s="17"/>
      <c r="K243" s="17"/>
      <c r="L243" s="17"/>
      <c r="M243" s="13"/>
      <c r="N243" s="13">
        <v>1120.016484</v>
      </c>
      <c r="O243" s="17"/>
      <c r="P243" s="17"/>
      <c r="Q243" s="17"/>
      <c r="R243" s="17"/>
      <c r="S243" s="13">
        <v>11911.23866</v>
      </c>
      <c r="T243" s="13">
        <v>8161.278003</v>
      </c>
      <c r="U243" s="17"/>
      <c r="V243" s="17"/>
      <c r="W243" s="17"/>
      <c r="X243" s="17"/>
      <c r="Y243" s="17"/>
      <c r="Z243" s="17"/>
      <c r="AA243" s="17"/>
      <c r="AB243" s="13">
        <v>-1322.612417</v>
      </c>
      <c r="AC243" s="13">
        <v>5524.366433</v>
      </c>
      <c r="AD243" s="13">
        <v>8475.769859</v>
      </c>
      <c r="AE243" s="17"/>
      <c r="AF243" s="17"/>
      <c r="AG243" s="17"/>
      <c r="AH243" s="17"/>
    </row>
    <row r="244">
      <c r="A244" s="13">
        <f t="shared" si="1"/>
        <v>20</v>
      </c>
      <c r="B244" s="13">
        <f t="shared" si="2"/>
        <v>2024</v>
      </c>
      <c r="C244" s="14">
        <v>45428.0</v>
      </c>
      <c r="D244" s="13">
        <v>-12467.40824</v>
      </c>
      <c r="E244" s="13">
        <v>-5463.514197</v>
      </c>
      <c r="F244" s="13">
        <v>-6542.315394</v>
      </c>
      <c r="G244" s="17"/>
      <c r="H244" s="17"/>
      <c r="I244" s="17"/>
      <c r="J244" s="17"/>
      <c r="K244" s="17"/>
      <c r="L244" s="17"/>
      <c r="M244" s="13"/>
      <c r="N244" s="13">
        <v>-3163.602991</v>
      </c>
      <c r="O244" s="17"/>
      <c r="P244" s="17"/>
      <c r="Q244" s="17"/>
      <c r="R244" s="17"/>
      <c r="S244" s="13">
        <v>-8764.475839</v>
      </c>
      <c r="T244" s="13">
        <v>-2326.069621</v>
      </c>
      <c r="U244" s="17"/>
      <c r="V244" s="17"/>
      <c r="W244" s="17"/>
      <c r="X244" s="17"/>
      <c r="Y244" s="17"/>
      <c r="Z244" s="17"/>
      <c r="AA244" s="17"/>
      <c r="AB244" s="13">
        <v>276.5862474</v>
      </c>
      <c r="AC244" s="13">
        <v>-5130.751197</v>
      </c>
      <c r="AD244" s="13">
        <v>1556.825692</v>
      </c>
      <c r="AE244" s="17"/>
      <c r="AF244" s="17"/>
      <c r="AG244" s="17"/>
      <c r="AH244" s="17"/>
    </row>
    <row r="245">
      <c r="A245" s="13">
        <f t="shared" si="1"/>
        <v>20</v>
      </c>
      <c r="B245" s="13">
        <f t="shared" si="2"/>
        <v>2024</v>
      </c>
      <c r="C245" s="14">
        <v>45429.0</v>
      </c>
      <c r="D245" s="13">
        <v>4394.075407</v>
      </c>
      <c r="E245" s="13">
        <v>530.8666463</v>
      </c>
      <c r="F245" s="13">
        <v>2137.733243</v>
      </c>
      <c r="G245" s="17"/>
      <c r="H245" s="17"/>
      <c r="I245" s="17"/>
      <c r="J245" s="17"/>
      <c r="K245" s="17"/>
      <c r="L245" s="17"/>
      <c r="M245" s="13"/>
      <c r="N245" s="13">
        <v>772.0657135</v>
      </c>
      <c r="O245" s="17"/>
      <c r="P245" s="17"/>
      <c r="Q245" s="17"/>
      <c r="R245" s="17"/>
      <c r="S245" s="13">
        <v>2616.339789</v>
      </c>
      <c r="T245" s="13">
        <v>-1108.197768</v>
      </c>
      <c r="U245" s="17"/>
      <c r="V245" s="17"/>
      <c r="W245" s="17"/>
      <c r="X245" s="17"/>
      <c r="Y245" s="17"/>
      <c r="Z245" s="17"/>
      <c r="AA245" s="17"/>
      <c r="AB245" s="13">
        <v>624.9605413</v>
      </c>
      <c r="AC245" s="13">
        <v>613.9285099</v>
      </c>
      <c r="AD245" s="13">
        <v>597.1158507</v>
      </c>
      <c r="AE245" s="17"/>
      <c r="AF245" s="17"/>
      <c r="AG245" s="17"/>
      <c r="AH245" s="17"/>
    </row>
    <row r="246">
      <c r="A246" s="13">
        <f t="shared" si="1"/>
        <v>21</v>
      </c>
      <c r="B246" s="13">
        <f t="shared" si="2"/>
        <v>2024</v>
      </c>
      <c r="C246" s="14">
        <v>45432.0</v>
      </c>
      <c r="D246" s="13">
        <v>5399.506119</v>
      </c>
      <c r="E246" s="13">
        <v>2310.272863</v>
      </c>
      <c r="F246" s="13">
        <v>8104.364703</v>
      </c>
      <c r="G246" s="17"/>
      <c r="H246" s="17"/>
      <c r="I246" s="17"/>
      <c r="J246" s="17"/>
      <c r="K246" s="17"/>
      <c r="L246" s="17"/>
      <c r="M246" s="13"/>
      <c r="N246" s="13">
        <v>2431.70415</v>
      </c>
      <c r="O246" s="17"/>
      <c r="P246" s="17"/>
      <c r="Q246" s="17"/>
      <c r="R246" s="17"/>
      <c r="S246" s="13">
        <v>7350.301869</v>
      </c>
      <c r="T246" s="13">
        <v>-1119.251887</v>
      </c>
      <c r="U246" s="17"/>
      <c r="V246" s="17"/>
      <c r="W246" s="17"/>
      <c r="X246" s="17"/>
      <c r="Y246" s="17"/>
      <c r="Z246" s="17"/>
      <c r="AA246" s="17"/>
      <c r="AB246" s="13">
        <v>863.3916597</v>
      </c>
      <c r="AC246" s="13">
        <v>1212.031973</v>
      </c>
      <c r="AD246" s="13">
        <v>1296.458031</v>
      </c>
      <c r="AE246" s="17"/>
      <c r="AF246" s="17"/>
      <c r="AG246" s="17"/>
      <c r="AH246" s="17"/>
    </row>
    <row r="247">
      <c r="A247" s="13">
        <f t="shared" si="1"/>
        <v>21</v>
      </c>
      <c r="B247" s="13">
        <f t="shared" si="2"/>
        <v>2024</v>
      </c>
      <c r="C247" s="14">
        <v>45433.0</v>
      </c>
      <c r="D247" s="13">
        <v>2953.847839</v>
      </c>
      <c r="E247" s="13">
        <v>6150.313448</v>
      </c>
      <c r="F247" s="13">
        <v>288.1551135</v>
      </c>
      <c r="G247" s="17"/>
      <c r="H247" s="17"/>
      <c r="I247" s="17"/>
      <c r="J247" s="17"/>
      <c r="K247" s="17"/>
      <c r="L247" s="17"/>
      <c r="M247" s="13"/>
      <c r="N247" s="13">
        <v>168.4539043</v>
      </c>
      <c r="O247" s="17"/>
      <c r="P247" s="17"/>
      <c r="Q247" s="17"/>
      <c r="R247" s="17"/>
      <c r="S247" s="13">
        <v>-1291.471661</v>
      </c>
      <c r="T247" s="13">
        <v>786.15074</v>
      </c>
      <c r="U247" s="17"/>
      <c r="V247" s="17"/>
      <c r="W247" s="17"/>
      <c r="X247" s="17"/>
      <c r="Y247" s="17"/>
      <c r="Z247" s="17"/>
      <c r="AA247" s="17"/>
      <c r="AB247" s="13">
        <v>-310.504593</v>
      </c>
      <c r="AC247" s="13">
        <v>-698.2871962</v>
      </c>
      <c r="AD247" s="13">
        <v>-4261.148513</v>
      </c>
      <c r="AE247" s="13">
        <v>3763.173736</v>
      </c>
      <c r="AF247" s="17"/>
      <c r="AG247" s="17"/>
      <c r="AH247" s="17"/>
    </row>
    <row r="248">
      <c r="A248" s="13">
        <f t="shared" si="1"/>
        <v>21</v>
      </c>
      <c r="B248" s="13">
        <f t="shared" si="2"/>
        <v>2024</v>
      </c>
      <c r="C248" s="14">
        <v>45434.0</v>
      </c>
      <c r="D248" s="13">
        <v>-2810.714216</v>
      </c>
      <c r="E248" s="13">
        <v>-1788.615242</v>
      </c>
      <c r="F248" s="13">
        <v>115.5290556</v>
      </c>
      <c r="G248" s="17"/>
      <c r="H248" s="17"/>
      <c r="I248" s="17"/>
      <c r="J248" s="17"/>
      <c r="K248" s="17"/>
      <c r="L248" s="17"/>
      <c r="M248" s="13"/>
      <c r="N248" s="13">
        <v>-505.2308573</v>
      </c>
      <c r="O248" s="17"/>
      <c r="P248" s="17"/>
      <c r="Q248" s="17"/>
      <c r="R248" s="17"/>
      <c r="S248" s="13">
        <v>1752.953966</v>
      </c>
      <c r="T248" s="13">
        <v>-2358.920161</v>
      </c>
      <c r="U248" s="17"/>
      <c r="V248" s="17"/>
      <c r="W248" s="17"/>
      <c r="X248" s="17"/>
      <c r="Y248" s="17"/>
      <c r="Z248" s="17"/>
      <c r="AA248" s="17"/>
      <c r="AB248" s="13">
        <v>498.694448</v>
      </c>
      <c r="AC248" s="13">
        <v>-1668.813956</v>
      </c>
      <c r="AD248" s="13">
        <v>-4536.620993</v>
      </c>
      <c r="AE248" s="13">
        <v>-5270.074084</v>
      </c>
      <c r="AF248" s="17"/>
      <c r="AG248" s="17"/>
      <c r="AH248" s="17"/>
    </row>
    <row r="249">
      <c r="A249" s="13">
        <f t="shared" si="1"/>
        <v>21</v>
      </c>
      <c r="B249" s="13">
        <f t="shared" si="2"/>
        <v>2024</v>
      </c>
      <c r="C249" s="14">
        <v>45435.0</v>
      </c>
      <c r="D249" s="13">
        <v>-8872.250738</v>
      </c>
      <c r="E249" s="13">
        <v>2308.3189</v>
      </c>
      <c r="F249" s="13">
        <v>-4844.412988</v>
      </c>
      <c r="G249" s="17"/>
      <c r="H249" s="17"/>
      <c r="I249" s="17"/>
      <c r="J249" s="17"/>
      <c r="K249" s="17"/>
      <c r="L249" s="17"/>
      <c r="M249" s="13"/>
      <c r="N249" s="13">
        <v>1305.080977</v>
      </c>
      <c r="O249" s="17"/>
      <c r="P249" s="17"/>
      <c r="Q249" s="17"/>
      <c r="R249" s="17"/>
      <c r="S249" s="13">
        <v>1214.701669</v>
      </c>
      <c r="T249" s="13">
        <v>434.9890115</v>
      </c>
      <c r="U249" s="17"/>
      <c r="V249" s="17"/>
      <c r="W249" s="17"/>
      <c r="X249" s="17"/>
      <c r="Y249" s="17"/>
      <c r="Z249" s="17"/>
      <c r="AA249" s="17"/>
      <c r="AB249" s="13">
        <v>3554.121552</v>
      </c>
      <c r="AC249" s="13">
        <v>-4680.481053</v>
      </c>
      <c r="AD249" s="13">
        <v>-5970.78468</v>
      </c>
      <c r="AE249" s="13">
        <v>-6526.113175</v>
      </c>
      <c r="AF249" s="17"/>
      <c r="AG249" s="17"/>
      <c r="AH249" s="17"/>
    </row>
    <row r="250">
      <c r="A250" s="13">
        <f t="shared" si="1"/>
        <v>21</v>
      </c>
      <c r="B250" s="13">
        <f t="shared" si="2"/>
        <v>2024</v>
      </c>
      <c r="C250" s="14">
        <v>45436.0</v>
      </c>
      <c r="D250" s="13">
        <v>9717.324762</v>
      </c>
      <c r="E250" s="13">
        <v>-1372.735576</v>
      </c>
      <c r="F250" s="13">
        <v>1385.045128</v>
      </c>
      <c r="G250" s="17"/>
      <c r="H250" s="17"/>
      <c r="I250" s="17"/>
      <c r="J250" s="17"/>
      <c r="K250" s="17"/>
      <c r="L250" s="17"/>
      <c r="M250" s="13"/>
      <c r="N250" s="13">
        <v>1230.455232</v>
      </c>
      <c r="O250" s="17"/>
      <c r="P250" s="17"/>
      <c r="Q250" s="17"/>
      <c r="R250" s="17"/>
      <c r="S250" s="13">
        <v>1016.206036</v>
      </c>
      <c r="T250" s="13">
        <v>1156.686682</v>
      </c>
      <c r="U250" s="17"/>
      <c r="V250" s="17"/>
      <c r="W250" s="17"/>
      <c r="X250" s="17"/>
      <c r="Y250" s="17"/>
      <c r="Z250" s="17"/>
      <c r="AA250" s="17"/>
      <c r="AB250" s="13">
        <v>-1822.863964</v>
      </c>
      <c r="AC250" s="13">
        <v>2465.728583</v>
      </c>
      <c r="AD250" s="13">
        <v>447.9212241</v>
      </c>
      <c r="AE250" s="13">
        <v>6529.02013</v>
      </c>
      <c r="AF250" s="17"/>
      <c r="AG250" s="17"/>
      <c r="AH250" s="17"/>
    </row>
    <row r="251">
      <c r="A251" s="13">
        <f t="shared" si="1"/>
        <v>22</v>
      </c>
      <c r="B251" s="13">
        <f t="shared" si="2"/>
        <v>2024</v>
      </c>
      <c r="C251" s="14">
        <v>45439.0</v>
      </c>
      <c r="D251" s="13">
        <v>71.42574747</v>
      </c>
      <c r="E251" s="13">
        <v>141.165316</v>
      </c>
      <c r="F251" s="13">
        <v>71.485128</v>
      </c>
      <c r="G251" s="17"/>
      <c r="H251" s="17"/>
      <c r="I251" s="17"/>
      <c r="J251" s="17"/>
      <c r="K251" s="17"/>
      <c r="L251" s="17"/>
      <c r="M251" s="13"/>
      <c r="N251" s="13">
        <v>71.056579</v>
      </c>
      <c r="O251" s="17"/>
      <c r="P251" s="17"/>
      <c r="Q251" s="17"/>
      <c r="R251" s="17"/>
      <c r="S251" s="13">
        <v>568.696887</v>
      </c>
      <c r="T251" s="13">
        <v>-0.95763798</v>
      </c>
      <c r="U251" s="17"/>
      <c r="V251" s="17"/>
      <c r="W251" s="17"/>
      <c r="X251" s="17"/>
      <c r="Y251" s="17"/>
      <c r="Z251" s="17"/>
      <c r="AA251" s="17"/>
      <c r="AB251" s="13">
        <v>-0.21025478</v>
      </c>
      <c r="AC251" s="13">
        <v>70.21242819</v>
      </c>
      <c r="AD251" s="13">
        <v>142.75679</v>
      </c>
      <c r="AE251" s="13">
        <v>71.4092299</v>
      </c>
      <c r="AF251" s="17"/>
      <c r="AG251" s="17"/>
      <c r="AH251" s="17"/>
    </row>
    <row r="252">
      <c r="A252" s="13">
        <f t="shared" si="1"/>
        <v>22</v>
      </c>
      <c r="B252" s="13">
        <f t="shared" si="2"/>
        <v>2024</v>
      </c>
      <c r="C252" s="14">
        <v>45440.0</v>
      </c>
      <c r="D252" s="13">
        <v>-6780.823965</v>
      </c>
      <c r="E252" s="13">
        <v>1298.059175</v>
      </c>
      <c r="F252" s="13">
        <v>1461.665182</v>
      </c>
      <c r="G252" s="17"/>
      <c r="H252" s="17"/>
      <c r="I252" s="17"/>
      <c r="J252" s="17"/>
      <c r="K252" s="17"/>
      <c r="L252" s="17"/>
      <c r="M252" s="13"/>
      <c r="N252" s="13">
        <v>-4948.863843</v>
      </c>
      <c r="O252" s="17"/>
      <c r="P252" s="17"/>
      <c r="Q252" s="17"/>
      <c r="R252" s="17"/>
      <c r="S252" s="13">
        <v>2520.413538</v>
      </c>
      <c r="T252" s="13">
        <v>4908.922421</v>
      </c>
      <c r="U252" s="17"/>
      <c r="V252" s="17"/>
      <c r="W252" s="17"/>
      <c r="X252" s="17"/>
      <c r="Y252" s="17"/>
      <c r="Z252" s="17"/>
      <c r="AA252" s="17"/>
      <c r="AB252" s="13">
        <v>3081.688682</v>
      </c>
      <c r="AC252" s="13">
        <v>-2753.6054</v>
      </c>
      <c r="AD252" s="13">
        <v>-2844.046173</v>
      </c>
      <c r="AE252" s="13">
        <v>-5886.883417</v>
      </c>
      <c r="AF252" s="17"/>
      <c r="AG252" s="17"/>
      <c r="AH252" s="17"/>
    </row>
    <row r="253">
      <c r="A253" s="13">
        <f t="shared" si="1"/>
        <v>22</v>
      </c>
      <c r="B253" s="13">
        <f t="shared" si="2"/>
        <v>2024</v>
      </c>
      <c r="C253" s="14">
        <v>45441.0</v>
      </c>
      <c r="D253" s="13">
        <v>-12003.4714</v>
      </c>
      <c r="E253" s="13">
        <v>-3856.584592</v>
      </c>
      <c r="F253" s="13">
        <v>-1133.387972</v>
      </c>
      <c r="G253" s="17"/>
      <c r="H253" s="17"/>
      <c r="I253" s="17"/>
      <c r="J253" s="17"/>
      <c r="K253" s="17"/>
      <c r="L253" s="17"/>
      <c r="M253" s="13"/>
      <c r="N253" s="13">
        <v>-4823.423137</v>
      </c>
      <c r="O253" s="17"/>
      <c r="P253" s="17"/>
      <c r="Q253" s="17"/>
      <c r="R253" s="17"/>
      <c r="S253" s="13">
        <v>1012.059277</v>
      </c>
      <c r="T253" s="13">
        <v>-2480.622454</v>
      </c>
      <c r="U253" s="17"/>
      <c r="V253" s="17"/>
      <c r="W253" s="17"/>
      <c r="X253" s="17"/>
      <c r="Y253" s="17"/>
      <c r="Z253" s="17"/>
      <c r="AA253" s="17"/>
      <c r="AB253" s="13">
        <v>2907.009008</v>
      </c>
      <c r="AC253" s="13">
        <v>-3553.466522</v>
      </c>
      <c r="AD253" s="13">
        <v>-6517.751953</v>
      </c>
      <c r="AE253" s="13">
        <v>-11021.67035</v>
      </c>
      <c r="AF253" s="17"/>
      <c r="AG253" s="17"/>
      <c r="AH253" s="17"/>
    </row>
    <row r="254">
      <c r="A254" s="13">
        <f t="shared" si="1"/>
        <v>22</v>
      </c>
      <c r="B254" s="13">
        <f t="shared" si="2"/>
        <v>2024</v>
      </c>
      <c r="C254" s="14">
        <v>45442.0</v>
      </c>
      <c r="D254" s="13">
        <v>62.45409218</v>
      </c>
      <c r="E254" s="13">
        <v>2988.742149</v>
      </c>
      <c r="F254" s="13">
        <v>-421.8539156</v>
      </c>
      <c r="G254" s="17"/>
      <c r="H254" s="17"/>
      <c r="I254" s="17"/>
      <c r="J254" s="17"/>
      <c r="K254" s="17"/>
      <c r="L254" s="17"/>
      <c r="M254" s="13"/>
      <c r="N254" s="13">
        <v>168.3829012</v>
      </c>
      <c r="O254" s="17"/>
      <c r="P254" s="17"/>
      <c r="Q254" s="17"/>
      <c r="R254" s="17"/>
      <c r="S254" s="13">
        <v>-1941.091807</v>
      </c>
      <c r="T254" s="13">
        <v>-3350.525012</v>
      </c>
      <c r="U254" s="17"/>
      <c r="V254" s="17"/>
      <c r="W254" s="17"/>
      <c r="X254" s="17"/>
      <c r="Y254" s="17"/>
      <c r="Z254" s="17"/>
      <c r="AA254" s="17"/>
      <c r="AB254" s="13">
        <v>-2234.832443</v>
      </c>
      <c r="AC254" s="13">
        <v>649.2687741</v>
      </c>
      <c r="AD254" s="13">
        <v>-6640.171915</v>
      </c>
      <c r="AE254" s="13">
        <v>1132.911473</v>
      </c>
      <c r="AF254" s="17"/>
      <c r="AG254" s="17"/>
      <c r="AH254" s="17"/>
    </row>
    <row r="255">
      <c r="A255" s="13">
        <f t="shared" si="1"/>
        <v>22</v>
      </c>
      <c r="B255" s="13">
        <f t="shared" si="2"/>
        <v>2024</v>
      </c>
      <c r="C255" s="14">
        <v>45443.0</v>
      </c>
      <c r="D255" s="13">
        <v>-1035.347675</v>
      </c>
      <c r="E255" s="13">
        <v>700.8526969</v>
      </c>
      <c r="F255" s="13">
        <v>-891.2861863</v>
      </c>
      <c r="G255" s="17"/>
      <c r="H255" s="17"/>
      <c r="I255" s="17"/>
      <c r="J255" s="17"/>
      <c r="K255" s="17"/>
      <c r="L255" s="17"/>
      <c r="M255" s="13"/>
      <c r="N255" s="13">
        <v>-4441.762615</v>
      </c>
      <c r="O255" s="17"/>
      <c r="P255" s="17"/>
      <c r="Q255" s="17"/>
      <c r="R255" s="17"/>
      <c r="S255" s="13">
        <v>-4993.290573</v>
      </c>
      <c r="T255" s="13">
        <v>-932.1214886</v>
      </c>
      <c r="U255" s="17"/>
      <c r="V255" s="17"/>
      <c r="W255" s="17"/>
      <c r="X255" s="17"/>
      <c r="Y255" s="17"/>
      <c r="Z255" s="17"/>
      <c r="AA255" s="17"/>
      <c r="AB255" s="13">
        <v>-2123.394332</v>
      </c>
      <c r="AC255" s="13">
        <v>961.8605597</v>
      </c>
      <c r="AD255" s="13">
        <v>2512.981997</v>
      </c>
      <c r="AE255" s="13">
        <v>2905.841924</v>
      </c>
      <c r="AF255" s="17"/>
      <c r="AG255" s="17"/>
      <c r="AH255" s="17"/>
    </row>
    <row r="256">
      <c r="A256" s="13">
        <f t="shared" si="1"/>
        <v>23</v>
      </c>
      <c r="B256" s="13">
        <f t="shared" si="2"/>
        <v>2024</v>
      </c>
      <c r="C256" s="14">
        <v>45446.0</v>
      </c>
      <c r="D256" s="13">
        <v>-5997.963078</v>
      </c>
      <c r="E256" s="13">
        <v>185.7322652</v>
      </c>
      <c r="F256" s="13">
        <v>-3881.881621</v>
      </c>
      <c r="G256" s="17"/>
      <c r="H256" s="17"/>
      <c r="I256" s="17"/>
      <c r="J256" s="17"/>
      <c r="K256" s="17"/>
      <c r="L256" s="17"/>
      <c r="M256" s="13"/>
      <c r="N256" s="13">
        <v>-10129.83932</v>
      </c>
      <c r="O256" s="17"/>
      <c r="P256" s="17"/>
      <c r="Q256" s="17"/>
      <c r="R256" s="17"/>
      <c r="S256" s="13">
        <v>-3923.35539</v>
      </c>
      <c r="T256" s="13">
        <v>-726.5740777</v>
      </c>
      <c r="U256" s="17"/>
      <c r="V256" s="17"/>
      <c r="W256" s="17"/>
      <c r="X256" s="17"/>
      <c r="Y256" s="17"/>
      <c r="Z256" s="17"/>
      <c r="AA256" s="17"/>
      <c r="AB256" s="13">
        <v>286.7707993</v>
      </c>
      <c r="AC256" s="13">
        <v>-2549.131641</v>
      </c>
      <c r="AD256" s="13">
        <v>-1563.845747</v>
      </c>
      <c r="AE256" s="13">
        <v>-9637.733445</v>
      </c>
      <c r="AF256" s="17"/>
      <c r="AG256" s="17"/>
      <c r="AH256" s="17"/>
    </row>
    <row r="257">
      <c r="A257" s="13">
        <f t="shared" si="1"/>
        <v>23</v>
      </c>
      <c r="B257" s="13">
        <f t="shared" si="2"/>
        <v>2024</v>
      </c>
      <c r="C257" s="14">
        <v>45447.0</v>
      </c>
      <c r="D257" s="12">
        <v>0.0</v>
      </c>
      <c r="E257" s="12">
        <v>0.0</v>
      </c>
      <c r="F257" s="12">
        <v>0.0</v>
      </c>
      <c r="G257" s="17"/>
      <c r="H257" s="17"/>
      <c r="I257" s="17"/>
      <c r="J257" s="17"/>
      <c r="K257" s="17"/>
      <c r="L257" s="17"/>
      <c r="M257" s="13"/>
      <c r="N257" s="12">
        <v>0.0</v>
      </c>
      <c r="O257" s="17"/>
      <c r="P257" s="17"/>
      <c r="Q257" s="17"/>
      <c r="R257" s="17"/>
      <c r="S257" s="12">
        <v>0.0</v>
      </c>
      <c r="T257" s="12">
        <v>0.0</v>
      </c>
      <c r="U257" s="17"/>
      <c r="V257" s="17"/>
      <c r="W257" s="17"/>
      <c r="X257" s="17"/>
      <c r="Y257" s="17"/>
      <c r="Z257" s="17"/>
      <c r="AA257" s="17"/>
      <c r="AB257" s="12">
        <v>0.0</v>
      </c>
      <c r="AC257" s="12">
        <v>0.0</v>
      </c>
      <c r="AD257" s="13">
        <v>-3427.584707</v>
      </c>
      <c r="AE257" s="12">
        <v>0.0</v>
      </c>
      <c r="AF257" s="13">
        <v>-1746.112221</v>
      </c>
      <c r="AG257" s="17"/>
      <c r="AH257" s="17"/>
    </row>
    <row r="258">
      <c r="A258" s="13">
        <f t="shared" si="1"/>
        <v>23</v>
      </c>
      <c r="B258" s="13">
        <f t="shared" si="2"/>
        <v>2024</v>
      </c>
      <c r="C258" s="14">
        <v>45448.0</v>
      </c>
      <c r="D258" s="13">
        <v>2276.28174</v>
      </c>
      <c r="E258" s="13">
        <v>3216.867466</v>
      </c>
      <c r="F258" s="12">
        <v>0.0</v>
      </c>
      <c r="G258" s="17"/>
      <c r="H258" s="17"/>
      <c r="I258" s="17"/>
      <c r="J258" s="17"/>
      <c r="K258" s="17"/>
      <c r="L258" s="17"/>
      <c r="M258" s="13"/>
      <c r="N258" s="13">
        <v>983.4763849</v>
      </c>
      <c r="O258" s="17"/>
      <c r="P258" s="17"/>
      <c r="Q258" s="17"/>
      <c r="R258" s="17"/>
      <c r="S258" s="12">
        <v>0.0</v>
      </c>
      <c r="T258" s="13">
        <v>2277.377311</v>
      </c>
      <c r="U258" s="17"/>
      <c r="V258" s="17"/>
      <c r="W258" s="17"/>
      <c r="X258" s="17"/>
      <c r="Y258" s="17"/>
      <c r="Z258" s="17"/>
      <c r="AA258" s="17"/>
      <c r="AB258" s="13">
        <v>-1533.729598</v>
      </c>
      <c r="AC258" s="13">
        <v>670.3420624</v>
      </c>
      <c r="AD258" s="13">
        <v>5519.649005</v>
      </c>
      <c r="AE258" s="13">
        <v>4461.672461</v>
      </c>
      <c r="AF258" s="13">
        <v>4435.270008</v>
      </c>
      <c r="AG258" s="17"/>
      <c r="AH258" s="17"/>
    </row>
    <row r="259">
      <c r="A259" s="13">
        <f t="shared" si="1"/>
        <v>23</v>
      </c>
      <c r="B259" s="13">
        <f t="shared" si="2"/>
        <v>2024</v>
      </c>
      <c r="C259" s="14">
        <v>45449.0</v>
      </c>
      <c r="D259" s="13">
        <v>-6139.876415</v>
      </c>
      <c r="E259" s="13">
        <v>679.2959227</v>
      </c>
      <c r="F259" s="13">
        <v>-2211.578649</v>
      </c>
      <c r="G259" s="17"/>
      <c r="H259" s="17"/>
      <c r="I259" s="17"/>
      <c r="J259" s="17"/>
      <c r="K259" s="17"/>
      <c r="L259" s="17"/>
      <c r="M259" s="13"/>
      <c r="N259" s="13">
        <v>-5027.542506</v>
      </c>
      <c r="O259" s="17"/>
      <c r="P259" s="17"/>
      <c r="Q259" s="17"/>
      <c r="R259" s="17"/>
      <c r="S259" s="13">
        <v>-2358.961433</v>
      </c>
      <c r="T259" s="13">
        <v>-920.6314209</v>
      </c>
      <c r="U259" s="17"/>
      <c r="V259" s="17"/>
      <c r="W259" s="17"/>
      <c r="X259" s="17"/>
      <c r="Y259" s="17"/>
      <c r="Z259" s="17"/>
      <c r="AA259" s="17"/>
      <c r="AB259" s="13">
        <v>419.7601533</v>
      </c>
      <c r="AC259" s="13">
        <v>-1952.496793</v>
      </c>
      <c r="AD259" s="13">
        <v>-897.609247</v>
      </c>
      <c r="AE259" s="13">
        <v>-1769.31351</v>
      </c>
      <c r="AF259" s="13">
        <v>-2699.705673</v>
      </c>
      <c r="AG259" s="17"/>
      <c r="AH259" s="17"/>
    </row>
    <row r="260">
      <c r="A260" s="13">
        <f t="shared" si="1"/>
        <v>23</v>
      </c>
      <c r="B260" s="13">
        <f t="shared" si="2"/>
        <v>2024</v>
      </c>
      <c r="C260" s="14">
        <v>45450.0</v>
      </c>
      <c r="D260" s="13">
        <v>-3062.095361</v>
      </c>
      <c r="E260" s="13">
        <v>4860.368376</v>
      </c>
      <c r="F260" s="13">
        <v>-784.0108617</v>
      </c>
      <c r="G260" s="17"/>
      <c r="H260" s="17"/>
      <c r="I260" s="17"/>
      <c r="J260" s="17"/>
      <c r="K260" s="17"/>
      <c r="L260" s="17"/>
      <c r="M260" s="13"/>
      <c r="N260" s="13">
        <v>-3098.387501</v>
      </c>
      <c r="O260" s="17"/>
      <c r="P260" s="17"/>
      <c r="Q260" s="17"/>
      <c r="R260" s="17"/>
      <c r="S260" s="13">
        <v>-2404.113132</v>
      </c>
      <c r="T260" s="13">
        <v>-2081.231499</v>
      </c>
      <c r="U260" s="17"/>
      <c r="V260" s="17"/>
      <c r="W260" s="17"/>
      <c r="X260" s="17"/>
      <c r="Y260" s="17"/>
      <c r="Z260" s="17"/>
      <c r="AA260" s="17"/>
      <c r="AB260" s="13">
        <v>5556.306038</v>
      </c>
      <c r="AC260" s="13">
        <v>-1247.97439</v>
      </c>
      <c r="AD260" s="13">
        <v>-1822.79052</v>
      </c>
      <c r="AE260" s="13">
        <v>-924.5232784</v>
      </c>
      <c r="AF260" s="13">
        <v>-1332.554429</v>
      </c>
      <c r="AG260" s="17"/>
      <c r="AH260" s="17"/>
    </row>
    <row r="261">
      <c r="A261" s="13">
        <f t="shared" si="1"/>
        <v>24</v>
      </c>
      <c r="B261" s="13">
        <f t="shared" si="2"/>
        <v>2024</v>
      </c>
      <c r="C261" s="14">
        <v>45453.0</v>
      </c>
      <c r="D261" s="12">
        <v>0.0</v>
      </c>
      <c r="E261" s="12">
        <v>0.0</v>
      </c>
      <c r="F261" s="12">
        <v>0.0</v>
      </c>
      <c r="G261" s="17"/>
      <c r="H261" s="17"/>
      <c r="I261" s="17"/>
      <c r="J261" s="17"/>
      <c r="K261" s="17"/>
      <c r="L261" s="17"/>
      <c r="M261" s="13"/>
      <c r="N261" s="17"/>
      <c r="O261" s="17"/>
      <c r="P261" s="17"/>
      <c r="Q261" s="17"/>
      <c r="R261" s="17"/>
      <c r="S261" s="17"/>
      <c r="T261" s="12">
        <v>0.0</v>
      </c>
      <c r="U261" s="17"/>
      <c r="V261" s="17"/>
      <c r="W261" s="17"/>
      <c r="X261" s="17"/>
      <c r="Y261" s="17"/>
      <c r="Z261" s="17"/>
      <c r="AA261" s="17"/>
      <c r="AB261" s="13">
        <v>-141.3425201</v>
      </c>
      <c r="AC261" s="17"/>
      <c r="AD261" s="13">
        <v>2033.556748</v>
      </c>
      <c r="AE261" s="17"/>
      <c r="AF261" s="13">
        <v>654.9272842</v>
      </c>
      <c r="AG261" s="17"/>
      <c r="AH261" s="17"/>
    </row>
    <row r="262">
      <c r="A262" s="13">
        <f t="shared" si="1"/>
        <v>24</v>
      </c>
      <c r="B262" s="13">
        <f t="shared" si="2"/>
        <v>2024</v>
      </c>
      <c r="C262" s="14">
        <v>45454.0</v>
      </c>
      <c r="D262" s="12">
        <v>0.0</v>
      </c>
      <c r="E262" s="12">
        <v>0.0</v>
      </c>
      <c r="F262" s="12">
        <v>0.0</v>
      </c>
      <c r="G262" s="17"/>
      <c r="H262" s="17"/>
      <c r="I262" s="17"/>
      <c r="J262" s="17"/>
      <c r="K262" s="17"/>
      <c r="L262" s="17"/>
      <c r="M262" s="13"/>
      <c r="N262" s="17"/>
      <c r="O262" s="17"/>
      <c r="P262" s="17"/>
      <c r="Q262" s="17"/>
      <c r="R262" s="17"/>
      <c r="S262" s="17"/>
      <c r="T262" s="19">
        <v>0.0</v>
      </c>
      <c r="U262" s="17"/>
      <c r="V262" s="17"/>
      <c r="W262" s="17"/>
      <c r="X262" s="17"/>
      <c r="Y262" s="17"/>
      <c r="Z262" s="17"/>
      <c r="AA262" s="17"/>
      <c r="AB262" s="17"/>
      <c r="AC262" s="17"/>
      <c r="AD262" s="13">
        <v>1188.221441</v>
      </c>
      <c r="AE262" s="17"/>
      <c r="AF262" s="13">
        <v>-1790.309037</v>
      </c>
      <c r="AG262" s="17"/>
      <c r="AH262" s="17"/>
    </row>
    <row r="263">
      <c r="A263" s="13">
        <f t="shared" si="1"/>
        <v>24</v>
      </c>
      <c r="B263" s="13">
        <f t="shared" si="2"/>
        <v>2024</v>
      </c>
      <c r="C263" s="14">
        <v>45455.0</v>
      </c>
      <c r="D263" s="12">
        <v>0.0</v>
      </c>
      <c r="E263" s="12">
        <v>0.0</v>
      </c>
      <c r="F263" s="12">
        <v>0.0</v>
      </c>
      <c r="G263" s="17"/>
      <c r="H263" s="17"/>
      <c r="I263" s="17"/>
      <c r="J263" s="17"/>
      <c r="K263" s="17"/>
      <c r="L263" s="17"/>
      <c r="M263" s="13"/>
      <c r="N263" s="17"/>
      <c r="O263" s="17"/>
      <c r="P263" s="17"/>
      <c r="Q263" s="17"/>
      <c r="R263" s="17"/>
      <c r="S263" s="17"/>
      <c r="T263" s="12">
        <v>0.0</v>
      </c>
      <c r="U263" s="17"/>
      <c r="V263" s="17"/>
      <c r="W263" s="17"/>
      <c r="X263" s="17"/>
      <c r="Y263" s="17"/>
      <c r="Z263" s="17"/>
      <c r="AA263" s="17"/>
      <c r="AB263" s="17"/>
      <c r="AC263" s="17"/>
      <c r="AD263" s="13">
        <v>9119.281695</v>
      </c>
      <c r="AE263" s="17"/>
      <c r="AF263" s="13">
        <v>3151.063633</v>
      </c>
      <c r="AG263" s="17"/>
      <c r="AH263" s="17"/>
    </row>
    <row r="264">
      <c r="A264" s="13">
        <f t="shared" si="1"/>
        <v>24</v>
      </c>
      <c r="B264" s="13">
        <f t="shared" si="2"/>
        <v>2024</v>
      </c>
      <c r="C264" s="14">
        <v>45456.0</v>
      </c>
      <c r="D264" s="12">
        <v>0.0</v>
      </c>
      <c r="E264" s="12">
        <v>0.0</v>
      </c>
      <c r="F264" s="12">
        <v>0.0</v>
      </c>
      <c r="G264" s="17"/>
      <c r="H264" s="17"/>
      <c r="I264" s="17"/>
      <c r="J264" s="17"/>
      <c r="K264" s="17"/>
      <c r="L264" s="17"/>
      <c r="M264" s="13"/>
      <c r="N264" s="17"/>
      <c r="O264" s="17"/>
      <c r="P264" s="17"/>
      <c r="Q264" s="17"/>
      <c r="R264" s="17"/>
      <c r="S264" s="17"/>
      <c r="T264" s="12">
        <v>0.0</v>
      </c>
      <c r="U264" s="17"/>
      <c r="V264" s="17"/>
      <c r="W264" s="17"/>
      <c r="X264" s="17"/>
      <c r="Y264" s="17"/>
      <c r="Z264" s="17"/>
      <c r="AA264" s="17"/>
      <c r="AB264" s="17"/>
      <c r="AC264" s="17"/>
      <c r="AD264" s="13">
        <v>8540.703953</v>
      </c>
      <c r="AE264" s="17"/>
      <c r="AF264" s="13">
        <v>-6764.881513</v>
      </c>
      <c r="AG264" s="17"/>
      <c r="AH264" s="17"/>
    </row>
    <row r="265">
      <c r="A265" s="13">
        <f t="shared" si="1"/>
        <v>24</v>
      </c>
      <c r="B265" s="13">
        <f t="shared" si="2"/>
        <v>2024</v>
      </c>
      <c r="C265" s="14">
        <v>45457.0</v>
      </c>
      <c r="D265" s="12">
        <v>0.0</v>
      </c>
      <c r="E265" s="12">
        <v>0.0</v>
      </c>
      <c r="F265" s="12">
        <v>0.0</v>
      </c>
      <c r="G265" s="17"/>
      <c r="H265" s="17"/>
      <c r="I265" s="17"/>
      <c r="J265" s="17"/>
      <c r="K265" s="17"/>
      <c r="L265" s="17"/>
      <c r="M265" s="13"/>
      <c r="N265" s="17"/>
      <c r="O265" s="17"/>
      <c r="P265" s="17"/>
      <c r="Q265" s="17"/>
      <c r="R265" s="17"/>
      <c r="S265" s="17"/>
      <c r="T265" s="12">
        <v>0.0</v>
      </c>
      <c r="U265" s="17"/>
      <c r="V265" s="17"/>
      <c r="W265" s="17"/>
      <c r="X265" s="17"/>
      <c r="Y265" s="17"/>
      <c r="Z265" s="17"/>
      <c r="AA265" s="17"/>
      <c r="AB265" s="17"/>
      <c r="AC265" s="17"/>
      <c r="AD265" s="13">
        <v>-1962.170946</v>
      </c>
      <c r="AE265" s="17"/>
      <c r="AF265" s="13">
        <v>-7900.189316</v>
      </c>
      <c r="AG265" s="13">
        <v>-182.7870919</v>
      </c>
      <c r="AH265" s="13"/>
    </row>
    <row r="266">
      <c r="A266" s="13">
        <f t="shared" si="1"/>
        <v>25</v>
      </c>
      <c r="B266" s="13">
        <f t="shared" si="2"/>
        <v>2024</v>
      </c>
      <c r="C266" s="14">
        <v>45460.0</v>
      </c>
      <c r="D266" s="12">
        <v>0.0</v>
      </c>
      <c r="E266" s="12">
        <v>0.0</v>
      </c>
      <c r="F266" s="12">
        <v>0.0</v>
      </c>
      <c r="G266" s="17"/>
      <c r="H266" s="17"/>
      <c r="I266" s="17"/>
      <c r="J266" s="17"/>
      <c r="K266" s="17"/>
      <c r="L266" s="17"/>
      <c r="M266" s="13"/>
      <c r="N266" s="17"/>
      <c r="O266" s="17"/>
      <c r="P266" s="17"/>
      <c r="Q266" s="17"/>
      <c r="R266" s="17"/>
      <c r="S266" s="17"/>
      <c r="T266" s="12">
        <v>0.0</v>
      </c>
      <c r="U266" s="17"/>
      <c r="V266" s="17"/>
      <c r="W266" s="17"/>
      <c r="X266" s="17"/>
      <c r="Y266" s="17"/>
      <c r="Z266" s="17"/>
      <c r="AA266" s="17"/>
      <c r="AB266" s="17"/>
      <c r="AC266" s="17"/>
      <c r="AD266" s="13">
        <v>4718.117947</v>
      </c>
      <c r="AE266" s="17"/>
      <c r="AF266" s="13">
        <v>7258.037815</v>
      </c>
      <c r="AG266" s="13">
        <v>3738.938629</v>
      </c>
      <c r="AH266" s="13"/>
    </row>
    <row r="267">
      <c r="A267" s="13">
        <f t="shared" si="1"/>
        <v>25</v>
      </c>
      <c r="B267" s="13">
        <f t="shared" si="2"/>
        <v>2024</v>
      </c>
      <c r="C267" s="14">
        <v>45461.0</v>
      </c>
      <c r="D267" s="12">
        <v>0.0</v>
      </c>
      <c r="E267" s="12">
        <v>0.0</v>
      </c>
      <c r="F267" s="12">
        <v>0.0</v>
      </c>
      <c r="G267" s="17"/>
      <c r="H267" s="17"/>
      <c r="I267" s="17"/>
      <c r="J267" s="17"/>
      <c r="K267" s="17"/>
      <c r="L267" s="17"/>
      <c r="M267" s="13"/>
      <c r="N267" s="17"/>
      <c r="O267" s="17"/>
      <c r="P267" s="17"/>
      <c r="Q267" s="17"/>
      <c r="R267" s="17"/>
      <c r="S267" s="17"/>
      <c r="T267" s="13">
        <v>1624.661274</v>
      </c>
      <c r="U267" s="17"/>
      <c r="V267" s="17"/>
      <c r="W267" s="17"/>
      <c r="X267" s="17"/>
      <c r="Y267" s="17"/>
      <c r="Z267" s="17"/>
      <c r="AA267" s="17"/>
      <c r="AB267" s="17"/>
      <c r="AC267" s="17"/>
      <c r="AD267" s="13">
        <v>3392.079124</v>
      </c>
      <c r="AE267" s="17"/>
      <c r="AF267" s="13">
        <v>1137.561447</v>
      </c>
      <c r="AG267" s="13">
        <v>2012.944382</v>
      </c>
      <c r="AH267" s="13"/>
    </row>
    <row r="268">
      <c r="A268" s="13">
        <f t="shared" si="1"/>
        <v>25</v>
      </c>
      <c r="B268" s="13">
        <f t="shared" si="2"/>
        <v>2024</v>
      </c>
      <c r="C268" s="14">
        <v>45462.0</v>
      </c>
      <c r="D268" s="13">
        <v>9.4354E-4</v>
      </c>
      <c r="E268" s="12">
        <v>0.0</v>
      </c>
      <c r="F268" s="12">
        <v>0.0</v>
      </c>
      <c r="G268" s="17"/>
      <c r="H268" s="17"/>
      <c r="I268" s="17"/>
      <c r="J268" s="17"/>
      <c r="K268" s="17"/>
      <c r="L268" s="17"/>
      <c r="M268" s="13"/>
      <c r="N268" s="17"/>
      <c r="O268" s="17"/>
      <c r="P268" s="17"/>
      <c r="Q268" s="17"/>
      <c r="R268" s="17"/>
      <c r="S268" s="17"/>
      <c r="T268" s="18">
        <v>-3.0E-8</v>
      </c>
      <c r="U268" s="17"/>
      <c r="V268" s="17"/>
      <c r="W268" s="17"/>
      <c r="X268" s="17"/>
      <c r="Y268" s="17"/>
      <c r="Z268" s="17"/>
      <c r="AA268" s="17"/>
      <c r="AB268" s="17"/>
      <c r="AC268" s="17"/>
      <c r="AD268" s="13">
        <v>-0.134932</v>
      </c>
      <c r="AE268" s="17"/>
      <c r="AF268" s="13">
        <v>-0.06059265</v>
      </c>
      <c r="AG268" s="13">
        <v>-0.17049717</v>
      </c>
      <c r="AH268" s="13"/>
    </row>
    <row r="269">
      <c r="A269" s="13">
        <f t="shared" si="1"/>
        <v>25</v>
      </c>
      <c r="B269" s="13">
        <f t="shared" si="2"/>
        <v>2024</v>
      </c>
      <c r="C269" s="14">
        <v>45463.0</v>
      </c>
      <c r="D269" s="13">
        <v>-5814.485906</v>
      </c>
      <c r="E269" s="13">
        <v>-292.0663695</v>
      </c>
      <c r="F269" s="12">
        <v>0.0</v>
      </c>
      <c r="G269" s="17"/>
      <c r="H269" s="17"/>
      <c r="I269" s="17"/>
      <c r="J269" s="17"/>
      <c r="K269" s="17"/>
      <c r="L269" s="17"/>
      <c r="M269" s="13"/>
      <c r="N269" s="17"/>
      <c r="O269" s="17"/>
      <c r="P269" s="17"/>
      <c r="Q269" s="17"/>
      <c r="R269" s="17"/>
      <c r="S269" s="17"/>
      <c r="T269" s="13">
        <v>-5246.556507</v>
      </c>
      <c r="U269" s="17"/>
      <c r="V269" s="17"/>
      <c r="W269" s="17"/>
      <c r="X269" s="17"/>
      <c r="Y269" s="17"/>
      <c r="Z269" s="17"/>
      <c r="AA269" s="17"/>
      <c r="AB269" s="17"/>
      <c r="AC269" s="17"/>
      <c r="AD269" s="13">
        <v>-1799.263077</v>
      </c>
      <c r="AE269" s="17"/>
      <c r="AF269" s="13">
        <v>2512.901517</v>
      </c>
      <c r="AG269" s="13">
        <v>4921.520237</v>
      </c>
      <c r="AH269" s="13"/>
    </row>
    <row r="270">
      <c r="A270" s="13">
        <f t="shared" si="1"/>
        <v>25</v>
      </c>
      <c r="B270" s="13">
        <f t="shared" si="2"/>
        <v>2024</v>
      </c>
      <c r="C270" s="14">
        <v>45464.0</v>
      </c>
      <c r="D270" s="13">
        <v>-2532.919139</v>
      </c>
      <c r="E270" s="13">
        <v>168.2500496</v>
      </c>
      <c r="F270" s="13">
        <v>-1209.179717</v>
      </c>
      <c r="G270" s="17"/>
      <c r="H270" s="17"/>
      <c r="I270" s="17"/>
      <c r="J270" s="17"/>
      <c r="K270" s="17"/>
      <c r="L270" s="17"/>
      <c r="M270" s="13"/>
      <c r="N270" s="17"/>
      <c r="O270" s="17"/>
      <c r="P270" s="17"/>
      <c r="Q270" s="17"/>
      <c r="R270" s="17"/>
      <c r="S270" s="17"/>
      <c r="T270" s="13">
        <v>-2953.967392</v>
      </c>
      <c r="U270" s="17"/>
      <c r="V270" s="17"/>
      <c r="W270" s="17"/>
      <c r="X270" s="17"/>
      <c r="Y270" s="17"/>
      <c r="Z270" s="17"/>
      <c r="AA270" s="17"/>
      <c r="AB270" s="17"/>
      <c r="AC270" s="17"/>
      <c r="AD270" s="13">
        <v>-166.2989841</v>
      </c>
      <c r="AE270" s="17"/>
      <c r="AF270" s="13">
        <v>5122.798274</v>
      </c>
      <c r="AG270" s="13">
        <v>-1698.836378</v>
      </c>
      <c r="AH270" s="13"/>
    </row>
    <row r="271">
      <c r="A271" s="13">
        <f t="shared" si="1"/>
        <v>26</v>
      </c>
      <c r="B271" s="13">
        <f t="shared" si="2"/>
        <v>2024</v>
      </c>
      <c r="C271" s="14">
        <f t="shared" ref="C271:C272" si="3">workday(C270,1)</f>
        <v>45467</v>
      </c>
      <c r="D271" s="13">
        <v>1535.322283</v>
      </c>
      <c r="E271" s="13">
        <v>-816.5900438</v>
      </c>
      <c r="F271" s="13">
        <v>539.7301577</v>
      </c>
      <c r="G271" s="17"/>
      <c r="H271" s="17"/>
      <c r="I271" s="17"/>
      <c r="J271" s="17"/>
      <c r="K271" s="17"/>
      <c r="L271" s="17"/>
      <c r="M271" s="13"/>
      <c r="N271" s="17"/>
      <c r="O271" s="17"/>
      <c r="P271" s="17"/>
      <c r="Q271" s="17"/>
      <c r="R271" s="17"/>
      <c r="S271" s="17"/>
      <c r="T271" s="13">
        <v>-3439.494406</v>
      </c>
      <c r="U271" s="17"/>
      <c r="V271" s="17"/>
      <c r="W271" s="17"/>
      <c r="X271" s="17"/>
      <c r="Y271" s="17"/>
      <c r="Z271" s="17"/>
      <c r="AA271" s="17"/>
      <c r="AB271" s="17"/>
      <c r="AC271" s="17"/>
      <c r="AD271" s="13">
        <v>-1319.808857</v>
      </c>
      <c r="AE271" s="17"/>
      <c r="AF271" s="13">
        <v>6961.841426</v>
      </c>
      <c r="AG271" s="13">
        <v>-4125.047429</v>
      </c>
      <c r="AH271" s="13">
        <v>373.0801662</v>
      </c>
    </row>
    <row r="272">
      <c r="A272" s="13">
        <f t="shared" si="1"/>
        <v>26</v>
      </c>
      <c r="B272" s="13">
        <f t="shared" si="2"/>
        <v>2024</v>
      </c>
      <c r="C272" s="14">
        <f t="shared" si="3"/>
        <v>45468</v>
      </c>
      <c r="D272" s="13">
        <v>-704.2355136</v>
      </c>
      <c r="E272" s="13">
        <v>2869.566616</v>
      </c>
      <c r="F272" s="13">
        <v>647.062804</v>
      </c>
      <c r="G272" s="17"/>
      <c r="H272" s="17"/>
      <c r="I272" s="17"/>
      <c r="J272" s="17"/>
      <c r="K272" s="17"/>
      <c r="L272" s="17"/>
      <c r="M272" s="13"/>
      <c r="N272" s="17"/>
      <c r="O272" s="17"/>
      <c r="P272" s="17"/>
      <c r="Q272" s="17"/>
      <c r="R272" s="17"/>
      <c r="S272" s="17"/>
      <c r="T272" s="13">
        <v>-511.6646707</v>
      </c>
      <c r="U272" s="17"/>
      <c r="V272" s="17"/>
      <c r="W272" s="17"/>
      <c r="X272" s="17"/>
      <c r="Y272" s="17"/>
      <c r="Z272" s="17"/>
      <c r="AA272" s="17"/>
      <c r="AB272" s="17"/>
      <c r="AC272" s="17"/>
      <c r="AD272" s="13">
        <v>-3348.763093</v>
      </c>
      <c r="AE272" s="17"/>
      <c r="AF272" s="13">
        <v>-30455.279</v>
      </c>
      <c r="AG272" s="13">
        <v>3683.142733</v>
      </c>
      <c r="AH272" s="13">
        <v>115.5884903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3" max="14" width="18.14"/>
    <col customWidth="1" min="28" max="28" width="18.14"/>
  </cols>
  <sheetData>
    <row r="1">
      <c r="A1" s="1"/>
      <c r="B1" s="1" t="str">
        <f t="array" ref="B1:AI1">capital!A1:AN1</f>
        <v>Year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  <c r="N1" s="3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3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</row>
    <row r="2">
      <c r="A2" s="4">
        <f>IFERROR(__xludf.DUMMYFUNCTION("filter(ARRAYFORMULA(LET(range1,D2:D50501,if(not(isblank(range1)),0))),not(isblank(D2:D50501)))"),0.0)</f>
        <v>0</v>
      </c>
      <c r="B2" s="4">
        <f>IFERROR(__xludf.DUMMYFUNCTION("FILTER(ARRAYFORMULA(year(D2:D50501)),$D$2:$D50501, NOT(ISBLANK($D$2:$D50501)))"),2023.0)</f>
        <v>2023</v>
      </c>
      <c r="C2" s="4">
        <f>IFERROR(__xludf.DUMMYFUNCTION("FILTER(ARRAYFORMULA(WEEKNUM(D2:D50501)),$D$2:$D50501,NOT(ISBLANK($D$2:$D50501)))"),24.0)</f>
        <v>24</v>
      </c>
      <c r="D2" s="5">
        <f t="array" ref="D2:D993">capital!C2:C50501</f>
        <v>45090</v>
      </c>
      <c r="E2" s="2">
        <f t="array" ref="E2:AN2">LET(range,E1:AN1,IF(NOT(ISNUMBER(range)),0))</f>
        <v>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6">
        <v>0.0</v>
      </c>
      <c r="N2" s="6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6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</row>
    <row r="3">
      <c r="A3" s="4">
        <f>IFERROR(__xludf.DUMMYFUNCTION("""COMPUTED_VALUE"""),0.0)</f>
        <v>0</v>
      </c>
      <c r="B3" s="4">
        <f>IFERROR(__xludf.DUMMYFUNCTION("""COMPUTED_VALUE"""),2023.0)</f>
        <v>2023</v>
      </c>
      <c r="C3" s="4">
        <f>IFERROR(__xludf.DUMMYFUNCTION("""COMPUTED_VALUE"""),24.0)</f>
        <v>24</v>
      </c>
      <c r="D3" s="5">
        <v>45091.0</v>
      </c>
      <c r="E3" s="2">
        <f t="array" ref="E3:E994">IFERROR(IF(ISNUMBER(capital!D3:D50501)*ISNUMBER(capital!D2:D50501), capital!D3:D50501-capital!D2:D50501,$A$3:$A50501),"")</f>
        <v>0</v>
      </c>
      <c r="F3" s="2">
        <f t="array" ref="F3:F994">IFERROR(IF(ISNUMBER(capital!E3:E50501)*ISNUMBER(capital!E2:E50501), capital!E3:E50501-capital!E2:E50501,$A$3:$A50501),"")</f>
        <v>0</v>
      </c>
      <c r="G3" s="2">
        <f t="array" ref="G3:G994">IFERROR(IF(ISNUMBER(capital!F3:F50501)*ISNUMBER(capital!F2:F50501), capital!F3:F50501-capital!F2:F50501,$A$3:$A50501),"")</f>
        <v>0</v>
      </c>
      <c r="H3" s="2">
        <f t="array" ref="H3:H994">IFERROR(IF(ISNUMBER(capital!G3:G50501)*ISNUMBER(capital!G2:G50501), capital!G3:G50501-capital!G2:G50501,$A$3:$A50501),"")</f>
        <v>0</v>
      </c>
      <c r="I3" s="2">
        <f t="array" ref="I3:I994">IFERROR(IF(ISNUMBER(capital!H3:H50501)*ISNUMBER(capital!H2:H50501), capital!H3:H50501-capital!H2:H50501,$A$3:$A50501),"")</f>
        <v>0</v>
      </c>
      <c r="J3" s="2">
        <f t="array" ref="J3:J994">IFERROR(IF(ISNUMBER(capital!I3:I50501)*ISNUMBER(capital!I2:I50501), capital!I3:I50501-capital!I2:I50501,$A$3:$A50501),"")</f>
        <v>0</v>
      </c>
      <c r="K3" s="2">
        <f t="array" ref="K3:K994">IFERROR(IF(ISNUMBER(capital!J3:J50501)*ISNUMBER(capital!J2:J50501), capital!J3:J50501-capital!J2:J50501,$A$3:$A50501),"")</f>
        <v>0</v>
      </c>
      <c r="L3" s="2">
        <f t="array" ref="L3:L994">IFERROR(IF(ISNUMBER(capital!K3:K50501)*ISNUMBER(capital!K2:K50501), capital!K3:K50501-capital!K2:K50501,$A$3:$A50501),"")</f>
        <v>0</v>
      </c>
      <c r="M3" s="6">
        <f t="array" ref="M3:M994">IFERROR(IF(ISNUMBER(capital!L3:L50501)*ISNUMBER(capital!L2:L50501), capital!L3:L50501-capital!L2:L50501,$A$3:$A50501),"")</f>
        <v>0</v>
      </c>
      <c r="N3" s="6">
        <f t="array" ref="N3:N994">IFERROR(IF(ISNUMBER(capital!M3:M50501)*ISNUMBER(capital!M2:M50501), capital!M3:M50501-capital!M2:M50501,$A$3:$A50501),"")</f>
        <v>0</v>
      </c>
      <c r="O3" s="2">
        <f t="array" ref="O3:O994">IFERROR(IF(ISNUMBER(capital!N3:N50501)*ISNUMBER(capital!N2:N50501), capital!N3:N50501-capital!N2:N50501,$A$3:$A50501),"")</f>
        <v>0</v>
      </c>
      <c r="P3" s="2">
        <f t="array" ref="P3:P994">IFERROR(IF(ISNUMBER(capital!O3:O50501)*ISNUMBER(capital!O2:O50501), capital!O3:O50501-capital!O2:O50501,$A$3:$A50501),"")</f>
        <v>0</v>
      </c>
      <c r="Q3" s="2">
        <f t="array" ref="Q3:Q994">IFERROR(IF(ISNUMBER(capital!P3:P50501)*ISNUMBER(capital!P2:P50501), capital!P3:P50501-capital!P2:P50501,$A$3:$A50501),"")</f>
        <v>0</v>
      </c>
      <c r="R3" s="2">
        <f t="array" ref="R3:R994">IFERROR(IF(ISNUMBER(capital!Q3:Q50501)*ISNUMBER(capital!Q2:Q50501), capital!Q3:Q50501-capital!Q2:Q50501,$A$3:$A50501),"")</f>
        <v>0</v>
      </c>
      <c r="S3" s="2">
        <f t="array" ref="S3:S994">IFERROR(IF(ISNUMBER(capital!R3:R50501)*ISNUMBER(capital!R2:R50501), capital!R3:R50501-capital!R2:R50501,$A$3:$A50501),"")</f>
        <v>0</v>
      </c>
      <c r="T3" s="2">
        <f t="array" ref="T3:T994">IFERROR(IF(ISNUMBER(capital!S3:S50501)*ISNUMBER(capital!S2:S50501), capital!S3:S50501-capital!S2:S50501,$A$3:$A50501),"")</f>
        <v>0</v>
      </c>
      <c r="U3" s="2">
        <f t="array" ref="U3:U994">IFERROR(IF(ISNUMBER(capital!T3:T50501)*ISNUMBER(capital!T2:T50501), capital!T3:T50501-capital!T2:T50501,$A$3:$A50501),"")</f>
        <v>0</v>
      </c>
      <c r="V3" s="2">
        <f t="array" ref="V3:V994">IFERROR(IF(ISNUMBER(capital!U3:U50501)*ISNUMBER(capital!U2:U50501), capital!U3:U50501-capital!U2:U50501,$A$3:$A50501),"")</f>
        <v>0</v>
      </c>
      <c r="W3" s="2">
        <f t="array" ref="W3:W994">IFERROR(IF(ISNUMBER(capital!V3:V50501)*ISNUMBER(capital!V2:V50501), capital!V3:V50501-capital!V2:V50501,$A$3:$A50501),"")</f>
        <v>0</v>
      </c>
      <c r="X3" s="2">
        <f t="array" ref="X3:X994">IFERROR(IF(ISNUMBER(capital!W3:W50501)*ISNUMBER(capital!W2:W50501), capital!W3:W50501-capital!W2:W50501,$A$3:$A50501),"")</f>
        <v>0</v>
      </c>
      <c r="Y3" s="2">
        <f t="array" ref="Y3:Y994">IFERROR(IF(ISNUMBER(capital!X3:X50501)*ISNUMBER(capital!X2:X50501), capital!X3:X50501-capital!X2:X50501,$A$3:$A50501),"")</f>
        <v>0</v>
      </c>
      <c r="Z3" s="2">
        <f t="array" ref="Z3:Z994">IFERROR(IF(ISNUMBER(capital!Y3:Y50501)*ISNUMBER(capital!Y2:Y50501), capital!Y3:Y50501-capital!Y2:Y50501,$A$3:$A50501),"")</f>
        <v>0</v>
      </c>
      <c r="AA3" s="2">
        <f t="array" ref="AA3:AA994">IFERROR(IF(ISNUMBER(capital!Z3:Z50501)*ISNUMBER(capital!Z2:Z50501), capital!Z3:Z50501-capital!Z2:Z50501,$A$3:$A50501),"")</f>
        <v>0</v>
      </c>
      <c r="AB3" s="6">
        <f t="array" ref="AB3:AB994">IFERROR(IF(ISNUMBER(capital!AA3:AA50501)*ISNUMBER(capital!AA2:AA50501), capital!AA3:AA50501-capital!AA2:AA50501,$A$3:$A50501),"")</f>
        <v>0</v>
      </c>
      <c r="AC3" s="2">
        <f t="array" ref="AC3:AC994">IFERROR(IF(ISNUMBER(capital!AB3:AB50501)*ISNUMBER(capital!AB2:AB50501), capital!AB3:AB50501-capital!AB2:AB50501,$A$3:$A50501),"")</f>
        <v>0</v>
      </c>
      <c r="AD3" s="2">
        <f t="array" ref="AD3:AD994">IFERROR(IF(ISNUMBER(capital!AC3:AC50501)*ISNUMBER(capital!AC2:AC50501), capital!AC3:AC50501-capital!AC2:AC50501,$A$3:$A50501),"")</f>
        <v>0</v>
      </c>
      <c r="AE3" s="2">
        <f t="array" ref="AE3:AE994">IFERROR(IF(ISNUMBER(capital!AD3:AD50501)*ISNUMBER(capital!AD2:AD50501), capital!AD3:AD50501-capital!AD2:AD50501,$A$3:$A50501),"")</f>
        <v>0</v>
      </c>
      <c r="AF3" s="2">
        <f t="array" ref="AF3:AF994">IFERROR(IF(ISNUMBER(capital!AE3:AE50501)*ISNUMBER(capital!AE2:AE50501), capital!AE3:AE50501-capital!AE2:AE50501,$A$3:$A50501),"")</f>
        <v>0</v>
      </c>
      <c r="AG3" s="2">
        <f t="array" ref="AG3:AG994">IFERROR(IF(ISNUMBER(capital!AF3:AF50501)*ISNUMBER(capital!AF2:AF50501), capital!AF3:AF50501-capital!AF2:AF50501,$A$3:$A50501),"")</f>
        <v>0</v>
      </c>
      <c r="AH3" s="2">
        <f t="array" ref="AH3:AH994">IFERROR(IF(ISNUMBER(capital!AG3:AG50501)*ISNUMBER(capital!AG2:AG50501), capital!AG3:AG50501-capital!AG2:AG50501,$A$3:$A50501),"")</f>
        <v>0</v>
      </c>
      <c r="AI3" s="2">
        <f t="array" ref="AI3:AI994">IFERROR(IF(ISNUMBER(capital!AH3:AH50501)*ISNUMBER(capital!AH2:AH50501), capital!AH3:AH50501-capital!AH2:AH50501,$A$3:$A50501),"")</f>
        <v>0</v>
      </c>
    </row>
    <row r="4">
      <c r="A4" s="4">
        <f>IFERROR(__xludf.DUMMYFUNCTION("""COMPUTED_VALUE"""),0.0)</f>
        <v>0</v>
      </c>
      <c r="B4" s="4">
        <f>IFERROR(__xludf.DUMMYFUNCTION("""COMPUTED_VALUE"""),2023.0)</f>
        <v>2023</v>
      </c>
      <c r="C4" s="4">
        <f>IFERROR(__xludf.DUMMYFUNCTION("""COMPUTED_VALUE"""),24.0)</f>
        <v>24</v>
      </c>
      <c r="D4" s="5">
        <v>45092.0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6">
        <v>0.0</v>
      </c>
      <c r="N4" s="6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6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</row>
    <row r="5">
      <c r="A5" s="4">
        <f>IFERROR(__xludf.DUMMYFUNCTION("""COMPUTED_VALUE"""),0.0)</f>
        <v>0</v>
      </c>
      <c r="B5" s="4">
        <f>IFERROR(__xludf.DUMMYFUNCTION("""COMPUTED_VALUE"""),2023.0)</f>
        <v>2023</v>
      </c>
      <c r="C5" s="4">
        <f>IFERROR(__xludf.DUMMYFUNCTION("""COMPUTED_VALUE"""),24.0)</f>
        <v>24</v>
      </c>
      <c r="D5" s="5">
        <v>45093.0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6">
        <v>0.0</v>
      </c>
      <c r="N5" s="6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500000.0</v>
      </c>
      <c r="Z5" s="2">
        <v>0.0</v>
      </c>
      <c r="AA5" s="2">
        <v>0.0</v>
      </c>
      <c r="AB5" s="6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</row>
    <row r="6">
      <c r="A6" s="4">
        <f>IFERROR(__xludf.DUMMYFUNCTION("""COMPUTED_VALUE"""),0.0)</f>
        <v>0</v>
      </c>
      <c r="B6" s="4">
        <f>IFERROR(__xludf.DUMMYFUNCTION("""COMPUTED_VALUE"""),2023.0)</f>
        <v>2023</v>
      </c>
      <c r="C6" s="4">
        <f>IFERROR(__xludf.DUMMYFUNCTION("""COMPUTED_VALUE"""),25.0)</f>
        <v>25</v>
      </c>
      <c r="D6" s="5">
        <v>45096.0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6">
        <v>0.0</v>
      </c>
      <c r="N6" s="6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6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</row>
    <row r="7">
      <c r="A7" s="4">
        <f>IFERROR(__xludf.DUMMYFUNCTION("""COMPUTED_VALUE"""),0.0)</f>
        <v>0</v>
      </c>
      <c r="B7" s="4">
        <f>IFERROR(__xludf.DUMMYFUNCTION("""COMPUTED_VALUE"""),2023.0)</f>
        <v>2023</v>
      </c>
      <c r="C7" s="4">
        <f>IFERROR(__xludf.DUMMYFUNCTION("""COMPUTED_VALUE"""),25.0)</f>
        <v>25</v>
      </c>
      <c r="D7" s="5">
        <v>45097.0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6">
        <v>0.0</v>
      </c>
      <c r="N7" s="6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500000.0</v>
      </c>
      <c r="Z7" s="2">
        <v>0.0</v>
      </c>
      <c r="AA7" s="2">
        <v>0.0</v>
      </c>
      <c r="AB7" s="6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</row>
    <row r="8">
      <c r="A8" s="4">
        <f>IFERROR(__xludf.DUMMYFUNCTION("""COMPUTED_VALUE"""),0.0)</f>
        <v>0</v>
      </c>
      <c r="B8" s="4">
        <f>IFERROR(__xludf.DUMMYFUNCTION("""COMPUTED_VALUE"""),2023.0)</f>
        <v>2023</v>
      </c>
      <c r="C8" s="4">
        <f>IFERROR(__xludf.DUMMYFUNCTION("""COMPUTED_VALUE"""),25.0)</f>
        <v>25</v>
      </c>
      <c r="D8" s="5">
        <v>45098.0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6">
        <v>0.0</v>
      </c>
      <c r="N8" s="6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6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</row>
    <row r="9">
      <c r="A9" s="4">
        <f>IFERROR(__xludf.DUMMYFUNCTION("""COMPUTED_VALUE"""),0.0)</f>
        <v>0</v>
      </c>
      <c r="B9" s="4">
        <f>IFERROR(__xludf.DUMMYFUNCTION("""COMPUTED_VALUE"""),2023.0)</f>
        <v>2023</v>
      </c>
      <c r="C9" s="4">
        <f>IFERROR(__xludf.DUMMYFUNCTION("""COMPUTED_VALUE"""),25.0)</f>
        <v>25</v>
      </c>
      <c r="D9" s="5">
        <v>45099.0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6">
        <v>0.0</v>
      </c>
      <c r="N9" s="6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6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</row>
    <row r="10">
      <c r="A10" s="4">
        <f>IFERROR(__xludf.DUMMYFUNCTION("""COMPUTED_VALUE"""),0.0)</f>
        <v>0</v>
      </c>
      <c r="B10" s="4">
        <f>IFERROR(__xludf.DUMMYFUNCTION("""COMPUTED_VALUE"""),2023.0)</f>
        <v>2023</v>
      </c>
      <c r="C10" s="4">
        <f>IFERROR(__xludf.DUMMYFUNCTION("""COMPUTED_VALUE"""),25.0)</f>
        <v>25</v>
      </c>
      <c r="D10" s="5">
        <v>45100.0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6">
        <v>0.0</v>
      </c>
      <c r="N10" s="6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6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</row>
    <row r="11">
      <c r="A11" s="4">
        <f>IFERROR(__xludf.DUMMYFUNCTION("""COMPUTED_VALUE"""),0.0)</f>
        <v>0</v>
      </c>
      <c r="B11" s="4">
        <f>IFERROR(__xludf.DUMMYFUNCTION("""COMPUTED_VALUE"""),2023.0)</f>
        <v>2023</v>
      </c>
      <c r="C11" s="4">
        <f>IFERROR(__xludf.DUMMYFUNCTION("""COMPUTED_VALUE"""),26.0)</f>
        <v>26</v>
      </c>
      <c r="D11" s="5">
        <v>45103.0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6">
        <v>0.0</v>
      </c>
      <c r="N11" s="6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6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</row>
    <row r="12">
      <c r="A12" s="4">
        <f>IFERROR(__xludf.DUMMYFUNCTION("""COMPUTED_VALUE"""),0.0)</f>
        <v>0</v>
      </c>
      <c r="B12" s="4">
        <f>IFERROR(__xludf.DUMMYFUNCTION("""COMPUTED_VALUE"""),2023.0)</f>
        <v>2023</v>
      </c>
      <c r="C12" s="4">
        <f>IFERROR(__xludf.DUMMYFUNCTION("""COMPUTED_VALUE"""),26.0)</f>
        <v>26</v>
      </c>
      <c r="D12" s="5">
        <v>45104.0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6">
        <v>0.0</v>
      </c>
      <c r="N12" s="6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6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</row>
    <row r="13">
      <c r="A13" s="4">
        <f>IFERROR(__xludf.DUMMYFUNCTION("""COMPUTED_VALUE"""),0.0)</f>
        <v>0</v>
      </c>
      <c r="B13" s="4">
        <f>IFERROR(__xludf.DUMMYFUNCTION("""COMPUTED_VALUE"""),2023.0)</f>
        <v>2023</v>
      </c>
      <c r="C13" s="4">
        <f>IFERROR(__xludf.DUMMYFUNCTION("""COMPUTED_VALUE"""),26.0)</f>
        <v>26</v>
      </c>
      <c r="D13" s="5">
        <v>45105.0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6">
        <v>0.0</v>
      </c>
      <c r="N13" s="6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-500000.0</v>
      </c>
      <c r="Z13" s="2">
        <v>0.0</v>
      </c>
      <c r="AA13" s="2">
        <v>0.0</v>
      </c>
      <c r="AB13" s="6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</row>
    <row r="14">
      <c r="A14" s="4">
        <f>IFERROR(__xludf.DUMMYFUNCTION("""COMPUTED_VALUE"""),0.0)</f>
        <v>0</v>
      </c>
      <c r="B14" s="4">
        <f>IFERROR(__xludf.DUMMYFUNCTION("""COMPUTED_VALUE"""),2023.0)</f>
        <v>2023</v>
      </c>
      <c r="C14" s="4">
        <f>IFERROR(__xludf.DUMMYFUNCTION("""COMPUTED_VALUE"""),26.0)</f>
        <v>26</v>
      </c>
      <c r="D14" s="5">
        <v>45106.0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6">
        <v>0.0</v>
      </c>
      <c r="N14" s="6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6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</row>
    <row r="15">
      <c r="A15" s="4">
        <f>IFERROR(__xludf.DUMMYFUNCTION("""COMPUTED_VALUE"""),0.0)</f>
        <v>0</v>
      </c>
      <c r="B15" s="4">
        <f>IFERROR(__xludf.DUMMYFUNCTION("""COMPUTED_VALUE"""),2023.0)</f>
        <v>2023</v>
      </c>
      <c r="C15" s="4">
        <f>IFERROR(__xludf.DUMMYFUNCTION("""COMPUTED_VALUE"""),26.0)</f>
        <v>26</v>
      </c>
      <c r="D15" s="5">
        <v>45107.0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6">
        <v>0.0</v>
      </c>
      <c r="N15" s="6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6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</row>
    <row r="16">
      <c r="A16" s="4">
        <f>IFERROR(__xludf.DUMMYFUNCTION("""COMPUTED_VALUE"""),0.0)</f>
        <v>0</v>
      </c>
      <c r="B16" s="4">
        <f>IFERROR(__xludf.DUMMYFUNCTION("""COMPUTED_VALUE"""),2023.0)</f>
        <v>2023</v>
      </c>
      <c r="C16" s="4">
        <f>IFERROR(__xludf.DUMMYFUNCTION("""COMPUTED_VALUE"""),27.0)</f>
        <v>27</v>
      </c>
      <c r="D16" s="5">
        <v>45110.0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6">
        <v>0.0</v>
      </c>
      <c r="N16" s="6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6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</row>
    <row r="17">
      <c r="A17" s="4">
        <f>IFERROR(__xludf.DUMMYFUNCTION("""COMPUTED_VALUE"""),0.0)</f>
        <v>0</v>
      </c>
      <c r="B17" s="4">
        <f>IFERROR(__xludf.DUMMYFUNCTION("""COMPUTED_VALUE"""),2023.0)</f>
        <v>2023</v>
      </c>
      <c r="C17" s="4">
        <f>IFERROR(__xludf.DUMMYFUNCTION("""COMPUTED_VALUE"""),27.0)</f>
        <v>27</v>
      </c>
      <c r="D17" s="5">
        <v>45111.0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6">
        <v>0.0</v>
      </c>
      <c r="N17" s="6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6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</row>
    <row r="18">
      <c r="A18" s="4">
        <f>IFERROR(__xludf.DUMMYFUNCTION("""COMPUTED_VALUE"""),0.0)</f>
        <v>0</v>
      </c>
      <c r="B18" s="4">
        <f>IFERROR(__xludf.DUMMYFUNCTION("""COMPUTED_VALUE"""),2023.0)</f>
        <v>2023</v>
      </c>
      <c r="C18" s="4">
        <f>IFERROR(__xludf.DUMMYFUNCTION("""COMPUTED_VALUE"""),27.0)</f>
        <v>27</v>
      </c>
      <c r="D18" s="5">
        <v>45112.0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6">
        <v>0.0</v>
      </c>
      <c r="N18" s="6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6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</row>
    <row r="19">
      <c r="A19" s="4">
        <f>IFERROR(__xludf.DUMMYFUNCTION("""COMPUTED_VALUE"""),0.0)</f>
        <v>0</v>
      </c>
      <c r="B19" s="4">
        <f>IFERROR(__xludf.DUMMYFUNCTION("""COMPUTED_VALUE"""),2023.0)</f>
        <v>2023</v>
      </c>
      <c r="C19" s="4">
        <f>IFERROR(__xludf.DUMMYFUNCTION("""COMPUTED_VALUE"""),27.0)</f>
        <v>27</v>
      </c>
      <c r="D19" s="5">
        <v>45113.0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6">
        <v>0.0</v>
      </c>
      <c r="N19" s="6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6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</row>
    <row r="20">
      <c r="A20" s="4">
        <f>IFERROR(__xludf.DUMMYFUNCTION("""COMPUTED_VALUE"""),0.0)</f>
        <v>0</v>
      </c>
      <c r="B20" s="4">
        <f>IFERROR(__xludf.DUMMYFUNCTION("""COMPUTED_VALUE"""),2023.0)</f>
        <v>2023</v>
      </c>
      <c r="C20" s="4">
        <f>IFERROR(__xludf.DUMMYFUNCTION("""COMPUTED_VALUE"""),27.0)</f>
        <v>27</v>
      </c>
      <c r="D20" s="5">
        <v>45114.0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6">
        <v>0.0</v>
      </c>
      <c r="N20" s="6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6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</row>
    <row r="21">
      <c r="A21" s="4">
        <f>IFERROR(__xludf.DUMMYFUNCTION("""COMPUTED_VALUE"""),0.0)</f>
        <v>0</v>
      </c>
      <c r="B21" s="4">
        <f>IFERROR(__xludf.DUMMYFUNCTION("""COMPUTED_VALUE"""),2023.0)</f>
        <v>2023</v>
      </c>
      <c r="C21" s="4">
        <f>IFERROR(__xludf.DUMMYFUNCTION("""COMPUTED_VALUE"""),28.0)</f>
        <v>28</v>
      </c>
      <c r="D21" s="5">
        <v>45117.0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6">
        <v>0.0</v>
      </c>
      <c r="N21" s="6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6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</row>
    <row r="22">
      <c r="A22" s="4">
        <f>IFERROR(__xludf.DUMMYFUNCTION("""COMPUTED_VALUE"""),0.0)</f>
        <v>0</v>
      </c>
      <c r="B22" s="4">
        <f>IFERROR(__xludf.DUMMYFUNCTION("""COMPUTED_VALUE"""),2023.0)</f>
        <v>2023</v>
      </c>
      <c r="C22" s="4">
        <f>IFERROR(__xludf.DUMMYFUNCTION("""COMPUTED_VALUE"""),28.0)</f>
        <v>28</v>
      </c>
      <c r="D22" s="5">
        <v>45118.0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6">
        <v>0.0</v>
      </c>
      <c r="N22" s="6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6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</row>
    <row r="23">
      <c r="A23" s="4">
        <f>IFERROR(__xludf.DUMMYFUNCTION("""COMPUTED_VALUE"""),0.0)</f>
        <v>0</v>
      </c>
      <c r="B23" s="4">
        <f>IFERROR(__xludf.DUMMYFUNCTION("""COMPUTED_VALUE"""),2023.0)</f>
        <v>2023</v>
      </c>
      <c r="C23" s="4">
        <f>IFERROR(__xludf.DUMMYFUNCTION("""COMPUTED_VALUE"""),28.0)</f>
        <v>28</v>
      </c>
      <c r="D23" s="5">
        <v>45119.0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6">
        <v>0.0</v>
      </c>
      <c r="N23" s="6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6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</row>
    <row r="24">
      <c r="A24" s="4">
        <f>IFERROR(__xludf.DUMMYFUNCTION("""COMPUTED_VALUE"""),0.0)</f>
        <v>0</v>
      </c>
      <c r="B24" s="4">
        <f>IFERROR(__xludf.DUMMYFUNCTION("""COMPUTED_VALUE"""),2023.0)</f>
        <v>2023</v>
      </c>
      <c r="C24" s="4">
        <f>IFERROR(__xludf.DUMMYFUNCTION("""COMPUTED_VALUE"""),28.0)</f>
        <v>28</v>
      </c>
      <c r="D24" s="5">
        <v>45120.0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6">
        <v>0.0</v>
      </c>
      <c r="N24" s="6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6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</row>
    <row r="25">
      <c r="A25" s="4">
        <f>IFERROR(__xludf.DUMMYFUNCTION("""COMPUTED_VALUE"""),0.0)</f>
        <v>0</v>
      </c>
      <c r="B25" s="4">
        <f>IFERROR(__xludf.DUMMYFUNCTION("""COMPUTED_VALUE"""),2023.0)</f>
        <v>2023</v>
      </c>
      <c r="C25" s="4">
        <f>IFERROR(__xludf.DUMMYFUNCTION("""COMPUTED_VALUE"""),28.0)</f>
        <v>28</v>
      </c>
      <c r="D25" s="5">
        <v>45121.0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6">
        <v>0.0</v>
      </c>
      <c r="N25" s="6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6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</row>
    <row r="26">
      <c r="A26" s="4">
        <f>IFERROR(__xludf.DUMMYFUNCTION("""COMPUTED_VALUE"""),0.0)</f>
        <v>0</v>
      </c>
      <c r="B26" s="4">
        <f>IFERROR(__xludf.DUMMYFUNCTION("""COMPUTED_VALUE"""),2023.0)</f>
        <v>2023</v>
      </c>
      <c r="C26" s="4">
        <f>IFERROR(__xludf.DUMMYFUNCTION("""COMPUTED_VALUE"""),29.0)</f>
        <v>29</v>
      </c>
      <c r="D26" s="5">
        <v>45124.0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6">
        <v>0.0</v>
      </c>
      <c r="N26" s="6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6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</row>
    <row r="27">
      <c r="A27" s="4">
        <f>IFERROR(__xludf.DUMMYFUNCTION("""COMPUTED_VALUE"""),0.0)</f>
        <v>0</v>
      </c>
      <c r="B27" s="4">
        <f>IFERROR(__xludf.DUMMYFUNCTION("""COMPUTED_VALUE"""),2023.0)</f>
        <v>2023</v>
      </c>
      <c r="C27" s="4">
        <f>IFERROR(__xludf.DUMMYFUNCTION("""COMPUTED_VALUE"""),29.0)</f>
        <v>29</v>
      </c>
      <c r="D27" s="5">
        <v>45125.0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6">
        <v>0.0</v>
      </c>
      <c r="N27" s="6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6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</row>
    <row r="28">
      <c r="A28" s="4">
        <f>IFERROR(__xludf.DUMMYFUNCTION("""COMPUTED_VALUE"""),0.0)</f>
        <v>0</v>
      </c>
      <c r="B28" s="4">
        <f>IFERROR(__xludf.DUMMYFUNCTION("""COMPUTED_VALUE"""),2023.0)</f>
        <v>2023</v>
      </c>
      <c r="C28" s="4">
        <f>IFERROR(__xludf.DUMMYFUNCTION("""COMPUTED_VALUE"""),29.0)</f>
        <v>29</v>
      </c>
      <c r="D28" s="5">
        <v>45126.0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6">
        <v>0.0</v>
      </c>
      <c r="N28" s="6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6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</row>
    <row r="29">
      <c r="A29" s="4">
        <f>IFERROR(__xludf.DUMMYFUNCTION("""COMPUTED_VALUE"""),0.0)</f>
        <v>0</v>
      </c>
      <c r="B29" s="4">
        <f>IFERROR(__xludf.DUMMYFUNCTION("""COMPUTED_VALUE"""),2023.0)</f>
        <v>2023</v>
      </c>
      <c r="C29" s="4">
        <f>IFERROR(__xludf.DUMMYFUNCTION("""COMPUTED_VALUE"""),29.0)</f>
        <v>29</v>
      </c>
      <c r="D29" s="5">
        <v>45127.0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6">
        <v>0.0</v>
      </c>
      <c r="N29" s="6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6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</row>
    <row r="30">
      <c r="A30" s="4">
        <f>IFERROR(__xludf.DUMMYFUNCTION("""COMPUTED_VALUE"""),0.0)</f>
        <v>0</v>
      </c>
      <c r="B30" s="4">
        <f>IFERROR(__xludf.DUMMYFUNCTION("""COMPUTED_VALUE"""),2023.0)</f>
        <v>2023</v>
      </c>
      <c r="C30" s="4">
        <f>IFERROR(__xludf.DUMMYFUNCTION("""COMPUTED_VALUE"""),29.0)</f>
        <v>29</v>
      </c>
      <c r="D30" s="5">
        <v>45128.0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6">
        <v>0.0</v>
      </c>
      <c r="N30" s="6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6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</row>
    <row r="31">
      <c r="A31" s="4">
        <f>IFERROR(__xludf.DUMMYFUNCTION("""COMPUTED_VALUE"""),0.0)</f>
        <v>0</v>
      </c>
      <c r="B31" s="4">
        <f>IFERROR(__xludf.DUMMYFUNCTION("""COMPUTED_VALUE"""),2023.0)</f>
        <v>2023</v>
      </c>
      <c r="C31" s="4">
        <f>IFERROR(__xludf.DUMMYFUNCTION("""COMPUTED_VALUE"""),30.0)</f>
        <v>30</v>
      </c>
      <c r="D31" s="5">
        <v>45131.0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6">
        <v>0.0</v>
      </c>
      <c r="N31" s="6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6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</row>
    <row r="32">
      <c r="A32" s="4">
        <f>IFERROR(__xludf.DUMMYFUNCTION("""COMPUTED_VALUE"""),0.0)</f>
        <v>0</v>
      </c>
      <c r="B32" s="4">
        <f>IFERROR(__xludf.DUMMYFUNCTION("""COMPUTED_VALUE"""),2023.0)</f>
        <v>2023</v>
      </c>
      <c r="C32" s="4">
        <f>IFERROR(__xludf.DUMMYFUNCTION("""COMPUTED_VALUE"""),30.0)</f>
        <v>30</v>
      </c>
      <c r="D32" s="5">
        <v>45132.0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6">
        <v>0.0</v>
      </c>
      <c r="N32" s="6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6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</row>
    <row r="33">
      <c r="A33" s="4">
        <f>IFERROR(__xludf.DUMMYFUNCTION("""COMPUTED_VALUE"""),0.0)</f>
        <v>0</v>
      </c>
      <c r="B33" s="4">
        <f>IFERROR(__xludf.DUMMYFUNCTION("""COMPUTED_VALUE"""),2023.0)</f>
        <v>2023</v>
      </c>
      <c r="C33" s="4">
        <f>IFERROR(__xludf.DUMMYFUNCTION("""COMPUTED_VALUE"""),30.0)</f>
        <v>30</v>
      </c>
      <c r="D33" s="5">
        <v>45133.0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6">
        <v>0.0</v>
      </c>
      <c r="N33" s="6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6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</row>
    <row r="34">
      <c r="A34" s="4">
        <f>IFERROR(__xludf.DUMMYFUNCTION("""COMPUTED_VALUE"""),0.0)</f>
        <v>0</v>
      </c>
      <c r="B34" s="4">
        <f>IFERROR(__xludf.DUMMYFUNCTION("""COMPUTED_VALUE"""),2023.0)</f>
        <v>2023</v>
      </c>
      <c r="C34" s="4">
        <f>IFERROR(__xludf.DUMMYFUNCTION("""COMPUTED_VALUE"""),30.0)</f>
        <v>30</v>
      </c>
      <c r="D34" s="5">
        <v>45134.0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6">
        <v>0.0</v>
      </c>
      <c r="N34" s="6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6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</row>
    <row r="35">
      <c r="A35" s="4">
        <f>IFERROR(__xludf.DUMMYFUNCTION("""COMPUTED_VALUE"""),0.0)</f>
        <v>0</v>
      </c>
      <c r="B35" s="4">
        <f>IFERROR(__xludf.DUMMYFUNCTION("""COMPUTED_VALUE"""),2023.0)</f>
        <v>2023</v>
      </c>
      <c r="C35" s="4">
        <f>IFERROR(__xludf.DUMMYFUNCTION("""COMPUTED_VALUE"""),30.0)</f>
        <v>30</v>
      </c>
      <c r="D35" s="5">
        <v>45135.0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6">
        <v>0.0</v>
      </c>
      <c r="N35" s="6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6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</row>
    <row r="36">
      <c r="A36" s="4">
        <f>IFERROR(__xludf.DUMMYFUNCTION("""COMPUTED_VALUE"""),0.0)</f>
        <v>0</v>
      </c>
      <c r="B36" s="4">
        <f>IFERROR(__xludf.DUMMYFUNCTION("""COMPUTED_VALUE"""),2023.0)</f>
        <v>2023</v>
      </c>
      <c r="C36" s="4">
        <f>IFERROR(__xludf.DUMMYFUNCTION("""COMPUTED_VALUE"""),31.0)</f>
        <v>31</v>
      </c>
      <c r="D36" s="5">
        <v>45138.0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6">
        <v>0.0</v>
      </c>
      <c r="N36" s="6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6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</row>
    <row r="37">
      <c r="A37" s="4">
        <f>IFERROR(__xludf.DUMMYFUNCTION("""COMPUTED_VALUE"""),0.0)</f>
        <v>0</v>
      </c>
      <c r="B37" s="4">
        <f>IFERROR(__xludf.DUMMYFUNCTION("""COMPUTED_VALUE"""),2023.0)</f>
        <v>2023</v>
      </c>
      <c r="C37" s="4">
        <f>IFERROR(__xludf.DUMMYFUNCTION("""COMPUTED_VALUE"""),31.0)</f>
        <v>31</v>
      </c>
      <c r="D37" s="5">
        <v>45139.0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6">
        <v>0.0</v>
      </c>
      <c r="N37" s="6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6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</row>
    <row r="38">
      <c r="A38" s="4">
        <f>IFERROR(__xludf.DUMMYFUNCTION("""COMPUTED_VALUE"""),0.0)</f>
        <v>0</v>
      </c>
      <c r="B38" s="4">
        <f>IFERROR(__xludf.DUMMYFUNCTION("""COMPUTED_VALUE"""),2023.0)</f>
        <v>2023</v>
      </c>
      <c r="C38" s="4">
        <f>IFERROR(__xludf.DUMMYFUNCTION("""COMPUTED_VALUE"""),31.0)</f>
        <v>31</v>
      </c>
      <c r="D38" s="5">
        <v>45140.0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6">
        <v>0.0</v>
      </c>
      <c r="N38" s="6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6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</row>
    <row r="39">
      <c r="A39" s="4">
        <f>IFERROR(__xludf.DUMMYFUNCTION("""COMPUTED_VALUE"""),0.0)</f>
        <v>0</v>
      </c>
      <c r="B39" s="4">
        <f>IFERROR(__xludf.DUMMYFUNCTION("""COMPUTED_VALUE"""),2023.0)</f>
        <v>2023</v>
      </c>
      <c r="C39" s="4">
        <f>IFERROR(__xludf.DUMMYFUNCTION("""COMPUTED_VALUE"""),31.0)</f>
        <v>31</v>
      </c>
      <c r="D39" s="5">
        <v>45141.0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6">
        <v>0.0</v>
      </c>
      <c r="N39" s="6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6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</row>
    <row r="40">
      <c r="A40" s="4">
        <f>IFERROR(__xludf.DUMMYFUNCTION("""COMPUTED_VALUE"""),0.0)</f>
        <v>0</v>
      </c>
      <c r="B40" s="4">
        <f>IFERROR(__xludf.DUMMYFUNCTION("""COMPUTED_VALUE"""),2023.0)</f>
        <v>2023</v>
      </c>
      <c r="C40" s="4">
        <f>IFERROR(__xludf.DUMMYFUNCTION("""COMPUTED_VALUE"""),31.0)</f>
        <v>31</v>
      </c>
      <c r="D40" s="5">
        <v>45142.0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6">
        <v>0.0</v>
      </c>
      <c r="N40" s="6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6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</row>
    <row r="41">
      <c r="A41" s="4">
        <f>IFERROR(__xludf.DUMMYFUNCTION("""COMPUTED_VALUE"""),0.0)</f>
        <v>0</v>
      </c>
      <c r="B41" s="4">
        <f>IFERROR(__xludf.DUMMYFUNCTION("""COMPUTED_VALUE"""),2023.0)</f>
        <v>2023</v>
      </c>
      <c r="C41" s="4">
        <f>IFERROR(__xludf.DUMMYFUNCTION("""COMPUTED_VALUE"""),32.0)</f>
        <v>32</v>
      </c>
      <c r="D41" s="5">
        <v>45145.0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6">
        <v>0.0</v>
      </c>
      <c r="N41" s="6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6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</row>
    <row r="42">
      <c r="A42" s="4">
        <f>IFERROR(__xludf.DUMMYFUNCTION("""COMPUTED_VALUE"""),0.0)</f>
        <v>0</v>
      </c>
      <c r="B42" s="4">
        <f>IFERROR(__xludf.DUMMYFUNCTION("""COMPUTED_VALUE"""),2023.0)</f>
        <v>2023</v>
      </c>
      <c r="C42" s="4">
        <f>IFERROR(__xludf.DUMMYFUNCTION("""COMPUTED_VALUE"""),32.0)</f>
        <v>32</v>
      </c>
      <c r="D42" s="5">
        <v>45146.0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6">
        <v>0.0</v>
      </c>
      <c r="N42" s="6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6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</row>
    <row r="43">
      <c r="A43" s="4">
        <f>IFERROR(__xludf.DUMMYFUNCTION("""COMPUTED_VALUE"""),0.0)</f>
        <v>0</v>
      </c>
      <c r="B43" s="4">
        <f>IFERROR(__xludf.DUMMYFUNCTION("""COMPUTED_VALUE"""),2023.0)</f>
        <v>2023</v>
      </c>
      <c r="C43" s="4">
        <f>IFERROR(__xludf.DUMMYFUNCTION("""COMPUTED_VALUE"""),32.0)</f>
        <v>32</v>
      </c>
      <c r="D43" s="5">
        <v>45147.0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6">
        <v>0.0</v>
      </c>
      <c r="N43" s="6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6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</row>
    <row r="44">
      <c r="A44" s="4">
        <f>IFERROR(__xludf.DUMMYFUNCTION("""COMPUTED_VALUE"""),0.0)</f>
        <v>0</v>
      </c>
      <c r="B44" s="4">
        <f>IFERROR(__xludf.DUMMYFUNCTION("""COMPUTED_VALUE"""),2023.0)</f>
        <v>2023</v>
      </c>
      <c r="C44" s="4">
        <f>IFERROR(__xludf.DUMMYFUNCTION("""COMPUTED_VALUE"""),32.0)</f>
        <v>32</v>
      </c>
      <c r="D44" s="5">
        <v>45148.0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6">
        <v>0.0</v>
      </c>
      <c r="N44" s="6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6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</row>
    <row r="45">
      <c r="A45" s="4">
        <f>IFERROR(__xludf.DUMMYFUNCTION("""COMPUTED_VALUE"""),0.0)</f>
        <v>0</v>
      </c>
      <c r="B45" s="4">
        <f>IFERROR(__xludf.DUMMYFUNCTION("""COMPUTED_VALUE"""),2023.0)</f>
        <v>2023</v>
      </c>
      <c r="C45" s="4">
        <f>IFERROR(__xludf.DUMMYFUNCTION("""COMPUTED_VALUE"""),32.0)</f>
        <v>32</v>
      </c>
      <c r="D45" s="5">
        <v>45149.0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6">
        <v>0.0</v>
      </c>
      <c r="N45" s="6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6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</row>
    <row r="46">
      <c r="A46" s="4">
        <f>IFERROR(__xludf.DUMMYFUNCTION("""COMPUTED_VALUE"""),0.0)</f>
        <v>0</v>
      </c>
      <c r="B46" s="4">
        <f>IFERROR(__xludf.DUMMYFUNCTION("""COMPUTED_VALUE"""),2023.0)</f>
        <v>2023</v>
      </c>
      <c r="C46" s="4">
        <f>IFERROR(__xludf.DUMMYFUNCTION("""COMPUTED_VALUE"""),33.0)</f>
        <v>33</v>
      </c>
      <c r="D46" s="5">
        <v>45152.0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6">
        <v>0.0</v>
      </c>
      <c r="N46" s="6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6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</row>
    <row r="47">
      <c r="A47" s="4">
        <f>IFERROR(__xludf.DUMMYFUNCTION("""COMPUTED_VALUE"""),0.0)</f>
        <v>0</v>
      </c>
      <c r="B47" s="4">
        <f>IFERROR(__xludf.DUMMYFUNCTION("""COMPUTED_VALUE"""),2023.0)</f>
        <v>2023</v>
      </c>
      <c r="C47" s="4">
        <f>IFERROR(__xludf.DUMMYFUNCTION("""COMPUTED_VALUE"""),33.0)</f>
        <v>33</v>
      </c>
      <c r="D47" s="5">
        <v>45153.0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6">
        <v>0.0</v>
      </c>
      <c r="N47" s="6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6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</row>
    <row r="48">
      <c r="A48" s="4">
        <f>IFERROR(__xludf.DUMMYFUNCTION("""COMPUTED_VALUE"""),0.0)</f>
        <v>0</v>
      </c>
      <c r="B48" s="4">
        <f>IFERROR(__xludf.DUMMYFUNCTION("""COMPUTED_VALUE"""),2023.0)</f>
        <v>2023</v>
      </c>
      <c r="C48" s="4">
        <f>IFERROR(__xludf.DUMMYFUNCTION("""COMPUTED_VALUE"""),33.0)</f>
        <v>33</v>
      </c>
      <c r="D48" s="5">
        <v>45154.0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6">
        <v>0.0</v>
      </c>
      <c r="N48" s="6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6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</row>
    <row r="49">
      <c r="A49" s="4">
        <f>IFERROR(__xludf.DUMMYFUNCTION("""COMPUTED_VALUE"""),0.0)</f>
        <v>0</v>
      </c>
      <c r="B49" s="4">
        <f>IFERROR(__xludf.DUMMYFUNCTION("""COMPUTED_VALUE"""),2023.0)</f>
        <v>2023</v>
      </c>
      <c r="C49" s="4">
        <f>IFERROR(__xludf.DUMMYFUNCTION("""COMPUTED_VALUE"""),33.0)</f>
        <v>33</v>
      </c>
      <c r="D49" s="5">
        <v>45155.0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6">
        <v>0.0</v>
      </c>
      <c r="N49" s="6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6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</row>
    <row r="50">
      <c r="A50" s="4">
        <f>IFERROR(__xludf.DUMMYFUNCTION("""COMPUTED_VALUE"""),0.0)</f>
        <v>0</v>
      </c>
      <c r="B50" s="4">
        <f>IFERROR(__xludf.DUMMYFUNCTION("""COMPUTED_VALUE"""),2023.0)</f>
        <v>2023</v>
      </c>
      <c r="C50" s="4">
        <f>IFERROR(__xludf.DUMMYFUNCTION("""COMPUTED_VALUE"""),33.0)</f>
        <v>33</v>
      </c>
      <c r="D50" s="5">
        <v>45156.0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6">
        <v>0.0</v>
      </c>
      <c r="N50" s="6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6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</row>
    <row r="51">
      <c r="A51" s="4">
        <f>IFERROR(__xludf.DUMMYFUNCTION("""COMPUTED_VALUE"""),0.0)</f>
        <v>0</v>
      </c>
      <c r="B51" s="4">
        <f>IFERROR(__xludf.DUMMYFUNCTION("""COMPUTED_VALUE"""),2023.0)</f>
        <v>2023</v>
      </c>
      <c r="C51" s="4">
        <f>IFERROR(__xludf.DUMMYFUNCTION("""COMPUTED_VALUE"""),34.0)</f>
        <v>34</v>
      </c>
      <c r="D51" s="5">
        <v>45159.0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6">
        <v>0.0</v>
      </c>
      <c r="N51" s="6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6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</row>
    <row r="52">
      <c r="A52" s="4">
        <f>IFERROR(__xludf.DUMMYFUNCTION("""COMPUTED_VALUE"""),0.0)</f>
        <v>0</v>
      </c>
      <c r="B52" s="4">
        <f>IFERROR(__xludf.DUMMYFUNCTION("""COMPUTED_VALUE"""),2023.0)</f>
        <v>2023</v>
      </c>
      <c r="C52" s="4">
        <f>IFERROR(__xludf.DUMMYFUNCTION("""COMPUTED_VALUE"""),34.0)</f>
        <v>34</v>
      </c>
      <c r="D52" s="5">
        <v>45160.0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6">
        <v>0.0</v>
      </c>
      <c r="N52" s="6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6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</row>
    <row r="53">
      <c r="A53" s="4">
        <f>IFERROR(__xludf.DUMMYFUNCTION("""COMPUTED_VALUE"""),0.0)</f>
        <v>0</v>
      </c>
      <c r="B53" s="4">
        <f>IFERROR(__xludf.DUMMYFUNCTION("""COMPUTED_VALUE"""),2023.0)</f>
        <v>2023</v>
      </c>
      <c r="C53" s="4">
        <f>IFERROR(__xludf.DUMMYFUNCTION("""COMPUTED_VALUE"""),34.0)</f>
        <v>34</v>
      </c>
      <c r="D53" s="5">
        <v>45161.0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6">
        <v>0.0</v>
      </c>
      <c r="N53" s="6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6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</row>
    <row r="54">
      <c r="A54" s="4">
        <f>IFERROR(__xludf.DUMMYFUNCTION("""COMPUTED_VALUE"""),0.0)</f>
        <v>0</v>
      </c>
      <c r="B54" s="4">
        <f>IFERROR(__xludf.DUMMYFUNCTION("""COMPUTED_VALUE"""),2023.0)</f>
        <v>2023</v>
      </c>
      <c r="C54" s="4">
        <f>IFERROR(__xludf.DUMMYFUNCTION("""COMPUTED_VALUE"""),34.0)</f>
        <v>34</v>
      </c>
      <c r="D54" s="5">
        <v>45162.0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6">
        <v>0.0</v>
      </c>
      <c r="N54" s="6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6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</row>
    <row r="55">
      <c r="A55" s="4">
        <f>IFERROR(__xludf.DUMMYFUNCTION("""COMPUTED_VALUE"""),0.0)</f>
        <v>0</v>
      </c>
      <c r="B55" s="4">
        <f>IFERROR(__xludf.DUMMYFUNCTION("""COMPUTED_VALUE"""),2023.0)</f>
        <v>2023</v>
      </c>
      <c r="C55" s="4">
        <f>IFERROR(__xludf.DUMMYFUNCTION("""COMPUTED_VALUE"""),34.0)</f>
        <v>34</v>
      </c>
      <c r="D55" s="5">
        <v>45163.0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6">
        <v>0.0</v>
      </c>
      <c r="N55" s="6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6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</row>
    <row r="56">
      <c r="A56" s="4">
        <f>IFERROR(__xludf.DUMMYFUNCTION("""COMPUTED_VALUE"""),0.0)</f>
        <v>0</v>
      </c>
      <c r="B56" s="4">
        <f>IFERROR(__xludf.DUMMYFUNCTION("""COMPUTED_VALUE"""),2023.0)</f>
        <v>2023</v>
      </c>
      <c r="C56" s="4">
        <f>IFERROR(__xludf.DUMMYFUNCTION("""COMPUTED_VALUE"""),35.0)</f>
        <v>35</v>
      </c>
      <c r="D56" s="5">
        <v>45166.0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6">
        <v>0.0</v>
      </c>
      <c r="N56" s="6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6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</row>
    <row r="57">
      <c r="A57" s="4">
        <f>IFERROR(__xludf.DUMMYFUNCTION("""COMPUTED_VALUE"""),0.0)</f>
        <v>0</v>
      </c>
      <c r="B57" s="4">
        <f>IFERROR(__xludf.DUMMYFUNCTION("""COMPUTED_VALUE"""),2023.0)</f>
        <v>2023</v>
      </c>
      <c r="C57" s="4">
        <f>IFERROR(__xludf.DUMMYFUNCTION("""COMPUTED_VALUE"""),35.0)</f>
        <v>35</v>
      </c>
      <c r="D57" s="5">
        <v>45167.0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6">
        <v>0.0</v>
      </c>
      <c r="N57" s="6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6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</row>
    <row r="58">
      <c r="A58" s="4">
        <f>IFERROR(__xludf.DUMMYFUNCTION("""COMPUTED_VALUE"""),0.0)</f>
        <v>0</v>
      </c>
      <c r="B58" s="4">
        <f>IFERROR(__xludf.DUMMYFUNCTION("""COMPUTED_VALUE"""),2023.0)</f>
        <v>2023</v>
      </c>
      <c r="C58" s="4">
        <f>IFERROR(__xludf.DUMMYFUNCTION("""COMPUTED_VALUE"""),35.0)</f>
        <v>35</v>
      </c>
      <c r="D58" s="5">
        <v>45168.0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6">
        <v>0.0</v>
      </c>
      <c r="N58" s="6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6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</row>
    <row r="59">
      <c r="A59" s="4">
        <f>IFERROR(__xludf.DUMMYFUNCTION("""COMPUTED_VALUE"""),0.0)</f>
        <v>0</v>
      </c>
      <c r="B59" s="4">
        <f>IFERROR(__xludf.DUMMYFUNCTION("""COMPUTED_VALUE"""),2023.0)</f>
        <v>2023</v>
      </c>
      <c r="C59" s="4">
        <f>IFERROR(__xludf.DUMMYFUNCTION("""COMPUTED_VALUE"""),35.0)</f>
        <v>35</v>
      </c>
      <c r="D59" s="5">
        <v>45169.0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6">
        <v>0.0</v>
      </c>
      <c r="N59" s="6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6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</row>
    <row r="60">
      <c r="A60" s="4">
        <f>IFERROR(__xludf.DUMMYFUNCTION("""COMPUTED_VALUE"""),0.0)</f>
        <v>0</v>
      </c>
      <c r="B60" s="4">
        <f>IFERROR(__xludf.DUMMYFUNCTION("""COMPUTED_VALUE"""),2023.0)</f>
        <v>2023</v>
      </c>
      <c r="C60" s="4">
        <f>IFERROR(__xludf.DUMMYFUNCTION("""COMPUTED_VALUE"""),35.0)</f>
        <v>35</v>
      </c>
      <c r="D60" s="5">
        <v>45170.0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6">
        <v>0.0</v>
      </c>
      <c r="N60" s="6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6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</row>
    <row r="61">
      <c r="A61" s="4">
        <f>IFERROR(__xludf.DUMMYFUNCTION("""COMPUTED_VALUE"""),0.0)</f>
        <v>0</v>
      </c>
      <c r="B61" s="4">
        <f>IFERROR(__xludf.DUMMYFUNCTION("""COMPUTED_VALUE"""),2023.0)</f>
        <v>2023</v>
      </c>
      <c r="C61" s="4">
        <f>IFERROR(__xludf.DUMMYFUNCTION("""COMPUTED_VALUE"""),36.0)</f>
        <v>36</v>
      </c>
      <c r="D61" s="5">
        <v>45173.0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6">
        <v>0.0</v>
      </c>
      <c r="N61" s="6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6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</row>
    <row r="62">
      <c r="A62" s="4">
        <f>IFERROR(__xludf.DUMMYFUNCTION("""COMPUTED_VALUE"""),0.0)</f>
        <v>0</v>
      </c>
      <c r="B62" s="4">
        <f>IFERROR(__xludf.DUMMYFUNCTION("""COMPUTED_VALUE"""),2023.0)</f>
        <v>2023</v>
      </c>
      <c r="C62" s="4">
        <f>IFERROR(__xludf.DUMMYFUNCTION("""COMPUTED_VALUE"""),36.0)</f>
        <v>36</v>
      </c>
      <c r="D62" s="5">
        <v>45174.0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6">
        <v>0.0</v>
      </c>
      <c r="N62" s="6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6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</row>
    <row r="63">
      <c r="A63" s="4">
        <f>IFERROR(__xludf.DUMMYFUNCTION("""COMPUTED_VALUE"""),0.0)</f>
        <v>0</v>
      </c>
      <c r="B63" s="4">
        <f>IFERROR(__xludf.DUMMYFUNCTION("""COMPUTED_VALUE"""),2023.0)</f>
        <v>2023</v>
      </c>
      <c r="C63" s="4">
        <f>IFERROR(__xludf.DUMMYFUNCTION("""COMPUTED_VALUE"""),36.0)</f>
        <v>36</v>
      </c>
      <c r="D63" s="5">
        <v>45175.0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6">
        <v>0.0</v>
      </c>
      <c r="N63" s="6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6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</row>
    <row r="64">
      <c r="A64" s="4">
        <f>IFERROR(__xludf.DUMMYFUNCTION("""COMPUTED_VALUE"""),0.0)</f>
        <v>0</v>
      </c>
      <c r="B64" s="4">
        <f>IFERROR(__xludf.DUMMYFUNCTION("""COMPUTED_VALUE"""),2023.0)</f>
        <v>2023</v>
      </c>
      <c r="C64" s="4">
        <f>IFERROR(__xludf.DUMMYFUNCTION("""COMPUTED_VALUE"""),36.0)</f>
        <v>36</v>
      </c>
      <c r="D64" s="5">
        <v>45176.0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6">
        <v>0.0</v>
      </c>
      <c r="N64" s="6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500000.0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500000.0</v>
      </c>
      <c r="Z64" s="2">
        <v>0.0</v>
      </c>
      <c r="AA64" s="2">
        <v>0.0</v>
      </c>
      <c r="AB64" s="6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</row>
    <row r="65">
      <c r="A65" s="4">
        <f>IFERROR(__xludf.DUMMYFUNCTION("""COMPUTED_VALUE"""),0.0)</f>
        <v>0</v>
      </c>
      <c r="B65" s="4">
        <f>IFERROR(__xludf.DUMMYFUNCTION("""COMPUTED_VALUE"""),2023.0)</f>
        <v>2023</v>
      </c>
      <c r="C65" s="4">
        <f>IFERROR(__xludf.DUMMYFUNCTION("""COMPUTED_VALUE"""),36.0)</f>
        <v>36</v>
      </c>
      <c r="D65" s="5">
        <v>45177.0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6">
        <v>0.0</v>
      </c>
      <c r="N65" s="6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6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</row>
    <row r="66">
      <c r="A66" s="4">
        <f>IFERROR(__xludf.DUMMYFUNCTION("""COMPUTED_VALUE"""),0.0)</f>
        <v>0</v>
      </c>
      <c r="B66" s="4">
        <f>IFERROR(__xludf.DUMMYFUNCTION("""COMPUTED_VALUE"""),2023.0)</f>
        <v>2023</v>
      </c>
      <c r="C66" s="4">
        <f>IFERROR(__xludf.DUMMYFUNCTION("""COMPUTED_VALUE"""),37.0)</f>
        <v>37</v>
      </c>
      <c r="D66" s="5">
        <v>45180.0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6">
        <v>0.0</v>
      </c>
      <c r="N66" s="6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6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</row>
    <row r="67">
      <c r="A67" s="4">
        <f>IFERROR(__xludf.DUMMYFUNCTION("""COMPUTED_VALUE"""),0.0)</f>
        <v>0</v>
      </c>
      <c r="B67" s="4">
        <f>IFERROR(__xludf.DUMMYFUNCTION("""COMPUTED_VALUE"""),2023.0)</f>
        <v>2023</v>
      </c>
      <c r="C67" s="4">
        <f>IFERROR(__xludf.DUMMYFUNCTION("""COMPUTED_VALUE"""),37.0)</f>
        <v>37</v>
      </c>
      <c r="D67" s="5">
        <v>45181.0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6">
        <v>0.0</v>
      </c>
      <c r="N67" s="6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6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</row>
    <row r="68">
      <c r="A68" s="4">
        <f>IFERROR(__xludf.DUMMYFUNCTION("""COMPUTED_VALUE"""),0.0)</f>
        <v>0</v>
      </c>
      <c r="B68" s="4">
        <f>IFERROR(__xludf.DUMMYFUNCTION("""COMPUTED_VALUE"""),2023.0)</f>
        <v>2023</v>
      </c>
      <c r="C68" s="4">
        <f>IFERROR(__xludf.DUMMYFUNCTION("""COMPUTED_VALUE"""),37.0)</f>
        <v>37</v>
      </c>
      <c r="D68" s="5">
        <v>45182.0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6">
        <v>0.0</v>
      </c>
      <c r="N68" s="6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6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</row>
    <row r="69">
      <c r="A69" s="4">
        <f>IFERROR(__xludf.DUMMYFUNCTION("""COMPUTED_VALUE"""),0.0)</f>
        <v>0</v>
      </c>
      <c r="B69" s="4">
        <f>IFERROR(__xludf.DUMMYFUNCTION("""COMPUTED_VALUE"""),2023.0)</f>
        <v>2023</v>
      </c>
      <c r="C69" s="4">
        <f>IFERROR(__xludf.DUMMYFUNCTION("""COMPUTED_VALUE"""),37.0)</f>
        <v>37</v>
      </c>
      <c r="D69" s="5">
        <v>45183.0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6">
        <v>-500000.0</v>
      </c>
      <c r="N69" s="6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6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</row>
    <row r="70">
      <c r="A70" s="4">
        <f>IFERROR(__xludf.DUMMYFUNCTION("""COMPUTED_VALUE"""),0.0)</f>
        <v>0</v>
      </c>
      <c r="B70" s="4">
        <f>IFERROR(__xludf.DUMMYFUNCTION("""COMPUTED_VALUE"""),2023.0)</f>
        <v>2023</v>
      </c>
      <c r="C70" s="4">
        <f>IFERROR(__xludf.DUMMYFUNCTION("""COMPUTED_VALUE"""),37.0)</f>
        <v>37</v>
      </c>
      <c r="D70" s="5">
        <v>45184.0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6">
        <v>0.0</v>
      </c>
      <c r="N70" s="6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6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</row>
    <row r="71">
      <c r="A71" s="4">
        <f>IFERROR(__xludf.DUMMYFUNCTION("""COMPUTED_VALUE"""),0.0)</f>
        <v>0</v>
      </c>
      <c r="B71" s="4">
        <f>IFERROR(__xludf.DUMMYFUNCTION("""COMPUTED_VALUE"""),2023.0)</f>
        <v>2023</v>
      </c>
      <c r="C71" s="4">
        <f>IFERROR(__xludf.DUMMYFUNCTION("""COMPUTED_VALUE"""),38.0)</f>
        <v>38</v>
      </c>
      <c r="D71" s="5">
        <v>45187.0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6">
        <v>0.0</v>
      </c>
      <c r="N71" s="6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6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</row>
    <row r="72">
      <c r="A72" s="4">
        <f>IFERROR(__xludf.DUMMYFUNCTION("""COMPUTED_VALUE"""),0.0)</f>
        <v>0</v>
      </c>
      <c r="B72" s="4">
        <f>IFERROR(__xludf.DUMMYFUNCTION("""COMPUTED_VALUE"""),2023.0)</f>
        <v>2023</v>
      </c>
      <c r="C72" s="4">
        <f>IFERROR(__xludf.DUMMYFUNCTION("""COMPUTED_VALUE"""),38.0)</f>
        <v>38</v>
      </c>
      <c r="D72" s="5">
        <v>45188.0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6">
        <v>0.0</v>
      </c>
      <c r="N72" s="6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6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</row>
    <row r="73">
      <c r="A73" s="4">
        <f>IFERROR(__xludf.DUMMYFUNCTION("""COMPUTED_VALUE"""),0.0)</f>
        <v>0</v>
      </c>
      <c r="B73" s="4">
        <f>IFERROR(__xludf.DUMMYFUNCTION("""COMPUTED_VALUE"""),2023.0)</f>
        <v>2023</v>
      </c>
      <c r="C73" s="4">
        <f>IFERROR(__xludf.DUMMYFUNCTION("""COMPUTED_VALUE"""),38.0)</f>
        <v>38</v>
      </c>
      <c r="D73" s="5">
        <v>45189.0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6">
        <v>0.0</v>
      </c>
      <c r="N73" s="6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6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</row>
    <row r="74">
      <c r="A74" s="4">
        <f>IFERROR(__xludf.DUMMYFUNCTION("""COMPUTED_VALUE"""),0.0)</f>
        <v>0</v>
      </c>
      <c r="B74" s="4">
        <f>IFERROR(__xludf.DUMMYFUNCTION("""COMPUTED_VALUE"""),2023.0)</f>
        <v>2023</v>
      </c>
      <c r="C74" s="4">
        <f>IFERROR(__xludf.DUMMYFUNCTION("""COMPUTED_VALUE"""),38.0)</f>
        <v>38</v>
      </c>
      <c r="D74" s="5">
        <v>45190.0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6">
        <v>0.0</v>
      </c>
      <c r="N74" s="6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6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</row>
    <row r="75">
      <c r="A75" s="4">
        <f>IFERROR(__xludf.DUMMYFUNCTION("""COMPUTED_VALUE"""),0.0)</f>
        <v>0</v>
      </c>
      <c r="B75" s="4">
        <f>IFERROR(__xludf.DUMMYFUNCTION("""COMPUTED_VALUE"""),2023.0)</f>
        <v>2023</v>
      </c>
      <c r="C75" s="4">
        <f>IFERROR(__xludf.DUMMYFUNCTION("""COMPUTED_VALUE"""),38.0)</f>
        <v>38</v>
      </c>
      <c r="D75" s="5">
        <v>45191.0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6">
        <v>0.0</v>
      </c>
      <c r="N75" s="6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6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</row>
    <row r="76">
      <c r="A76" s="4">
        <f>IFERROR(__xludf.DUMMYFUNCTION("""COMPUTED_VALUE"""),0.0)</f>
        <v>0</v>
      </c>
      <c r="B76" s="4">
        <f>IFERROR(__xludf.DUMMYFUNCTION("""COMPUTED_VALUE"""),2023.0)</f>
        <v>2023</v>
      </c>
      <c r="C76" s="4">
        <f>IFERROR(__xludf.DUMMYFUNCTION("""COMPUTED_VALUE"""),39.0)</f>
        <v>39</v>
      </c>
      <c r="D76" s="5">
        <v>45194.0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6">
        <v>0.0</v>
      </c>
      <c r="N76" s="6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6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</row>
    <row r="77">
      <c r="A77" s="4">
        <f>IFERROR(__xludf.DUMMYFUNCTION("""COMPUTED_VALUE"""),0.0)</f>
        <v>0</v>
      </c>
      <c r="B77" s="4">
        <f>IFERROR(__xludf.DUMMYFUNCTION("""COMPUTED_VALUE"""),2023.0)</f>
        <v>2023</v>
      </c>
      <c r="C77" s="4">
        <f>IFERROR(__xludf.DUMMYFUNCTION("""COMPUTED_VALUE"""),39.0)</f>
        <v>39</v>
      </c>
      <c r="D77" s="5">
        <v>45195.0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6">
        <v>0.0</v>
      </c>
      <c r="N77" s="6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6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</row>
    <row r="78">
      <c r="A78" s="4">
        <f>IFERROR(__xludf.DUMMYFUNCTION("""COMPUTED_VALUE"""),0.0)</f>
        <v>0</v>
      </c>
      <c r="B78" s="4">
        <f>IFERROR(__xludf.DUMMYFUNCTION("""COMPUTED_VALUE"""),2023.0)</f>
        <v>2023</v>
      </c>
      <c r="C78" s="4">
        <f>IFERROR(__xludf.DUMMYFUNCTION("""COMPUTED_VALUE"""),39.0)</f>
        <v>39</v>
      </c>
      <c r="D78" s="5">
        <v>45196.0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6">
        <v>0.0</v>
      </c>
      <c r="N78" s="6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6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</row>
    <row r="79">
      <c r="A79" s="4">
        <f>IFERROR(__xludf.DUMMYFUNCTION("""COMPUTED_VALUE"""),0.0)</f>
        <v>0</v>
      </c>
      <c r="B79" s="4">
        <f>IFERROR(__xludf.DUMMYFUNCTION("""COMPUTED_VALUE"""),2023.0)</f>
        <v>2023</v>
      </c>
      <c r="C79" s="4">
        <f>IFERROR(__xludf.DUMMYFUNCTION("""COMPUTED_VALUE"""),39.0)</f>
        <v>39</v>
      </c>
      <c r="D79" s="5">
        <v>45197.0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6">
        <v>0.0</v>
      </c>
      <c r="N79" s="6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6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</row>
    <row r="80">
      <c r="A80" s="4">
        <f>IFERROR(__xludf.DUMMYFUNCTION("""COMPUTED_VALUE"""),0.0)</f>
        <v>0</v>
      </c>
      <c r="B80" s="4">
        <f>IFERROR(__xludf.DUMMYFUNCTION("""COMPUTED_VALUE"""),2023.0)</f>
        <v>2023</v>
      </c>
      <c r="C80" s="4">
        <f>IFERROR(__xludf.DUMMYFUNCTION("""COMPUTED_VALUE"""),39.0)</f>
        <v>39</v>
      </c>
      <c r="D80" s="5">
        <v>45198.0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6">
        <v>0.0</v>
      </c>
      <c r="N80" s="6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6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</row>
    <row r="81">
      <c r="A81" s="4">
        <f>IFERROR(__xludf.DUMMYFUNCTION("""COMPUTED_VALUE"""),0.0)</f>
        <v>0</v>
      </c>
      <c r="B81" s="4">
        <f>IFERROR(__xludf.DUMMYFUNCTION("""COMPUTED_VALUE"""),2023.0)</f>
        <v>2023</v>
      </c>
      <c r="C81" s="4">
        <f>IFERROR(__xludf.DUMMYFUNCTION("""COMPUTED_VALUE"""),40.0)</f>
        <v>40</v>
      </c>
      <c r="D81" s="5">
        <v>45201.0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6">
        <v>0.0</v>
      </c>
      <c r="N81" s="6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6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</row>
    <row r="82">
      <c r="A82" s="4">
        <f>IFERROR(__xludf.DUMMYFUNCTION("""COMPUTED_VALUE"""),0.0)</f>
        <v>0</v>
      </c>
      <c r="B82" s="4">
        <f>IFERROR(__xludf.DUMMYFUNCTION("""COMPUTED_VALUE"""),2023.0)</f>
        <v>2023</v>
      </c>
      <c r="C82" s="4">
        <f>IFERROR(__xludf.DUMMYFUNCTION("""COMPUTED_VALUE"""),40.0)</f>
        <v>40</v>
      </c>
      <c r="D82" s="5">
        <v>45202.0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6">
        <v>200000.0</v>
      </c>
      <c r="N82" s="6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6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</row>
    <row r="83">
      <c r="A83" s="4">
        <f>IFERROR(__xludf.DUMMYFUNCTION("""COMPUTED_VALUE"""),0.0)</f>
        <v>0</v>
      </c>
      <c r="B83" s="4">
        <f>IFERROR(__xludf.DUMMYFUNCTION("""COMPUTED_VALUE"""),2023.0)</f>
        <v>2023</v>
      </c>
      <c r="C83" s="4">
        <f>IFERROR(__xludf.DUMMYFUNCTION("""COMPUTED_VALUE"""),40.0)</f>
        <v>40</v>
      </c>
      <c r="D83" s="5">
        <v>45203.0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6">
        <v>0.0</v>
      </c>
      <c r="N83" s="6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6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</row>
    <row r="84">
      <c r="A84" s="4">
        <f>IFERROR(__xludf.DUMMYFUNCTION("""COMPUTED_VALUE"""),0.0)</f>
        <v>0</v>
      </c>
      <c r="B84" s="4">
        <f>IFERROR(__xludf.DUMMYFUNCTION("""COMPUTED_VALUE"""),2023.0)</f>
        <v>2023</v>
      </c>
      <c r="C84" s="4">
        <f>IFERROR(__xludf.DUMMYFUNCTION("""COMPUTED_VALUE"""),40.0)</f>
        <v>40</v>
      </c>
      <c r="D84" s="5">
        <v>45204.0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6">
        <v>0.0</v>
      </c>
      <c r="N84" s="6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6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</row>
    <row r="85">
      <c r="A85" s="4">
        <f>IFERROR(__xludf.DUMMYFUNCTION("""COMPUTED_VALUE"""),0.0)</f>
        <v>0</v>
      </c>
      <c r="B85" s="4">
        <f>IFERROR(__xludf.DUMMYFUNCTION("""COMPUTED_VALUE"""),2023.0)</f>
        <v>2023</v>
      </c>
      <c r="C85" s="4">
        <f>IFERROR(__xludf.DUMMYFUNCTION("""COMPUTED_VALUE"""),40.0)</f>
        <v>40</v>
      </c>
      <c r="D85" s="5">
        <v>45205.0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6">
        <v>0.0</v>
      </c>
      <c r="N85" s="6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6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</row>
    <row r="86">
      <c r="A86" s="4">
        <f>IFERROR(__xludf.DUMMYFUNCTION("""COMPUTED_VALUE"""),0.0)</f>
        <v>0</v>
      </c>
      <c r="B86" s="4">
        <f>IFERROR(__xludf.DUMMYFUNCTION("""COMPUTED_VALUE"""),2023.0)</f>
        <v>2023</v>
      </c>
      <c r="C86" s="4">
        <f>IFERROR(__xludf.DUMMYFUNCTION("""COMPUTED_VALUE"""),41.0)</f>
        <v>41</v>
      </c>
      <c r="D86" s="5">
        <v>45208.0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6">
        <v>0.0</v>
      </c>
      <c r="N86" s="6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6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</row>
    <row r="87">
      <c r="A87" s="4">
        <f>IFERROR(__xludf.DUMMYFUNCTION("""COMPUTED_VALUE"""),0.0)</f>
        <v>0</v>
      </c>
      <c r="B87" s="4">
        <f>IFERROR(__xludf.DUMMYFUNCTION("""COMPUTED_VALUE"""),2023.0)</f>
        <v>2023</v>
      </c>
      <c r="C87" s="4">
        <f>IFERROR(__xludf.DUMMYFUNCTION("""COMPUTED_VALUE"""),41.0)</f>
        <v>41</v>
      </c>
      <c r="D87" s="5">
        <v>45209.0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6">
        <v>0.0</v>
      </c>
      <c r="N87" s="6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6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</row>
    <row r="88">
      <c r="A88" s="4">
        <f>IFERROR(__xludf.DUMMYFUNCTION("""COMPUTED_VALUE"""),0.0)</f>
        <v>0</v>
      </c>
      <c r="B88" s="4">
        <f>IFERROR(__xludf.DUMMYFUNCTION("""COMPUTED_VALUE"""),2023.0)</f>
        <v>2023</v>
      </c>
      <c r="C88" s="4">
        <f>IFERROR(__xludf.DUMMYFUNCTION("""COMPUTED_VALUE"""),41.0)</f>
        <v>41</v>
      </c>
      <c r="D88" s="5">
        <v>45210.0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6">
        <v>0.0</v>
      </c>
      <c r="N88" s="6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6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</row>
    <row r="89">
      <c r="A89" s="4">
        <f>IFERROR(__xludf.DUMMYFUNCTION("""COMPUTED_VALUE"""),0.0)</f>
        <v>0</v>
      </c>
      <c r="B89" s="4">
        <f>IFERROR(__xludf.DUMMYFUNCTION("""COMPUTED_VALUE"""),2023.0)</f>
        <v>2023</v>
      </c>
      <c r="C89" s="4">
        <f>IFERROR(__xludf.DUMMYFUNCTION("""COMPUTED_VALUE"""),41.0)</f>
        <v>41</v>
      </c>
      <c r="D89" s="5">
        <v>45211.0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6">
        <v>0.0</v>
      </c>
      <c r="N89" s="6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6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</row>
    <row r="90">
      <c r="A90" s="4">
        <f>IFERROR(__xludf.DUMMYFUNCTION("""COMPUTED_VALUE"""),0.0)</f>
        <v>0</v>
      </c>
      <c r="B90" s="4">
        <f>IFERROR(__xludf.DUMMYFUNCTION("""COMPUTED_VALUE"""),2023.0)</f>
        <v>2023</v>
      </c>
      <c r="C90" s="4">
        <f>IFERROR(__xludf.DUMMYFUNCTION("""COMPUTED_VALUE"""),41.0)</f>
        <v>41</v>
      </c>
      <c r="D90" s="5">
        <v>45212.0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6">
        <v>0.0</v>
      </c>
      <c r="N90" s="6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6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</row>
    <row r="91">
      <c r="A91" s="4">
        <f>IFERROR(__xludf.DUMMYFUNCTION("""COMPUTED_VALUE"""),0.0)</f>
        <v>0</v>
      </c>
      <c r="B91" s="4">
        <f>IFERROR(__xludf.DUMMYFUNCTION("""COMPUTED_VALUE"""),2023.0)</f>
        <v>2023</v>
      </c>
      <c r="C91" s="4">
        <f>IFERROR(__xludf.DUMMYFUNCTION("""COMPUTED_VALUE"""),42.0)</f>
        <v>42</v>
      </c>
      <c r="D91" s="5">
        <v>45215.0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6">
        <v>0.0</v>
      </c>
      <c r="N91" s="6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6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</row>
    <row r="92">
      <c r="A92" s="4">
        <f>IFERROR(__xludf.DUMMYFUNCTION("""COMPUTED_VALUE"""),0.0)</f>
        <v>0</v>
      </c>
      <c r="B92" s="4">
        <f>IFERROR(__xludf.DUMMYFUNCTION("""COMPUTED_VALUE"""),2023.0)</f>
        <v>2023</v>
      </c>
      <c r="C92" s="4">
        <f>IFERROR(__xludf.DUMMYFUNCTION("""COMPUTED_VALUE"""),42.0)</f>
        <v>42</v>
      </c>
      <c r="D92" s="5">
        <v>45216.0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6">
        <v>0.0</v>
      </c>
      <c r="N92" s="6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6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</row>
    <row r="93">
      <c r="A93" s="4">
        <f>IFERROR(__xludf.DUMMYFUNCTION("""COMPUTED_VALUE"""),0.0)</f>
        <v>0</v>
      </c>
      <c r="B93" s="4">
        <f>IFERROR(__xludf.DUMMYFUNCTION("""COMPUTED_VALUE"""),2023.0)</f>
        <v>2023</v>
      </c>
      <c r="C93" s="4">
        <f>IFERROR(__xludf.DUMMYFUNCTION("""COMPUTED_VALUE"""),42.0)</f>
        <v>42</v>
      </c>
      <c r="D93" s="5">
        <v>45217.0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6">
        <v>0.0</v>
      </c>
      <c r="N93" s="6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6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</row>
    <row r="94">
      <c r="A94" s="4">
        <f>IFERROR(__xludf.DUMMYFUNCTION("""COMPUTED_VALUE"""),0.0)</f>
        <v>0</v>
      </c>
      <c r="B94" s="4">
        <f>IFERROR(__xludf.DUMMYFUNCTION("""COMPUTED_VALUE"""),2023.0)</f>
        <v>2023</v>
      </c>
      <c r="C94" s="4">
        <f>IFERROR(__xludf.DUMMYFUNCTION("""COMPUTED_VALUE"""),42.0)</f>
        <v>42</v>
      </c>
      <c r="D94" s="5">
        <v>45218.0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6">
        <v>0.0</v>
      </c>
      <c r="N94" s="6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6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</row>
    <row r="95">
      <c r="A95" s="4">
        <f>IFERROR(__xludf.DUMMYFUNCTION("""COMPUTED_VALUE"""),0.0)</f>
        <v>0</v>
      </c>
      <c r="B95" s="4">
        <f>IFERROR(__xludf.DUMMYFUNCTION("""COMPUTED_VALUE"""),2023.0)</f>
        <v>2023</v>
      </c>
      <c r="C95" s="4">
        <f>IFERROR(__xludf.DUMMYFUNCTION("""COMPUTED_VALUE"""),42.0)</f>
        <v>42</v>
      </c>
      <c r="D95" s="5">
        <v>45219.0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6">
        <v>0.0</v>
      </c>
      <c r="N95" s="6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6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</row>
    <row r="96">
      <c r="A96" s="4">
        <f>IFERROR(__xludf.DUMMYFUNCTION("""COMPUTED_VALUE"""),0.0)</f>
        <v>0</v>
      </c>
      <c r="B96" s="4">
        <f>IFERROR(__xludf.DUMMYFUNCTION("""COMPUTED_VALUE"""),2023.0)</f>
        <v>2023</v>
      </c>
      <c r="C96" s="4">
        <f>IFERROR(__xludf.DUMMYFUNCTION("""COMPUTED_VALUE"""),43.0)</f>
        <v>43</v>
      </c>
      <c r="D96" s="5">
        <v>45222.0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6">
        <v>0.0</v>
      </c>
      <c r="N96" s="6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6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</row>
    <row r="97">
      <c r="A97" s="4">
        <f>IFERROR(__xludf.DUMMYFUNCTION("""COMPUTED_VALUE"""),0.0)</f>
        <v>0</v>
      </c>
      <c r="B97" s="4">
        <f>IFERROR(__xludf.DUMMYFUNCTION("""COMPUTED_VALUE"""),2023.0)</f>
        <v>2023</v>
      </c>
      <c r="C97" s="4">
        <f>IFERROR(__xludf.DUMMYFUNCTION("""COMPUTED_VALUE"""),43.0)</f>
        <v>43</v>
      </c>
      <c r="D97" s="5">
        <v>45223.0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6">
        <v>0.0</v>
      </c>
      <c r="N97" s="6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6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</row>
    <row r="98">
      <c r="A98" s="4">
        <f>IFERROR(__xludf.DUMMYFUNCTION("""COMPUTED_VALUE"""),0.0)</f>
        <v>0</v>
      </c>
      <c r="B98" s="4">
        <f>IFERROR(__xludf.DUMMYFUNCTION("""COMPUTED_VALUE"""),2023.0)</f>
        <v>2023</v>
      </c>
      <c r="C98" s="4">
        <f>IFERROR(__xludf.DUMMYFUNCTION("""COMPUTED_VALUE"""),43.0)</f>
        <v>43</v>
      </c>
      <c r="D98" s="5">
        <v>45224.0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6">
        <v>0.0</v>
      </c>
      <c r="N98" s="6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6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</row>
    <row r="99">
      <c r="A99" s="4">
        <f>IFERROR(__xludf.DUMMYFUNCTION("""COMPUTED_VALUE"""),0.0)</f>
        <v>0</v>
      </c>
      <c r="B99" s="4">
        <f>IFERROR(__xludf.DUMMYFUNCTION("""COMPUTED_VALUE"""),2023.0)</f>
        <v>2023</v>
      </c>
      <c r="C99" s="4">
        <f>IFERROR(__xludf.DUMMYFUNCTION("""COMPUTED_VALUE"""),43.0)</f>
        <v>43</v>
      </c>
      <c r="D99" s="5">
        <v>45225.0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6">
        <v>0.0</v>
      </c>
      <c r="N99" s="6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6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</row>
    <row r="100">
      <c r="A100" s="4">
        <f>IFERROR(__xludf.DUMMYFUNCTION("""COMPUTED_VALUE"""),0.0)</f>
        <v>0</v>
      </c>
      <c r="B100" s="4">
        <f>IFERROR(__xludf.DUMMYFUNCTION("""COMPUTED_VALUE"""),2023.0)</f>
        <v>2023</v>
      </c>
      <c r="C100" s="4">
        <f>IFERROR(__xludf.DUMMYFUNCTION("""COMPUTED_VALUE"""),43.0)</f>
        <v>43</v>
      </c>
      <c r="D100" s="5">
        <v>45226.0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6">
        <v>0.0</v>
      </c>
      <c r="N100" s="6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6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</row>
    <row r="101">
      <c r="A101" s="4">
        <f>IFERROR(__xludf.DUMMYFUNCTION("""COMPUTED_VALUE"""),0.0)</f>
        <v>0</v>
      </c>
      <c r="B101" s="4">
        <f>IFERROR(__xludf.DUMMYFUNCTION("""COMPUTED_VALUE"""),2023.0)</f>
        <v>2023</v>
      </c>
      <c r="C101" s="4">
        <f>IFERROR(__xludf.DUMMYFUNCTION("""COMPUTED_VALUE"""),44.0)</f>
        <v>44</v>
      </c>
      <c r="D101" s="5">
        <v>45229.0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6">
        <v>0.0</v>
      </c>
      <c r="N101" s="6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6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</row>
    <row r="102">
      <c r="A102" s="4">
        <f>IFERROR(__xludf.DUMMYFUNCTION("""COMPUTED_VALUE"""),0.0)</f>
        <v>0</v>
      </c>
      <c r="B102" s="4">
        <f>IFERROR(__xludf.DUMMYFUNCTION("""COMPUTED_VALUE"""),2023.0)</f>
        <v>2023</v>
      </c>
      <c r="C102" s="4">
        <f>IFERROR(__xludf.DUMMYFUNCTION("""COMPUTED_VALUE"""),44.0)</f>
        <v>44</v>
      </c>
      <c r="D102" s="5">
        <v>45230.0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6">
        <v>0.0</v>
      </c>
      <c r="N102" s="6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6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</row>
    <row r="103">
      <c r="A103" s="4">
        <f>IFERROR(__xludf.DUMMYFUNCTION("""COMPUTED_VALUE"""),0.0)</f>
        <v>0</v>
      </c>
      <c r="B103" s="4">
        <f>IFERROR(__xludf.DUMMYFUNCTION("""COMPUTED_VALUE"""),2023.0)</f>
        <v>2023</v>
      </c>
      <c r="C103" s="4">
        <f>IFERROR(__xludf.DUMMYFUNCTION("""COMPUTED_VALUE"""),44.0)</f>
        <v>44</v>
      </c>
      <c r="D103" s="5">
        <v>45231.0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6">
        <v>0.0</v>
      </c>
      <c r="N103" s="6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6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</row>
    <row r="104">
      <c r="A104" s="4">
        <f>IFERROR(__xludf.DUMMYFUNCTION("""COMPUTED_VALUE"""),0.0)</f>
        <v>0</v>
      </c>
      <c r="B104" s="4">
        <f>IFERROR(__xludf.DUMMYFUNCTION("""COMPUTED_VALUE"""),2023.0)</f>
        <v>2023</v>
      </c>
      <c r="C104" s="4">
        <f>IFERROR(__xludf.DUMMYFUNCTION("""COMPUTED_VALUE"""),44.0)</f>
        <v>44</v>
      </c>
      <c r="D104" s="5">
        <v>45232.0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6">
        <v>0.0</v>
      </c>
      <c r="N104" s="6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6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</row>
    <row r="105">
      <c r="A105" s="4">
        <f>IFERROR(__xludf.DUMMYFUNCTION("""COMPUTED_VALUE"""),0.0)</f>
        <v>0</v>
      </c>
      <c r="B105" s="4">
        <f>IFERROR(__xludf.DUMMYFUNCTION("""COMPUTED_VALUE"""),2023.0)</f>
        <v>2023</v>
      </c>
      <c r="C105" s="4">
        <f>IFERROR(__xludf.DUMMYFUNCTION("""COMPUTED_VALUE"""),44.0)</f>
        <v>44</v>
      </c>
      <c r="D105" s="5">
        <v>45233.0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6">
        <v>0.0</v>
      </c>
      <c r="N105" s="6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6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</row>
    <row r="106">
      <c r="A106" s="4">
        <f>IFERROR(__xludf.DUMMYFUNCTION("""COMPUTED_VALUE"""),0.0)</f>
        <v>0</v>
      </c>
      <c r="B106" s="4">
        <f>IFERROR(__xludf.DUMMYFUNCTION("""COMPUTED_VALUE"""),2023.0)</f>
        <v>2023</v>
      </c>
      <c r="C106" s="4">
        <f>IFERROR(__xludf.DUMMYFUNCTION("""COMPUTED_VALUE"""),45.0)</f>
        <v>45</v>
      </c>
      <c r="D106" s="5">
        <v>45236.0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6">
        <v>300000.0</v>
      </c>
      <c r="N106" s="6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-500000.0</v>
      </c>
      <c r="Z106" s="2">
        <v>0.0</v>
      </c>
      <c r="AA106" s="2">
        <v>0.0</v>
      </c>
      <c r="AB106" s="6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</row>
    <row r="107">
      <c r="A107" s="4">
        <f>IFERROR(__xludf.DUMMYFUNCTION("""COMPUTED_VALUE"""),0.0)</f>
        <v>0</v>
      </c>
      <c r="B107" s="4">
        <f>IFERROR(__xludf.DUMMYFUNCTION("""COMPUTED_VALUE"""),2023.0)</f>
        <v>2023</v>
      </c>
      <c r="C107" s="4">
        <f>IFERROR(__xludf.DUMMYFUNCTION("""COMPUTED_VALUE"""),45.0)</f>
        <v>45</v>
      </c>
      <c r="D107" s="5">
        <v>45237.0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6">
        <v>0.0</v>
      </c>
      <c r="N107" s="6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6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</row>
    <row r="108">
      <c r="A108" s="4">
        <f>IFERROR(__xludf.DUMMYFUNCTION("""COMPUTED_VALUE"""),0.0)</f>
        <v>0</v>
      </c>
      <c r="B108" s="4">
        <f>IFERROR(__xludf.DUMMYFUNCTION("""COMPUTED_VALUE"""),2023.0)</f>
        <v>2023</v>
      </c>
      <c r="C108" s="4">
        <f>IFERROR(__xludf.DUMMYFUNCTION("""COMPUTED_VALUE"""),45.0)</f>
        <v>45</v>
      </c>
      <c r="D108" s="5">
        <v>45238.0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6">
        <v>0.0</v>
      </c>
      <c r="N108" s="6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6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</row>
    <row r="109">
      <c r="A109" s="4">
        <f>IFERROR(__xludf.DUMMYFUNCTION("""COMPUTED_VALUE"""),0.0)</f>
        <v>0</v>
      </c>
      <c r="B109" s="4">
        <f>IFERROR(__xludf.DUMMYFUNCTION("""COMPUTED_VALUE"""),2023.0)</f>
        <v>2023</v>
      </c>
      <c r="C109" s="4">
        <f>IFERROR(__xludf.DUMMYFUNCTION("""COMPUTED_VALUE"""),45.0)</f>
        <v>45</v>
      </c>
      <c r="D109" s="5">
        <v>45239.0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250000.0</v>
      </c>
      <c r="L109" s="2">
        <v>0.0</v>
      </c>
      <c r="M109" s="6">
        <v>0.0</v>
      </c>
      <c r="N109" s="6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250000.0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6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</row>
    <row r="110">
      <c r="A110" s="4">
        <f>IFERROR(__xludf.DUMMYFUNCTION("""COMPUTED_VALUE"""),0.0)</f>
        <v>0</v>
      </c>
      <c r="B110" s="4">
        <f>IFERROR(__xludf.DUMMYFUNCTION("""COMPUTED_VALUE"""),2023.0)</f>
        <v>2023</v>
      </c>
      <c r="C110" s="4">
        <f>IFERROR(__xludf.DUMMYFUNCTION("""COMPUTED_VALUE"""),45.0)</f>
        <v>45</v>
      </c>
      <c r="D110" s="5">
        <v>45240.0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6">
        <v>0.0</v>
      </c>
      <c r="N110" s="6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6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</row>
    <row r="111">
      <c r="A111" s="4">
        <f>IFERROR(__xludf.DUMMYFUNCTION("""COMPUTED_VALUE"""),0.0)</f>
        <v>0</v>
      </c>
      <c r="B111" s="4">
        <f>IFERROR(__xludf.DUMMYFUNCTION("""COMPUTED_VALUE"""),2023.0)</f>
        <v>2023</v>
      </c>
      <c r="C111" s="4">
        <f>IFERROR(__xludf.DUMMYFUNCTION("""COMPUTED_VALUE"""),46.0)</f>
        <v>46</v>
      </c>
      <c r="D111" s="5">
        <v>45243.0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6">
        <v>0.0</v>
      </c>
      <c r="N111" s="6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6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</row>
    <row r="112">
      <c r="A112" s="4">
        <f>IFERROR(__xludf.DUMMYFUNCTION("""COMPUTED_VALUE"""),0.0)</f>
        <v>0</v>
      </c>
      <c r="B112" s="4">
        <f>IFERROR(__xludf.DUMMYFUNCTION("""COMPUTED_VALUE"""),2023.0)</f>
        <v>2023</v>
      </c>
      <c r="C112" s="4">
        <f>IFERROR(__xludf.DUMMYFUNCTION("""COMPUTED_VALUE"""),46.0)</f>
        <v>46</v>
      </c>
      <c r="D112" s="5">
        <v>45244.0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6">
        <v>0.0</v>
      </c>
      <c r="N112" s="6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6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</row>
    <row r="113">
      <c r="A113" s="4">
        <f>IFERROR(__xludf.DUMMYFUNCTION("""COMPUTED_VALUE"""),0.0)</f>
        <v>0</v>
      </c>
      <c r="B113" s="4">
        <f>IFERROR(__xludf.DUMMYFUNCTION("""COMPUTED_VALUE"""),2023.0)</f>
        <v>2023</v>
      </c>
      <c r="C113" s="4">
        <f>IFERROR(__xludf.DUMMYFUNCTION("""COMPUTED_VALUE"""),46.0)</f>
        <v>46</v>
      </c>
      <c r="D113" s="5">
        <v>45245.0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6">
        <v>0.0</v>
      </c>
      <c r="N113" s="6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6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</row>
    <row r="114">
      <c r="A114" s="4">
        <f>IFERROR(__xludf.DUMMYFUNCTION("""COMPUTED_VALUE"""),0.0)</f>
        <v>0</v>
      </c>
      <c r="B114" s="4">
        <f>IFERROR(__xludf.DUMMYFUNCTION("""COMPUTED_VALUE"""),2023.0)</f>
        <v>2023</v>
      </c>
      <c r="C114" s="4">
        <f>IFERROR(__xludf.DUMMYFUNCTION("""COMPUTED_VALUE"""),46.0)</f>
        <v>46</v>
      </c>
      <c r="D114" s="5">
        <v>45246.0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6">
        <v>0.0</v>
      </c>
      <c r="N114" s="6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6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</row>
    <row r="115">
      <c r="A115" s="4">
        <f>IFERROR(__xludf.DUMMYFUNCTION("""COMPUTED_VALUE"""),0.0)</f>
        <v>0</v>
      </c>
      <c r="B115" s="4">
        <f>IFERROR(__xludf.DUMMYFUNCTION("""COMPUTED_VALUE"""),2023.0)</f>
        <v>2023</v>
      </c>
      <c r="C115" s="4">
        <f>IFERROR(__xludf.DUMMYFUNCTION("""COMPUTED_VALUE"""),46.0)</f>
        <v>46</v>
      </c>
      <c r="D115" s="5">
        <v>45247.0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6">
        <v>-500000.0</v>
      </c>
      <c r="N115" s="6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-250000.0</v>
      </c>
      <c r="Z115" s="2">
        <v>0.0</v>
      </c>
      <c r="AA115" s="2">
        <v>0.0</v>
      </c>
      <c r="AB115" s="6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</row>
    <row r="116">
      <c r="A116" s="4">
        <f>IFERROR(__xludf.DUMMYFUNCTION("""COMPUTED_VALUE"""),0.0)</f>
        <v>0</v>
      </c>
      <c r="B116" s="4">
        <f>IFERROR(__xludf.DUMMYFUNCTION("""COMPUTED_VALUE"""),2023.0)</f>
        <v>2023</v>
      </c>
      <c r="C116" s="4">
        <f>IFERROR(__xludf.DUMMYFUNCTION("""COMPUTED_VALUE"""),47.0)</f>
        <v>47</v>
      </c>
      <c r="D116" s="5">
        <v>45250.0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6">
        <v>0.0</v>
      </c>
      <c r="N116" s="6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6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</row>
    <row r="117">
      <c r="A117" s="4">
        <f>IFERROR(__xludf.DUMMYFUNCTION("""COMPUTED_VALUE"""),0.0)</f>
        <v>0</v>
      </c>
      <c r="B117" s="4">
        <f>IFERROR(__xludf.DUMMYFUNCTION("""COMPUTED_VALUE"""),2023.0)</f>
        <v>2023</v>
      </c>
      <c r="C117" s="4">
        <f>IFERROR(__xludf.DUMMYFUNCTION("""COMPUTED_VALUE"""),47.0)</f>
        <v>47</v>
      </c>
      <c r="D117" s="5">
        <v>45251.0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6">
        <v>0.0</v>
      </c>
      <c r="N117" s="6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6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</row>
    <row r="118">
      <c r="A118" s="4">
        <f>IFERROR(__xludf.DUMMYFUNCTION("""COMPUTED_VALUE"""),0.0)</f>
        <v>0</v>
      </c>
      <c r="B118" s="4">
        <f>IFERROR(__xludf.DUMMYFUNCTION("""COMPUTED_VALUE"""),2023.0)</f>
        <v>2023</v>
      </c>
      <c r="C118" s="4">
        <f>IFERROR(__xludf.DUMMYFUNCTION("""COMPUTED_VALUE"""),47.0)</f>
        <v>47</v>
      </c>
      <c r="D118" s="5">
        <v>45252.0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250000.0</v>
      </c>
      <c r="L118" s="2">
        <v>0.0</v>
      </c>
      <c r="M118" s="6">
        <v>0.0</v>
      </c>
      <c r="N118" s="6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250000.0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6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</row>
    <row r="119">
      <c r="A119" s="4">
        <f>IFERROR(__xludf.DUMMYFUNCTION("""COMPUTED_VALUE"""),0.0)</f>
        <v>0</v>
      </c>
      <c r="B119" s="4">
        <f>IFERROR(__xludf.DUMMYFUNCTION("""COMPUTED_VALUE"""),2023.0)</f>
        <v>2023</v>
      </c>
      <c r="C119" s="4">
        <f>IFERROR(__xludf.DUMMYFUNCTION("""COMPUTED_VALUE"""),47.0)</f>
        <v>47</v>
      </c>
      <c r="D119" s="5">
        <v>45253.0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6">
        <v>0.0</v>
      </c>
      <c r="N119" s="6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6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</row>
    <row r="120">
      <c r="A120" s="4">
        <f>IFERROR(__xludf.DUMMYFUNCTION("""COMPUTED_VALUE"""),0.0)</f>
        <v>0</v>
      </c>
      <c r="B120" s="4">
        <f>IFERROR(__xludf.DUMMYFUNCTION("""COMPUTED_VALUE"""),2023.0)</f>
        <v>2023</v>
      </c>
      <c r="C120" s="4">
        <f>IFERROR(__xludf.DUMMYFUNCTION("""COMPUTED_VALUE"""),47.0)</f>
        <v>47</v>
      </c>
      <c r="D120" s="5">
        <v>45254.0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6">
        <v>0.0</v>
      </c>
      <c r="N120" s="6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6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</row>
    <row r="121">
      <c r="A121" s="4">
        <f>IFERROR(__xludf.DUMMYFUNCTION("""COMPUTED_VALUE"""),0.0)</f>
        <v>0</v>
      </c>
      <c r="B121" s="4">
        <f>IFERROR(__xludf.DUMMYFUNCTION("""COMPUTED_VALUE"""),2023.0)</f>
        <v>2023</v>
      </c>
      <c r="C121" s="4">
        <f>IFERROR(__xludf.DUMMYFUNCTION("""COMPUTED_VALUE"""),48.0)</f>
        <v>48</v>
      </c>
      <c r="D121" s="5">
        <v>45257.0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6">
        <v>0.0</v>
      </c>
      <c r="N121" s="6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6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</row>
    <row r="122">
      <c r="A122" s="4">
        <f>IFERROR(__xludf.DUMMYFUNCTION("""COMPUTED_VALUE"""),0.0)</f>
        <v>0</v>
      </c>
      <c r="B122" s="4">
        <f>IFERROR(__xludf.DUMMYFUNCTION("""COMPUTED_VALUE"""),2023.0)</f>
        <v>2023</v>
      </c>
      <c r="C122" s="4">
        <f>IFERROR(__xludf.DUMMYFUNCTION("""COMPUTED_VALUE"""),48.0)</f>
        <v>48</v>
      </c>
      <c r="D122" s="5">
        <v>45258.0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6">
        <v>0.0</v>
      </c>
      <c r="N122" s="6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6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</row>
    <row r="123">
      <c r="A123" s="4">
        <f>IFERROR(__xludf.DUMMYFUNCTION("""COMPUTED_VALUE"""),0.0)</f>
        <v>0</v>
      </c>
      <c r="B123" s="4">
        <f>IFERROR(__xludf.DUMMYFUNCTION("""COMPUTED_VALUE"""),2023.0)</f>
        <v>2023</v>
      </c>
      <c r="C123" s="4">
        <f>IFERROR(__xludf.DUMMYFUNCTION("""COMPUTED_VALUE"""),48.0)</f>
        <v>48</v>
      </c>
      <c r="D123" s="5">
        <v>45259.0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6">
        <v>0.0</v>
      </c>
      <c r="N123" s="6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6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</row>
    <row r="124">
      <c r="A124" s="4">
        <f>IFERROR(__xludf.DUMMYFUNCTION("""COMPUTED_VALUE"""),0.0)</f>
        <v>0</v>
      </c>
      <c r="B124" s="4">
        <f>IFERROR(__xludf.DUMMYFUNCTION("""COMPUTED_VALUE"""),2023.0)</f>
        <v>2023</v>
      </c>
      <c r="C124" s="4">
        <f>IFERROR(__xludf.DUMMYFUNCTION("""COMPUTED_VALUE"""),48.0)</f>
        <v>48</v>
      </c>
      <c r="D124" s="5">
        <v>45260.0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6">
        <v>0.0</v>
      </c>
      <c r="N124" s="6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6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</row>
    <row r="125">
      <c r="A125" s="4">
        <f>IFERROR(__xludf.DUMMYFUNCTION("""COMPUTED_VALUE"""),0.0)</f>
        <v>0</v>
      </c>
      <c r="B125" s="4">
        <f>IFERROR(__xludf.DUMMYFUNCTION("""COMPUTED_VALUE"""),2023.0)</f>
        <v>2023</v>
      </c>
      <c r="C125" s="4">
        <f>IFERROR(__xludf.DUMMYFUNCTION("""COMPUTED_VALUE"""),48.0)</f>
        <v>48</v>
      </c>
      <c r="D125" s="5">
        <v>45261.0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6">
        <v>0.0</v>
      </c>
      <c r="N125" s="6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6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</row>
    <row r="126">
      <c r="A126" s="4">
        <f>IFERROR(__xludf.DUMMYFUNCTION("""COMPUTED_VALUE"""),0.0)</f>
        <v>0</v>
      </c>
      <c r="B126" s="4">
        <f>IFERROR(__xludf.DUMMYFUNCTION("""COMPUTED_VALUE"""),2023.0)</f>
        <v>2023</v>
      </c>
      <c r="C126" s="4">
        <f>IFERROR(__xludf.DUMMYFUNCTION("""COMPUTED_VALUE"""),49.0)</f>
        <v>49</v>
      </c>
      <c r="D126" s="5">
        <v>45264.0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6">
        <v>0.0</v>
      </c>
      <c r="N126" s="6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6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</row>
    <row r="127">
      <c r="A127" s="4">
        <f>IFERROR(__xludf.DUMMYFUNCTION("""COMPUTED_VALUE"""),0.0)</f>
        <v>0</v>
      </c>
      <c r="B127" s="4">
        <f>IFERROR(__xludf.DUMMYFUNCTION("""COMPUTED_VALUE"""),2023.0)</f>
        <v>2023</v>
      </c>
      <c r="C127" s="4">
        <f>IFERROR(__xludf.DUMMYFUNCTION("""COMPUTED_VALUE"""),49.0)</f>
        <v>49</v>
      </c>
      <c r="D127" s="5">
        <v>45265.0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6">
        <v>0.0</v>
      </c>
      <c r="N127" s="6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6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</row>
    <row r="128">
      <c r="A128" s="4">
        <f>IFERROR(__xludf.DUMMYFUNCTION("""COMPUTED_VALUE"""),0.0)</f>
        <v>0</v>
      </c>
      <c r="B128" s="4">
        <f>IFERROR(__xludf.DUMMYFUNCTION("""COMPUTED_VALUE"""),2023.0)</f>
        <v>2023</v>
      </c>
      <c r="C128" s="4">
        <f>IFERROR(__xludf.DUMMYFUNCTION("""COMPUTED_VALUE"""),49.0)</f>
        <v>49</v>
      </c>
      <c r="D128" s="5">
        <v>45266.0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6">
        <v>0.0</v>
      </c>
      <c r="N128" s="6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6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</row>
    <row r="129">
      <c r="A129" s="4">
        <f>IFERROR(__xludf.DUMMYFUNCTION("""COMPUTED_VALUE"""),0.0)</f>
        <v>0</v>
      </c>
      <c r="B129" s="4">
        <f>IFERROR(__xludf.DUMMYFUNCTION("""COMPUTED_VALUE"""),2023.0)</f>
        <v>2023</v>
      </c>
      <c r="C129" s="4">
        <f>IFERROR(__xludf.DUMMYFUNCTION("""COMPUTED_VALUE"""),49.0)</f>
        <v>49</v>
      </c>
      <c r="D129" s="5">
        <v>45267.0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6">
        <v>0.0</v>
      </c>
      <c r="N129" s="6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6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</row>
    <row r="130">
      <c r="A130" s="4">
        <f>IFERROR(__xludf.DUMMYFUNCTION("""COMPUTED_VALUE"""),0.0)</f>
        <v>0</v>
      </c>
      <c r="B130" s="4">
        <f>IFERROR(__xludf.DUMMYFUNCTION("""COMPUTED_VALUE"""),2023.0)</f>
        <v>2023</v>
      </c>
      <c r="C130" s="4">
        <f>IFERROR(__xludf.DUMMYFUNCTION("""COMPUTED_VALUE"""),49.0)</f>
        <v>49</v>
      </c>
      <c r="D130" s="5">
        <v>45268.0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6">
        <v>0.0</v>
      </c>
      <c r="N130" s="6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6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</row>
    <row r="131">
      <c r="A131" s="4">
        <f>IFERROR(__xludf.DUMMYFUNCTION("""COMPUTED_VALUE"""),0.0)</f>
        <v>0</v>
      </c>
      <c r="B131" s="4">
        <f>IFERROR(__xludf.DUMMYFUNCTION("""COMPUTED_VALUE"""),2023.0)</f>
        <v>2023</v>
      </c>
      <c r="C131" s="4">
        <f>IFERROR(__xludf.DUMMYFUNCTION("""COMPUTED_VALUE"""),50.0)</f>
        <v>50</v>
      </c>
      <c r="D131" s="5">
        <v>45271.0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6">
        <v>0.0</v>
      </c>
      <c r="N131" s="6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6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</row>
    <row r="132">
      <c r="A132" s="4">
        <f>IFERROR(__xludf.DUMMYFUNCTION("""COMPUTED_VALUE"""),0.0)</f>
        <v>0</v>
      </c>
      <c r="B132" s="4">
        <f>IFERROR(__xludf.DUMMYFUNCTION("""COMPUTED_VALUE"""),2023.0)</f>
        <v>2023</v>
      </c>
      <c r="C132" s="4">
        <f>IFERROR(__xludf.DUMMYFUNCTION("""COMPUTED_VALUE"""),50.0)</f>
        <v>50</v>
      </c>
      <c r="D132" s="5">
        <v>45272.0</v>
      </c>
      <c r="E132" s="2">
        <v>-172000.0</v>
      </c>
      <c r="F132" s="2">
        <v>-156000.0</v>
      </c>
      <c r="G132" s="2">
        <v>0.0</v>
      </c>
      <c r="H132" s="2">
        <v>0.0</v>
      </c>
      <c r="I132" s="2">
        <v>0.0</v>
      </c>
      <c r="J132" s="2">
        <v>0.0</v>
      </c>
      <c r="K132" s="2">
        <v>-207000.0</v>
      </c>
      <c r="L132" s="2">
        <v>0.0</v>
      </c>
      <c r="M132" s="6">
        <v>-107000.0</v>
      </c>
      <c r="N132" s="6">
        <v>-136000.0</v>
      </c>
      <c r="O132" s="2">
        <v>0.0</v>
      </c>
      <c r="P132" s="2">
        <v>0.0</v>
      </c>
      <c r="Q132" s="2">
        <v>0.0</v>
      </c>
      <c r="R132" s="2">
        <v>0.0</v>
      </c>
      <c r="S132" s="2">
        <v>-260000.0</v>
      </c>
      <c r="T132" s="2">
        <v>-103000.0</v>
      </c>
      <c r="U132" s="2">
        <v>0.0</v>
      </c>
      <c r="V132" s="2">
        <v>0.0</v>
      </c>
      <c r="W132" s="2">
        <v>0.0</v>
      </c>
      <c r="X132" s="2">
        <v>0.0</v>
      </c>
      <c r="Y132" s="2">
        <v>-159000.0</v>
      </c>
      <c r="Z132" s="2">
        <v>0.0</v>
      </c>
      <c r="AA132" s="2">
        <v>0.0</v>
      </c>
      <c r="AB132" s="6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</row>
    <row r="133">
      <c r="A133" s="4">
        <f>IFERROR(__xludf.DUMMYFUNCTION("""COMPUTED_VALUE"""),0.0)</f>
        <v>0</v>
      </c>
      <c r="B133" s="4">
        <f>IFERROR(__xludf.DUMMYFUNCTION("""COMPUTED_VALUE"""),2023.0)</f>
        <v>2023</v>
      </c>
      <c r="C133" s="4">
        <f>IFERROR(__xludf.DUMMYFUNCTION("""COMPUTED_VALUE"""),50.0)</f>
        <v>50</v>
      </c>
      <c r="D133" s="5">
        <v>45273.0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6">
        <v>0.0</v>
      </c>
      <c r="N133" s="6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6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</row>
    <row r="134">
      <c r="A134" s="4">
        <f>IFERROR(__xludf.DUMMYFUNCTION("""COMPUTED_VALUE"""),0.0)</f>
        <v>0</v>
      </c>
      <c r="B134" s="4">
        <f>IFERROR(__xludf.DUMMYFUNCTION("""COMPUTED_VALUE"""),2023.0)</f>
        <v>2023</v>
      </c>
      <c r="C134" s="4">
        <f>IFERROR(__xludf.DUMMYFUNCTION("""COMPUTED_VALUE"""),50.0)</f>
        <v>50</v>
      </c>
      <c r="D134" s="5">
        <v>45274.0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6">
        <v>0.0</v>
      </c>
      <c r="N134" s="6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6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</row>
    <row r="135">
      <c r="A135" s="4">
        <f>IFERROR(__xludf.DUMMYFUNCTION("""COMPUTED_VALUE"""),0.0)</f>
        <v>0</v>
      </c>
      <c r="B135" s="4">
        <f>IFERROR(__xludf.DUMMYFUNCTION("""COMPUTED_VALUE"""),2023.0)</f>
        <v>2023</v>
      </c>
      <c r="C135" s="4">
        <f>IFERROR(__xludf.DUMMYFUNCTION("""COMPUTED_VALUE"""),50.0)</f>
        <v>50</v>
      </c>
      <c r="D135" s="5">
        <v>45275.0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6">
        <v>0.0</v>
      </c>
      <c r="N135" s="6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6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</row>
    <row r="136">
      <c r="A136" s="4">
        <f>IFERROR(__xludf.DUMMYFUNCTION("""COMPUTED_VALUE"""),0.0)</f>
        <v>0</v>
      </c>
      <c r="B136" s="4">
        <f>IFERROR(__xludf.DUMMYFUNCTION("""COMPUTED_VALUE"""),2023.0)</f>
        <v>2023</v>
      </c>
      <c r="C136" s="4">
        <f>IFERROR(__xludf.DUMMYFUNCTION("""COMPUTED_VALUE"""),51.0)</f>
        <v>51</v>
      </c>
      <c r="D136" s="5">
        <v>45278.0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6">
        <v>0.0</v>
      </c>
      <c r="N136" s="6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6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</row>
    <row r="137">
      <c r="A137" s="4">
        <f>IFERROR(__xludf.DUMMYFUNCTION("""COMPUTED_VALUE"""),0.0)</f>
        <v>0</v>
      </c>
      <c r="B137" s="4">
        <f>IFERROR(__xludf.DUMMYFUNCTION("""COMPUTED_VALUE"""),2023.0)</f>
        <v>2023</v>
      </c>
      <c r="C137" s="4">
        <f>IFERROR(__xludf.DUMMYFUNCTION("""COMPUTED_VALUE"""),51.0)</f>
        <v>51</v>
      </c>
      <c r="D137" s="5">
        <v>45279.0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6">
        <v>-198000.0</v>
      </c>
      <c r="N137" s="6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6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</row>
    <row r="138">
      <c r="A138" s="4">
        <f>IFERROR(__xludf.DUMMYFUNCTION("""COMPUTED_VALUE"""),0.0)</f>
        <v>0</v>
      </c>
      <c r="B138" s="4">
        <f>IFERROR(__xludf.DUMMYFUNCTION("""COMPUTED_VALUE"""),2023.0)</f>
        <v>2023</v>
      </c>
      <c r="C138" s="4">
        <f>IFERROR(__xludf.DUMMYFUNCTION("""COMPUTED_VALUE"""),51.0)</f>
        <v>51</v>
      </c>
      <c r="D138" s="5">
        <v>45280.0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6">
        <v>0.0</v>
      </c>
      <c r="N138" s="6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6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</row>
    <row r="139">
      <c r="A139" s="4">
        <f>IFERROR(__xludf.DUMMYFUNCTION("""COMPUTED_VALUE"""),0.0)</f>
        <v>0</v>
      </c>
      <c r="B139" s="4">
        <f>IFERROR(__xludf.DUMMYFUNCTION("""COMPUTED_VALUE"""),2023.0)</f>
        <v>2023</v>
      </c>
      <c r="C139" s="4">
        <f>IFERROR(__xludf.DUMMYFUNCTION("""COMPUTED_VALUE"""),51.0)</f>
        <v>51</v>
      </c>
      <c r="D139" s="5">
        <v>45281.0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6">
        <v>0.0</v>
      </c>
      <c r="N139" s="6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6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</row>
    <row r="140">
      <c r="A140" s="4">
        <f>IFERROR(__xludf.DUMMYFUNCTION("""COMPUTED_VALUE"""),0.0)</f>
        <v>0</v>
      </c>
      <c r="B140" s="4">
        <f>IFERROR(__xludf.DUMMYFUNCTION("""COMPUTED_VALUE"""),2023.0)</f>
        <v>2023</v>
      </c>
      <c r="C140" s="4">
        <f>IFERROR(__xludf.DUMMYFUNCTION("""COMPUTED_VALUE"""),51.0)</f>
        <v>51</v>
      </c>
      <c r="D140" s="5">
        <v>45282.0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6">
        <v>0.0</v>
      </c>
      <c r="N140" s="6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6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</row>
    <row r="141">
      <c r="A141" s="4">
        <f>IFERROR(__xludf.DUMMYFUNCTION("""COMPUTED_VALUE"""),0.0)</f>
        <v>0</v>
      </c>
      <c r="B141" s="4">
        <f>IFERROR(__xludf.DUMMYFUNCTION("""COMPUTED_VALUE"""),2023.0)</f>
        <v>2023</v>
      </c>
      <c r="C141" s="4">
        <f>IFERROR(__xludf.DUMMYFUNCTION("""COMPUTED_VALUE"""),52.0)</f>
        <v>52</v>
      </c>
      <c r="D141" s="5">
        <v>45285.0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6">
        <v>0.0</v>
      </c>
      <c r="N141" s="6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6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</row>
    <row r="142">
      <c r="A142" s="4">
        <f>IFERROR(__xludf.DUMMYFUNCTION("""COMPUTED_VALUE"""),0.0)</f>
        <v>0</v>
      </c>
      <c r="B142" s="4">
        <f>IFERROR(__xludf.DUMMYFUNCTION("""COMPUTED_VALUE"""),2023.0)</f>
        <v>2023</v>
      </c>
      <c r="C142" s="4">
        <f>IFERROR(__xludf.DUMMYFUNCTION("""COMPUTED_VALUE"""),52.0)</f>
        <v>52</v>
      </c>
      <c r="D142" s="5">
        <v>45286.0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6">
        <v>0.0</v>
      </c>
      <c r="N142" s="6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6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</row>
    <row r="143">
      <c r="A143" s="4">
        <f>IFERROR(__xludf.DUMMYFUNCTION("""COMPUTED_VALUE"""),0.0)</f>
        <v>0</v>
      </c>
      <c r="B143" s="4">
        <f>IFERROR(__xludf.DUMMYFUNCTION("""COMPUTED_VALUE"""),2023.0)</f>
        <v>2023</v>
      </c>
      <c r="C143" s="4">
        <f>IFERROR(__xludf.DUMMYFUNCTION("""COMPUTED_VALUE"""),52.0)</f>
        <v>52</v>
      </c>
      <c r="D143" s="5">
        <v>45287.0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6">
        <v>0.0</v>
      </c>
      <c r="N143" s="6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6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</row>
    <row r="144">
      <c r="A144" s="4">
        <f>IFERROR(__xludf.DUMMYFUNCTION("""COMPUTED_VALUE"""),0.0)</f>
        <v>0</v>
      </c>
      <c r="B144" s="4">
        <f>IFERROR(__xludf.DUMMYFUNCTION("""COMPUTED_VALUE"""),2023.0)</f>
        <v>2023</v>
      </c>
      <c r="C144" s="4">
        <f>IFERROR(__xludf.DUMMYFUNCTION("""COMPUTED_VALUE"""),52.0)</f>
        <v>52</v>
      </c>
      <c r="D144" s="5">
        <v>45288.0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6">
        <v>0.0</v>
      </c>
      <c r="N144" s="6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6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</row>
    <row r="145">
      <c r="A145" s="4">
        <f>IFERROR(__xludf.DUMMYFUNCTION("""COMPUTED_VALUE"""),0.0)</f>
        <v>0</v>
      </c>
      <c r="B145" s="4">
        <f>IFERROR(__xludf.DUMMYFUNCTION("""COMPUTED_VALUE"""),2023.0)</f>
        <v>2023</v>
      </c>
      <c r="C145" s="4">
        <f>IFERROR(__xludf.DUMMYFUNCTION("""COMPUTED_VALUE"""),52.0)</f>
        <v>52</v>
      </c>
      <c r="D145" s="5">
        <v>45289.0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6">
        <v>0.0</v>
      </c>
      <c r="N145" s="6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6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</row>
    <row r="146">
      <c r="A146" s="4">
        <f>IFERROR(__xludf.DUMMYFUNCTION("""COMPUTED_VALUE"""),0.0)</f>
        <v>0</v>
      </c>
      <c r="B146" s="4">
        <f>IFERROR(__xludf.DUMMYFUNCTION("""COMPUTED_VALUE"""),2024.0)</f>
        <v>2024</v>
      </c>
      <c r="C146" s="4">
        <f>IFERROR(__xludf.DUMMYFUNCTION("""COMPUTED_VALUE"""),1.0)</f>
        <v>1</v>
      </c>
      <c r="D146" s="5">
        <v>45292.0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6">
        <v>0.0</v>
      </c>
      <c r="N146" s="6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6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</row>
    <row r="147">
      <c r="A147" s="4">
        <f>IFERROR(__xludf.DUMMYFUNCTION("""COMPUTED_VALUE"""),0.0)</f>
        <v>0</v>
      </c>
      <c r="B147" s="4">
        <f>IFERROR(__xludf.DUMMYFUNCTION("""COMPUTED_VALUE"""),2024.0)</f>
        <v>2024</v>
      </c>
      <c r="C147" s="4">
        <f>IFERROR(__xludf.DUMMYFUNCTION("""COMPUTED_VALUE"""),1.0)</f>
        <v>1</v>
      </c>
      <c r="D147" s="5">
        <v>45293.0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6">
        <v>0.0</v>
      </c>
      <c r="N147" s="6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6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</row>
    <row r="148">
      <c r="A148" s="4">
        <f>IFERROR(__xludf.DUMMYFUNCTION("""COMPUTED_VALUE"""),0.0)</f>
        <v>0</v>
      </c>
      <c r="B148" s="4">
        <f>IFERROR(__xludf.DUMMYFUNCTION("""COMPUTED_VALUE"""),2024.0)</f>
        <v>2024</v>
      </c>
      <c r="C148" s="4">
        <f>IFERROR(__xludf.DUMMYFUNCTION("""COMPUTED_VALUE"""),1.0)</f>
        <v>1</v>
      </c>
      <c r="D148" s="5">
        <v>45294.0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6">
        <v>0.0</v>
      </c>
      <c r="N148" s="6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6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</row>
    <row r="149">
      <c r="A149" s="4">
        <f>IFERROR(__xludf.DUMMYFUNCTION("""COMPUTED_VALUE"""),0.0)</f>
        <v>0</v>
      </c>
      <c r="B149" s="4">
        <f>IFERROR(__xludf.DUMMYFUNCTION("""COMPUTED_VALUE"""),2024.0)</f>
        <v>2024</v>
      </c>
      <c r="C149" s="4">
        <f>IFERROR(__xludf.DUMMYFUNCTION("""COMPUTED_VALUE"""),1.0)</f>
        <v>1</v>
      </c>
      <c r="D149" s="5">
        <v>45295.0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6">
        <v>0.0</v>
      </c>
      <c r="N149" s="6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6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</row>
    <row r="150">
      <c r="A150" s="4">
        <f>IFERROR(__xludf.DUMMYFUNCTION("""COMPUTED_VALUE"""),0.0)</f>
        <v>0</v>
      </c>
      <c r="B150" s="4">
        <f>IFERROR(__xludf.DUMMYFUNCTION("""COMPUTED_VALUE"""),2024.0)</f>
        <v>2024</v>
      </c>
      <c r="C150" s="4">
        <f>IFERROR(__xludf.DUMMYFUNCTION("""COMPUTED_VALUE"""),1.0)</f>
        <v>1</v>
      </c>
      <c r="D150" s="5">
        <v>45296.0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6">
        <v>0.0</v>
      </c>
      <c r="N150" s="6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6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</row>
    <row r="151">
      <c r="A151" s="4">
        <f>IFERROR(__xludf.DUMMYFUNCTION("""COMPUTED_VALUE"""),0.0)</f>
        <v>0</v>
      </c>
      <c r="B151" s="4">
        <f>IFERROR(__xludf.DUMMYFUNCTION("""COMPUTED_VALUE"""),2024.0)</f>
        <v>2024</v>
      </c>
      <c r="C151" s="4">
        <f>IFERROR(__xludf.DUMMYFUNCTION("""COMPUTED_VALUE"""),2.0)</f>
        <v>2</v>
      </c>
      <c r="D151" s="5">
        <v>45299.0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6">
        <v>0.0</v>
      </c>
      <c r="N151" s="6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6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</row>
    <row r="152">
      <c r="A152" s="4">
        <f>IFERROR(__xludf.DUMMYFUNCTION("""COMPUTED_VALUE"""),0.0)</f>
        <v>0</v>
      </c>
      <c r="B152" s="4">
        <f>IFERROR(__xludf.DUMMYFUNCTION("""COMPUTED_VALUE"""),2024.0)</f>
        <v>2024</v>
      </c>
      <c r="C152" s="4">
        <f>IFERROR(__xludf.DUMMYFUNCTION("""COMPUTED_VALUE"""),2.0)</f>
        <v>2</v>
      </c>
      <c r="D152" s="5">
        <v>45300.0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6">
        <v>0.0</v>
      </c>
      <c r="N152" s="6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6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</row>
    <row r="153">
      <c r="A153" s="4">
        <f>IFERROR(__xludf.DUMMYFUNCTION("""COMPUTED_VALUE"""),0.0)</f>
        <v>0</v>
      </c>
      <c r="B153" s="4">
        <f>IFERROR(__xludf.DUMMYFUNCTION("""COMPUTED_VALUE"""),2024.0)</f>
        <v>2024</v>
      </c>
      <c r="C153" s="4">
        <f>IFERROR(__xludf.DUMMYFUNCTION("""COMPUTED_VALUE"""),2.0)</f>
        <v>2</v>
      </c>
      <c r="D153" s="5">
        <v>45301.0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6">
        <v>0.0</v>
      </c>
      <c r="N153" s="6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6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</row>
    <row r="154">
      <c r="A154" s="4">
        <f>IFERROR(__xludf.DUMMYFUNCTION("""COMPUTED_VALUE"""),0.0)</f>
        <v>0</v>
      </c>
      <c r="B154" s="4">
        <f>IFERROR(__xludf.DUMMYFUNCTION("""COMPUTED_VALUE"""),2024.0)</f>
        <v>2024</v>
      </c>
      <c r="C154" s="4">
        <f>IFERROR(__xludf.DUMMYFUNCTION("""COMPUTED_VALUE"""),2.0)</f>
        <v>2</v>
      </c>
      <c r="D154" s="5">
        <v>45302.0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6">
        <v>0.0</v>
      </c>
      <c r="N154" s="6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6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</row>
    <row r="155">
      <c r="A155" s="4">
        <f>IFERROR(__xludf.DUMMYFUNCTION("""COMPUTED_VALUE"""),0.0)</f>
        <v>0</v>
      </c>
      <c r="B155" s="4">
        <f>IFERROR(__xludf.DUMMYFUNCTION("""COMPUTED_VALUE"""),2024.0)</f>
        <v>2024</v>
      </c>
      <c r="C155" s="4">
        <f>IFERROR(__xludf.DUMMYFUNCTION("""COMPUTED_VALUE"""),2.0)</f>
        <v>2</v>
      </c>
      <c r="D155" s="5">
        <v>45303.0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6">
        <v>0.0</v>
      </c>
      <c r="N155" s="6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6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</row>
    <row r="156">
      <c r="A156" s="4">
        <f>IFERROR(__xludf.DUMMYFUNCTION("""COMPUTED_VALUE"""),0.0)</f>
        <v>0</v>
      </c>
      <c r="B156" s="4">
        <f>IFERROR(__xludf.DUMMYFUNCTION("""COMPUTED_VALUE"""),2024.0)</f>
        <v>2024</v>
      </c>
      <c r="C156" s="4">
        <f>IFERROR(__xludf.DUMMYFUNCTION("""COMPUTED_VALUE"""),3.0)</f>
        <v>3</v>
      </c>
      <c r="D156" s="5">
        <v>45306.0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6">
        <v>0.0</v>
      </c>
      <c r="N156" s="6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6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</row>
    <row r="157">
      <c r="A157" s="4">
        <f>IFERROR(__xludf.DUMMYFUNCTION("""COMPUTED_VALUE"""),0.0)</f>
        <v>0</v>
      </c>
      <c r="B157" s="4">
        <f>IFERROR(__xludf.DUMMYFUNCTION("""COMPUTED_VALUE"""),2024.0)</f>
        <v>2024</v>
      </c>
      <c r="C157" s="4">
        <f>IFERROR(__xludf.DUMMYFUNCTION("""COMPUTED_VALUE"""),3.0)</f>
        <v>3</v>
      </c>
      <c r="D157" s="5">
        <v>45307.0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6">
        <v>0.0</v>
      </c>
      <c r="N157" s="6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6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</row>
    <row r="158">
      <c r="A158" s="4">
        <f>IFERROR(__xludf.DUMMYFUNCTION("""COMPUTED_VALUE"""),0.0)</f>
        <v>0</v>
      </c>
      <c r="B158" s="4">
        <f>IFERROR(__xludf.DUMMYFUNCTION("""COMPUTED_VALUE"""),2024.0)</f>
        <v>2024</v>
      </c>
      <c r="C158" s="4">
        <f>IFERROR(__xludf.DUMMYFUNCTION("""COMPUTED_VALUE"""),3.0)</f>
        <v>3</v>
      </c>
      <c r="D158" s="5">
        <v>45308.0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6">
        <v>0.0</v>
      </c>
      <c r="N158" s="6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6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</row>
    <row r="159">
      <c r="A159" s="4">
        <f>IFERROR(__xludf.DUMMYFUNCTION("""COMPUTED_VALUE"""),0.0)</f>
        <v>0</v>
      </c>
      <c r="B159" s="4">
        <f>IFERROR(__xludf.DUMMYFUNCTION("""COMPUTED_VALUE"""),2024.0)</f>
        <v>2024</v>
      </c>
      <c r="C159" s="4">
        <f>IFERROR(__xludf.DUMMYFUNCTION("""COMPUTED_VALUE"""),3.0)</f>
        <v>3</v>
      </c>
      <c r="D159" s="5">
        <v>45309.0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6">
        <v>0.0</v>
      </c>
      <c r="N159" s="6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6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</row>
    <row r="160">
      <c r="A160" s="4">
        <f>IFERROR(__xludf.DUMMYFUNCTION("""COMPUTED_VALUE"""),0.0)</f>
        <v>0</v>
      </c>
      <c r="B160" s="4">
        <f>IFERROR(__xludf.DUMMYFUNCTION("""COMPUTED_VALUE"""),2024.0)</f>
        <v>2024</v>
      </c>
      <c r="C160" s="4">
        <f>IFERROR(__xludf.DUMMYFUNCTION("""COMPUTED_VALUE"""),3.0)</f>
        <v>3</v>
      </c>
      <c r="D160" s="5">
        <v>45310.0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6">
        <v>0.0</v>
      </c>
      <c r="N160" s="6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6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</row>
    <row r="161">
      <c r="A161" s="4">
        <f>IFERROR(__xludf.DUMMYFUNCTION("""COMPUTED_VALUE"""),0.0)</f>
        <v>0</v>
      </c>
      <c r="B161" s="4">
        <f>IFERROR(__xludf.DUMMYFUNCTION("""COMPUTED_VALUE"""),2024.0)</f>
        <v>2024</v>
      </c>
      <c r="C161" s="4">
        <f>IFERROR(__xludf.DUMMYFUNCTION("""COMPUTED_VALUE"""),4.0)</f>
        <v>4</v>
      </c>
      <c r="D161" s="5">
        <v>45313.0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6">
        <v>0.0</v>
      </c>
      <c r="N161" s="6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6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</row>
    <row r="162">
      <c r="A162" s="4">
        <f>IFERROR(__xludf.DUMMYFUNCTION("""COMPUTED_VALUE"""),0.0)</f>
        <v>0</v>
      </c>
      <c r="B162" s="4">
        <f>IFERROR(__xludf.DUMMYFUNCTION("""COMPUTED_VALUE"""),2024.0)</f>
        <v>2024</v>
      </c>
      <c r="C162" s="4">
        <f>IFERROR(__xludf.DUMMYFUNCTION("""COMPUTED_VALUE"""),4.0)</f>
        <v>4</v>
      </c>
      <c r="D162" s="5">
        <v>45314.0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6">
        <v>0.0</v>
      </c>
      <c r="N162" s="6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6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</row>
    <row r="163">
      <c r="A163" s="4">
        <f>IFERROR(__xludf.DUMMYFUNCTION("""COMPUTED_VALUE"""),0.0)</f>
        <v>0</v>
      </c>
      <c r="B163" s="4">
        <f>IFERROR(__xludf.DUMMYFUNCTION("""COMPUTED_VALUE"""),2024.0)</f>
        <v>2024</v>
      </c>
      <c r="C163" s="4">
        <f>IFERROR(__xludf.DUMMYFUNCTION("""COMPUTED_VALUE"""),4.0)</f>
        <v>4</v>
      </c>
      <c r="D163" s="5">
        <v>45315.0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6">
        <v>0.0</v>
      </c>
      <c r="N163" s="6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6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</row>
    <row r="164">
      <c r="A164" s="4">
        <f>IFERROR(__xludf.DUMMYFUNCTION("""COMPUTED_VALUE"""),0.0)</f>
        <v>0</v>
      </c>
      <c r="B164" s="4">
        <f>IFERROR(__xludf.DUMMYFUNCTION("""COMPUTED_VALUE"""),2024.0)</f>
        <v>2024</v>
      </c>
      <c r="C164" s="4">
        <f>IFERROR(__xludf.DUMMYFUNCTION("""COMPUTED_VALUE"""),4.0)</f>
        <v>4</v>
      </c>
      <c r="D164" s="5">
        <v>45316.0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6">
        <v>0.0</v>
      </c>
      <c r="N164" s="6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6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</row>
    <row r="165">
      <c r="A165" s="4">
        <f>IFERROR(__xludf.DUMMYFUNCTION("""COMPUTED_VALUE"""),0.0)</f>
        <v>0</v>
      </c>
      <c r="B165" s="4">
        <f>IFERROR(__xludf.DUMMYFUNCTION("""COMPUTED_VALUE"""),2024.0)</f>
        <v>2024</v>
      </c>
      <c r="C165" s="4">
        <f>IFERROR(__xludf.DUMMYFUNCTION("""COMPUTED_VALUE"""),4.0)</f>
        <v>4</v>
      </c>
      <c r="D165" s="5">
        <v>45317.0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6">
        <v>0.0</v>
      </c>
      <c r="N165" s="6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6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</row>
    <row r="166">
      <c r="A166" s="4">
        <f>IFERROR(__xludf.DUMMYFUNCTION("""COMPUTED_VALUE"""),0.0)</f>
        <v>0</v>
      </c>
      <c r="B166" s="4">
        <f>IFERROR(__xludf.DUMMYFUNCTION("""COMPUTED_VALUE"""),2024.0)</f>
        <v>2024</v>
      </c>
      <c r="C166" s="4">
        <f>IFERROR(__xludf.DUMMYFUNCTION("""COMPUTED_VALUE"""),5.0)</f>
        <v>5</v>
      </c>
      <c r="D166" s="5">
        <v>45320.0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6">
        <v>0.0</v>
      </c>
      <c r="N166" s="6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6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</row>
    <row r="167">
      <c r="A167" s="4">
        <f>IFERROR(__xludf.DUMMYFUNCTION("""COMPUTED_VALUE"""),0.0)</f>
        <v>0</v>
      </c>
      <c r="B167" s="4">
        <f>IFERROR(__xludf.DUMMYFUNCTION("""COMPUTED_VALUE"""),2024.0)</f>
        <v>2024</v>
      </c>
      <c r="C167" s="4">
        <f>IFERROR(__xludf.DUMMYFUNCTION("""COMPUTED_VALUE"""),5.0)</f>
        <v>5</v>
      </c>
      <c r="D167" s="5">
        <v>45321.0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6">
        <v>0.0</v>
      </c>
      <c r="N167" s="6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6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</row>
    <row r="168">
      <c r="A168" s="4">
        <f>IFERROR(__xludf.DUMMYFUNCTION("""COMPUTED_VALUE"""),0.0)</f>
        <v>0</v>
      </c>
      <c r="B168" s="4">
        <f>IFERROR(__xludf.DUMMYFUNCTION("""COMPUTED_VALUE"""),2024.0)</f>
        <v>2024</v>
      </c>
      <c r="C168" s="4">
        <f>IFERROR(__xludf.DUMMYFUNCTION("""COMPUTED_VALUE"""),5.0)</f>
        <v>5</v>
      </c>
      <c r="D168" s="5">
        <v>45322.0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6">
        <v>0.0</v>
      </c>
      <c r="N168" s="6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6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</row>
    <row r="169">
      <c r="A169" s="4">
        <f>IFERROR(__xludf.DUMMYFUNCTION("""COMPUTED_VALUE"""),0.0)</f>
        <v>0</v>
      </c>
      <c r="B169" s="4">
        <f>IFERROR(__xludf.DUMMYFUNCTION("""COMPUTED_VALUE"""),2024.0)</f>
        <v>2024</v>
      </c>
      <c r="C169" s="4">
        <f>IFERROR(__xludf.DUMMYFUNCTION("""COMPUTED_VALUE"""),5.0)</f>
        <v>5</v>
      </c>
      <c r="D169" s="5">
        <v>45323.0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6">
        <v>0.0</v>
      </c>
      <c r="N169" s="6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6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</row>
    <row r="170">
      <c r="A170" s="4">
        <f>IFERROR(__xludf.DUMMYFUNCTION("""COMPUTED_VALUE"""),0.0)</f>
        <v>0</v>
      </c>
      <c r="B170" s="4">
        <f>IFERROR(__xludf.DUMMYFUNCTION("""COMPUTED_VALUE"""),2024.0)</f>
        <v>2024</v>
      </c>
      <c r="C170" s="4">
        <f>IFERROR(__xludf.DUMMYFUNCTION("""COMPUTED_VALUE"""),5.0)</f>
        <v>5</v>
      </c>
      <c r="D170" s="5">
        <v>45324.0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6">
        <v>0.0</v>
      </c>
      <c r="N170" s="6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6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</row>
    <row r="171">
      <c r="A171" s="4">
        <f>IFERROR(__xludf.DUMMYFUNCTION("""COMPUTED_VALUE"""),0.0)</f>
        <v>0</v>
      </c>
      <c r="B171" s="4">
        <f>IFERROR(__xludf.DUMMYFUNCTION("""COMPUTED_VALUE"""),2024.0)</f>
        <v>2024</v>
      </c>
      <c r="C171" s="4">
        <f>IFERROR(__xludf.DUMMYFUNCTION("""COMPUTED_VALUE"""),6.0)</f>
        <v>6</v>
      </c>
      <c r="D171" s="5">
        <v>45327.0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6">
        <v>0.0</v>
      </c>
      <c r="N171" s="6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6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</row>
    <row r="172">
      <c r="A172" s="4">
        <f>IFERROR(__xludf.DUMMYFUNCTION("""COMPUTED_VALUE"""),0.0)</f>
        <v>0</v>
      </c>
      <c r="B172" s="4">
        <f>IFERROR(__xludf.DUMMYFUNCTION("""COMPUTED_VALUE"""),2024.0)</f>
        <v>2024</v>
      </c>
      <c r="C172" s="4">
        <f>IFERROR(__xludf.DUMMYFUNCTION("""COMPUTED_VALUE"""),6.0)</f>
        <v>6</v>
      </c>
      <c r="D172" s="5">
        <v>45328.0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6">
        <v>0.0</v>
      </c>
      <c r="N172" s="6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6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</row>
    <row r="173">
      <c r="A173" s="4">
        <f>IFERROR(__xludf.DUMMYFUNCTION("""COMPUTED_VALUE"""),0.0)</f>
        <v>0</v>
      </c>
      <c r="B173" s="4">
        <f>IFERROR(__xludf.DUMMYFUNCTION("""COMPUTED_VALUE"""),2024.0)</f>
        <v>2024</v>
      </c>
      <c r="C173" s="4">
        <f>IFERROR(__xludf.DUMMYFUNCTION("""COMPUTED_VALUE"""),6.0)</f>
        <v>6</v>
      </c>
      <c r="D173" s="5">
        <v>45329.0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6">
        <v>0.0</v>
      </c>
      <c r="N173" s="6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6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</row>
    <row r="174">
      <c r="A174" s="4">
        <f>IFERROR(__xludf.DUMMYFUNCTION("""COMPUTED_VALUE"""),0.0)</f>
        <v>0</v>
      </c>
      <c r="B174" s="4">
        <f>IFERROR(__xludf.DUMMYFUNCTION("""COMPUTED_VALUE"""),2024.0)</f>
        <v>2024</v>
      </c>
      <c r="C174" s="4">
        <f>IFERROR(__xludf.DUMMYFUNCTION("""COMPUTED_VALUE"""),6.0)</f>
        <v>6</v>
      </c>
      <c r="D174" s="5">
        <v>45330.0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6">
        <v>0.0</v>
      </c>
      <c r="N174" s="6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6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</row>
    <row r="175">
      <c r="A175" s="4">
        <f>IFERROR(__xludf.DUMMYFUNCTION("""COMPUTED_VALUE"""),0.0)</f>
        <v>0</v>
      </c>
      <c r="B175" s="4">
        <f>IFERROR(__xludf.DUMMYFUNCTION("""COMPUTED_VALUE"""),2024.0)</f>
        <v>2024</v>
      </c>
      <c r="C175" s="4">
        <f>IFERROR(__xludf.DUMMYFUNCTION("""COMPUTED_VALUE"""),6.0)</f>
        <v>6</v>
      </c>
      <c r="D175" s="5">
        <v>45331.0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6">
        <v>0.0</v>
      </c>
      <c r="N175" s="6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6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</row>
    <row r="176">
      <c r="A176" s="4">
        <f>IFERROR(__xludf.DUMMYFUNCTION("""COMPUTED_VALUE"""),0.0)</f>
        <v>0</v>
      </c>
      <c r="B176" s="4">
        <f>IFERROR(__xludf.DUMMYFUNCTION("""COMPUTED_VALUE"""),2024.0)</f>
        <v>2024</v>
      </c>
      <c r="C176" s="4">
        <f>IFERROR(__xludf.DUMMYFUNCTION("""COMPUTED_VALUE"""),7.0)</f>
        <v>7</v>
      </c>
      <c r="D176" s="5">
        <v>45334.0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6">
        <v>0.0</v>
      </c>
      <c r="N176" s="6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6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</row>
    <row r="177">
      <c r="A177" s="4">
        <f>IFERROR(__xludf.DUMMYFUNCTION("""COMPUTED_VALUE"""),0.0)</f>
        <v>0</v>
      </c>
      <c r="B177" s="4">
        <f>IFERROR(__xludf.DUMMYFUNCTION("""COMPUTED_VALUE"""),2024.0)</f>
        <v>2024</v>
      </c>
      <c r="C177" s="4">
        <f>IFERROR(__xludf.DUMMYFUNCTION("""COMPUTED_VALUE"""),7.0)</f>
        <v>7</v>
      </c>
      <c r="D177" s="5">
        <v>45335.0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6">
        <v>0.0</v>
      </c>
      <c r="N177" s="6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6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</row>
    <row r="178">
      <c r="A178" s="4">
        <f>IFERROR(__xludf.DUMMYFUNCTION("""COMPUTED_VALUE"""),0.0)</f>
        <v>0</v>
      </c>
      <c r="B178" s="4">
        <f>IFERROR(__xludf.DUMMYFUNCTION("""COMPUTED_VALUE"""),2024.0)</f>
        <v>2024</v>
      </c>
      <c r="C178" s="4">
        <f>IFERROR(__xludf.DUMMYFUNCTION("""COMPUTED_VALUE"""),7.0)</f>
        <v>7</v>
      </c>
      <c r="D178" s="5">
        <v>45336.0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6">
        <v>0.0</v>
      </c>
      <c r="N178" s="6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6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</row>
    <row r="179">
      <c r="A179" s="4">
        <f>IFERROR(__xludf.DUMMYFUNCTION("""COMPUTED_VALUE"""),0.0)</f>
        <v>0</v>
      </c>
      <c r="B179" s="4">
        <f>IFERROR(__xludf.DUMMYFUNCTION("""COMPUTED_VALUE"""),2024.0)</f>
        <v>2024</v>
      </c>
      <c r="C179" s="4">
        <f>IFERROR(__xludf.DUMMYFUNCTION("""COMPUTED_VALUE"""),7.0)</f>
        <v>7</v>
      </c>
      <c r="D179" s="5">
        <v>45337.0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6">
        <v>0.0</v>
      </c>
      <c r="N179" s="6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6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</row>
    <row r="180">
      <c r="A180" s="4">
        <f>IFERROR(__xludf.DUMMYFUNCTION("""COMPUTED_VALUE"""),0.0)</f>
        <v>0</v>
      </c>
      <c r="B180" s="4">
        <f>IFERROR(__xludf.DUMMYFUNCTION("""COMPUTED_VALUE"""),2024.0)</f>
        <v>2024</v>
      </c>
      <c r="C180" s="4">
        <f>IFERROR(__xludf.DUMMYFUNCTION("""COMPUTED_VALUE"""),7.0)</f>
        <v>7</v>
      </c>
      <c r="D180" s="5">
        <v>45338.0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6">
        <v>0.0</v>
      </c>
      <c r="N180" s="6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6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</row>
    <row r="181">
      <c r="A181" s="4">
        <f>IFERROR(__xludf.DUMMYFUNCTION("""COMPUTED_VALUE"""),0.0)</f>
        <v>0</v>
      </c>
      <c r="B181" s="4">
        <f>IFERROR(__xludf.DUMMYFUNCTION("""COMPUTED_VALUE"""),2024.0)</f>
        <v>2024</v>
      </c>
      <c r="C181" s="4">
        <f>IFERROR(__xludf.DUMMYFUNCTION("""COMPUTED_VALUE"""),8.0)</f>
        <v>8</v>
      </c>
      <c r="D181" s="5">
        <v>45341.0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6">
        <v>0.0</v>
      </c>
      <c r="N181" s="6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6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</row>
    <row r="182">
      <c r="A182" s="4">
        <f>IFERROR(__xludf.DUMMYFUNCTION("""COMPUTED_VALUE"""),0.0)</f>
        <v>0</v>
      </c>
      <c r="B182" s="4">
        <f>IFERROR(__xludf.DUMMYFUNCTION("""COMPUTED_VALUE"""),2024.0)</f>
        <v>2024</v>
      </c>
      <c r="C182" s="4">
        <f>IFERROR(__xludf.DUMMYFUNCTION("""COMPUTED_VALUE"""),8.0)</f>
        <v>8</v>
      </c>
      <c r="D182" s="5">
        <v>45342.0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6">
        <v>0.0</v>
      </c>
      <c r="N182" s="6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6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</row>
    <row r="183">
      <c r="A183" s="4">
        <f>IFERROR(__xludf.DUMMYFUNCTION("""COMPUTED_VALUE"""),0.0)</f>
        <v>0</v>
      </c>
      <c r="B183" s="4">
        <f>IFERROR(__xludf.DUMMYFUNCTION("""COMPUTED_VALUE"""),2024.0)</f>
        <v>2024</v>
      </c>
      <c r="C183" s="4">
        <f>IFERROR(__xludf.DUMMYFUNCTION("""COMPUTED_VALUE"""),8.0)</f>
        <v>8</v>
      </c>
      <c r="D183" s="5">
        <v>45343.0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6">
        <v>305000.0</v>
      </c>
      <c r="N183" s="6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6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</row>
    <row r="184">
      <c r="A184" s="4">
        <f>IFERROR(__xludf.DUMMYFUNCTION("""COMPUTED_VALUE"""),0.0)</f>
        <v>0</v>
      </c>
      <c r="B184" s="4">
        <f>IFERROR(__xludf.DUMMYFUNCTION("""COMPUTED_VALUE"""),2024.0)</f>
        <v>2024</v>
      </c>
      <c r="C184" s="4">
        <f>IFERROR(__xludf.DUMMYFUNCTION("""COMPUTED_VALUE"""),8.0)</f>
        <v>8</v>
      </c>
      <c r="D184" s="5">
        <v>45344.0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6">
        <v>0.0</v>
      </c>
      <c r="N184" s="6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6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</row>
    <row r="185">
      <c r="A185" s="4">
        <f>IFERROR(__xludf.DUMMYFUNCTION("""COMPUTED_VALUE"""),0.0)</f>
        <v>0</v>
      </c>
      <c r="B185" s="4">
        <f>IFERROR(__xludf.DUMMYFUNCTION("""COMPUTED_VALUE"""),2024.0)</f>
        <v>2024</v>
      </c>
      <c r="C185" s="4">
        <f>IFERROR(__xludf.DUMMYFUNCTION("""COMPUTED_VALUE"""),8.0)</f>
        <v>8</v>
      </c>
      <c r="D185" s="5">
        <v>45345.0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6">
        <v>0.0</v>
      </c>
      <c r="N185" s="6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6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</row>
    <row r="186">
      <c r="A186" s="4">
        <f>IFERROR(__xludf.DUMMYFUNCTION("""COMPUTED_VALUE"""),0.0)</f>
        <v>0</v>
      </c>
      <c r="B186" s="4">
        <f>IFERROR(__xludf.DUMMYFUNCTION("""COMPUTED_VALUE"""),2024.0)</f>
        <v>2024</v>
      </c>
      <c r="C186" s="4">
        <f>IFERROR(__xludf.DUMMYFUNCTION("""COMPUTED_VALUE"""),9.0)</f>
        <v>9</v>
      </c>
      <c r="D186" s="5">
        <v>45348.0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6">
        <v>0.0</v>
      </c>
      <c r="N186" s="6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6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</row>
    <row r="187">
      <c r="A187" s="4">
        <f>IFERROR(__xludf.DUMMYFUNCTION("""COMPUTED_VALUE"""),0.0)</f>
        <v>0</v>
      </c>
      <c r="B187" s="4">
        <f>IFERROR(__xludf.DUMMYFUNCTION("""COMPUTED_VALUE"""),2024.0)</f>
        <v>2024</v>
      </c>
      <c r="C187" s="4">
        <f>IFERROR(__xludf.DUMMYFUNCTION("""COMPUTED_VALUE"""),9.0)</f>
        <v>9</v>
      </c>
      <c r="D187" s="5">
        <v>45349.0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6">
        <v>0.0</v>
      </c>
      <c r="N187" s="6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6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</row>
    <row r="188">
      <c r="A188" s="4">
        <f>IFERROR(__xludf.DUMMYFUNCTION("""COMPUTED_VALUE"""),0.0)</f>
        <v>0</v>
      </c>
      <c r="B188" s="4">
        <f>IFERROR(__xludf.DUMMYFUNCTION("""COMPUTED_VALUE"""),2024.0)</f>
        <v>2024</v>
      </c>
      <c r="C188" s="4">
        <f>IFERROR(__xludf.DUMMYFUNCTION("""COMPUTED_VALUE"""),9.0)</f>
        <v>9</v>
      </c>
      <c r="D188" s="5">
        <v>45350.0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6">
        <v>0.0</v>
      </c>
      <c r="N188" s="6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6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</row>
    <row r="189">
      <c r="A189" s="4">
        <f>IFERROR(__xludf.DUMMYFUNCTION("""COMPUTED_VALUE"""),0.0)</f>
        <v>0</v>
      </c>
      <c r="B189" s="4">
        <f>IFERROR(__xludf.DUMMYFUNCTION("""COMPUTED_VALUE"""),2024.0)</f>
        <v>2024</v>
      </c>
      <c r="C189" s="4">
        <f>IFERROR(__xludf.DUMMYFUNCTION("""COMPUTED_VALUE"""),9.0)</f>
        <v>9</v>
      </c>
      <c r="D189" s="5">
        <v>45351.0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6">
        <v>0.0</v>
      </c>
      <c r="N189" s="6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6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</row>
    <row r="190">
      <c r="A190" s="4">
        <f>IFERROR(__xludf.DUMMYFUNCTION("""COMPUTED_VALUE"""),0.0)</f>
        <v>0</v>
      </c>
      <c r="B190" s="4">
        <f>IFERROR(__xludf.DUMMYFUNCTION("""COMPUTED_VALUE"""),2024.0)</f>
        <v>2024</v>
      </c>
      <c r="C190" s="4">
        <f>IFERROR(__xludf.DUMMYFUNCTION("""COMPUTED_VALUE"""),9.0)</f>
        <v>9</v>
      </c>
      <c r="D190" s="5">
        <v>45352.0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6">
        <v>0.0</v>
      </c>
      <c r="N190" s="6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6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</row>
    <row r="191">
      <c r="A191" s="4">
        <f>IFERROR(__xludf.DUMMYFUNCTION("""COMPUTED_VALUE"""),0.0)</f>
        <v>0</v>
      </c>
      <c r="B191" s="4">
        <f>IFERROR(__xludf.DUMMYFUNCTION("""COMPUTED_VALUE"""),2024.0)</f>
        <v>2024</v>
      </c>
      <c r="C191" s="4">
        <f>IFERROR(__xludf.DUMMYFUNCTION("""COMPUTED_VALUE"""),10.0)</f>
        <v>10</v>
      </c>
      <c r="D191" s="5">
        <v>45355.0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-228000.0</v>
      </c>
      <c r="L191" s="2">
        <v>0.0</v>
      </c>
      <c r="M191" s="6">
        <v>0.0</v>
      </c>
      <c r="N191" s="6">
        <v>0.0</v>
      </c>
      <c r="O191" s="2">
        <v>-250000.0</v>
      </c>
      <c r="P191" s="2">
        <v>0.0</v>
      </c>
      <c r="Q191" s="2">
        <v>0.0</v>
      </c>
      <c r="R191" s="2">
        <v>0.0</v>
      </c>
      <c r="S191" s="2">
        <v>0.0</v>
      </c>
      <c r="T191" s="2">
        <v>3000.0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6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</row>
    <row r="192">
      <c r="A192" s="4">
        <f>IFERROR(__xludf.DUMMYFUNCTION("""COMPUTED_VALUE"""),0.0)</f>
        <v>0</v>
      </c>
      <c r="B192" s="4">
        <f>IFERROR(__xludf.DUMMYFUNCTION("""COMPUTED_VALUE"""),2024.0)</f>
        <v>2024</v>
      </c>
      <c r="C192" s="4">
        <f>IFERROR(__xludf.DUMMYFUNCTION("""COMPUTED_VALUE"""),10.0)</f>
        <v>10</v>
      </c>
      <c r="D192" s="5">
        <v>45356.0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6">
        <v>0.0</v>
      </c>
      <c r="N192" s="6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6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</row>
    <row r="193">
      <c r="A193" s="4">
        <f>IFERROR(__xludf.DUMMYFUNCTION("""COMPUTED_VALUE"""),0.0)</f>
        <v>0</v>
      </c>
      <c r="B193" s="4">
        <f>IFERROR(__xludf.DUMMYFUNCTION("""COMPUTED_VALUE"""),2024.0)</f>
        <v>2024</v>
      </c>
      <c r="C193" s="4">
        <f>IFERROR(__xludf.DUMMYFUNCTION("""COMPUTED_VALUE"""),10.0)</f>
        <v>10</v>
      </c>
      <c r="D193" s="5">
        <v>45357.0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6">
        <v>0.0</v>
      </c>
      <c r="N193" s="6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6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</row>
    <row r="194">
      <c r="A194" s="4">
        <f>IFERROR(__xludf.DUMMYFUNCTION("""COMPUTED_VALUE"""),0.0)</f>
        <v>0</v>
      </c>
      <c r="B194" s="4">
        <f>IFERROR(__xludf.DUMMYFUNCTION("""COMPUTED_VALUE"""),2024.0)</f>
        <v>2024</v>
      </c>
      <c r="C194" s="4">
        <f>IFERROR(__xludf.DUMMYFUNCTION("""COMPUTED_VALUE"""),10.0)</f>
        <v>10</v>
      </c>
      <c r="D194" s="5">
        <v>45358.0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6">
        <v>0.0</v>
      </c>
      <c r="N194" s="6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6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</row>
    <row r="195">
      <c r="A195" s="4">
        <f>IFERROR(__xludf.DUMMYFUNCTION("""COMPUTED_VALUE"""),0.0)</f>
        <v>0</v>
      </c>
      <c r="B195" s="4">
        <f>IFERROR(__xludf.DUMMYFUNCTION("""COMPUTED_VALUE"""),2024.0)</f>
        <v>2024</v>
      </c>
      <c r="C195" s="4">
        <f>IFERROR(__xludf.DUMMYFUNCTION("""COMPUTED_VALUE"""),10.0)</f>
        <v>10</v>
      </c>
      <c r="D195" s="5">
        <v>45359.0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6">
        <v>0.0</v>
      </c>
      <c r="N195" s="6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6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</row>
    <row r="196">
      <c r="A196" s="4">
        <f>IFERROR(__xludf.DUMMYFUNCTION("""COMPUTED_VALUE"""),0.0)</f>
        <v>0</v>
      </c>
      <c r="B196" s="4">
        <f>IFERROR(__xludf.DUMMYFUNCTION("""COMPUTED_VALUE"""),2024.0)</f>
        <v>2024</v>
      </c>
      <c r="C196" s="4">
        <f>IFERROR(__xludf.DUMMYFUNCTION("""COMPUTED_VALUE"""),11.0)</f>
        <v>11</v>
      </c>
      <c r="D196" s="5">
        <v>45362.0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6">
        <v>0.0</v>
      </c>
      <c r="N196" s="6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6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</row>
    <row r="197">
      <c r="A197" s="4">
        <f>IFERROR(__xludf.DUMMYFUNCTION("""COMPUTED_VALUE"""),0.0)</f>
        <v>0</v>
      </c>
      <c r="B197" s="4">
        <f>IFERROR(__xludf.DUMMYFUNCTION("""COMPUTED_VALUE"""),2024.0)</f>
        <v>2024</v>
      </c>
      <c r="C197" s="4">
        <f>IFERROR(__xludf.DUMMYFUNCTION("""COMPUTED_VALUE"""),11.0)</f>
        <v>11</v>
      </c>
      <c r="D197" s="5">
        <v>45363.0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6">
        <v>0.0</v>
      </c>
      <c r="N197" s="6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6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</row>
    <row r="198">
      <c r="A198" s="4">
        <f>IFERROR(__xludf.DUMMYFUNCTION("""COMPUTED_VALUE"""),0.0)</f>
        <v>0</v>
      </c>
      <c r="B198" s="4">
        <f>IFERROR(__xludf.DUMMYFUNCTION("""COMPUTED_VALUE"""),2024.0)</f>
        <v>2024</v>
      </c>
      <c r="C198" s="4">
        <f>IFERROR(__xludf.DUMMYFUNCTION("""COMPUTED_VALUE"""),11.0)</f>
        <v>11</v>
      </c>
      <c r="D198" s="5">
        <v>45364.0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6">
        <v>0.0</v>
      </c>
      <c r="N198" s="6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6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</row>
    <row r="199">
      <c r="A199" s="4">
        <f>IFERROR(__xludf.DUMMYFUNCTION("""COMPUTED_VALUE"""),0.0)</f>
        <v>0</v>
      </c>
      <c r="B199" s="4">
        <f>IFERROR(__xludf.DUMMYFUNCTION("""COMPUTED_VALUE"""),2024.0)</f>
        <v>2024</v>
      </c>
      <c r="C199" s="4">
        <f>IFERROR(__xludf.DUMMYFUNCTION("""COMPUTED_VALUE"""),11.0)</f>
        <v>11</v>
      </c>
      <c r="D199" s="5">
        <v>45365.0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6">
        <v>0.0</v>
      </c>
      <c r="N199" s="6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6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</row>
    <row r="200">
      <c r="A200" s="4">
        <f>IFERROR(__xludf.DUMMYFUNCTION("""COMPUTED_VALUE"""),0.0)</f>
        <v>0</v>
      </c>
      <c r="B200" s="4">
        <f>IFERROR(__xludf.DUMMYFUNCTION("""COMPUTED_VALUE"""),2024.0)</f>
        <v>2024</v>
      </c>
      <c r="C200" s="4">
        <f>IFERROR(__xludf.DUMMYFUNCTION("""COMPUTED_VALUE"""),11.0)</f>
        <v>11</v>
      </c>
      <c r="D200" s="5">
        <v>45366.0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6">
        <v>0.0</v>
      </c>
      <c r="N200" s="6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6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</row>
    <row r="201">
      <c r="A201" s="4">
        <f>IFERROR(__xludf.DUMMYFUNCTION("""COMPUTED_VALUE"""),0.0)</f>
        <v>0</v>
      </c>
      <c r="B201" s="4">
        <f>IFERROR(__xludf.DUMMYFUNCTION("""COMPUTED_VALUE"""),2024.0)</f>
        <v>2024</v>
      </c>
      <c r="C201" s="4">
        <f>IFERROR(__xludf.DUMMYFUNCTION("""COMPUTED_VALUE"""),12.0)</f>
        <v>12</v>
      </c>
      <c r="D201" s="5">
        <v>45369.0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6">
        <v>0.0</v>
      </c>
      <c r="N201" s="6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6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</row>
    <row r="202">
      <c r="A202" s="4">
        <f>IFERROR(__xludf.DUMMYFUNCTION("""COMPUTED_VALUE"""),0.0)</f>
        <v>0</v>
      </c>
      <c r="B202" s="4">
        <f>IFERROR(__xludf.DUMMYFUNCTION("""COMPUTED_VALUE"""),2024.0)</f>
        <v>2024</v>
      </c>
      <c r="C202" s="4">
        <f>IFERROR(__xludf.DUMMYFUNCTION("""COMPUTED_VALUE"""),12.0)</f>
        <v>12</v>
      </c>
      <c r="D202" s="5">
        <v>45370.0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6">
        <v>0.0</v>
      </c>
      <c r="N202" s="6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6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</row>
    <row r="203">
      <c r="A203" s="4">
        <f>IFERROR(__xludf.DUMMYFUNCTION("""COMPUTED_VALUE"""),0.0)</f>
        <v>0</v>
      </c>
      <c r="B203" s="4">
        <f>IFERROR(__xludf.DUMMYFUNCTION("""COMPUTED_VALUE"""),2024.0)</f>
        <v>2024</v>
      </c>
      <c r="C203" s="4">
        <f>IFERROR(__xludf.DUMMYFUNCTION("""COMPUTED_VALUE"""),12.0)</f>
        <v>12</v>
      </c>
      <c r="D203" s="5">
        <v>45371.0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6">
        <v>0.0</v>
      </c>
      <c r="N203" s="6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6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</row>
    <row r="204">
      <c r="A204" s="4">
        <f>IFERROR(__xludf.DUMMYFUNCTION("""COMPUTED_VALUE"""),0.0)</f>
        <v>0</v>
      </c>
      <c r="B204" s="4">
        <f>IFERROR(__xludf.DUMMYFUNCTION("""COMPUTED_VALUE"""),2024.0)</f>
        <v>2024</v>
      </c>
      <c r="C204" s="4">
        <f>IFERROR(__xludf.DUMMYFUNCTION("""COMPUTED_VALUE"""),12.0)</f>
        <v>12</v>
      </c>
      <c r="D204" s="5">
        <v>45372.0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6">
        <v>0.0</v>
      </c>
      <c r="N204" s="6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6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</row>
    <row r="205">
      <c r="A205" s="4">
        <f>IFERROR(__xludf.DUMMYFUNCTION("""COMPUTED_VALUE"""),0.0)</f>
        <v>0</v>
      </c>
      <c r="B205" s="4">
        <f>IFERROR(__xludf.DUMMYFUNCTION("""COMPUTED_VALUE"""),2024.0)</f>
        <v>2024</v>
      </c>
      <c r="C205" s="4">
        <f>IFERROR(__xludf.DUMMYFUNCTION("""COMPUTED_VALUE"""),12.0)</f>
        <v>12</v>
      </c>
      <c r="D205" s="5">
        <v>45373.0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6">
        <v>0.0</v>
      </c>
      <c r="N205" s="6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6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</row>
    <row r="206">
      <c r="A206" s="4">
        <f>IFERROR(__xludf.DUMMYFUNCTION("""COMPUTED_VALUE"""),0.0)</f>
        <v>0</v>
      </c>
      <c r="B206" s="4">
        <f>IFERROR(__xludf.DUMMYFUNCTION("""COMPUTED_VALUE"""),2024.0)</f>
        <v>2024</v>
      </c>
      <c r="C206" s="4">
        <f>IFERROR(__xludf.DUMMYFUNCTION("""COMPUTED_VALUE"""),13.0)</f>
        <v>13</v>
      </c>
      <c r="D206" s="5">
        <v>45376.0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6">
        <v>0.0</v>
      </c>
      <c r="N206" s="6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6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</row>
    <row r="207">
      <c r="A207" s="4">
        <f>IFERROR(__xludf.DUMMYFUNCTION("""COMPUTED_VALUE"""),0.0)</f>
        <v>0</v>
      </c>
      <c r="B207" s="4">
        <f>IFERROR(__xludf.DUMMYFUNCTION("""COMPUTED_VALUE"""),2024.0)</f>
        <v>2024</v>
      </c>
      <c r="C207" s="4">
        <f>IFERROR(__xludf.DUMMYFUNCTION("""COMPUTED_VALUE"""),13.0)</f>
        <v>13</v>
      </c>
      <c r="D207" s="5">
        <v>45377.0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6">
        <v>0.0</v>
      </c>
      <c r="N207" s="6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6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</row>
    <row r="208">
      <c r="A208" s="4">
        <f>IFERROR(__xludf.DUMMYFUNCTION("""COMPUTED_VALUE"""),0.0)</f>
        <v>0</v>
      </c>
      <c r="B208" s="4">
        <f>IFERROR(__xludf.DUMMYFUNCTION("""COMPUTED_VALUE"""),2024.0)</f>
        <v>2024</v>
      </c>
      <c r="C208" s="4">
        <f>IFERROR(__xludf.DUMMYFUNCTION("""COMPUTED_VALUE"""),13.0)</f>
        <v>13</v>
      </c>
      <c r="D208" s="5">
        <v>45378.0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6">
        <v>0.0</v>
      </c>
      <c r="N208" s="6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6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</row>
    <row r="209">
      <c r="A209" s="4">
        <f>IFERROR(__xludf.DUMMYFUNCTION("""COMPUTED_VALUE"""),0.0)</f>
        <v>0</v>
      </c>
      <c r="B209" s="4">
        <f>IFERROR(__xludf.DUMMYFUNCTION("""COMPUTED_VALUE"""),2024.0)</f>
        <v>2024</v>
      </c>
      <c r="C209" s="4">
        <f>IFERROR(__xludf.DUMMYFUNCTION("""COMPUTED_VALUE"""),13.0)</f>
        <v>13</v>
      </c>
      <c r="D209" s="5">
        <v>45379.0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6">
        <v>0.0</v>
      </c>
      <c r="N209" s="6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6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</row>
    <row r="210">
      <c r="A210" s="4">
        <f>IFERROR(__xludf.DUMMYFUNCTION("""COMPUTED_VALUE"""),0.0)</f>
        <v>0</v>
      </c>
      <c r="B210" s="4">
        <f>IFERROR(__xludf.DUMMYFUNCTION("""COMPUTED_VALUE"""),2024.0)</f>
        <v>2024</v>
      </c>
      <c r="C210" s="4">
        <f>IFERROR(__xludf.DUMMYFUNCTION("""COMPUTED_VALUE"""),13.0)</f>
        <v>13</v>
      </c>
      <c r="D210" s="5">
        <v>45380.0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6">
        <v>0.0</v>
      </c>
      <c r="N210" s="6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6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</row>
    <row r="211">
      <c r="A211" s="4">
        <f>IFERROR(__xludf.DUMMYFUNCTION("""COMPUTED_VALUE"""),0.0)</f>
        <v>0</v>
      </c>
      <c r="B211" s="4">
        <f>IFERROR(__xludf.DUMMYFUNCTION("""COMPUTED_VALUE"""),2024.0)</f>
        <v>2024</v>
      </c>
      <c r="C211" s="4">
        <f>IFERROR(__xludf.DUMMYFUNCTION("""COMPUTED_VALUE"""),14.0)</f>
        <v>14</v>
      </c>
      <c r="D211" s="5">
        <v>45383.0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6">
        <v>0.0</v>
      </c>
      <c r="N211" s="6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6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</row>
    <row r="212">
      <c r="A212" s="4">
        <f>IFERROR(__xludf.DUMMYFUNCTION("""COMPUTED_VALUE"""),0.0)</f>
        <v>0</v>
      </c>
      <c r="B212" s="4">
        <f>IFERROR(__xludf.DUMMYFUNCTION("""COMPUTED_VALUE"""),2024.0)</f>
        <v>2024</v>
      </c>
      <c r="C212" s="4">
        <f>IFERROR(__xludf.DUMMYFUNCTION("""COMPUTED_VALUE"""),14.0)</f>
        <v>14</v>
      </c>
      <c r="D212" s="5">
        <v>45384.0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6">
        <v>0.0</v>
      </c>
      <c r="N212" s="6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6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</row>
    <row r="213">
      <c r="A213" s="4">
        <f>IFERROR(__xludf.DUMMYFUNCTION("""COMPUTED_VALUE"""),0.0)</f>
        <v>0</v>
      </c>
      <c r="B213" s="4">
        <f>IFERROR(__xludf.DUMMYFUNCTION("""COMPUTED_VALUE"""),2024.0)</f>
        <v>2024</v>
      </c>
      <c r="C213" s="4">
        <f>IFERROR(__xludf.DUMMYFUNCTION("""COMPUTED_VALUE"""),14.0)</f>
        <v>14</v>
      </c>
      <c r="D213" s="5">
        <v>45385.0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6">
        <v>0.0</v>
      </c>
      <c r="N213" s="6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6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</row>
    <row r="214">
      <c r="A214" s="4">
        <f>IFERROR(__xludf.DUMMYFUNCTION("""COMPUTED_VALUE"""),0.0)</f>
        <v>0</v>
      </c>
      <c r="B214" s="4">
        <f>IFERROR(__xludf.DUMMYFUNCTION("""COMPUTED_VALUE"""),2024.0)</f>
        <v>2024</v>
      </c>
      <c r="C214" s="4">
        <f>IFERROR(__xludf.DUMMYFUNCTION("""COMPUTED_VALUE"""),14.0)</f>
        <v>14</v>
      </c>
      <c r="D214" s="5">
        <v>45386.0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6">
        <v>0.0</v>
      </c>
      <c r="N214" s="6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6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</row>
    <row r="215">
      <c r="A215" s="4">
        <f>IFERROR(__xludf.DUMMYFUNCTION("""COMPUTED_VALUE"""),0.0)</f>
        <v>0</v>
      </c>
      <c r="B215" s="4">
        <f>IFERROR(__xludf.DUMMYFUNCTION("""COMPUTED_VALUE"""),2024.0)</f>
        <v>2024</v>
      </c>
      <c r="C215" s="4">
        <f>IFERROR(__xludf.DUMMYFUNCTION("""COMPUTED_VALUE"""),14.0)</f>
        <v>14</v>
      </c>
      <c r="D215" s="5">
        <v>45387.0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6">
        <v>0.0</v>
      </c>
      <c r="N215" s="6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6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</row>
    <row r="216">
      <c r="A216" s="4">
        <f>IFERROR(__xludf.DUMMYFUNCTION("""COMPUTED_VALUE"""),0.0)</f>
        <v>0</v>
      </c>
      <c r="B216" s="4">
        <f>IFERROR(__xludf.DUMMYFUNCTION("""COMPUTED_VALUE"""),2024.0)</f>
        <v>2024</v>
      </c>
      <c r="C216" s="4">
        <f>IFERROR(__xludf.DUMMYFUNCTION("""COMPUTED_VALUE"""),15.0)</f>
        <v>15</v>
      </c>
      <c r="D216" s="5">
        <v>45390.0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6">
        <v>0.0</v>
      </c>
      <c r="N216" s="6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6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</row>
    <row r="217">
      <c r="A217" s="4">
        <f>IFERROR(__xludf.DUMMYFUNCTION("""COMPUTED_VALUE"""),0.0)</f>
        <v>0</v>
      </c>
      <c r="B217" s="4">
        <f>IFERROR(__xludf.DUMMYFUNCTION("""COMPUTED_VALUE"""),2024.0)</f>
        <v>2024</v>
      </c>
      <c r="C217" s="4">
        <f>IFERROR(__xludf.DUMMYFUNCTION("""COMPUTED_VALUE"""),15.0)</f>
        <v>15</v>
      </c>
      <c r="D217" s="5">
        <v>45391.0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6">
        <v>0.0</v>
      </c>
      <c r="N217" s="6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6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</row>
    <row r="218">
      <c r="A218" s="4">
        <f>IFERROR(__xludf.DUMMYFUNCTION("""COMPUTED_VALUE"""),0.0)</f>
        <v>0</v>
      </c>
      <c r="B218" s="4">
        <f>IFERROR(__xludf.DUMMYFUNCTION("""COMPUTED_VALUE"""),2024.0)</f>
        <v>2024</v>
      </c>
      <c r="C218" s="4">
        <f>IFERROR(__xludf.DUMMYFUNCTION("""COMPUTED_VALUE"""),15.0)</f>
        <v>15</v>
      </c>
      <c r="D218" s="5">
        <v>45392.0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6">
        <v>0.0</v>
      </c>
      <c r="N218" s="6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6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</row>
    <row r="219">
      <c r="A219" s="4">
        <f>IFERROR(__xludf.DUMMYFUNCTION("""COMPUTED_VALUE"""),0.0)</f>
        <v>0</v>
      </c>
      <c r="B219" s="4">
        <f>IFERROR(__xludf.DUMMYFUNCTION("""COMPUTED_VALUE"""),2024.0)</f>
        <v>2024</v>
      </c>
      <c r="C219" s="4">
        <f>IFERROR(__xludf.DUMMYFUNCTION("""COMPUTED_VALUE"""),15.0)</f>
        <v>15</v>
      </c>
      <c r="D219" s="5">
        <v>45393.0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6">
        <v>0.0</v>
      </c>
      <c r="N219" s="6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6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</row>
    <row r="220">
      <c r="A220" s="4">
        <f>IFERROR(__xludf.DUMMYFUNCTION("""COMPUTED_VALUE"""),0.0)</f>
        <v>0</v>
      </c>
      <c r="B220" s="4">
        <f>IFERROR(__xludf.DUMMYFUNCTION("""COMPUTED_VALUE"""),2024.0)</f>
        <v>2024</v>
      </c>
      <c r="C220" s="4">
        <f>IFERROR(__xludf.DUMMYFUNCTION("""COMPUTED_VALUE"""),15.0)</f>
        <v>15</v>
      </c>
      <c r="D220" s="5">
        <v>45394.0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6">
        <v>0.0</v>
      </c>
      <c r="N220" s="6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6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</row>
    <row r="221">
      <c r="A221" s="4">
        <f>IFERROR(__xludf.DUMMYFUNCTION("""COMPUTED_VALUE"""),0.0)</f>
        <v>0</v>
      </c>
      <c r="B221" s="4">
        <f>IFERROR(__xludf.DUMMYFUNCTION("""COMPUTED_VALUE"""),2024.0)</f>
        <v>2024</v>
      </c>
      <c r="C221" s="4">
        <f>IFERROR(__xludf.DUMMYFUNCTION("""COMPUTED_VALUE"""),16.0)</f>
        <v>16</v>
      </c>
      <c r="D221" s="5">
        <v>45397.0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6">
        <v>0.0</v>
      </c>
      <c r="N221" s="6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6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</row>
    <row r="222">
      <c r="A222" s="4">
        <f>IFERROR(__xludf.DUMMYFUNCTION("""COMPUTED_VALUE"""),0.0)</f>
        <v>0</v>
      </c>
      <c r="B222" s="4">
        <f>IFERROR(__xludf.DUMMYFUNCTION("""COMPUTED_VALUE"""),2024.0)</f>
        <v>2024</v>
      </c>
      <c r="C222" s="4">
        <f>IFERROR(__xludf.DUMMYFUNCTION("""COMPUTED_VALUE"""),16.0)</f>
        <v>16</v>
      </c>
      <c r="D222" s="5">
        <v>45398.0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6">
        <v>0.0</v>
      </c>
      <c r="N222" s="6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6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</row>
    <row r="223">
      <c r="A223" s="4">
        <f>IFERROR(__xludf.DUMMYFUNCTION("""COMPUTED_VALUE"""),0.0)</f>
        <v>0</v>
      </c>
      <c r="B223" s="4">
        <f>IFERROR(__xludf.DUMMYFUNCTION("""COMPUTED_VALUE"""),2024.0)</f>
        <v>2024</v>
      </c>
      <c r="C223" s="4">
        <f>IFERROR(__xludf.DUMMYFUNCTION("""COMPUTED_VALUE"""),16.0)</f>
        <v>16</v>
      </c>
      <c r="D223" s="5">
        <v>45399.0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6">
        <v>0.0</v>
      </c>
      <c r="N223" s="6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6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</row>
    <row r="224">
      <c r="A224" s="4">
        <f>IFERROR(__xludf.DUMMYFUNCTION("""COMPUTED_VALUE"""),0.0)</f>
        <v>0</v>
      </c>
      <c r="B224" s="4">
        <f>IFERROR(__xludf.DUMMYFUNCTION("""COMPUTED_VALUE"""),2024.0)</f>
        <v>2024</v>
      </c>
      <c r="C224" s="4">
        <f>IFERROR(__xludf.DUMMYFUNCTION("""COMPUTED_VALUE"""),16.0)</f>
        <v>16</v>
      </c>
      <c r="D224" s="5">
        <v>45400.0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6">
        <v>0.0</v>
      </c>
      <c r="N224" s="6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6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</row>
    <row r="225">
      <c r="A225" s="4">
        <f>IFERROR(__xludf.DUMMYFUNCTION("""COMPUTED_VALUE"""),0.0)</f>
        <v>0</v>
      </c>
      <c r="B225" s="4">
        <f>IFERROR(__xludf.DUMMYFUNCTION("""COMPUTED_VALUE"""),2024.0)</f>
        <v>2024</v>
      </c>
      <c r="C225" s="4">
        <f>IFERROR(__xludf.DUMMYFUNCTION("""COMPUTED_VALUE"""),16.0)</f>
        <v>16</v>
      </c>
      <c r="D225" s="5">
        <v>45401.0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6">
        <v>0.0</v>
      </c>
      <c r="N225" s="6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6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</row>
    <row r="226">
      <c r="A226" s="4">
        <f>IFERROR(__xludf.DUMMYFUNCTION("""COMPUTED_VALUE"""),0.0)</f>
        <v>0</v>
      </c>
      <c r="B226" s="4">
        <f>IFERROR(__xludf.DUMMYFUNCTION("""COMPUTED_VALUE"""),2024.0)</f>
        <v>2024</v>
      </c>
      <c r="C226" s="4">
        <f>IFERROR(__xludf.DUMMYFUNCTION("""COMPUTED_VALUE"""),17.0)</f>
        <v>17</v>
      </c>
      <c r="D226" s="5">
        <v>45404.0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6">
        <v>0.0</v>
      </c>
      <c r="N226" s="6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-250000.0</v>
      </c>
      <c r="Z226" s="2">
        <v>0.0</v>
      </c>
      <c r="AA226" s="2">
        <v>0.0</v>
      </c>
      <c r="AB226" s="6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</row>
    <row r="227">
      <c r="A227" s="4">
        <f>IFERROR(__xludf.DUMMYFUNCTION("""COMPUTED_VALUE"""),0.0)</f>
        <v>0</v>
      </c>
      <c r="B227" s="4">
        <f>IFERROR(__xludf.DUMMYFUNCTION("""COMPUTED_VALUE"""),2024.0)</f>
        <v>2024</v>
      </c>
      <c r="C227" s="4">
        <f>IFERROR(__xludf.DUMMYFUNCTION("""COMPUTED_VALUE"""),17.0)</f>
        <v>17</v>
      </c>
      <c r="D227" s="5">
        <v>45405.0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6">
        <v>0.0</v>
      </c>
      <c r="N227" s="6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6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</row>
    <row r="228">
      <c r="A228" s="4">
        <f>IFERROR(__xludf.DUMMYFUNCTION("""COMPUTED_VALUE"""),0.0)</f>
        <v>0</v>
      </c>
      <c r="B228" s="4">
        <f>IFERROR(__xludf.DUMMYFUNCTION("""COMPUTED_VALUE"""),2024.0)</f>
        <v>2024</v>
      </c>
      <c r="C228" s="4">
        <f>IFERROR(__xludf.DUMMYFUNCTION("""COMPUTED_VALUE"""),17.0)</f>
        <v>17</v>
      </c>
      <c r="D228" s="5">
        <v>45406.0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6">
        <v>0.0</v>
      </c>
      <c r="N228" s="6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6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</row>
    <row r="229">
      <c r="A229" s="4">
        <f>IFERROR(__xludf.DUMMYFUNCTION("""COMPUTED_VALUE"""),0.0)</f>
        <v>0</v>
      </c>
      <c r="B229" s="4">
        <f>IFERROR(__xludf.DUMMYFUNCTION("""COMPUTED_VALUE"""),2024.0)</f>
        <v>2024</v>
      </c>
      <c r="C229" s="4">
        <f>IFERROR(__xludf.DUMMYFUNCTION("""COMPUTED_VALUE"""),17.0)</f>
        <v>17</v>
      </c>
      <c r="D229" s="5">
        <v>45407.0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6">
        <v>0.0</v>
      </c>
      <c r="N229" s="6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6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</row>
    <row r="230">
      <c r="A230" s="4">
        <f>IFERROR(__xludf.DUMMYFUNCTION("""COMPUTED_VALUE"""),0.0)</f>
        <v>0</v>
      </c>
      <c r="B230" s="4">
        <f>IFERROR(__xludf.DUMMYFUNCTION("""COMPUTED_VALUE"""),2024.0)</f>
        <v>2024</v>
      </c>
      <c r="C230" s="4">
        <f>IFERROR(__xludf.DUMMYFUNCTION("""COMPUTED_VALUE"""),17.0)</f>
        <v>17</v>
      </c>
      <c r="D230" s="5">
        <v>45408.0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6">
        <v>0.0</v>
      </c>
      <c r="N230" s="6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6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</row>
    <row r="231">
      <c r="A231" s="2">
        <f>IFERROR(__xludf.DUMMYFUNCTION("""COMPUTED_VALUE"""),0.0)</f>
        <v>0</v>
      </c>
      <c r="B231" s="2">
        <f>IFERROR(__xludf.DUMMYFUNCTION("""COMPUTED_VALUE"""),2024.0)</f>
        <v>2024</v>
      </c>
      <c r="C231" s="2">
        <f>IFERROR(__xludf.DUMMYFUNCTION("""COMPUTED_VALUE"""),18.0)</f>
        <v>18</v>
      </c>
      <c r="D231" s="8">
        <v>45411.0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6">
        <v>0.0</v>
      </c>
      <c r="N231" s="6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6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</row>
    <row r="232">
      <c r="A232" s="2">
        <f>IFERROR(__xludf.DUMMYFUNCTION("""COMPUTED_VALUE"""),0.0)</f>
        <v>0</v>
      </c>
      <c r="B232" s="2">
        <f>IFERROR(__xludf.DUMMYFUNCTION("""COMPUTED_VALUE"""),2024.0)</f>
        <v>2024</v>
      </c>
      <c r="C232" s="2">
        <f>IFERROR(__xludf.DUMMYFUNCTION("""COMPUTED_VALUE"""),18.0)</f>
        <v>18</v>
      </c>
      <c r="D232" s="8">
        <v>45412.0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6">
        <v>0.0</v>
      </c>
      <c r="N232" s="6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6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</row>
    <row r="233">
      <c r="A233" s="2">
        <f>IFERROR(__xludf.DUMMYFUNCTION("""COMPUTED_VALUE"""),0.0)</f>
        <v>0</v>
      </c>
      <c r="B233" s="2">
        <f>IFERROR(__xludf.DUMMYFUNCTION("""COMPUTED_VALUE"""),2024.0)</f>
        <v>2024</v>
      </c>
      <c r="C233" s="2">
        <f>IFERROR(__xludf.DUMMYFUNCTION("""COMPUTED_VALUE"""),18.0)</f>
        <v>18</v>
      </c>
      <c r="D233" s="8">
        <v>45413.0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6">
        <v>0.0</v>
      </c>
      <c r="N233" s="6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6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</row>
    <row r="234">
      <c r="A234" s="2">
        <f>IFERROR(__xludf.DUMMYFUNCTION("""COMPUTED_VALUE"""),0.0)</f>
        <v>0</v>
      </c>
      <c r="B234" s="2">
        <f>IFERROR(__xludf.DUMMYFUNCTION("""COMPUTED_VALUE"""),2024.0)</f>
        <v>2024</v>
      </c>
      <c r="C234" s="2">
        <f>IFERROR(__xludf.DUMMYFUNCTION("""COMPUTED_VALUE"""),18.0)</f>
        <v>18</v>
      </c>
      <c r="D234" s="8">
        <v>45414.0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6">
        <v>0.0</v>
      </c>
      <c r="N234" s="6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6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</row>
    <row r="235">
      <c r="A235" s="2">
        <f>IFERROR(__xludf.DUMMYFUNCTION("""COMPUTED_VALUE"""),0.0)</f>
        <v>0</v>
      </c>
      <c r="B235" s="2">
        <f>IFERROR(__xludf.DUMMYFUNCTION("""COMPUTED_VALUE"""),2024.0)</f>
        <v>2024</v>
      </c>
      <c r="C235" s="2">
        <f>IFERROR(__xludf.DUMMYFUNCTION("""COMPUTED_VALUE"""),18.0)</f>
        <v>18</v>
      </c>
      <c r="D235" s="8">
        <v>45415.0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6">
        <v>0.0</v>
      </c>
      <c r="N235" s="6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6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</row>
    <row r="236">
      <c r="A236" s="2">
        <f>IFERROR(__xludf.DUMMYFUNCTION("""COMPUTED_VALUE"""),0.0)</f>
        <v>0</v>
      </c>
      <c r="B236" s="2">
        <f>IFERROR(__xludf.DUMMYFUNCTION("""COMPUTED_VALUE"""),2024.0)</f>
        <v>2024</v>
      </c>
      <c r="C236" s="2">
        <f>IFERROR(__xludf.DUMMYFUNCTION("""COMPUTED_VALUE"""),19.0)</f>
        <v>19</v>
      </c>
      <c r="D236" s="8">
        <v>45418.0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6">
        <v>0.0</v>
      </c>
      <c r="N236" s="6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6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</row>
    <row r="237">
      <c r="A237" s="2">
        <f>IFERROR(__xludf.DUMMYFUNCTION("""COMPUTED_VALUE"""),0.0)</f>
        <v>0</v>
      </c>
      <c r="B237" s="2">
        <f>IFERROR(__xludf.DUMMYFUNCTION("""COMPUTED_VALUE"""),2024.0)</f>
        <v>2024</v>
      </c>
      <c r="C237" s="2">
        <f>IFERROR(__xludf.DUMMYFUNCTION("""COMPUTED_VALUE"""),19.0)</f>
        <v>19</v>
      </c>
      <c r="D237" s="8">
        <v>45419.0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6">
        <v>0.0</v>
      </c>
      <c r="N237" s="6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6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</row>
    <row r="238">
      <c r="A238" s="2">
        <f>IFERROR(__xludf.DUMMYFUNCTION("""COMPUTED_VALUE"""),0.0)</f>
        <v>0</v>
      </c>
      <c r="B238" s="2">
        <f>IFERROR(__xludf.DUMMYFUNCTION("""COMPUTED_VALUE"""),2024.0)</f>
        <v>2024</v>
      </c>
      <c r="C238" s="2">
        <f>IFERROR(__xludf.DUMMYFUNCTION("""COMPUTED_VALUE"""),19.0)</f>
        <v>19</v>
      </c>
      <c r="D238" s="8">
        <v>45420.0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6">
        <v>0.0</v>
      </c>
      <c r="N238" s="6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6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</row>
    <row r="239">
      <c r="A239" s="2">
        <f>IFERROR(__xludf.DUMMYFUNCTION("""COMPUTED_VALUE"""),0.0)</f>
        <v>0</v>
      </c>
      <c r="B239" s="2">
        <f>IFERROR(__xludf.DUMMYFUNCTION("""COMPUTED_VALUE"""),2024.0)</f>
        <v>2024</v>
      </c>
      <c r="C239" s="2">
        <f>IFERROR(__xludf.DUMMYFUNCTION("""COMPUTED_VALUE"""),19.0)</f>
        <v>19</v>
      </c>
      <c r="D239" s="8">
        <v>45421.0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6">
        <v>0.0</v>
      </c>
      <c r="N239" s="6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6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</row>
    <row r="240">
      <c r="A240" s="2">
        <f>IFERROR(__xludf.DUMMYFUNCTION("""COMPUTED_VALUE"""),0.0)</f>
        <v>0</v>
      </c>
      <c r="B240" s="2">
        <f>IFERROR(__xludf.DUMMYFUNCTION("""COMPUTED_VALUE"""),2024.0)</f>
        <v>2024</v>
      </c>
      <c r="C240" s="2">
        <f>IFERROR(__xludf.DUMMYFUNCTION("""COMPUTED_VALUE"""),19.0)</f>
        <v>19</v>
      </c>
      <c r="D240" s="8">
        <v>45422.0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6">
        <v>0.0</v>
      </c>
      <c r="N240" s="6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6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</row>
    <row r="241">
      <c r="A241" s="2">
        <f>IFERROR(__xludf.DUMMYFUNCTION("""COMPUTED_VALUE"""),0.0)</f>
        <v>0</v>
      </c>
      <c r="B241" s="2">
        <f>IFERROR(__xludf.DUMMYFUNCTION("""COMPUTED_VALUE"""),2024.0)</f>
        <v>2024</v>
      </c>
      <c r="C241" s="2">
        <f>IFERROR(__xludf.DUMMYFUNCTION("""COMPUTED_VALUE"""),20.0)</f>
        <v>20</v>
      </c>
      <c r="D241" s="8">
        <v>45425.0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6">
        <v>0.0</v>
      </c>
      <c r="N241" s="6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6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</row>
    <row r="242">
      <c r="A242" s="2">
        <f>IFERROR(__xludf.DUMMYFUNCTION("""COMPUTED_VALUE"""),0.0)</f>
        <v>0</v>
      </c>
      <c r="B242" s="2">
        <f>IFERROR(__xludf.DUMMYFUNCTION("""COMPUTED_VALUE"""),2024.0)</f>
        <v>2024</v>
      </c>
      <c r="C242" s="2">
        <f>IFERROR(__xludf.DUMMYFUNCTION("""COMPUTED_VALUE"""),20.0)</f>
        <v>20</v>
      </c>
      <c r="D242" s="8">
        <v>45426.0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6">
        <v>0.0</v>
      </c>
      <c r="N242" s="6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6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</row>
    <row r="243">
      <c r="A243" s="2">
        <f>IFERROR(__xludf.DUMMYFUNCTION("""COMPUTED_VALUE"""),0.0)</f>
        <v>0</v>
      </c>
      <c r="B243" s="2">
        <f>IFERROR(__xludf.DUMMYFUNCTION("""COMPUTED_VALUE"""),2024.0)</f>
        <v>2024</v>
      </c>
      <c r="C243" s="2">
        <f>IFERROR(__xludf.DUMMYFUNCTION("""COMPUTED_VALUE"""),20.0)</f>
        <v>20</v>
      </c>
      <c r="D243" s="8">
        <v>45427.0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6">
        <v>0.0</v>
      </c>
      <c r="N243" s="6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6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</row>
    <row r="244">
      <c r="A244" s="2">
        <f>IFERROR(__xludf.DUMMYFUNCTION("""COMPUTED_VALUE"""),0.0)</f>
        <v>0</v>
      </c>
      <c r="B244" s="2">
        <f>IFERROR(__xludf.DUMMYFUNCTION("""COMPUTED_VALUE"""),2024.0)</f>
        <v>2024</v>
      </c>
      <c r="C244" s="2">
        <f>IFERROR(__xludf.DUMMYFUNCTION("""COMPUTED_VALUE"""),20.0)</f>
        <v>20</v>
      </c>
      <c r="D244" s="8">
        <v>45428.0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6">
        <v>0.0</v>
      </c>
      <c r="N244" s="6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6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</row>
    <row r="245">
      <c r="A245" s="2">
        <f>IFERROR(__xludf.DUMMYFUNCTION("""COMPUTED_VALUE"""),0.0)</f>
        <v>0</v>
      </c>
      <c r="B245" s="2">
        <f>IFERROR(__xludf.DUMMYFUNCTION("""COMPUTED_VALUE"""),2024.0)</f>
        <v>2024</v>
      </c>
      <c r="C245" s="2">
        <f>IFERROR(__xludf.DUMMYFUNCTION("""COMPUTED_VALUE"""),20.0)</f>
        <v>20</v>
      </c>
      <c r="D245" s="8">
        <v>45429.0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6">
        <v>0.0</v>
      </c>
      <c r="N245" s="6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6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</row>
    <row r="246">
      <c r="A246" s="2">
        <f>IFERROR(__xludf.DUMMYFUNCTION("""COMPUTED_VALUE"""),0.0)</f>
        <v>0</v>
      </c>
      <c r="B246" s="2">
        <f>IFERROR(__xludf.DUMMYFUNCTION("""COMPUTED_VALUE"""),2024.0)</f>
        <v>2024</v>
      </c>
      <c r="C246" s="2">
        <f>IFERROR(__xludf.DUMMYFUNCTION("""COMPUTED_VALUE"""),21.0)</f>
        <v>21</v>
      </c>
      <c r="D246" s="8">
        <v>45432.0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6">
        <v>0.0</v>
      </c>
      <c r="N246" s="6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6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</row>
    <row r="247">
      <c r="A247" s="2">
        <f>IFERROR(__xludf.DUMMYFUNCTION("""COMPUTED_VALUE"""),0.0)</f>
        <v>0</v>
      </c>
      <c r="B247" s="2">
        <f>IFERROR(__xludf.DUMMYFUNCTION("""COMPUTED_VALUE"""),2024.0)</f>
        <v>2024</v>
      </c>
      <c r="C247" s="2">
        <f>IFERROR(__xludf.DUMMYFUNCTION("""COMPUTED_VALUE"""),21.0)</f>
        <v>21</v>
      </c>
      <c r="D247" s="8">
        <v>45433.0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6">
        <v>0.0</v>
      </c>
      <c r="N247" s="6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6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</row>
    <row r="248">
      <c r="A248" s="2">
        <f>IFERROR(__xludf.DUMMYFUNCTION("""COMPUTED_VALUE"""),0.0)</f>
        <v>0</v>
      </c>
      <c r="B248" s="2">
        <f>IFERROR(__xludf.DUMMYFUNCTION("""COMPUTED_VALUE"""),2024.0)</f>
        <v>2024</v>
      </c>
      <c r="C248" s="2">
        <f>IFERROR(__xludf.DUMMYFUNCTION("""COMPUTED_VALUE"""),21.0)</f>
        <v>21</v>
      </c>
      <c r="D248" s="8">
        <v>45434.0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6">
        <v>0.0</v>
      </c>
      <c r="N248" s="6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6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</row>
    <row r="249">
      <c r="A249" s="2">
        <f>IFERROR(__xludf.DUMMYFUNCTION("""COMPUTED_VALUE"""),0.0)</f>
        <v>0</v>
      </c>
      <c r="B249" s="2">
        <f>IFERROR(__xludf.DUMMYFUNCTION("""COMPUTED_VALUE"""),2024.0)</f>
        <v>2024</v>
      </c>
      <c r="C249" s="2">
        <f>IFERROR(__xludf.DUMMYFUNCTION("""COMPUTED_VALUE"""),21.0)</f>
        <v>21</v>
      </c>
      <c r="D249" s="8">
        <v>45435.0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6">
        <v>0.0</v>
      </c>
      <c r="N249" s="6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6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</row>
    <row r="250">
      <c r="A250" s="2">
        <f>IFERROR(__xludf.DUMMYFUNCTION("""COMPUTED_VALUE"""),0.0)</f>
        <v>0</v>
      </c>
      <c r="B250" s="2">
        <f>IFERROR(__xludf.DUMMYFUNCTION("""COMPUTED_VALUE"""),2024.0)</f>
        <v>2024</v>
      </c>
      <c r="C250" s="2">
        <f>IFERROR(__xludf.DUMMYFUNCTION("""COMPUTED_VALUE"""),21.0)</f>
        <v>21</v>
      </c>
      <c r="D250" s="8">
        <v>45436.0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6">
        <v>0.0</v>
      </c>
      <c r="N250" s="6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6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</row>
    <row r="251">
      <c r="A251" s="2">
        <f>IFERROR(__xludf.DUMMYFUNCTION("""COMPUTED_VALUE"""),0.0)</f>
        <v>0</v>
      </c>
      <c r="B251" s="2">
        <f>IFERROR(__xludf.DUMMYFUNCTION("""COMPUTED_VALUE"""),2024.0)</f>
        <v>2024</v>
      </c>
      <c r="C251" s="2">
        <f>IFERROR(__xludf.DUMMYFUNCTION("""COMPUTED_VALUE"""),22.0)</f>
        <v>22</v>
      </c>
      <c r="D251" s="8">
        <v>45439.0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6">
        <v>0.0</v>
      </c>
      <c r="N251" s="6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6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</row>
    <row r="252">
      <c r="A252" s="2">
        <f>IFERROR(__xludf.DUMMYFUNCTION("""COMPUTED_VALUE"""),0.0)</f>
        <v>0</v>
      </c>
      <c r="B252" s="2">
        <f>IFERROR(__xludf.DUMMYFUNCTION("""COMPUTED_VALUE"""),2024.0)</f>
        <v>2024</v>
      </c>
      <c r="C252" s="2">
        <f>IFERROR(__xludf.DUMMYFUNCTION("""COMPUTED_VALUE"""),22.0)</f>
        <v>22</v>
      </c>
      <c r="D252" s="8">
        <v>45440.0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6">
        <v>0.0</v>
      </c>
      <c r="N252" s="6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6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</row>
    <row r="253">
      <c r="A253" s="2">
        <f>IFERROR(__xludf.DUMMYFUNCTION("""COMPUTED_VALUE"""),0.0)</f>
        <v>0</v>
      </c>
      <c r="B253" s="2">
        <f>IFERROR(__xludf.DUMMYFUNCTION("""COMPUTED_VALUE"""),2024.0)</f>
        <v>2024</v>
      </c>
      <c r="C253" s="2">
        <f>IFERROR(__xludf.DUMMYFUNCTION("""COMPUTED_VALUE"""),22.0)</f>
        <v>22</v>
      </c>
      <c r="D253" s="8">
        <v>45441.0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6">
        <v>0.0</v>
      </c>
      <c r="N253" s="6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6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</row>
    <row r="254">
      <c r="A254" s="2">
        <f>IFERROR(__xludf.DUMMYFUNCTION("""COMPUTED_VALUE"""),0.0)</f>
        <v>0</v>
      </c>
      <c r="B254" s="2">
        <f>IFERROR(__xludf.DUMMYFUNCTION("""COMPUTED_VALUE"""),2024.0)</f>
        <v>2024</v>
      </c>
      <c r="C254" s="2">
        <f>IFERROR(__xludf.DUMMYFUNCTION("""COMPUTED_VALUE"""),22.0)</f>
        <v>22</v>
      </c>
      <c r="D254" s="8">
        <v>45442.0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6">
        <v>0.0</v>
      </c>
      <c r="N254" s="6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6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</row>
    <row r="255">
      <c r="A255" s="2">
        <f>IFERROR(__xludf.DUMMYFUNCTION("""COMPUTED_VALUE"""),0.0)</f>
        <v>0</v>
      </c>
      <c r="B255" s="2">
        <f>IFERROR(__xludf.DUMMYFUNCTION("""COMPUTED_VALUE"""),2024.0)</f>
        <v>2024</v>
      </c>
      <c r="C255" s="2">
        <f>IFERROR(__xludf.DUMMYFUNCTION("""COMPUTED_VALUE"""),22.0)</f>
        <v>22</v>
      </c>
      <c r="D255" s="8">
        <v>45443.0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6">
        <v>0.0</v>
      </c>
      <c r="N255" s="6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6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</row>
    <row r="256">
      <c r="A256" s="2">
        <f>IFERROR(__xludf.DUMMYFUNCTION("""COMPUTED_VALUE"""),0.0)</f>
        <v>0</v>
      </c>
      <c r="B256" s="2">
        <f>IFERROR(__xludf.DUMMYFUNCTION("""COMPUTED_VALUE"""),2024.0)</f>
        <v>2024</v>
      </c>
      <c r="C256" s="2">
        <f>IFERROR(__xludf.DUMMYFUNCTION("""COMPUTED_VALUE"""),23.0)</f>
        <v>23</v>
      </c>
      <c r="D256" s="8">
        <v>45446.0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6">
        <v>0.0</v>
      </c>
      <c r="N256" s="6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6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</row>
    <row r="257">
      <c r="A257" s="2">
        <f>IFERROR(__xludf.DUMMYFUNCTION("""COMPUTED_VALUE"""),0.0)</f>
        <v>0</v>
      </c>
      <c r="B257" s="2">
        <f>IFERROR(__xludf.DUMMYFUNCTION("""COMPUTED_VALUE"""),2024.0)</f>
        <v>2024</v>
      </c>
      <c r="C257" s="2">
        <f>IFERROR(__xludf.DUMMYFUNCTION("""COMPUTED_VALUE"""),23.0)</f>
        <v>23</v>
      </c>
      <c r="D257" s="8">
        <v>45447.0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6">
        <v>0.0</v>
      </c>
      <c r="N257" s="6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6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</row>
    <row r="258">
      <c r="A258" s="2">
        <f>IFERROR(__xludf.DUMMYFUNCTION("""COMPUTED_VALUE"""),0.0)</f>
        <v>0</v>
      </c>
      <c r="B258" s="2">
        <f>IFERROR(__xludf.DUMMYFUNCTION("""COMPUTED_VALUE"""),2024.0)</f>
        <v>2024</v>
      </c>
      <c r="C258" s="2">
        <f>IFERROR(__xludf.DUMMYFUNCTION("""COMPUTED_VALUE"""),23.0)</f>
        <v>23</v>
      </c>
      <c r="D258" s="8">
        <v>45448.0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6">
        <v>0.0</v>
      </c>
      <c r="N258" s="6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6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</row>
    <row r="259">
      <c r="A259" s="2">
        <f>IFERROR(__xludf.DUMMYFUNCTION("""COMPUTED_VALUE"""),0.0)</f>
        <v>0</v>
      </c>
      <c r="B259" s="2">
        <f>IFERROR(__xludf.DUMMYFUNCTION("""COMPUTED_VALUE"""),2024.0)</f>
        <v>2024</v>
      </c>
      <c r="C259" s="2">
        <f>IFERROR(__xludf.DUMMYFUNCTION("""COMPUTED_VALUE"""),23.0)</f>
        <v>23</v>
      </c>
      <c r="D259" s="8">
        <v>45449.0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6">
        <v>0.0</v>
      </c>
      <c r="N259" s="6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6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</row>
    <row r="260">
      <c r="A260" s="2">
        <f>IFERROR(__xludf.DUMMYFUNCTION("""COMPUTED_VALUE"""),0.0)</f>
        <v>0</v>
      </c>
      <c r="B260" s="2">
        <f>IFERROR(__xludf.DUMMYFUNCTION("""COMPUTED_VALUE"""),2024.0)</f>
        <v>2024</v>
      </c>
      <c r="C260" s="2">
        <f>IFERROR(__xludf.DUMMYFUNCTION("""COMPUTED_VALUE"""),23.0)</f>
        <v>23</v>
      </c>
      <c r="D260" s="8">
        <v>45450.0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6">
        <v>0.0</v>
      </c>
      <c r="N260" s="6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6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</row>
    <row r="261">
      <c r="A261" s="2">
        <f>IFERROR(__xludf.DUMMYFUNCTION("""COMPUTED_VALUE"""),0.0)</f>
        <v>0</v>
      </c>
      <c r="B261" s="2">
        <f>IFERROR(__xludf.DUMMYFUNCTION("""COMPUTED_VALUE"""),2024.0)</f>
        <v>2024</v>
      </c>
      <c r="C261" s="2">
        <f>IFERROR(__xludf.DUMMYFUNCTION("""COMPUTED_VALUE"""),24.0)</f>
        <v>24</v>
      </c>
      <c r="D261" s="8">
        <v>45453.0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6">
        <v>0.0</v>
      </c>
      <c r="N261" s="6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6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</row>
    <row r="262">
      <c r="A262" s="2">
        <f>IFERROR(__xludf.DUMMYFUNCTION("""COMPUTED_VALUE"""),0.0)</f>
        <v>0</v>
      </c>
      <c r="B262" s="2">
        <f>IFERROR(__xludf.DUMMYFUNCTION("""COMPUTED_VALUE"""),2024.0)</f>
        <v>2024</v>
      </c>
      <c r="C262" s="2">
        <f>IFERROR(__xludf.DUMMYFUNCTION("""COMPUTED_VALUE"""),24.0)</f>
        <v>24</v>
      </c>
      <c r="D262" s="8">
        <v>45454.0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6">
        <v>0.0</v>
      </c>
      <c r="N262" s="6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6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</row>
    <row r="263">
      <c r="A263" s="2">
        <f>IFERROR(__xludf.DUMMYFUNCTION("""COMPUTED_VALUE"""),0.0)</f>
        <v>0</v>
      </c>
      <c r="B263" s="2">
        <f>IFERROR(__xludf.DUMMYFUNCTION("""COMPUTED_VALUE"""),2024.0)</f>
        <v>2024</v>
      </c>
      <c r="C263" s="2">
        <f>IFERROR(__xludf.DUMMYFUNCTION("""COMPUTED_VALUE"""),24.0)</f>
        <v>24</v>
      </c>
      <c r="D263" s="8">
        <v>45455.0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6">
        <v>0.0</v>
      </c>
      <c r="N263" s="6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6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</row>
    <row r="264">
      <c r="A264" s="2">
        <f>IFERROR(__xludf.DUMMYFUNCTION("""COMPUTED_VALUE"""),0.0)</f>
        <v>0</v>
      </c>
      <c r="B264" s="2">
        <f>IFERROR(__xludf.DUMMYFUNCTION("""COMPUTED_VALUE"""),2024.0)</f>
        <v>2024</v>
      </c>
      <c r="C264" s="2">
        <f>IFERROR(__xludf.DUMMYFUNCTION("""COMPUTED_VALUE"""),24.0)</f>
        <v>24</v>
      </c>
      <c r="D264" s="8">
        <v>45456.0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6">
        <v>0.0</v>
      </c>
      <c r="N264" s="6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6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</row>
    <row r="265">
      <c r="A265" s="2">
        <f>IFERROR(__xludf.DUMMYFUNCTION("""COMPUTED_VALUE"""),0.0)</f>
        <v>0</v>
      </c>
      <c r="B265" s="2">
        <f>IFERROR(__xludf.DUMMYFUNCTION("""COMPUTED_VALUE"""),2024.0)</f>
        <v>2024</v>
      </c>
      <c r="C265" s="2">
        <f>IFERROR(__xludf.DUMMYFUNCTION("""COMPUTED_VALUE"""),24.0)</f>
        <v>24</v>
      </c>
      <c r="D265" s="8">
        <v>45457.0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6">
        <v>0.0</v>
      </c>
      <c r="N265" s="6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6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</row>
    <row r="266">
      <c r="A266" s="2">
        <f>IFERROR(__xludf.DUMMYFUNCTION("""COMPUTED_VALUE"""),0.0)</f>
        <v>0</v>
      </c>
      <c r="B266" s="2">
        <f>IFERROR(__xludf.DUMMYFUNCTION("""COMPUTED_VALUE"""),2024.0)</f>
        <v>2024</v>
      </c>
      <c r="C266" s="2">
        <f>IFERROR(__xludf.DUMMYFUNCTION("""COMPUTED_VALUE"""),25.0)</f>
        <v>25</v>
      </c>
      <c r="D266" s="8">
        <v>45460.0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6">
        <v>0.0</v>
      </c>
      <c r="N266" s="6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6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</row>
    <row r="267">
      <c r="A267" s="2">
        <f>IFERROR(__xludf.DUMMYFUNCTION("""COMPUTED_VALUE"""),0.0)</f>
        <v>0</v>
      </c>
      <c r="B267" s="2">
        <f>IFERROR(__xludf.DUMMYFUNCTION("""COMPUTED_VALUE"""),2024.0)</f>
        <v>2024</v>
      </c>
      <c r="C267" s="2">
        <f>IFERROR(__xludf.DUMMYFUNCTION("""COMPUTED_VALUE"""),25.0)</f>
        <v>25</v>
      </c>
      <c r="D267" s="8">
        <v>45461.0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6">
        <v>0.0</v>
      </c>
      <c r="N267" s="6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6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</row>
    <row r="268">
      <c r="A268" s="2">
        <f>IFERROR(__xludf.DUMMYFUNCTION("""COMPUTED_VALUE"""),0.0)</f>
        <v>0</v>
      </c>
      <c r="B268" s="2">
        <f>IFERROR(__xludf.DUMMYFUNCTION("""COMPUTED_VALUE"""),2024.0)</f>
        <v>2024</v>
      </c>
      <c r="C268" s="2">
        <f>IFERROR(__xludf.DUMMYFUNCTION("""COMPUTED_VALUE"""),25.0)</f>
        <v>25</v>
      </c>
      <c r="D268" s="8">
        <v>45462.0</v>
      </c>
      <c r="E268" s="2">
        <v>-328000.0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6">
        <v>0.0</v>
      </c>
      <c r="N268" s="6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6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</row>
    <row r="269">
      <c r="A269" s="2">
        <f>IFERROR(__xludf.DUMMYFUNCTION("""COMPUTED_VALUE"""),0.0)</f>
        <v>0</v>
      </c>
      <c r="B269" s="2">
        <f>IFERROR(__xludf.DUMMYFUNCTION("""COMPUTED_VALUE"""),2024.0)</f>
        <v>2024</v>
      </c>
      <c r="C269" s="2">
        <f>IFERROR(__xludf.DUMMYFUNCTION("""COMPUTED_VALUE"""),25.0)</f>
        <v>25</v>
      </c>
      <c r="D269" s="8">
        <v>45463.0</v>
      </c>
      <c r="E269" s="2">
        <v>0.0</v>
      </c>
      <c r="F269" s="2">
        <v>-344000.0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6">
        <v>0.0</v>
      </c>
      <c r="N269" s="6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6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</row>
    <row r="270">
      <c r="A270" s="2">
        <f>IFERROR(__xludf.DUMMYFUNCTION("""COMPUTED_VALUE"""),0.0)</f>
        <v>0</v>
      </c>
      <c r="B270" s="2">
        <f>IFERROR(__xludf.DUMMYFUNCTION("""COMPUTED_VALUE"""),2024.0)</f>
        <v>2024</v>
      </c>
      <c r="C270" s="2">
        <f>IFERROR(__xludf.DUMMYFUNCTION("""COMPUTED_VALUE"""),25.0)</f>
        <v>25</v>
      </c>
      <c r="D270" s="8">
        <v>45464.0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6">
        <v>0.0</v>
      </c>
      <c r="N270" s="6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6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</row>
    <row r="271">
      <c r="A271" s="2">
        <f>IFERROR(__xludf.DUMMYFUNCTION("""COMPUTED_VALUE"""),0.0)</f>
        <v>0</v>
      </c>
      <c r="B271" s="2">
        <f>IFERROR(__xludf.DUMMYFUNCTION("""COMPUTED_VALUE"""),2024.0)</f>
        <v>2024</v>
      </c>
      <c r="C271" s="2">
        <f>IFERROR(__xludf.DUMMYFUNCTION("""COMPUTED_VALUE"""),26.0)</f>
        <v>26</v>
      </c>
      <c r="D271" s="8">
        <v>45467.0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6">
        <v>0.0</v>
      </c>
      <c r="N271" s="6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6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</row>
    <row r="272">
      <c r="A272" s="2">
        <f>IFERROR(__xludf.DUMMYFUNCTION("""COMPUTED_VALUE"""),0.0)</f>
        <v>0</v>
      </c>
      <c r="B272" s="2">
        <f>IFERROR(__xludf.DUMMYFUNCTION("""COMPUTED_VALUE"""),2024.0)</f>
        <v>2024</v>
      </c>
      <c r="C272" s="2">
        <f>IFERROR(__xludf.DUMMYFUNCTION("""COMPUTED_VALUE"""),26.0)</f>
        <v>26</v>
      </c>
      <c r="D272" s="8">
        <v>45468.0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6">
        <v>0.0</v>
      </c>
      <c r="N272" s="6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6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</row>
    <row r="273">
      <c r="D273" s="2"/>
      <c r="E273" s="2"/>
      <c r="F273" s="2"/>
      <c r="G273" s="2"/>
      <c r="H273" s="2"/>
      <c r="I273" s="2"/>
      <c r="J273" s="2"/>
      <c r="K273" s="2"/>
      <c r="L273" s="2"/>
      <c r="M273" s="6"/>
      <c r="N273" s="6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6"/>
      <c r="AC273" s="2"/>
      <c r="AD273" s="2"/>
      <c r="AE273" s="2"/>
      <c r="AF273" s="2"/>
      <c r="AG273" s="2"/>
      <c r="AH273" s="2"/>
      <c r="AI273" s="2"/>
    </row>
    <row r="274">
      <c r="D274" s="2"/>
      <c r="E274" s="2"/>
      <c r="F274" s="2"/>
      <c r="G274" s="2"/>
      <c r="H274" s="2"/>
      <c r="I274" s="2"/>
      <c r="J274" s="2"/>
      <c r="K274" s="2"/>
      <c r="L274" s="2"/>
      <c r="M274" s="6"/>
      <c r="N274" s="6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6"/>
      <c r="AC274" s="2"/>
      <c r="AD274" s="2"/>
      <c r="AE274" s="2"/>
      <c r="AF274" s="2"/>
      <c r="AG274" s="2"/>
      <c r="AH274" s="2"/>
      <c r="AI274" s="2"/>
    </row>
    <row r="275">
      <c r="D275" s="2"/>
      <c r="E275" s="2"/>
      <c r="F275" s="2"/>
      <c r="G275" s="2"/>
      <c r="H275" s="2"/>
      <c r="I275" s="2"/>
      <c r="J275" s="2"/>
      <c r="K275" s="2"/>
      <c r="L275" s="2"/>
      <c r="M275" s="6"/>
      <c r="N275" s="6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6"/>
      <c r="AC275" s="2"/>
      <c r="AD275" s="2"/>
      <c r="AE275" s="2"/>
      <c r="AF275" s="2"/>
      <c r="AG275" s="2"/>
      <c r="AH275" s="2"/>
      <c r="AI275" s="2"/>
    </row>
    <row r="276">
      <c r="D276" s="2"/>
      <c r="E276" s="2"/>
      <c r="F276" s="2"/>
      <c r="G276" s="2"/>
      <c r="H276" s="2"/>
      <c r="I276" s="2"/>
      <c r="J276" s="2"/>
      <c r="K276" s="2"/>
      <c r="L276" s="2"/>
      <c r="M276" s="6"/>
      <c r="N276" s="6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6"/>
      <c r="AC276" s="2"/>
      <c r="AD276" s="2"/>
      <c r="AE276" s="2"/>
      <c r="AF276" s="2"/>
      <c r="AG276" s="2"/>
      <c r="AH276" s="2"/>
      <c r="AI276" s="2"/>
    </row>
    <row r="277">
      <c r="D277" s="2"/>
      <c r="E277" s="2"/>
      <c r="F277" s="2"/>
      <c r="G277" s="2"/>
      <c r="H277" s="2"/>
      <c r="I277" s="2"/>
      <c r="J277" s="2"/>
      <c r="K277" s="2"/>
      <c r="L277" s="2"/>
      <c r="M277" s="6"/>
      <c r="N277" s="6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6"/>
      <c r="AC277" s="2"/>
      <c r="AD277" s="2"/>
      <c r="AE277" s="2"/>
      <c r="AF277" s="2"/>
      <c r="AG277" s="2"/>
      <c r="AH277" s="2"/>
      <c r="AI277" s="2"/>
    </row>
    <row r="278">
      <c r="D278" s="2"/>
      <c r="E278" s="2"/>
      <c r="F278" s="2"/>
      <c r="G278" s="2"/>
      <c r="H278" s="2"/>
      <c r="I278" s="2"/>
      <c r="J278" s="2"/>
      <c r="K278" s="2"/>
      <c r="L278" s="2"/>
      <c r="M278" s="6"/>
      <c r="N278" s="6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6"/>
      <c r="AC278" s="2"/>
      <c r="AD278" s="2"/>
      <c r="AE278" s="2"/>
      <c r="AF278" s="2"/>
      <c r="AG278" s="2"/>
      <c r="AH278" s="2"/>
      <c r="AI278" s="2"/>
    </row>
    <row r="279">
      <c r="D279" s="2"/>
      <c r="E279" s="2"/>
      <c r="F279" s="2"/>
      <c r="G279" s="2"/>
      <c r="H279" s="2"/>
      <c r="I279" s="2"/>
      <c r="J279" s="2"/>
      <c r="K279" s="2"/>
      <c r="L279" s="2"/>
      <c r="M279" s="6"/>
      <c r="N279" s="6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6"/>
      <c r="AC279" s="2"/>
      <c r="AD279" s="2"/>
      <c r="AE279" s="2"/>
      <c r="AF279" s="2"/>
      <c r="AG279" s="2"/>
      <c r="AH279" s="2"/>
      <c r="AI279" s="2"/>
    </row>
    <row r="280">
      <c r="D280" s="2"/>
      <c r="E280" s="2"/>
      <c r="F280" s="2"/>
      <c r="G280" s="2"/>
      <c r="H280" s="2"/>
      <c r="I280" s="2"/>
      <c r="J280" s="2"/>
      <c r="K280" s="2"/>
      <c r="L280" s="2"/>
      <c r="M280" s="6"/>
      <c r="N280" s="6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6"/>
      <c r="AC280" s="2"/>
      <c r="AD280" s="2"/>
      <c r="AE280" s="2"/>
      <c r="AF280" s="2"/>
      <c r="AG280" s="2"/>
      <c r="AH280" s="2"/>
      <c r="AI280" s="2"/>
    </row>
    <row r="281">
      <c r="D281" s="2"/>
      <c r="E281" s="2"/>
      <c r="F281" s="2"/>
      <c r="G281" s="2"/>
      <c r="H281" s="2"/>
      <c r="I281" s="2"/>
      <c r="J281" s="2"/>
      <c r="K281" s="2"/>
      <c r="L281" s="2"/>
      <c r="M281" s="6"/>
      <c r="N281" s="6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6"/>
      <c r="AC281" s="2"/>
      <c r="AD281" s="2"/>
      <c r="AE281" s="2"/>
      <c r="AF281" s="2"/>
      <c r="AG281" s="2"/>
      <c r="AH281" s="2"/>
      <c r="AI281" s="2"/>
    </row>
    <row r="282">
      <c r="D282" s="2"/>
      <c r="E282" s="2"/>
      <c r="F282" s="2"/>
      <c r="G282" s="2"/>
      <c r="H282" s="2"/>
      <c r="I282" s="2"/>
      <c r="J282" s="2"/>
      <c r="K282" s="2"/>
      <c r="L282" s="2"/>
      <c r="M282" s="6"/>
      <c r="N282" s="6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6"/>
      <c r="AC282" s="2"/>
      <c r="AD282" s="2"/>
      <c r="AE282" s="2"/>
      <c r="AF282" s="2"/>
      <c r="AG282" s="2"/>
      <c r="AH282" s="2"/>
      <c r="AI282" s="2"/>
    </row>
    <row r="283">
      <c r="D283" s="2"/>
      <c r="E283" s="2"/>
      <c r="F283" s="2"/>
      <c r="G283" s="2"/>
      <c r="H283" s="2"/>
      <c r="I283" s="2"/>
      <c r="J283" s="2"/>
      <c r="K283" s="2"/>
      <c r="L283" s="2"/>
      <c r="M283" s="6"/>
      <c r="N283" s="6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6"/>
      <c r="AC283" s="2"/>
      <c r="AD283" s="2"/>
      <c r="AE283" s="2"/>
      <c r="AF283" s="2"/>
      <c r="AG283" s="2"/>
      <c r="AH283" s="2"/>
      <c r="AI283" s="2"/>
    </row>
    <row r="284">
      <c r="D284" s="2"/>
      <c r="E284" s="2"/>
      <c r="F284" s="2"/>
      <c r="G284" s="2"/>
      <c r="H284" s="2"/>
      <c r="I284" s="2"/>
      <c r="J284" s="2"/>
      <c r="K284" s="2"/>
      <c r="L284" s="2"/>
      <c r="M284" s="6"/>
      <c r="N284" s="6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6"/>
      <c r="AC284" s="2"/>
      <c r="AD284" s="2"/>
      <c r="AE284" s="2"/>
      <c r="AF284" s="2"/>
      <c r="AG284" s="2"/>
      <c r="AH284" s="2"/>
      <c r="AI284" s="2"/>
    </row>
    <row r="285">
      <c r="D285" s="2"/>
      <c r="E285" s="2"/>
      <c r="F285" s="2"/>
      <c r="G285" s="2"/>
      <c r="H285" s="2"/>
      <c r="I285" s="2"/>
      <c r="J285" s="2"/>
      <c r="K285" s="2"/>
      <c r="L285" s="2"/>
      <c r="M285" s="6"/>
      <c r="N285" s="6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6"/>
      <c r="AC285" s="2"/>
      <c r="AD285" s="2"/>
      <c r="AE285" s="2"/>
      <c r="AF285" s="2"/>
      <c r="AG285" s="2"/>
      <c r="AH285" s="2"/>
      <c r="AI285" s="2"/>
    </row>
    <row r="286">
      <c r="D286" s="2"/>
      <c r="E286" s="2"/>
      <c r="F286" s="2"/>
      <c r="G286" s="2"/>
      <c r="H286" s="2"/>
      <c r="I286" s="2"/>
      <c r="J286" s="2"/>
      <c r="K286" s="2"/>
      <c r="L286" s="2"/>
      <c r="M286" s="6"/>
      <c r="N286" s="6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6"/>
      <c r="AC286" s="2"/>
      <c r="AD286" s="2"/>
      <c r="AE286" s="2"/>
      <c r="AF286" s="2"/>
      <c r="AG286" s="2"/>
      <c r="AH286" s="2"/>
      <c r="AI286" s="2"/>
    </row>
    <row r="287">
      <c r="D287" s="2"/>
      <c r="E287" s="2"/>
      <c r="F287" s="2"/>
      <c r="G287" s="2"/>
      <c r="H287" s="2"/>
      <c r="I287" s="2"/>
      <c r="J287" s="2"/>
      <c r="K287" s="2"/>
      <c r="L287" s="2"/>
      <c r="M287" s="6"/>
      <c r="N287" s="6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6"/>
      <c r="AC287" s="2"/>
      <c r="AD287" s="2"/>
      <c r="AE287" s="2"/>
      <c r="AF287" s="2"/>
      <c r="AG287" s="2"/>
      <c r="AH287" s="2"/>
      <c r="AI287" s="2"/>
    </row>
    <row r="288">
      <c r="D288" s="2"/>
      <c r="E288" s="2"/>
      <c r="F288" s="2"/>
      <c r="G288" s="2"/>
      <c r="H288" s="2"/>
      <c r="I288" s="2"/>
      <c r="J288" s="2"/>
      <c r="K288" s="2"/>
      <c r="L288" s="2"/>
      <c r="M288" s="6"/>
      <c r="N288" s="6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6"/>
      <c r="AC288" s="2"/>
      <c r="AD288" s="2"/>
      <c r="AE288" s="2"/>
      <c r="AF288" s="2"/>
      <c r="AG288" s="2"/>
      <c r="AH288" s="2"/>
      <c r="AI288" s="2"/>
    </row>
    <row r="289">
      <c r="D289" s="2"/>
      <c r="E289" s="2"/>
      <c r="F289" s="2"/>
      <c r="G289" s="2"/>
      <c r="H289" s="2"/>
      <c r="I289" s="2"/>
      <c r="J289" s="2"/>
      <c r="K289" s="2"/>
      <c r="L289" s="2"/>
      <c r="M289" s="6"/>
      <c r="N289" s="6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6"/>
      <c r="AC289" s="2"/>
      <c r="AD289" s="2"/>
      <c r="AE289" s="2"/>
      <c r="AF289" s="2"/>
      <c r="AG289" s="2"/>
      <c r="AH289" s="2"/>
      <c r="AI289" s="2"/>
    </row>
    <row r="290">
      <c r="D290" s="2"/>
      <c r="E290" s="2"/>
      <c r="F290" s="2"/>
      <c r="G290" s="2"/>
      <c r="H290" s="2"/>
      <c r="I290" s="2"/>
      <c r="J290" s="2"/>
      <c r="K290" s="2"/>
      <c r="L290" s="2"/>
      <c r="M290" s="6"/>
      <c r="N290" s="6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6"/>
      <c r="AC290" s="2"/>
      <c r="AD290" s="2"/>
      <c r="AE290" s="2"/>
      <c r="AF290" s="2"/>
      <c r="AG290" s="2"/>
      <c r="AH290" s="2"/>
      <c r="AI290" s="2"/>
    </row>
    <row r="291">
      <c r="D291" s="2"/>
      <c r="E291" s="2"/>
      <c r="F291" s="2"/>
      <c r="G291" s="2"/>
      <c r="H291" s="2"/>
      <c r="I291" s="2"/>
      <c r="J291" s="2"/>
      <c r="K291" s="2"/>
      <c r="L291" s="2"/>
      <c r="M291" s="6"/>
      <c r="N291" s="6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6"/>
      <c r="AC291" s="2"/>
      <c r="AD291" s="2"/>
      <c r="AE291" s="2"/>
      <c r="AF291" s="2"/>
      <c r="AG291" s="2"/>
      <c r="AH291" s="2"/>
      <c r="AI291" s="2"/>
    </row>
    <row r="292">
      <c r="D292" s="2"/>
      <c r="E292" s="2"/>
      <c r="F292" s="2"/>
      <c r="G292" s="2"/>
      <c r="H292" s="2"/>
      <c r="I292" s="2"/>
      <c r="J292" s="2"/>
      <c r="K292" s="2"/>
      <c r="L292" s="2"/>
      <c r="M292" s="6"/>
      <c r="N292" s="6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6"/>
      <c r="AC292" s="2"/>
      <c r="AD292" s="2"/>
      <c r="AE292" s="2"/>
      <c r="AF292" s="2"/>
      <c r="AG292" s="2"/>
      <c r="AH292" s="2"/>
      <c r="AI292" s="2"/>
    </row>
    <row r="293">
      <c r="D293" s="2"/>
      <c r="E293" s="2"/>
      <c r="F293" s="2"/>
      <c r="G293" s="2"/>
      <c r="H293" s="2"/>
      <c r="I293" s="2"/>
      <c r="J293" s="2"/>
      <c r="K293" s="2"/>
      <c r="L293" s="2"/>
      <c r="M293" s="6"/>
      <c r="N293" s="6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6"/>
      <c r="AC293" s="2"/>
      <c r="AD293" s="2"/>
      <c r="AE293" s="2"/>
      <c r="AF293" s="2"/>
      <c r="AG293" s="2"/>
      <c r="AH293" s="2"/>
      <c r="AI293" s="2"/>
    </row>
    <row r="294">
      <c r="D294" s="2"/>
      <c r="E294" s="2"/>
      <c r="F294" s="2"/>
      <c r="G294" s="2"/>
      <c r="H294" s="2"/>
      <c r="I294" s="2"/>
      <c r="J294" s="2"/>
      <c r="K294" s="2"/>
      <c r="L294" s="2"/>
      <c r="M294" s="6"/>
      <c r="N294" s="6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6"/>
      <c r="AC294" s="2"/>
      <c r="AD294" s="2"/>
      <c r="AE294" s="2"/>
      <c r="AF294" s="2"/>
      <c r="AG294" s="2"/>
      <c r="AH294" s="2"/>
      <c r="AI294" s="2"/>
    </row>
    <row r="295">
      <c r="D295" s="2"/>
      <c r="E295" s="2"/>
      <c r="F295" s="2"/>
      <c r="G295" s="2"/>
      <c r="H295" s="2"/>
      <c r="I295" s="2"/>
      <c r="J295" s="2"/>
      <c r="K295" s="2"/>
      <c r="L295" s="2"/>
      <c r="M295" s="6"/>
      <c r="N295" s="6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6"/>
      <c r="AC295" s="2"/>
      <c r="AD295" s="2"/>
      <c r="AE295" s="2"/>
      <c r="AF295" s="2"/>
      <c r="AG295" s="2"/>
      <c r="AH295" s="2"/>
      <c r="AI295" s="2"/>
    </row>
    <row r="296">
      <c r="D296" s="2"/>
      <c r="E296" s="2"/>
      <c r="F296" s="2"/>
      <c r="G296" s="2"/>
      <c r="H296" s="2"/>
      <c r="I296" s="2"/>
      <c r="J296" s="2"/>
      <c r="K296" s="2"/>
      <c r="L296" s="2"/>
      <c r="M296" s="6"/>
      <c r="N296" s="6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6"/>
      <c r="AC296" s="2"/>
      <c r="AD296" s="2"/>
      <c r="AE296" s="2"/>
      <c r="AF296" s="2"/>
      <c r="AG296" s="2"/>
      <c r="AH296" s="2"/>
      <c r="AI296" s="2"/>
    </row>
    <row r="297">
      <c r="D297" s="2"/>
      <c r="E297" s="2"/>
      <c r="F297" s="2"/>
      <c r="G297" s="2"/>
      <c r="H297" s="2"/>
      <c r="I297" s="2"/>
      <c r="J297" s="2"/>
      <c r="K297" s="2"/>
      <c r="L297" s="2"/>
      <c r="M297" s="6"/>
      <c r="N297" s="6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6"/>
      <c r="AC297" s="2"/>
      <c r="AD297" s="2"/>
      <c r="AE297" s="2"/>
      <c r="AF297" s="2"/>
      <c r="AG297" s="2"/>
      <c r="AH297" s="2"/>
      <c r="AI297" s="2"/>
    </row>
    <row r="298">
      <c r="D298" s="2"/>
      <c r="E298" s="2"/>
      <c r="F298" s="2"/>
      <c r="G298" s="2"/>
      <c r="H298" s="2"/>
      <c r="I298" s="2"/>
      <c r="J298" s="2"/>
      <c r="K298" s="2"/>
      <c r="L298" s="2"/>
      <c r="M298" s="6"/>
      <c r="N298" s="6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6"/>
      <c r="AC298" s="2"/>
      <c r="AD298" s="2"/>
      <c r="AE298" s="2"/>
      <c r="AF298" s="2"/>
      <c r="AG298" s="2"/>
      <c r="AH298" s="2"/>
      <c r="AI298" s="2"/>
    </row>
    <row r="299">
      <c r="D299" s="2"/>
      <c r="E299" s="2"/>
      <c r="F299" s="2"/>
      <c r="G299" s="2"/>
      <c r="H299" s="2"/>
      <c r="I299" s="2"/>
      <c r="J299" s="2"/>
      <c r="K299" s="2"/>
      <c r="L299" s="2"/>
      <c r="M299" s="6"/>
      <c r="N299" s="6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6"/>
      <c r="AC299" s="2"/>
      <c r="AD299" s="2"/>
      <c r="AE299" s="2"/>
      <c r="AF299" s="2"/>
      <c r="AG299" s="2"/>
      <c r="AH299" s="2"/>
      <c r="AI299" s="2"/>
    </row>
    <row r="300">
      <c r="D300" s="2"/>
      <c r="E300" s="2"/>
      <c r="F300" s="2"/>
      <c r="G300" s="2"/>
      <c r="H300" s="2"/>
      <c r="I300" s="2"/>
      <c r="J300" s="2"/>
      <c r="K300" s="2"/>
      <c r="L300" s="2"/>
      <c r="M300" s="6"/>
      <c r="N300" s="6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6"/>
      <c r="AC300" s="2"/>
      <c r="AD300" s="2"/>
      <c r="AE300" s="2"/>
      <c r="AF300" s="2"/>
      <c r="AG300" s="2"/>
      <c r="AH300" s="2"/>
      <c r="AI300" s="2"/>
    </row>
    <row r="301">
      <c r="D301" s="2"/>
      <c r="E301" s="2"/>
      <c r="F301" s="2"/>
      <c r="G301" s="2"/>
      <c r="H301" s="2"/>
      <c r="I301" s="2"/>
      <c r="J301" s="2"/>
      <c r="K301" s="2"/>
      <c r="L301" s="2"/>
      <c r="M301" s="6"/>
      <c r="N301" s="6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6"/>
      <c r="AC301" s="2"/>
      <c r="AD301" s="2"/>
      <c r="AE301" s="2"/>
      <c r="AF301" s="2"/>
      <c r="AG301" s="2"/>
      <c r="AH301" s="2"/>
      <c r="AI301" s="2"/>
    </row>
    <row r="302">
      <c r="D302" s="2"/>
      <c r="E302" s="2"/>
      <c r="F302" s="2"/>
      <c r="G302" s="2"/>
      <c r="H302" s="2"/>
      <c r="I302" s="2"/>
      <c r="J302" s="2"/>
      <c r="K302" s="2"/>
      <c r="L302" s="2"/>
      <c r="M302" s="6"/>
      <c r="N302" s="6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6"/>
      <c r="AC302" s="2"/>
      <c r="AD302" s="2"/>
      <c r="AE302" s="2"/>
      <c r="AF302" s="2"/>
      <c r="AG302" s="2"/>
      <c r="AH302" s="2"/>
      <c r="AI302" s="2"/>
    </row>
    <row r="303">
      <c r="D303" s="2"/>
      <c r="E303" s="2"/>
      <c r="F303" s="2"/>
      <c r="G303" s="2"/>
      <c r="H303" s="2"/>
      <c r="I303" s="2"/>
      <c r="J303" s="2"/>
      <c r="K303" s="2"/>
      <c r="L303" s="2"/>
      <c r="M303" s="6"/>
      <c r="N303" s="6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6"/>
      <c r="AC303" s="2"/>
      <c r="AD303" s="2"/>
      <c r="AE303" s="2"/>
      <c r="AF303" s="2"/>
      <c r="AG303" s="2"/>
      <c r="AH303" s="2"/>
      <c r="AI303" s="2"/>
    </row>
    <row r="304">
      <c r="D304" s="2"/>
      <c r="E304" s="2"/>
      <c r="F304" s="2"/>
      <c r="G304" s="2"/>
      <c r="H304" s="2"/>
      <c r="I304" s="2"/>
      <c r="J304" s="2"/>
      <c r="K304" s="2"/>
      <c r="L304" s="2"/>
      <c r="M304" s="6"/>
      <c r="N304" s="6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6"/>
      <c r="AC304" s="2"/>
      <c r="AD304" s="2"/>
      <c r="AE304" s="2"/>
      <c r="AF304" s="2"/>
      <c r="AG304" s="2"/>
      <c r="AH304" s="2"/>
      <c r="AI304" s="2"/>
    </row>
    <row r="305">
      <c r="D305" s="2"/>
      <c r="E305" s="2"/>
      <c r="F305" s="2"/>
      <c r="G305" s="2"/>
      <c r="H305" s="2"/>
      <c r="I305" s="2"/>
      <c r="J305" s="2"/>
      <c r="K305" s="2"/>
      <c r="L305" s="2"/>
      <c r="M305" s="6"/>
      <c r="N305" s="6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6"/>
      <c r="AC305" s="2"/>
      <c r="AD305" s="2"/>
      <c r="AE305" s="2"/>
      <c r="AF305" s="2"/>
      <c r="AG305" s="2"/>
      <c r="AH305" s="2"/>
      <c r="AI305" s="2"/>
    </row>
    <row r="306">
      <c r="D306" s="2"/>
      <c r="E306" s="2"/>
      <c r="F306" s="2"/>
      <c r="G306" s="2"/>
      <c r="H306" s="2"/>
      <c r="I306" s="2"/>
      <c r="J306" s="2"/>
      <c r="K306" s="2"/>
      <c r="L306" s="2"/>
      <c r="M306" s="6"/>
      <c r="N306" s="6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6"/>
      <c r="AC306" s="2"/>
      <c r="AD306" s="2"/>
      <c r="AE306" s="2"/>
      <c r="AF306" s="2"/>
      <c r="AG306" s="2"/>
      <c r="AH306" s="2"/>
      <c r="AI306" s="2"/>
    </row>
    <row r="307">
      <c r="D307" s="2"/>
      <c r="E307" s="2"/>
      <c r="F307" s="2"/>
      <c r="G307" s="2"/>
      <c r="H307" s="2"/>
      <c r="I307" s="2"/>
      <c r="J307" s="2"/>
      <c r="K307" s="2"/>
      <c r="L307" s="2"/>
      <c r="M307" s="6"/>
      <c r="N307" s="6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6"/>
      <c r="AC307" s="2"/>
      <c r="AD307" s="2"/>
      <c r="AE307" s="2"/>
      <c r="AF307" s="2"/>
      <c r="AG307" s="2"/>
      <c r="AH307" s="2"/>
      <c r="AI307" s="2"/>
    </row>
    <row r="308">
      <c r="D308" s="2"/>
      <c r="E308" s="2"/>
      <c r="F308" s="2"/>
      <c r="G308" s="2"/>
      <c r="H308" s="2"/>
      <c r="I308" s="2"/>
      <c r="J308" s="2"/>
      <c r="K308" s="2"/>
      <c r="L308" s="2"/>
      <c r="M308" s="6"/>
      <c r="N308" s="6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6"/>
      <c r="AC308" s="2"/>
      <c r="AD308" s="2"/>
      <c r="AE308" s="2"/>
      <c r="AF308" s="2"/>
      <c r="AG308" s="2"/>
      <c r="AH308" s="2"/>
      <c r="AI308" s="2"/>
    </row>
    <row r="309">
      <c r="D309" s="2"/>
      <c r="E309" s="2"/>
      <c r="F309" s="2"/>
      <c r="G309" s="2"/>
      <c r="H309" s="2"/>
      <c r="I309" s="2"/>
      <c r="J309" s="2"/>
      <c r="K309" s="2"/>
      <c r="L309" s="2"/>
      <c r="M309" s="6"/>
      <c r="N309" s="6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6"/>
      <c r="AC309" s="2"/>
      <c r="AD309" s="2"/>
      <c r="AE309" s="2"/>
      <c r="AF309" s="2"/>
      <c r="AG309" s="2"/>
      <c r="AH309" s="2"/>
      <c r="AI309" s="2"/>
    </row>
    <row r="310">
      <c r="D310" s="2"/>
      <c r="E310" s="2"/>
      <c r="F310" s="2"/>
      <c r="G310" s="2"/>
      <c r="H310" s="2"/>
      <c r="I310" s="2"/>
      <c r="J310" s="2"/>
      <c r="K310" s="2"/>
      <c r="L310" s="2"/>
      <c r="M310" s="6"/>
      <c r="N310" s="6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6"/>
      <c r="AC310" s="2"/>
      <c r="AD310" s="2"/>
      <c r="AE310" s="2"/>
      <c r="AF310" s="2"/>
      <c r="AG310" s="2"/>
      <c r="AH310" s="2"/>
      <c r="AI310" s="2"/>
    </row>
    <row r="311">
      <c r="D311" s="2"/>
      <c r="E311" s="2"/>
      <c r="F311" s="2"/>
      <c r="G311" s="2"/>
      <c r="H311" s="2"/>
      <c r="I311" s="2"/>
      <c r="J311" s="2"/>
      <c r="K311" s="2"/>
      <c r="L311" s="2"/>
      <c r="M311" s="6"/>
      <c r="N311" s="6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6"/>
      <c r="AC311" s="2"/>
      <c r="AD311" s="2"/>
      <c r="AE311" s="2"/>
      <c r="AF311" s="2"/>
      <c r="AG311" s="2"/>
      <c r="AH311" s="2"/>
      <c r="AI311" s="2"/>
    </row>
    <row r="312">
      <c r="D312" s="2"/>
      <c r="E312" s="2"/>
      <c r="F312" s="2"/>
      <c r="G312" s="2"/>
      <c r="H312" s="2"/>
      <c r="I312" s="2"/>
      <c r="J312" s="2"/>
      <c r="K312" s="2"/>
      <c r="L312" s="2"/>
      <c r="M312" s="6"/>
      <c r="N312" s="6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6"/>
      <c r="AC312" s="2"/>
      <c r="AD312" s="2"/>
      <c r="AE312" s="2"/>
      <c r="AF312" s="2"/>
      <c r="AG312" s="2"/>
      <c r="AH312" s="2"/>
      <c r="AI312" s="2"/>
    </row>
    <row r="313">
      <c r="D313" s="2"/>
      <c r="E313" s="2"/>
      <c r="F313" s="2"/>
      <c r="G313" s="2"/>
      <c r="H313" s="2"/>
      <c r="I313" s="2"/>
      <c r="J313" s="2"/>
      <c r="K313" s="2"/>
      <c r="L313" s="2"/>
      <c r="M313" s="6"/>
      <c r="N313" s="6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6"/>
      <c r="AC313" s="2"/>
      <c r="AD313" s="2"/>
      <c r="AE313" s="2"/>
      <c r="AF313" s="2"/>
      <c r="AG313" s="2"/>
      <c r="AH313" s="2"/>
      <c r="AI313" s="2"/>
    </row>
    <row r="314">
      <c r="D314" s="2"/>
      <c r="E314" s="2"/>
      <c r="F314" s="2"/>
      <c r="G314" s="2"/>
      <c r="H314" s="2"/>
      <c r="I314" s="2"/>
      <c r="J314" s="2"/>
      <c r="K314" s="2"/>
      <c r="L314" s="2"/>
      <c r="M314" s="6"/>
      <c r="N314" s="6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6"/>
      <c r="AC314" s="2"/>
      <c r="AD314" s="2"/>
      <c r="AE314" s="2"/>
      <c r="AF314" s="2"/>
      <c r="AG314" s="2"/>
      <c r="AH314" s="2"/>
      <c r="AI314" s="2"/>
    </row>
    <row r="315">
      <c r="D315" s="2"/>
      <c r="E315" s="2"/>
      <c r="F315" s="2"/>
      <c r="G315" s="2"/>
      <c r="H315" s="2"/>
      <c r="I315" s="2"/>
      <c r="J315" s="2"/>
      <c r="K315" s="2"/>
      <c r="L315" s="2"/>
      <c r="M315" s="6"/>
      <c r="N315" s="6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6"/>
      <c r="AC315" s="2"/>
      <c r="AD315" s="2"/>
      <c r="AE315" s="2"/>
      <c r="AF315" s="2"/>
      <c r="AG315" s="2"/>
      <c r="AH315" s="2"/>
      <c r="AI315" s="2"/>
    </row>
    <row r="316">
      <c r="D316" s="2"/>
      <c r="E316" s="2"/>
      <c r="F316" s="2"/>
      <c r="G316" s="2"/>
      <c r="H316" s="2"/>
      <c r="I316" s="2"/>
      <c r="J316" s="2"/>
      <c r="K316" s="2"/>
      <c r="L316" s="2"/>
      <c r="M316" s="6"/>
      <c r="N316" s="6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6"/>
      <c r="AC316" s="2"/>
      <c r="AD316" s="2"/>
      <c r="AE316" s="2"/>
      <c r="AF316" s="2"/>
      <c r="AG316" s="2"/>
      <c r="AH316" s="2"/>
      <c r="AI316" s="2"/>
    </row>
    <row r="317">
      <c r="D317" s="2"/>
      <c r="E317" s="2"/>
      <c r="F317" s="2"/>
      <c r="G317" s="2"/>
      <c r="H317" s="2"/>
      <c r="I317" s="2"/>
      <c r="J317" s="2"/>
      <c r="K317" s="2"/>
      <c r="L317" s="2"/>
      <c r="M317" s="6"/>
      <c r="N317" s="6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6"/>
      <c r="AC317" s="2"/>
      <c r="AD317" s="2"/>
      <c r="AE317" s="2"/>
      <c r="AF317" s="2"/>
      <c r="AG317" s="2"/>
      <c r="AH317" s="2"/>
      <c r="AI317" s="2"/>
    </row>
    <row r="318">
      <c r="D318" s="2"/>
      <c r="E318" s="2"/>
      <c r="F318" s="2"/>
      <c r="G318" s="2"/>
      <c r="H318" s="2"/>
      <c r="I318" s="2"/>
      <c r="J318" s="2"/>
      <c r="K318" s="2"/>
      <c r="L318" s="2"/>
      <c r="M318" s="6"/>
      <c r="N318" s="6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6"/>
      <c r="AC318" s="2"/>
      <c r="AD318" s="2"/>
      <c r="AE318" s="2"/>
      <c r="AF318" s="2"/>
      <c r="AG318" s="2"/>
      <c r="AH318" s="2"/>
      <c r="AI318" s="2"/>
    </row>
    <row r="319">
      <c r="D319" s="2"/>
      <c r="E319" s="2"/>
      <c r="F319" s="2"/>
      <c r="G319" s="2"/>
      <c r="H319" s="2"/>
      <c r="I319" s="2"/>
      <c r="J319" s="2"/>
      <c r="K319" s="2"/>
      <c r="L319" s="2"/>
      <c r="M319" s="6"/>
      <c r="N319" s="6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6"/>
      <c r="AC319" s="2"/>
      <c r="AD319" s="2"/>
      <c r="AE319" s="2"/>
      <c r="AF319" s="2"/>
      <c r="AG319" s="2"/>
      <c r="AH319" s="2"/>
      <c r="AI319" s="2"/>
    </row>
    <row r="320">
      <c r="D320" s="2"/>
      <c r="E320" s="2"/>
      <c r="F320" s="2"/>
      <c r="G320" s="2"/>
      <c r="H320" s="2"/>
      <c r="I320" s="2"/>
      <c r="J320" s="2"/>
      <c r="K320" s="2"/>
      <c r="L320" s="2"/>
      <c r="M320" s="6"/>
      <c r="N320" s="6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6"/>
      <c r="AC320" s="2"/>
      <c r="AD320" s="2"/>
      <c r="AE320" s="2"/>
      <c r="AF320" s="2"/>
      <c r="AG320" s="2"/>
      <c r="AH320" s="2"/>
      <c r="AI320" s="2"/>
    </row>
    <row r="321">
      <c r="D321" s="2"/>
      <c r="E321" s="2"/>
      <c r="F321" s="2"/>
      <c r="G321" s="2"/>
      <c r="H321" s="2"/>
      <c r="I321" s="2"/>
      <c r="J321" s="2"/>
      <c r="K321" s="2"/>
      <c r="L321" s="2"/>
      <c r="M321" s="6"/>
      <c r="N321" s="6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6"/>
      <c r="AC321" s="2"/>
      <c r="AD321" s="2"/>
      <c r="AE321" s="2"/>
      <c r="AF321" s="2"/>
      <c r="AG321" s="2"/>
      <c r="AH321" s="2"/>
      <c r="AI321" s="2"/>
    </row>
    <row r="322">
      <c r="D322" s="2"/>
      <c r="E322" s="2"/>
      <c r="F322" s="2"/>
      <c r="G322" s="2"/>
      <c r="H322" s="2"/>
      <c r="I322" s="2"/>
      <c r="J322" s="2"/>
      <c r="K322" s="2"/>
      <c r="L322" s="2"/>
      <c r="M322" s="6"/>
      <c r="N322" s="6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6"/>
      <c r="AC322" s="2"/>
      <c r="AD322" s="2"/>
      <c r="AE322" s="2"/>
      <c r="AF322" s="2"/>
      <c r="AG322" s="2"/>
      <c r="AH322" s="2"/>
      <c r="AI322" s="2"/>
    </row>
    <row r="323">
      <c r="D323" s="2"/>
      <c r="E323" s="2"/>
      <c r="F323" s="2"/>
      <c r="G323" s="2"/>
      <c r="H323" s="2"/>
      <c r="I323" s="2"/>
      <c r="J323" s="2"/>
      <c r="K323" s="2"/>
      <c r="L323" s="2"/>
      <c r="M323" s="6"/>
      <c r="N323" s="6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6"/>
      <c r="AC323" s="2"/>
      <c r="AD323" s="2"/>
      <c r="AE323" s="2"/>
      <c r="AF323" s="2"/>
      <c r="AG323" s="2"/>
      <c r="AH323" s="2"/>
      <c r="AI323" s="2"/>
    </row>
    <row r="324">
      <c r="D324" s="2"/>
      <c r="E324" s="2"/>
      <c r="F324" s="2"/>
      <c r="G324" s="2"/>
      <c r="H324" s="2"/>
      <c r="I324" s="2"/>
      <c r="J324" s="2"/>
      <c r="K324" s="2"/>
      <c r="L324" s="2"/>
      <c r="M324" s="6"/>
      <c r="N324" s="6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6"/>
      <c r="AC324" s="2"/>
      <c r="AD324" s="2"/>
      <c r="AE324" s="2"/>
      <c r="AF324" s="2"/>
      <c r="AG324" s="2"/>
      <c r="AH324" s="2"/>
      <c r="AI324" s="2"/>
    </row>
    <row r="325">
      <c r="D325" s="2"/>
      <c r="E325" s="2"/>
      <c r="F325" s="2"/>
      <c r="G325" s="2"/>
      <c r="H325" s="2"/>
      <c r="I325" s="2"/>
      <c r="J325" s="2"/>
      <c r="K325" s="2"/>
      <c r="L325" s="2"/>
      <c r="M325" s="6"/>
      <c r="N325" s="6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6"/>
      <c r="AC325" s="2"/>
      <c r="AD325" s="2"/>
      <c r="AE325" s="2"/>
      <c r="AF325" s="2"/>
      <c r="AG325" s="2"/>
      <c r="AH325" s="2"/>
      <c r="AI325" s="2"/>
    </row>
    <row r="326">
      <c r="D326" s="2"/>
      <c r="E326" s="2"/>
      <c r="F326" s="2"/>
      <c r="G326" s="2"/>
      <c r="H326" s="2"/>
      <c r="I326" s="2"/>
      <c r="J326" s="2"/>
      <c r="K326" s="2"/>
      <c r="L326" s="2"/>
      <c r="M326" s="6"/>
      <c r="N326" s="6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6"/>
      <c r="AC326" s="2"/>
      <c r="AD326" s="2"/>
      <c r="AE326" s="2"/>
      <c r="AF326" s="2"/>
      <c r="AG326" s="2"/>
      <c r="AH326" s="2"/>
      <c r="AI326" s="2"/>
    </row>
    <row r="327">
      <c r="D327" s="2"/>
      <c r="E327" s="2"/>
      <c r="F327" s="2"/>
      <c r="G327" s="2"/>
      <c r="H327" s="2"/>
      <c r="I327" s="2"/>
      <c r="J327" s="2"/>
      <c r="K327" s="2"/>
      <c r="L327" s="2"/>
      <c r="M327" s="6"/>
      <c r="N327" s="6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6"/>
      <c r="AC327" s="2"/>
      <c r="AD327" s="2"/>
      <c r="AE327" s="2"/>
      <c r="AF327" s="2"/>
      <c r="AG327" s="2"/>
      <c r="AH327" s="2"/>
      <c r="AI327" s="2"/>
    </row>
    <row r="328">
      <c r="D328" s="2"/>
      <c r="E328" s="2"/>
      <c r="F328" s="2"/>
      <c r="G328" s="2"/>
      <c r="H328" s="2"/>
      <c r="I328" s="2"/>
      <c r="J328" s="2"/>
      <c r="K328" s="2"/>
      <c r="L328" s="2"/>
      <c r="M328" s="6"/>
      <c r="N328" s="6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6"/>
      <c r="AC328" s="2"/>
      <c r="AD328" s="2"/>
      <c r="AE328" s="2"/>
      <c r="AF328" s="2"/>
      <c r="AG328" s="2"/>
      <c r="AH328" s="2"/>
      <c r="AI328" s="2"/>
    </row>
    <row r="329">
      <c r="D329" s="2"/>
      <c r="E329" s="2"/>
      <c r="F329" s="2"/>
      <c r="G329" s="2"/>
      <c r="H329" s="2"/>
      <c r="I329" s="2"/>
      <c r="J329" s="2"/>
      <c r="K329" s="2"/>
      <c r="L329" s="2"/>
      <c r="M329" s="6"/>
      <c r="N329" s="6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6"/>
      <c r="AC329" s="2"/>
      <c r="AD329" s="2"/>
      <c r="AE329" s="2"/>
      <c r="AF329" s="2"/>
      <c r="AG329" s="2"/>
      <c r="AH329" s="2"/>
      <c r="AI329" s="2"/>
    </row>
    <row r="330">
      <c r="D330" s="2"/>
      <c r="E330" s="2"/>
      <c r="F330" s="2"/>
      <c r="G330" s="2"/>
      <c r="H330" s="2"/>
      <c r="I330" s="2"/>
      <c r="J330" s="2"/>
      <c r="K330" s="2"/>
      <c r="L330" s="2"/>
      <c r="M330" s="6"/>
      <c r="N330" s="6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6"/>
      <c r="AC330" s="2"/>
      <c r="AD330" s="2"/>
      <c r="AE330" s="2"/>
      <c r="AF330" s="2"/>
      <c r="AG330" s="2"/>
      <c r="AH330" s="2"/>
      <c r="AI330" s="2"/>
    </row>
    <row r="331">
      <c r="D331" s="2"/>
      <c r="E331" s="2"/>
      <c r="F331" s="2"/>
      <c r="G331" s="2"/>
      <c r="H331" s="2"/>
      <c r="I331" s="2"/>
      <c r="J331" s="2"/>
      <c r="K331" s="2"/>
      <c r="L331" s="2"/>
      <c r="M331" s="6"/>
      <c r="N331" s="6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6"/>
      <c r="AC331" s="2"/>
      <c r="AD331" s="2"/>
      <c r="AE331" s="2"/>
      <c r="AF331" s="2"/>
      <c r="AG331" s="2"/>
      <c r="AH331" s="2"/>
      <c r="AI331" s="2"/>
    </row>
    <row r="332">
      <c r="D332" s="2"/>
      <c r="E332" s="2"/>
      <c r="F332" s="2"/>
      <c r="G332" s="2"/>
      <c r="H332" s="2"/>
      <c r="I332" s="2"/>
      <c r="J332" s="2"/>
      <c r="K332" s="2"/>
      <c r="L332" s="2"/>
      <c r="M332" s="6"/>
      <c r="N332" s="6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6"/>
      <c r="AC332" s="2"/>
      <c r="AD332" s="2"/>
      <c r="AE332" s="2"/>
      <c r="AF332" s="2"/>
      <c r="AG332" s="2"/>
      <c r="AH332" s="2"/>
      <c r="AI332" s="2"/>
    </row>
    <row r="333">
      <c r="D333" s="2"/>
      <c r="E333" s="2"/>
      <c r="F333" s="2"/>
      <c r="G333" s="2"/>
      <c r="H333" s="2"/>
      <c r="I333" s="2"/>
      <c r="J333" s="2"/>
      <c r="K333" s="2"/>
      <c r="L333" s="2"/>
      <c r="M333" s="6"/>
      <c r="N333" s="6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6"/>
      <c r="AC333" s="2"/>
      <c r="AD333" s="2"/>
      <c r="AE333" s="2"/>
      <c r="AF333" s="2"/>
      <c r="AG333" s="2"/>
      <c r="AH333" s="2"/>
      <c r="AI333" s="2"/>
    </row>
    <row r="334">
      <c r="D334" s="2"/>
      <c r="E334" s="2"/>
      <c r="F334" s="2"/>
      <c r="G334" s="2"/>
      <c r="H334" s="2"/>
      <c r="I334" s="2"/>
      <c r="J334" s="2"/>
      <c r="K334" s="2"/>
      <c r="L334" s="2"/>
      <c r="M334" s="6"/>
      <c r="N334" s="6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6"/>
      <c r="AC334" s="2"/>
      <c r="AD334" s="2"/>
      <c r="AE334" s="2"/>
      <c r="AF334" s="2"/>
      <c r="AG334" s="2"/>
      <c r="AH334" s="2"/>
      <c r="AI334" s="2"/>
    </row>
    <row r="335">
      <c r="D335" s="2"/>
      <c r="E335" s="2"/>
      <c r="F335" s="2"/>
      <c r="G335" s="2"/>
      <c r="H335" s="2"/>
      <c r="I335" s="2"/>
      <c r="J335" s="2"/>
      <c r="K335" s="2"/>
      <c r="L335" s="2"/>
      <c r="M335" s="6"/>
      <c r="N335" s="6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6"/>
      <c r="AC335" s="2"/>
      <c r="AD335" s="2"/>
      <c r="AE335" s="2"/>
      <c r="AF335" s="2"/>
      <c r="AG335" s="2"/>
      <c r="AH335" s="2"/>
      <c r="AI335" s="2"/>
    </row>
    <row r="336">
      <c r="D336" s="2"/>
      <c r="E336" s="2"/>
      <c r="F336" s="2"/>
      <c r="G336" s="2"/>
      <c r="H336" s="2"/>
      <c r="I336" s="2"/>
      <c r="J336" s="2"/>
      <c r="K336" s="2"/>
      <c r="L336" s="2"/>
      <c r="M336" s="6"/>
      <c r="N336" s="6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6"/>
      <c r="AC336" s="2"/>
      <c r="AD336" s="2"/>
      <c r="AE336" s="2"/>
      <c r="AF336" s="2"/>
      <c r="AG336" s="2"/>
      <c r="AH336" s="2"/>
      <c r="AI336" s="2"/>
    </row>
    <row r="337">
      <c r="D337" s="2"/>
      <c r="E337" s="2"/>
      <c r="F337" s="2"/>
      <c r="G337" s="2"/>
      <c r="H337" s="2"/>
      <c r="I337" s="2"/>
      <c r="J337" s="2"/>
      <c r="K337" s="2"/>
      <c r="L337" s="2"/>
      <c r="M337" s="6"/>
      <c r="N337" s="6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6"/>
      <c r="AC337" s="2"/>
      <c r="AD337" s="2"/>
      <c r="AE337" s="2"/>
      <c r="AF337" s="2"/>
      <c r="AG337" s="2"/>
      <c r="AH337" s="2"/>
      <c r="AI337" s="2"/>
    </row>
    <row r="338">
      <c r="D338" s="2"/>
      <c r="E338" s="2"/>
      <c r="F338" s="2"/>
      <c r="G338" s="2"/>
      <c r="H338" s="2"/>
      <c r="I338" s="2"/>
      <c r="J338" s="2"/>
      <c r="K338" s="2"/>
      <c r="L338" s="2"/>
      <c r="M338" s="6"/>
      <c r="N338" s="6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6"/>
      <c r="AC338" s="2"/>
      <c r="AD338" s="2"/>
      <c r="AE338" s="2"/>
      <c r="AF338" s="2"/>
      <c r="AG338" s="2"/>
      <c r="AH338" s="2"/>
      <c r="AI338" s="2"/>
    </row>
    <row r="339">
      <c r="D339" s="2"/>
      <c r="E339" s="2"/>
      <c r="F339" s="2"/>
      <c r="G339" s="2"/>
      <c r="H339" s="2"/>
      <c r="I339" s="2"/>
      <c r="J339" s="2"/>
      <c r="K339" s="2"/>
      <c r="L339" s="2"/>
      <c r="M339" s="6"/>
      <c r="N339" s="6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6"/>
      <c r="AC339" s="2"/>
      <c r="AD339" s="2"/>
      <c r="AE339" s="2"/>
      <c r="AF339" s="2"/>
      <c r="AG339" s="2"/>
      <c r="AH339" s="2"/>
      <c r="AI339" s="2"/>
    </row>
    <row r="340">
      <c r="D340" s="2"/>
      <c r="E340" s="2"/>
      <c r="F340" s="2"/>
      <c r="G340" s="2"/>
      <c r="H340" s="2"/>
      <c r="I340" s="2"/>
      <c r="J340" s="2"/>
      <c r="K340" s="2"/>
      <c r="L340" s="2"/>
      <c r="M340" s="6"/>
      <c r="N340" s="6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6"/>
      <c r="AC340" s="2"/>
      <c r="AD340" s="2"/>
      <c r="AE340" s="2"/>
      <c r="AF340" s="2"/>
      <c r="AG340" s="2"/>
      <c r="AH340" s="2"/>
      <c r="AI340" s="2"/>
    </row>
    <row r="341">
      <c r="D341" s="2"/>
      <c r="E341" s="2"/>
      <c r="F341" s="2"/>
      <c r="G341" s="2"/>
      <c r="H341" s="2"/>
      <c r="I341" s="2"/>
      <c r="J341" s="2"/>
      <c r="K341" s="2"/>
      <c r="L341" s="2"/>
      <c r="M341" s="6"/>
      <c r="N341" s="6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6"/>
      <c r="AC341" s="2"/>
      <c r="AD341" s="2"/>
      <c r="AE341" s="2"/>
      <c r="AF341" s="2"/>
      <c r="AG341" s="2"/>
      <c r="AH341" s="2"/>
      <c r="AI341" s="2"/>
    </row>
    <row r="342">
      <c r="D342" s="2"/>
      <c r="E342" s="2"/>
      <c r="F342" s="2"/>
      <c r="G342" s="2"/>
      <c r="H342" s="2"/>
      <c r="I342" s="2"/>
      <c r="J342" s="2"/>
      <c r="K342" s="2"/>
      <c r="L342" s="2"/>
      <c r="M342" s="6"/>
      <c r="N342" s="6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6"/>
      <c r="AC342" s="2"/>
      <c r="AD342" s="2"/>
      <c r="AE342" s="2"/>
      <c r="AF342" s="2"/>
      <c r="AG342" s="2"/>
      <c r="AH342" s="2"/>
      <c r="AI342" s="2"/>
    </row>
    <row r="343">
      <c r="D343" s="2"/>
      <c r="E343" s="2"/>
      <c r="F343" s="2"/>
      <c r="G343" s="2"/>
      <c r="H343" s="2"/>
      <c r="I343" s="2"/>
      <c r="J343" s="2"/>
      <c r="K343" s="2"/>
      <c r="L343" s="2"/>
      <c r="M343" s="6"/>
      <c r="N343" s="6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6"/>
      <c r="AC343" s="2"/>
      <c r="AD343" s="2"/>
      <c r="AE343" s="2"/>
      <c r="AF343" s="2"/>
      <c r="AG343" s="2"/>
      <c r="AH343" s="2"/>
      <c r="AI343" s="2"/>
    </row>
    <row r="344">
      <c r="D344" s="2"/>
      <c r="E344" s="2"/>
      <c r="F344" s="2"/>
      <c r="G344" s="2"/>
      <c r="H344" s="2"/>
      <c r="I344" s="2"/>
      <c r="J344" s="2"/>
      <c r="K344" s="2"/>
      <c r="L344" s="2"/>
      <c r="M344" s="6"/>
      <c r="N344" s="6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6"/>
      <c r="AC344" s="2"/>
      <c r="AD344" s="2"/>
      <c r="AE344" s="2"/>
      <c r="AF344" s="2"/>
      <c r="AG344" s="2"/>
      <c r="AH344" s="2"/>
      <c r="AI344" s="2"/>
    </row>
    <row r="345">
      <c r="D345" s="2"/>
      <c r="E345" s="2"/>
      <c r="F345" s="2"/>
      <c r="G345" s="2"/>
      <c r="H345" s="2"/>
      <c r="I345" s="2"/>
      <c r="J345" s="2"/>
      <c r="K345" s="2"/>
      <c r="L345" s="2"/>
      <c r="M345" s="6"/>
      <c r="N345" s="6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6"/>
      <c r="AC345" s="2"/>
      <c r="AD345" s="2"/>
      <c r="AE345" s="2"/>
      <c r="AF345" s="2"/>
      <c r="AG345" s="2"/>
      <c r="AH345" s="2"/>
      <c r="AI345" s="2"/>
    </row>
    <row r="346">
      <c r="D346" s="2"/>
      <c r="E346" s="2"/>
      <c r="F346" s="2"/>
      <c r="G346" s="2"/>
      <c r="H346" s="2"/>
      <c r="I346" s="2"/>
      <c r="J346" s="2"/>
      <c r="K346" s="2"/>
      <c r="L346" s="2"/>
      <c r="M346" s="6"/>
      <c r="N346" s="6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6"/>
      <c r="AC346" s="2"/>
      <c r="AD346" s="2"/>
      <c r="AE346" s="2"/>
      <c r="AF346" s="2"/>
      <c r="AG346" s="2"/>
      <c r="AH346" s="2"/>
      <c r="AI346" s="2"/>
    </row>
    <row r="347">
      <c r="D347" s="2"/>
      <c r="E347" s="2"/>
      <c r="F347" s="2"/>
      <c r="G347" s="2"/>
      <c r="H347" s="2"/>
      <c r="I347" s="2"/>
      <c r="J347" s="2"/>
      <c r="K347" s="2"/>
      <c r="L347" s="2"/>
      <c r="M347" s="6"/>
      <c r="N347" s="6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6"/>
      <c r="AC347" s="2"/>
      <c r="AD347" s="2"/>
      <c r="AE347" s="2"/>
      <c r="AF347" s="2"/>
      <c r="AG347" s="2"/>
      <c r="AH347" s="2"/>
      <c r="AI347" s="2"/>
    </row>
    <row r="348">
      <c r="D348" s="2"/>
      <c r="E348" s="2"/>
      <c r="F348" s="2"/>
      <c r="G348" s="2"/>
      <c r="H348" s="2"/>
      <c r="I348" s="2"/>
      <c r="J348" s="2"/>
      <c r="K348" s="2"/>
      <c r="L348" s="2"/>
      <c r="M348" s="6"/>
      <c r="N348" s="6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6"/>
      <c r="AC348" s="2"/>
      <c r="AD348" s="2"/>
      <c r="AE348" s="2"/>
      <c r="AF348" s="2"/>
      <c r="AG348" s="2"/>
      <c r="AH348" s="2"/>
      <c r="AI348" s="2"/>
    </row>
    <row r="349">
      <c r="D349" s="2"/>
      <c r="E349" s="2"/>
      <c r="F349" s="2"/>
      <c r="G349" s="2"/>
      <c r="H349" s="2"/>
      <c r="I349" s="2"/>
      <c r="J349" s="2"/>
      <c r="K349" s="2"/>
      <c r="L349" s="2"/>
      <c r="M349" s="6"/>
      <c r="N349" s="6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6"/>
      <c r="AC349" s="2"/>
      <c r="AD349" s="2"/>
      <c r="AE349" s="2"/>
      <c r="AF349" s="2"/>
      <c r="AG349" s="2"/>
      <c r="AH349" s="2"/>
      <c r="AI349" s="2"/>
    </row>
    <row r="350">
      <c r="D350" s="2"/>
      <c r="E350" s="2"/>
      <c r="F350" s="2"/>
      <c r="G350" s="2"/>
      <c r="H350" s="2"/>
      <c r="I350" s="2"/>
      <c r="J350" s="2"/>
      <c r="K350" s="2"/>
      <c r="L350" s="2"/>
      <c r="M350" s="6"/>
      <c r="N350" s="6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6"/>
      <c r="AC350" s="2"/>
      <c r="AD350" s="2"/>
      <c r="AE350" s="2"/>
      <c r="AF350" s="2"/>
      <c r="AG350" s="2"/>
      <c r="AH350" s="2"/>
      <c r="AI350" s="2"/>
    </row>
    <row r="351">
      <c r="D351" s="2"/>
      <c r="E351" s="2"/>
      <c r="F351" s="2"/>
      <c r="G351" s="2"/>
      <c r="H351" s="2"/>
      <c r="I351" s="2"/>
      <c r="J351" s="2"/>
      <c r="K351" s="2"/>
      <c r="L351" s="2"/>
      <c r="M351" s="6"/>
      <c r="N351" s="6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6"/>
      <c r="AC351" s="2"/>
      <c r="AD351" s="2"/>
      <c r="AE351" s="2"/>
      <c r="AF351" s="2"/>
      <c r="AG351" s="2"/>
      <c r="AH351" s="2"/>
      <c r="AI351" s="2"/>
    </row>
    <row r="352">
      <c r="D352" s="2"/>
      <c r="E352" s="2"/>
      <c r="F352" s="2"/>
      <c r="G352" s="2"/>
      <c r="H352" s="2"/>
      <c r="I352" s="2"/>
      <c r="J352" s="2"/>
      <c r="K352" s="2"/>
      <c r="L352" s="2"/>
      <c r="M352" s="6"/>
      <c r="N352" s="6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6"/>
      <c r="AC352" s="2"/>
      <c r="AD352" s="2"/>
      <c r="AE352" s="2"/>
      <c r="AF352" s="2"/>
      <c r="AG352" s="2"/>
      <c r="AH352" s="2"/>
      <c r="AI352" s="2"/>
    </row>
    <row r="353">
      <c r="D353" s="2"/>
      <c r="E353" s="2"/>
      <c r="F353" s="2"/>
      <c r="G353" s="2"/>
      <c r="H353" s="2"/>
      <c r="I353" s="2"/>
      <c r="J353" s="2"/>
      <c r="K353" s="2"/>
      <c r="L353" s="2"/>
      <c r="M353" s="6"/>
      <c r="N353" s="6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6"/>
      <c r="AC353" s="2"/>
      <c r="AD353" s="2"/>
      <c r="AE353" s="2"/>
      <c r="AF353" s="2"/>
      <c r="AG353" s="2"/>
      <c r="AH353" s="2"/>
      <c r="AI353" s="2"/>
    </row>
    <row r="354">
      <c r="D354" s="2"/>
      <c r="E354" s="2"/>
      <c r="F354" s="2"/>
      <c r="G354" s="2"/>
      <c r="H354" s="2"/>
      <c r="I354" s="2"/>
      <c r="J354" s="2"/>
      <c r="K354" s="2"/>
      <c r="L354" s="2"/>
      <c r="M354" s="6"/>
      <c r="N354" s="6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6"/>
      <c r="AC354" s="2"/>
      <c r="AD354" s="2"/>
      <c r="AE354" s="2"/>
      <c r="AF354" s="2"/>
      <c r="AG354" s="2"/>
      <c r="AH354" s="2"/>
      <c r="AI354" s="2"/>
    </row>
    <row r="355">
      <c r="D355" s="2"/>
      <c r="E355" s="2"/>
      <c r="F355" s="2"/>
      <c r="G355" s="2"/>
      <c r="H355" s="2"/>
      <c r="I355" s="2"/>
      <c r="J355" s="2"/>
      <c r="K355" s="2"/>
      <c r="L355" s="2"/>
      <c r="M355" s="6"/>
      <c r="N355" s="6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6"/>
      <c r="AC355" s="2"/>
      <c r="AD355" s="2"/>
      <c r="AE355" s="2"/>
      <c r="AF355" s="2"/>
      <c r="AG355" s="2"/>
      <c r="AH355" s="2"/>
      <c r="AI355" s="2"/>
    </row>
    <row r="356">
      <c r="D356" s="2"/>
      <c r="E356" s="2"/>
      <c r="F356" s="2"/>
      <c r="G356" s="2"/>
      <c r="H356" s="2"/>
      <c r="I356" s="2"/>
      <c r="J356" s="2"/>
      <c r="K356" s="2"/>
      <c r="L356" s="2"/>
      <c r="M356" s="6"/>
      <c r="N356" s="6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6"/>
      <c r="AC356" s="2"/>
      <c r="AD356" s="2"/>
      <c r="AE356" s="2"/>
      <c r="AF356" s="2"/>
      <c r="AG356" s="2"/>
      <c r="AH356" s="2"/>
      <c r="AI356" s="2"/>
    </row>
    <row r="357">
      <c r="D357" s="2"/>
      <c r="E357" s="2"/>
      <c r="F357" s="2"/>
      <c r="G357" s="2"/>
      <c r="H357" s="2"/>
      <c r="I357" s="2"/>
      <c r="J357" s="2"/>
      <c r="K357" s="2"/>
      <c r="L357" s="2"/>
      <c r="M357" s="6"/>
      <c r="N357" s="6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6"/>
      <c r="AC357" s="2"/>
      <c r="AD357" s="2"/>
      <c r="AE357" s="2"/>
      <c r="AF357" s="2"/>
      <c r="AG357" s="2"/>
      <c r="AH357" s="2"/>
      <c r="AI357" s="2"/>
    </row>
    <row r="358">
      <c r="D358" s="2"/>
      <c r="E358" s="2"/>
      <c r="F358" s="2"/>
      <c r="G358" s="2"/>
      <c r="H358" s="2"/>
      <c r="I358" s="2"/>
      <c r="J358" s="2"/>
      <c r="K358" s="2"/>
      <c r="L358" s="2"/>
      <c r="M358" s="6"/>
      <c r="N358" s="6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6"/>
      <c r="AC358" s="2"/>
      <c r="AD358" s="2"/>
      <c r="AE358" s="2"/>
      <c r="AF358" s="2"/>
      <c r="AG358" s="2"/>
      <c r="AH358" s="2"/>
      <c r="AI358" s="2"/>
    </row>
    <row r="359">
      <c r="D359" s="2"/>
      <c r="E359" s="2"/>
      <c r="F359" s="2"/>
      <c r="G359" s="2"/>
      <c r="H359" s="2"/>
      <c r="I359" s="2"/>
      <c r="J359" s="2"/>
      <c r="K359" s="2"/>
      <c r="L359" s="2"/>
      <c r="M359" s="6"/>
      <c r="N359" s="6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6"/>
      <c r="AC359" s="2"/>
      <c r="AD359" s="2"/>
      <c r="AE359" s="2"/>
      <c r="AF359" s="2"/>
      <c r="AG359" s="2"/>
      <c r="AH359" s="2"/>
      <c r="AI359" s="2"/>
    </row>
    <row r="360">
      <c r="D360" s="2"/>
      <c r="E360" s="2"/>
      <c r="F360" s="2"/>
      <c r="G360" s="2"/>
      <c r="H360" s="2"/>
      <c r="I360" s="2"/>
      <c r="J360" s="2"/>
      <c r="K360" s="2"/>
      <c r="L360" s="2"/>
      <c r="M360" s="6"/>
      <c r="N360" s="6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6"/>
      <c r="AC360" s="2"/>
      <c r="AD360" s="2"/>
      <c r="AE360" s="2"/>
      <c r="AF360" s="2"/>
      <c r="AG360" s="2"/>
      <c r="AH360" s="2"/>
      <c r="AI360" s="2"/>
    </row>
    <row r="361">
      <c r="D361" s="2"/>
      <c r="E361" s="2"/>
      <c r="F361" s="2"/>
      <c r="G361" s="2"/>
      <c r="H361" s="2"/>
      <c r="I361" s="2"/>
      <c r="J361" s="2"/>
      <c r="K361" s="2"/>
      <c r="L361" s="2"/>
      <c r="M361" s="6"/>
      <c r="N361" s="6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6"/>
      <c r="AC361" s="2"/>
      <c r="AD361" s="2"/>
      <c r="AE361" s="2"/>
      <c r="AF361" s="2"/>
      <c r="AG361" s="2"/>
      <c r="AH361" s="2"/>
      <c r="AI361" s="2"/>
    </row>
    <row r="362">
      <c r="D362" s="2"/>
      <c r="E362" s="2"/>
      <c r="F362" s="2"/>
      <c r="G362" s="2"/>
      <c r="H362" s="2"/>
      <c r="I362" s="2"/>
      <c r="J362" s="2"/>
      <c r="K362" s="2"/>
      <c r="L362" s="2"/>
      <c r="M362" s="6"/>
      <c r="N362" s="6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6"/>
      <c r="AC362" s="2"/>
      <c r="AD362" s="2"/>
      <c r="AE362" s="2"/>
      <c r="AF362" s="2"/>
      <c r="AG362" s="2"/>
      <c r="AH362" s="2"/>
      <c r="AI362" s="2"/>
    </row>
    <row r="363">
      <c r="D363" s="2"/>
      <c r="E363" s="2"/>
      <c r="F363" s="2"/>
      <c r="G363" s="2"/>
      <c r="H363" s="2"/>
      <c r="I363" s="2"/>
      <c r="J363" s="2"/>
      <c r="K363" s="2"/>
      <c r="L363" s="2"/>
      <c r="M363" s="6"/>
      <c r="N363" s="6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6"/>
      <c r="AC363" s="2"/>
      <c r="AD363" s="2"/>
      <c r="AE363" s="2"/>
      <c r="AF363" s="2"/>
      <c r="AG363" s="2"/>
      <c r="AH363" s="2"/>
      <c r="AI363" s="2"/>
    </row>
    <row r="364">
      <c r="D364" s="2"/>
      <c r="E364" s="2"/>
      <c r="F364" s="2"/>
      <c r="G364" s="2"/>
      <c r="H364" s="2"/>
      <c r="I364" s="2"/>
      <c r="J364" s="2"/>
      <c r="K364" s="2"/>
      <c r="L364" s="2"/>
      <c r="M364" s="6"/>
      <c r="N364" s="6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6"/>
      <c r="AC364" s="2"/>
      <c r="AD364" s="2"/>
      <c r="AE364" s="2"/>
      <c r="AF364" s="2"/>
      <c r="AG364" s="2"/>
      <c r="AH364" s="2"/>
      <c r="AI364" s="2"/>
    </row>
    <row r="365">
      <c r="D365" s="2"/>
      <c r="E365" s="2"/>
      <c r="F365" s="2"/>
      <c r="G365" s="2"/>
      <c r="H365" s="2"/>
      <c r="I365" s="2"/>
      <c r="J365" s="2"/>
      <c r="K365" s="2"/>
      <c r="L365" s="2"/>
      <c r="M365" s="6"/>
      <c r="N365" s="6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6"/>
      <c r="AC365" s="2"/>
      <c r="AD365" s="2"/>
      <c r="AE365" s="2"/>
      <c r="AF365" s="2"/>
      <c r="AG365" s="2"/>
      <c r="AH365" s="2"/>
      <c r="AI365" s="2"/>
    </row>
    <row r="366">
      <c r="D366" s="2"/>
      <c r="E366" s="2"/>
      <c r="F366" s="2"/>
      <c r="G366" s="2"/>
      <c r="H366" s="2"/>
      <c r="I366" s="2"/>
      <c r="J366" s="2"/>
      <c r="K366" s="2"/>
      <c r="L366" s="2"/>
      <c r="M366" s="6"/>
      <c r="N366" s="6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6"/>
      <c r="AC366" s="2"/>
      <c r="AD366" s="2"/>
      <c r="AE366" s="2"/>
      <c r="AF366" s="2"/>
      <c r="AG366" s="2"/>
      <c r="AH366" s="2"/>
      <c r="AI366" s="2"/>
    </row>
    <row r="367">
      <c r="D367" s="2"/>
      <c r="E367" s="2"/>
      <c r="F367" s="2"/>
      <c r="G367" s="2"/>
      <c r="H367" s="2"/>
      <c r="I367" s="2"/>
      <c r="J367" s="2"/>
      <c r="K367" s="2"/>
      <c r="L367" s="2"/>
      <c r="M367" s="6"/>
      <c r="N367" s="6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6"/>
      <c r="AC367" s="2"/>
      <c r="AD367" s="2"/>
      <c r="AE367" s="2"/>
      <c r="AF367" s="2"/>
      <c r="AG367" s="2"/>
      <c r="AH367" s="2"/>
      <c r="AI367" s="2"/>
    </row>
    <row r="368">
      <c r="D368" s="2"/>
      <c r="E368" s="2"/>
      <c r="F368" s="2"/>
      <c r="G368" s="2"/>
      <c r="H368" s="2"/>
      <c r="I368" s="2"/>
      <c r="J368" s="2"/>
      <c r="K368" s="2"/>
      <c r="L368" s="2"/>
      <c r="M368" s="6"/>
      <c r="N368" s="6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6"/>
      <c r="AC368" s="2"/>
      <c r="AD368" s="2"/>
      <c r="AE368" s="2"/>
      <c r="AF368" s="2"/>
      <c r="AG368" s="2"/>
      <c r="AH368" s="2"/>
      <c r="AI368" s="2"/>
    </row>
    <row r="369">
      <c r="D369" s="2"/>
      <c r="E369" s="2"/>
      <c r="F369" s="2"/>
      <c r="G369" s="2"/>
      <c r="H369" s="2"/>
      <c r="I369" s="2"/>
      <c r="J369" s="2"/>
      <c r="K369" s="2"/>
      <c r="L369" s="2"/>
      <c r="M369" s="6"/>
      <c r="N369" s="6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6"/>
      <c r="AC369" s="2"/>
      <c r="AD369" s="2"/>
      <c r="AE369" s="2"/>
      <c r="AF369" s="2"/>
      <c r="AG369" s="2"/>
      <c r="AH369" s="2"/>
      <c r="AI369" s="2"/>
    </row>
    <row r="370">
      <c r="D370" s="2"/>
      <c r="E370" s="2"/>
      <c r="F370" s="2"/>
      <c r="G370" s="2"/>
      <c r="H370" s="2"/>
      <c r="I370" s="2"/>
      <c r="J370" s="2"/>
      <c r="K370" s="2"/>
      <c r="L370" s="2"/>
      <c r="M370" s="6"/>
      <c r="N370" s="6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6"/>
      <c r="AC370" s="2"/>
      <c r="AD370" s="2"/>
      <c r="AE370" s="2"/>
      <c r="AF370" s="2"/>
      <c r="AG370" s="2"/>
      <c r="AH370" s="2"/>
      <c r="AI370" s="2"/>
    </row>
    <row r="371">
      <c r="D371" s="2"/>
      <c r="E371" s="2"/>
      <c r="F371" s="2"/>
      <c r="G371" s="2"/>
      <c r="H371" s="2"/>
      <c r="I371" s="2"/>
      <c r="J371" s="2"/>
      <c r="K371" s="2"/>
      <c r="L371" s="2"/>
      <c r="M371" s="6"/>
      <c r="N371" s="6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6"/>
      <c r="AC371" s="2"/>
      <c r="AD371" s="2"/>
      <c r="AE371" s="2"/>
      <c r="AF371" s="2"/>
      <c r="AG371" s="2"/>
      <c r="AH371" s="2"/>
      <c r="AI371" s="2"/>
    </row>
    <row r="372">
      <c r="D372" s="2"/>
      <c r="E372" s="2"/>
      <c r="F372" s="2"/>
      <c r="G372" s="2"/>
      <c r="H372" s="2"/>
      <c r="I372" s="2"/>
      <c r="J372" s="2"/>
      <c r="K372" s="2"/>
      <c r="L372" s="2"/>
      <c r="M372" s="6"/>
      <c r="N372" s="6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6"/>
      <c r="AC372" s="2"/>
      <c r="AD372" s="2"/>
      <c r="AE372" s="2"/>
      <c r="AF372" s="2"/>
      <c r="AG372" s="2"/>
      <c r="AH372" s="2"/>
      <c r="AI372" s="2"/>
    </row>
    <row r="373">
      <c r="D373" s="2"/>
      <c r="E373" s="2"/>
      <c r="F373" s="2"/>
      <c r="G373" s="2"/>
      <c r="H373" s="2"/>
      <c r="I373" s="2"/>
      <c r="J373" s="2"/>
      <c r="K373" s="2"/>
      <c r="L373" s="2"/>
      <c r="M373" s="6"/>
      <c r="N373" s="6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6"/>
      <c r="AC373" s="2"/>
      <c r="AD373" s="2"/>
      <c r="AE373" s="2"/>
      <c r="AF373" s="2"/>
      <c r="AG373" s="2"/>
      <c r="AH373" s="2"/>
      <c r="AI373" s="2"/>
    </row>
    <row r="374">
      <c r="D374" s="2"/>
      <c r="E374" s="2"/>
      <c r="F374" s="2"/>
      <c r="G374" s="2"/>
      <c r="H374" s="2"/>
      <c r="I374" s="2"/>
      <c r="J374" s="2"/>
      <c r="K374" s="2"/>
      <c r="L374" s="2"/>
      <c r="M374" s="6"/>
      <c r="N374" s="6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6"/>
      <c r="AC374" s="2"/>
      <c r="AD374" s="2"/>
      <c r="AE374" s="2"/>
      <c r="AF374" s="2"/>
      <c r="AG374" s="2"/>
      <c r="AH374" s="2"/>
      <c r="AI374" s="2"/>
    </row>
    <row r="375">
      <c r="D375" s="2"/>
      <c r="E375" s="2"/>
      <c r="F375" s="2"/>
      <c r="G375" s="2"/>
      <c r="H375" s="2"/>
      <c r="I375" s="2"/>
      <c r="J375" s="2"/>
      <c r="K375" s="2"/>
      <c r="L375" s="2"/>
      <c r="M375" s="6"/>
      <c r="N375" s="6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6"/>
      <c r="AC375" s="2"/>
      <c r="AD375" s="2"/>
      <c r="AE375" s="2"/>
      <c r="AF375" s="2"/>
      <c r="AG375" s="2"/>
      <c r="AH375" s="2"/>
      <c r="AI375" s="2"/>
    </row>
    <row r="376">
      <c r="D376" s="2"/>
      <c r="E376" s="2"/>
      <c r="F376" s="2"/>
      <c r="G376" s="2"/>
      <c r="H376" s="2"/>
      <c r="I376" s="2"/>
      <c r="J376" s="2"/>
      <c r="K376" s="2"/>
      <c r="L376" s="2"/>
      <c r="M376" s="6"/>
      <c r="N376" s="6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6"/>
      <c r="AC376" s="2"/>
      <c r="AD376" s="2"/>
      <c r="AE376" s="2"/>
      <c r="AF376" s="2"/>
      <c r="AG376" s="2"/>
      <c r="AH376" s="2"/>
      <c r="AI376" s="2"/>
    </row>
    <row r="377">
      <c r="D377" s="2"/>
      <c r="E377" s="2"/>
      <c r="F377" s="2"/>
      <c r="G377" s="2"/>
      <c r="H377" s="2"/>
      <c r="I377" s="2"/>
      <c r="J377" s="2"/>
      <c r="K377" s="2"/>
      <c r="L377" s="2"/>
      <c r="M377" s="6"/>
      <c r="N377" s="6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6"/>
      <c r="AC377" s="2"/>
      <c r="AD377" s="2"/>
      <c r="AE377" s="2"/>
      <c r="AF377" s="2"/>
      <c r="AG377" s="2"/>
      <c r="AH377" s="2"/>
      <c r="AI377" s="2"/>
    </row>
    <row r="378">
      <c r="D378" s="2"/>
      <c r="E378" s="2"/>
      <c r="F378" s="2"/>
      <c r="G378" s="2"/>
      <c r="H378" s="2"/>
      <c r="I378" s="2"/>
      <c r="J378" s="2"/>
      <c r="K378" s="2"/>
      <c r="L378" s="2"/>
      <c r="M378" s="6"/>
      <c r="N378" s="6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6"/>
      <c r="AC378" s="2"/>
      <c r="AD378" s="2"/>
      <c r="AE378" s="2"/>
      <c r="AF378" s="2"/>
      <c r="AG378" s="2"/>
      <c r="AH378" s="2"/>
      <c r="AI378" s="2"/>
    </row>
    <row r="379">
      <c r="D379" s="2"/>
      <c r="E379" s="2"/>
      <c r="F379" s="2"/>
      <c r="G379" s="2"/>
      <c r="H379" s="2"/>
      <c r="I379" s="2"/>
      <c r="J379" s="2"/>
      <c r="K379" s="2"/>
      <c r="L379" s="2"/>
      <c r="M379" s="6"/>
      <c r="N379" s="6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6"/>
      <c r="AC379" s="2"/>
      <c r="AD379" s="2"/>
      <c r="AE379" s="2"/>
      <c r="AF379" s="2"/>
      <c r="AG379" s="2"/>
      <c r="AH379" s="2"/>
      <c r="AI379" s="2"/>
    </row>
    <row r="380">
      <c r="D380" s="2"/>
      <c r="E380" s="2"/>
      <c r="F380" s="2"/>
      <c r="G380" s="2"/>
      <c r="H380" s="2"/>
      <c r="I380" s="2"/>
      <c r="J380" s="2"/>
      <c r="K380" s="2"/>
      <c r="L380" s="2"/>
      <c r="M380" s="6"/>
      <c r="N380" s="6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6"/>
      <c r="AC380" s="2"/>
      <c r="AD380" s="2"/>
      <c r="AE380" s="2"/>
      <c r="AF380" s="2"/>
      <c r="AG380" s="2"/>
      <c r="AH380" s="2"/>
      <c r="AI380" s="2"/>
    </row>
    <row r="381">
      <c r="D381" s="2"/>
      <c r="E381" s="2"/>
      <c r="F381" s="2"/>
      <c r="G381" s="2"/>
      <c r="H381" s="2"/>
      <c r="I381" s="2"/>
      <c r="J381" s="2"/>
      <c r="K381" s="2"/>
      <c r="L381" s="2"/>
      <c r="M381" s="6"/>
      <c r="N381" s="6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6"/>
      <c r="AC381" s="2"/>
      <c r="AD381" s="2"/>
      <c r="AE381" s="2"/>
      <c r="AF381" s="2"/>
      <c r="AG381" s="2"/>
      <c r="AH381" s="2"/>
      <c r="AI381" s="2"/>
    </row>
    <row r="382">
      <c r="D382" s="2"/>
      <c r="E382" s="2"/>
      <c r="F382" s="2"/>
      <c r="G382" s="2"/>
      <c r="H382" s="2"/>
      <c r="I382" s="2"/>
      <c r="J382" s="2"/>
      <c r="K382" s="2"/>
      <c r="L382" s="2"/>
      <c r="M382" s="6"/>
      <c r="N382" s="6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6"/>
      <c r="AC382" s="2"/>
      <c r="AD382" s="2"/>
      <c r="AE382" s="2"/>
      <c r="AF382" s="2"/>
      <c r="AG382" s="2"/>
      <c r="AH382" s="2"/>
      <c r="AI382" s="2"/>
    </row>
    <row r="383">
      <c r="D383" s="2"/>
      <c r="E383" s="2"/>
      <c r="F383" s="2"/>
      <c r="G383" s="2"/>
      <c r="H383" s="2"/>
      <c r="I383" s="2"/>
      <c r="J383" s="2"/>
      <c r="K383" s="2"/>
      <c r="L383" s="2"/>
      <c r="M383" s="6"/>
      <c r="N383" s="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6"/>
      <c r="AC383" s="2"/>
      <c r="AD383" s="2"/>
      <c r="AE383" s="2"/>
      <c r="AF383" s="2"/>
      <c r="AG383" s="2"/>
      <c r="AH383" s="2"/>
      <c r="AI383" s="2"/>
    </row>
    <row r="384">
      <c r="D384" s="2"/>
      <c r="E384" s="2"/>
      <c r="F384" s="2"/>
      <c r="G384" s="2"/>
      <c r="H384" s="2"/>
      <c r="I384" s="2"/>
      <c r="J384" s="2"/>
      <c r="K384" s="2"/>
      <c r="L384" s="2"/>
      <c r="M384" s="6"/>
      <c r="N384" s="6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6"/>
      <c r="AC384" s="2"/>
      <c r="AD384" s="2"/>
      <c r="AE384" s="2"/>
      <c r="AF384" s="2"/>
      <c r="AG384" s="2"/>
      <c r="AH384" s="2"/>
      <c r="AI384" s="2"/>
    </row>
    <row r="385">
      <c r="D385" s="2"/>
      <c r="E385" s="2"/>
      <c r="F385" s="2"/>
      <c r="G385" s="2"/>
      <c r="H385" s="2"/>
      <c r="I385" s="2"/>
      <c r="J385" s="2"/>
      <c r="K385" s="2"/>
      <c r="L385" s="2"/>
      <c r="M385" s="6"/>
      <c r="N385" s="6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6"/>
      <c r="AC385" s="2"/>
      <c r="AD385" s="2"/>
      <c r="AE385" s="2"/>
      <c r="AF385" s="2"/>
      <c r="AG385" s="2"/>
      <c r="AH385" s="2"/>
      <c r="AI385" s="2"/>
    </row>
    <row r="386">
      <c r="D386" s="2"/>
      <c r="E386" s="2"/>
      <c r="F386" s="2"/>
      <c r="G386" s="2"/>
      <c r="H386" s="2"/>
      <c r="I386" s="2"/>
      <c r="J386" s="2"/>
      <c r="K386" s="2"/>
      <c r="L386" s="2"/>
      <c r="M386" s="6"/>
      <c r="N386" s="6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6"/>
      <c r="AC386" s="2"/>
      <c r="AD386" s="2"/>
      <c r="AE386" s="2"/>
      <c r="AF386" s="2"/>
      <c r="AG386" s="2"/>
      <c r="AH386" s="2"/>
      <c r="AI386" s="2"/>
    </row>
    <row r="387">
      <c r="D387" s="2"/>
      <c r="E387" s="2"/>
      <c r="F387" s="2"/>
      <c r="G387" s="2"/>
      <c r="H387" s="2"/>
      <c r="I387" s="2"/>
      <c r="J387" s="2"/>
      <c r="K387" s="2"/>
      <c r="L387" s="2"/>
      <c r="M387" s="6"/>
      <c r="N387" s="6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6"/>
      <c r="AC387" s="2"/>
      <c r="AD387" s="2"/>
      <c r="AE387" s="2"/>
      <c r="AF387" s="2"/>
      <c r="AG387" s="2"/>
      <c r="AH387" s="2"/>
      <c r="AI387" s="2"/>
    </row>
    <row r="388">
      <c r="D388" s="2"/>
      <c r="E388" s="2"/>
      <c r="F388" s="2"/>
      <c r="G388" s="2"/>
      <c r="H388" s="2"/>
      <c r="I388" s="2"/>
      <c r="J388" s="2"/>
      <c r="K388" s="2"/>
      <c r="L388" s="2"/>
      <c r="M388" s="6"/>
      <c r="N388" s="6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6"/>
      <c r="AC388" s="2"/>
      <c r="AD388" s="2"/>
      <c r="AE388" s="2"/>
      <c r="AF388" s="2"/>
      <c r="AG388" s="2"/>
      <c r="AH388" s="2"/>
      <c r="AI388" s="2"/>
    </row>
    <row r="389">
      <c r="D389" s="2"/>
      <c r="E389" s="2"/>
      <c r="F389" s="2"/>
      <c r="G389" s="2"/>
      <c r="H389" s="2"/>
      <c r="I389" s="2"/>
      <c r="J389" s="2"/>
      <c r="K389" s="2"/>
      <c r="L389" s="2"/>
      <c r="M389" s="6"/>
      <c r="N389" s="6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6"/>
      <c r="AC389" s="2"/>
      <c r="AD389" s="2"/>
      <c r="AE389" s="2"/>
      <c r="AF389" s="2"/>
      <c r="AG389" s="2"/>
      <c r="AH389" s="2"/>
      <c r="AI389" s="2"/>
    </row>
    <row r="390">
      <c r="D390" s="2"/>
      <c r="E390" s="2"/>
      <c r="F390" s="2"/>
      <c r="G390" s="2"/>
      <c r="H390" s="2"/>
      <c r="I390" s="2"/>
      <c r="J390" s="2"/>
      <c r="K390" s="2"/>
      <c r="L390" s="2"/>
      <c r="M390" s="6"/>
      <c r="N390" s="6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6"/>
      <c r="AC390" s="2"/>
      <c r="AD390" s="2"/>
      <c r="AE390" s="2"/>
      <c r="AF390" s="2"/>
      <c r="AG390" s="2"/>
      <c r="AH390" s="2"/>
      <c r="AI390" s="2"/>
    </row>
    <row r="391">
      <c r="D391" s="2"/>
      <c r="E391" s="2"/>
      <c r="F391" s="2"/>
      <c r="G391" s="2"/>
      <c r="H391" s="2"/>
      <c r="I391" s="2"/>
      <c r="J391" s="2"/>
      <c r="K391" s="2"/>
      <c r="L391" s="2"/>
      <c r="M391" s="6"/>
      <c r="N391" s="6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6"/>
      <c r="AC391" s="2"/>
      <c r="AD391" s="2"/>
      <c r="AE391" s="2"/>
      <c r="AF391" s="2"/>
      <c r="AG391" s="2"/>
      <c r="AH391" s="2"/>
      <c r="AI391" s="2"/>
    </row>
    <row r="392">
      <c r="D392" s="2"/>
      <c r="E392" s="2"/>
      <c r="F392" s="2"/>
      <c r="G392" s="2"/>
      <c r="H392" s="2"/>
      <c r="I392" s="2"/>
      <c r="J392" s="2"/>
      <c r="K392" s="2"/>
      <c r="L392" s="2"/>
      <c r="M392" s="6"/>
      <c r="N392" s="6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6"/>
      <c r="AC392" s="2"/>
      <c r="AD392" s="2"/>
      <c r="AE392" s="2"/>
      <c r="AF392" s="2"/>
      <c r="AG392" s="2"/>
      <c r="AH392" s="2"/>
      <c r="AI392" s="2"/>
    </row>
    <row r="393">
      <c r="D393" s="2"/>
      <c r="E393" s="2"/>
      <c r="F393" s="2"/>
      <c r="G393" s="2"/>
      <c r="H393" s="2"/>
      <c r="I393" s="2"/>
      <c r="J393" s="2"/>
      <c r="K393" s="2"/>
      <c r="L393" s="2"/>
      <c r="M393" s="6"/>
      <c r="N393" s="6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6"/>
      <c r="AC393" s="2"/>
      <c r="AD393" s="2"/>
      <c r="AE393" s="2"/>
      <c r="AF393" s="2"/>
      <c r="AG393" s="2"/>
      <c r="AH393" s="2"/>
      <c r="AI393" s="2"/>
    </row>
    <row r="394">
      <c r="D394" s="2"/>
      <c r="E394" s="2"/>
      <c r="F394" s="2"/>
      <c r="G394" s="2"/>
      <c r="H394" s="2"/>
      <c r="I394" s="2"/>
      <c r="J394" s="2"/>
      <c r="K394" s="2"/>
      <c r="L394" s="2"/>
      <c r="M394" s="6"/>
      <c r="N394" s="6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6"/>
      <c r="AC394" s="2"/>
      <c r="AD394" s="2"/>
      <c r="AE394" s="2"/>
      <c r="AF394" s="2"/>
      <c r="AG394" s="2"/>
      <c r="AH394" s="2"/>
      <c r="AI394" s="2"/>
    </row>
    <row r="395">
      <c r="D395" s="2"/>
      <c r="E395" s="2"/>
      <c r="F395" s="2"/>
      <c r="G395" s="2"/>
      <c r="H395" s="2"/>
      <c r="I395" s="2"/>
      <c r="J395" s="2"/>
      <c r="K395" s="2"/>
      <c r="L395" s="2"/>
      <c r="M395" s="6"/>
      <c r="N395" s="6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6"/>
      <c r="AC395" s="2"/>
      <c r="AD395" s="2"/>
      <c r="AE395" s="2"/>
      <c r="AF395" s="2"/>
      <c r="AG395" s="2"/>
      <c r="AH395" s="2"/>
      <c r="AI395" s="2"/>
    </row>
    <row r="396">
      <c r="D396" s="2"/>
      <c r="E396" s="2"/>
      <c r="F396" s="2"/>
      <c r="G396" s="2"/>
      <c r="H396" s="2"/>
      <c r="I396" s="2"/>
      <c r="J396" s="2"/>
      <c r="K396" s="2"/>
      <c r="L396" s="2"/>
      <c r="M396" s="6"/>
      <c r="N396" s="6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6"/>
      <c r="AC396" s="2"/>
      <c r="AD396" s="2"/>
      <c r="AE396" s="2"/>
      <c r="AF396" s="2"/>
      <c r="AG396" s="2"/>
      <c r="AH396" s="2"/>
      <c r="AI396" s="2"/>
    </row>
    <row r="397">
      <c r="D397" s="2"/>
      <c r="E397" s="2"/>
      <c r="F397" s="2"/>
      <c r="G397" s="2"/>
      <c r="H397" s="2"/>
      <c r="I397" s="2"/>
      <c r="J397" s="2"/>
      <c r="K397" s="2"/>
      <c r="L397" s="2"/>
      <c r="M397" s="6"/>
      <c r="N397" s="6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6"/>
      <c r="AC397" s="2"/>
      <c r="AD397" s="2"/>
      <c r="AE397" s="2"/>
      <c r="AF397" s="2"/>
      <c r="AG397" s="2"/>
      <c r="AH397" s="2"/>
      <c r="AI397" s="2"/>
    </row>
    <row r="398">
      <c r="D398" s="2"/>
      <c r="E398" s="2"/>
      <c r="F398" s="2"/>
      <c r="G398" s="2"/>
      <c r="H398" s="2"/>
      <c r="I398" s="2"/>
      <c r="J398" s="2"/>
      <c r="K398" s="2"/>
      <c r="L398" s="2"/>
      <c r="M398" s="6"/>
      <c r="N398" s="6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6"/>
      <c r="AC398" s="2"/>
      <c r="AD398" s="2"/>
      <c r="AE398" s="2"/>
      <c r="AF398" s="2"/>
      <c r="AG398" s="2"/>
      <c r="AH398" s="2"/>
      <c r="AI398" s="2"/>
    </row>
    <row r="399">
      <c r="D399" s="2"/>
      <c r="E399" s="2"/>
      <c r="F399" s="2"/>
      <c r="G399" s="2"/>
      <c r="H399" s="2"/>
      <c r="I399" s="2"/>
      <c r="J399" s="2"/>
      <c r="K399" s="2"/>
      <c r="L399" s="2"/>
      <c r="M399" s="6"/>
      <c r="N399" s="6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6"/>
      <c r="AC399" s="2"/>
      <c r="AD399" s="2"/>
      <c r="AE399" s="2"/>
      <c r="AF399" s="2"/>
      <c r="AG399" s="2"/>
      <c r="AH399" s="2"/>
      <c r="AI399" s="2"/>
    </row>
    <row r="400">
      <c r="D400" s="2"/>
      <c r="E400" s="2"/>
      <c r="F400" s="2"/>
      <c r="G400" s="2"/>
      <c r="H400" s="2"/>
      <c r="I400" s="2"/>
      <c r="J400" s="2"/>
      <c r="K400" s="2"/>
      <c r="L400" s="2"/>
      <c r="M400" s="6"/>
      <c r="N400" s="6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6"/>
      <c r="AC400" s="2"/>
      <c r="AD400" s="2"/>
      <c r="AE400" s="2"/>
      <c r="AF400" s="2"/>
      <c r="AG400" s="2"/>
      <c r="AH400" s="2"/>
      <c r="AI400" s="2"/>
    </row>
    <row r="401">
      <c r="D401" s="2"/>
      <c r="E401" s="2"/>
      <c r="F401" s="2"/>
      <c r="G401" s="2"/>
      <c r="H401" s="2"/>
      <c r="I401" s="2"/>
      <c r="J401" s="2"/>
      <c r="K401" s="2"/>
      <c r="L401" s="2"/>
      <c r="M401" s="6"/>
      <c r="N401" s="6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6"/>
      <c r="AC401" s="2"/>
      <c r="AD401" s="2"/>
      <c r="AE401" s="2"/>
      <c r="AF401" s="2"/>
      <c r="AG401" s="2"/>
      <c r="AH401" s="2"/>
      <c r="AI401" s="2"/>
    </row>
    <row r="402">
      <c r="D402" s="2"/>
      <c r="E402" s="2"/>
      <c r="F402" s="2"/>
      <c r="G402" s="2"/>
      <c r="H402" s="2"/>
      <c r="I402" s="2"/>
      <c r="J402" s="2"/>
      <c r="K402" s="2"/>
      <c r="L402" s="2"/>
      <c r="M402" s="6"/>
      <c r="N402" s="6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6"/>
      <c r="AC402" s="2"/>
      <c r="AD402" s="2"/>
      <c r="AE402" s="2"/>
      <c r="AF402" s="2"/>
      <c r="AG402" s="2"/>
      <c r="AH402" s="2"/>
      <c r="AI402" s="2"/>
    </row>
    <row r="403">
      <c r="D403" s="2"/>
      <c r="E403" s="2"/>
      <c r="F403" s="2"/>
      <c r="G403" s="2"/>
      <c r="H403" s="2"/>
      <c r="I403" s="2"/>
      <c r="J403" s="2"/>
      <c r="K403" s="2"/>
      <c r="L403" s="2"/>
      <c r="M403" s="6"/>
      <c r="N403" s="6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6"/>
      <c r="AC403" s="2"/>
      <c r="AD403" s="2"/>
      <c r="AE403" s="2"/>
      <c r="AF403" s="2"/>
      <c r="AG403" s="2"/>
      <c r="AH403" s="2"/>
      <c r="AI403" s="2"/>
    </row>
    <row r="404">
      <c r="D404" s="2"/>
      <c r="E404" s="2"/>
      <c r="F404" s="2"/>
      <c r="G404" s="2"/>
      <c r="H404" s="2"/>
      <c r="I404" s="2"/>
      <c r="J404" s="2"/>
      <c r="K404" s="2"/>
      <c r="L404" s="2"/>
      <c r="M404" s="6"/>
      <c r="N404" s="6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6"/>
      <c r="AC404" s="2"/>
      <c r="AD404" s="2"/>
      <c r="AE404" s="2"/>
      <c r="AF404" s="2"/>
      <c r="AG404" s="2"/>
      <c r="AH404" s="2"/>
      <c r="AI404" s="2"/>
    </row>
    <row r="405">
      <c r="D405" s="2"/>
      <c r="E405" s="2"/>
      <c r="F405" s="2"/>
      <c r="G405" s="2"/>
      <c r="H405" s="2"/>
      <c r="I405" s="2"/>
      <c r="J405" s="2"/>
      <c r="K405" s="2"/>
      <c r="L405" s="2"/>
      <c r="M405" s="6"/>
      <c r="N405" s="6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6"/>
      <c r="AC405" s="2"/>
      <c r="AD405" s="2"/>
      <c r="AE405" s="2"/>
      <c r="AF405" s="2"/>
      <c r="AG405" s="2"/>
      <c r="AH405" s="2"/>
      <c r="AI405" s="2"/>
    </row>
    <row r="406">
      <c r="D406" s="2"/>
      <c r="E406" s="2"/>
      <c r="F406" s="2"/>
      <c r="G406" s="2"/>
      <c r="H406" s="2"/>
      <c r="I406" s="2"/>
      <c r="J406" s="2"/>
      <c r="K406" s="2"/>
      <c r="L406" s="2"/>
      <c r="M406" s="6"/>
      <c r="N406" s="6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6"/>
      <c r="AC406" s="2"/>
      <c r="AD406" s="2"/>
      <c r="AE406" s="2"/>
      <c r="AF406" s="2"/>
      <c r="AG406" s="2"/>
      <c r="AH406" s="2"/>
      <c r="AI406" s="2"/>
    </row>
    <row r="407">
      <c r="D407" s="2"/>
      <c r="E407" s="2"/>
      <c r="F407" s="2"/>
      <c r="G407" s="2"/>
      <c r="H407" s="2"/>
      <c r="I407" s="2"/>
      <c r="J407" s="2"/>
      <c r="K407" s="2"/>
      <c r="L407" s="2"/>
      <c r="M407" s="6"/>
      <c r="N407" s="6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6"/>
      <c r="AC407" s="2"/>
      <c r="AD407" s="2"/>
      <c r="AE407" s="2"/>
      <c r="AF407" s="2"/>
      <c r="AG407" s="2"/>
      <c r="AH407" s="2"/>
      <c r="AI407" s="2"/>
    </row>
    <row r="408">
      <c r="D408" s="2"/>
      <c r="E408" s="2"/>
      <c r="F408" s="2"/>
      <c r="G408" s="2"/>
      <c r="H408" s="2"/>
      <c r="I408" s="2"/>
      <c r="J408" s="2"/>
      <c r="K408" s="2"/>
      <c r="L408" s="2"/>
      <c r="M408" s="6"/>
      <c r="N408" s="6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6"/>
      <c r="AC408" s="2"/>
      <c r="AD408" s="2"/>
      <c r="AE408" s="2"/>
      <c r="AF408" s="2"/>
      <c r="AG408" s="2"/>
      <c r="AH408" s="2"/>
      <c r="AI408" s="2"/>
    </row>
    <row r="409">
      <c r="D409" s="2"/>
      <c r="E409" s="2"/>
      <c r="F409" s="2"/>
      <c r="G409" s="2"/>
      <c r="H409" s="2"/>
      <c r="I409" s="2"/>
      <c r="J409" s="2"/>
      <c r="K409" s="2"/>
      <c r="L409" s="2"/>
      <c r="M409" s="6"/>
      <c r="N409" s="6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6"/>
      <c r="AC409" s="2"/>
      <c r="AD409" s="2"/>
      <c r="AE409" s="2"/>
      <c r="AF409" s="2"/>
      <c r="AG409" s="2"/>
      <c r="AH409" s="2"/>
      <c r="AI409" s="2"/>
    </row>
    <row r="410">
      <c r="D410" s="2"/>
      <c r="E410" s="2"/>
      <c r="F410" s="2"/>
      <c r="G410" s="2"/>
      <c r="H410" s="2"/>
      <c r="I410" s="2"/>
      <c r="J410" s="2"/>
      <c r="K410" s="2"/>
      <c r="L410" s="2"/>
      <c r="M410" s="6"/>
      <c r="N410" s="6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6"/>
      <c r="AC410" s="2"/>
      <c r="AD410" s="2"/>
      <c r="AE410" s="2"/>
      <c r="AF410" s="2"/>
      <c r="AG410" s="2"/>
      <c r="AH410" s="2"/>
      <c r="AI410" s="2"/>
    </row>
    <row r="411">
      <c r="D411" s="2"/>
      <c r="E411" s="2"/>
      <c r="F411" s="2"/>
      <c r="G411" s="2"/>
      <c r="H411" s="2"/>
      <c r="I411" s="2"/>
      <c r="J411" s="2"/>
      <c r="K411" s="2"/>
      <c r="L411" s="2"/>
      <c r="M411" s="6"/>
      <c r="N411" s="6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6"/>
      <c r="AC411" s="2"/>
      <c r="AD411" s="2"/>
      <c r="AE411" s="2"/>
      <c r="AF411" s="2"/>
      <c r="AG411" s="2"/>
      <c r="AH411" s="2"/>
      <c r="AI411" s="2"/>
    </row>
    <row r="412">
      <c r="D412" s="2"/>
      <c r="E412" s="2"/>
      <c r="F412" s="2"/>
      <c r="G412" s="2"/>
      <c r="H412" s="2"/>
      <c r="I412" s="2"/>
      <c r="J412" s="2"/>
      <c r="K412" s="2"/>
      <c r="L412" s="2"/>
      <c r="M412" s="6"/>
      <c r="N412" s="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6"/>
      <c r="AC412" s="2"/>
      <c r="AD412" s="2"/>
      <c r="AE412" s="2"/>
      <c r="AF412" s="2"/>
      <c r="AG412" s="2"/>
      <c r="AH412" s="2"/>
      <c r="AI412" s="2"/>
    </row>
    <row r="413">
      <c r="D413" s="2"/>
      <c r="E413" s="2"/>
      <c r="F413" s="2"/>
      <c r="G413" s="2"/>
      <c r="H413" s="2"/>
      <c r="I413" s="2"/>
      <c r="J413" s="2"/>
      <c r="K413" s="2"/>
      <c r="L413" s="2"/>
      <c r="M413" s="6"/>
      <c r="N413" s="6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6"/>
      <c r="AC413" s="2"/>
      <c r="AD413" s="2"/>
      <c r="AE413" s="2"/>
      <c r="AF413" s="2"/>
      <c r="AG413" s="2"/>
      <c r="AH413" s="2"/>
      <c r="AI413" s="2"/>
    </row>
    <row r="414">
      <c r="D414" s="2"/>
      <c r="E414" s="2"/>
      <c r="F414" s="2"/>
      <c r="G414" s="2"/>
      <c r="H414" s="2"/>
      <c r="I414" s="2"/>
      <c r="J414" s="2"/>
      <c r="K414" s="2"/>
      <c r="L414" s="2"/>
      <c r="M414" s="6"/>
      <c r="N414" s="6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6"/>
      <c r="AC414" s="2"/>
      <c r="AD414" s="2"/>
      <c r="AE414" s="2"/>
      <c r="AF414" s="2"/>
      <c r="AG414" s="2"/>
      <c r="AH414" s="2"/>
      <c r="AI414" s="2"/>
    </row>
    <row r="415">
      <c r="D415" s="2"/>
      <c r="E415" s="2"/>
      <c r="F415" s="2"/>
      <c r="G415" s="2"/>
      <c r="H415" s="2"/>
      <c r="I415" s="2"/>
      <c r="J415" s="2"/>
      <c r="K415" s="2"/>
      <c r="L415" s="2"/>
      <c r="M415" s="6"/>
      <c r="N415" s="6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6"/>
      <c r="AC415" s="2"/>
      <c r="AD415" s="2"/>
      <c r="AE415" s="2"/>
      <c r="AF415" s="2"/>
      <c r="AG415" s="2"/>
      <c r="AH415" s="2"/>
      <c r="AI415" s="2"/>
    </row>
    <row r="416">
      <c r="D416" s="2"/>
      <c r="E416" s="2"/>
      <c r="F416" s="2"/>
      <c r="G416" s="2"/>
      <c r="H416" s="2"/>
      <c r="I416" s="2"/>
      <c r="J416" s="2"/>
      <c r="K416" s="2"/>
      <c r="L416" s="2"/>
      <c r="M416" s="6"/>
      <c r="N416" s="6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6"/>
      <c r="AC416" s="2"/>
      <c r="AD416" s="2"/>
      <c r="AE416" s="2"/>
      <c r="AF416" s="2"/>
      <c r="AG416" s="2"/>
      <c r="AH416" s="2"/>
      <c r="AI416" s="2"/>
    </row>
    <row r="417">
      <c r="D417" s="2"/>
      <c r="E417" s="2"/>
      <c r="F417" s="2"/>
      <c r="G417" s="2"/>
      <c r="H417" s="2"/>
      <c r="I417" s="2"/>
      <c r="J417" s="2"/>
      <c r="K417" s="2"/>
      <c r="L417" s="2"/>
      <c r="M417" s="6"/>
      <c r="N417" s="6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6"/>
      <c r="AC417" s="2"/>
      <c r="AD417" s="2"/>
      <c r="AE417" s="2"/>
      <c r="AF417" s="2"/>
      <c r="AG417" s="2"/>
      <c r="AH417" s="2"/>
      <c r="AI417" s="2"/>
    </row>
    <row r="418">
      <c r="D418" s="2"/>
      <c r="E418" s="2"/>
      <c r="F418" s="2"/>
      <c r="G418" s="2"/>
      <c r="H418" s="2"/>
      <c r="I418" s="2"/>
      <c r="J418" s="2"/>
      <c r="K418" s="2"/>
      <c r="L418" s="2"/>
      <c r="M418" s="6"/>
      <c r="N418" s="6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6"/>
      <c r="AC418" s="2"/>
      <c r="AD418" s="2"/>
      <c r="AE418" s="2"/>
      <c r="AF418" s="2"/>
      <c r="AG418" s="2"/>
      <c r="AH418" s="2"/>
      <c r="AI418" s="2"/>
    </row>
    <row r="419">
      <c r="D419" s="2"/>
      <c r="E419" s="2"/>
      <c r="F419" s="2"/>
      <c r="G419" s="2"/>
      <c r="H419" s="2"/>
      <c r="I419" s="2"/>
      <c r="J419" s="2"/>
      <c r="K419" s="2"/>
      <c r="L419" s="2"/>
      <c r="M419" s="6"/>
      <c r="N419" s="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6"/>
      <c r="AC419" s="2"/>
      <c r="AD419" s="2"/>
      <c r="AE419" s="2"/>
      <c r="AF419" s="2"/>
      <c r="AG419" s="2"/>
      <c r="AH419" s="2"/>
      <c r="AI419" s="2"/>
    </row>
    <row r="420">
      <c r="D420" s="2"/>
      <c r="E420" s="2"/>
      <c r="F420" s="2"/>
      <c r="G420" s="2"/>
      <c r="H420" s="2"/>
      <c r="I420" s="2"/>
      <c r="J420" s="2"/>
      <c r="K420" s="2"/>
      <c r="L420" s="2"/>
      <c r="M420" s="6"/>
      <c r="N420" s="6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6"/>
      <c r="AC420" s="2"/>
      <c r="AD420" s="2"/>
      <c r="AE420" s="2"/>
      <c r="AF420" s="2"/>
      <c r="AG420" s="2"/>
      <c r="AH420" s="2"/>
      <c r="AI420" s="2"/>
    </row>
    <row r="421">
      <c r="D421" s="2"/>
      <c r="E421" s="2"/>
      <c r="F421" s="2"/>
      <c r="G421" s="2"/>
      <c r="H421" s="2"/>
      <c r="I421" s="2"/>
      <c r="J421" s="2"/>
      <c r="K421" s="2"/>
      <c r="L421" s="2"/>
      <c r="M421" s="6"/>
      <c r="N421" s="6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6"/>
      <c r="AC421" s="2"/>
      <c r="AD421" s="2"/>
      <c r="AE421" s="2"/>
      <c r="AF421" s="2"/>
      <c r="AG421" s="2"/>
      <c r="AH421" s="2"/>
      <c r="AI421" s="2"/>
    </row>
    <row r="422">
      <c r="D422" s="2"/>
      <c r="E422" s="2"/>
      <c r="F422" s="2"/>
      <c r="G422" s="2"/>
      <c r="H422" s="2"/>
      <c r="I422" s="2"/>
      <c r="J422" s="2"/>
      <c r="K422" s="2"/>
      <c r="L422" s="2"/>
      <c r="M422" s="6"/>
      <c r="N422" s="6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6"/>
      <c r="AC422" s="2"/>
      <c r="AD422" s="2"/>
      <c r="AE422" s="2"/>
      <c r="AF422" s="2"/>
      <c r="AG422" s="2"/>
      <c r="AH422" s="2"/>
      <c r="AI422" s="2"/>
    </row>
    <row r="423">
      <c r="D423" s="2"/>
      <c r="E423" s="2"/>
      <c r="F423" s="2"/>
      <c r="G423" s="2"/>
      <c r="H423" s="2"/>
      <c r="I423" s="2"/>
      <c r="J423" s="2"/>
      <c r="K423" s="2"/>
      <c r="L423" s="2"/>
      <c r="M423" s="6"/>
      <c r="N423" s="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6"/>
      <c r="AC423" s="2"/>
      <c r="AD423" s="2"/>
      <c r="AE423" s="2"/>
      <c r="AF423" s="2"/>
      <c r="AG423" s="2"/>
      <c r="AH423" s="2"/>
      <c r="AI423" s="2"/>
    </row>
    <row r="424">
      <c r="D424" s="2"/>
      <c r="E424" s="2"/>
      <c r="F424" s="2"/>
      <c r="G424" s="2"/>
      <c r="H424" s="2"/>
      <c r="I424" s="2"/>
      <c r="J424" s="2"/>
      <c r="K424" s="2"/>
      <c r="L424" s="2"/>
      <c r="M424" s="6"/>
      <c r="N424" s="6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6"/>
      <c r="AC424" s="2"/>
      <c r="AD424" s="2"/>
      <c r="AE424" s="2"/>
      <c r="AF424" s="2"/>
      <c r="AG424" s="2"/>
      <c r="AH424" s="2"/>
      <c r="AI424" s="2"/>
    </row>
    <row r="425">
      <c r="D425" s="2"/>
      <c r="E425" s="2"/>
      <c r="F425" s="2"/>
      <c r="G425" s="2"/>
      <c r="H425" s="2"/>
      <c r="I425" s="2"/>
      <c r="J425" s="2"/>
      <c r="K425" s="2"/>
      <c r="L425" s="2"/>
      <c r="M425" s="6"/>
      <c r="N425" s="6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6"/>
      <c r="AC425" s="2"/>
      <c r="AD425" s="2"/>
      <c r="AE425" s="2"/>
      <c r="AF425" s="2"/>
      <c r="AG425" s="2"/>
      <c r="AH425" s="2"/>
      <c r="AI425" s="2"/>
    </row>
    <row r="426">
      <c r="D426" s="2"/>
      <c r="E426" s="2"/>
      <c r="F426" s="2"/>
      <c r="G426" s="2"/>
      <c r="H426" s="2"/>
      <c r="I426" s="2"/>
      <c r="J426" s="2"/>
      <c r="K426" s="2"/>
      <c r="L426" s="2"/>
      <c r="M426" s="6"/>
      <c r="N426" s="6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6"/>
      <c r="AC426" s="2"/>
      <c r="AD426" s="2"/>
      <c r="AE426" s="2"/>
      <c r="AF426" s="2"/>
      <c r="AG426" s="2"/>
      <c r="AH426" s="2"/>
      <c r="AI426" s="2"/>
    </row>
    <row r="427">
      <c r="D427" s="2"/>
      <c r="E427" s="2"/>
      <c r="F427" s="2"/>
      <c r="G427" s="2"/>
      <c r="H427" s="2"/>
      <c r="I427" s="2"/>
      <c r="J427" s="2"/>
      <c r="K427" s="2"/>
      <c r="L427" s="2"/>
      <c r="M427" s="6"/>
      <c r="N427" s="6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6"/>
      <c r="AC427" s="2"/>
      <c r="AD427" s="2"/>
      <c r="AE427" s="2"/>
      <c r="AF427" s="2"/>
      <c r="AG427" s="2"/>
      <c r="AH427" s="2"/>
      <c r="AI427" s="2"/>
    </row>
    <row r="428">
      <c r="D428" s="2"/>
      <c r="E428" s="2"/>
      <c r="F428" s="2"/>
      <c r="G428" s="2"/>
      <c r="H428" s="2"/>
      <c r="I428" s="2"/>
      <c r="J428" s="2"/>
      <c r="K428" s="2"/>
      <c r="L428" s="2"/>
      <c r="M428" s="6"/>
      <c r="N428" s="6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6"/>
      <c r="AC428" s="2"/>
      <c r="AD428" s="2"/>
      <c r="AE428" s="2"/>
      <c r="AF428" s="2"/>
      <c r="AG428" s="2"/>
      <c r="AH428" s="2"/>
      <c r="AI428" s="2"/>
    </row>
    <row r="429">
      <c r="D429" s="2"/>
      <c r="E429" s="2"/>
      <c r="F429" s="2"/>
      <c r="G429" s="2"/>
      <c r="H429" s="2"/>
      <c r="I429" s="2"/>
      <c r="J429" s="2"/>
      <c r="K429" s="2"/>
      <c r="L429" s="2"/>
      <c r="M429" s="6"/>
      <c r="N429" s="6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6"/>
      <c r="AC429" s="2"/>
      <c r="AD429" s="2"/>
      <c r="AE429" s="2"/>
      <c r="AF429" s="2"/>
      <c r="AG429" s="2"/>
      <c r="AH429" s="2"/>
      <c r="AI429" s="2"/>
    </row>
    <row r="430">
      <c r="D430" s="2"/>
      <c r="E430" s="2"/>
      <c r="F430" s="2"/>
      <c r="G430" s="2"/>
      <c r="H430" s="2"/>
      <c r="I430" s="2"/>
      <c r="J430" s="2"/>
      <c r="K430" s="2"/>
      <c r="L430" s="2"/>
      <c r="M430" s="6"/>
      <c r="N430" s="6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6"/>
      <c r="AC430" s="2"/>
      <c r="AD430" s="2"/>
      <c r="AE430" s="2"/>
      <c r="AF430" s="2"/>
      <c r="AG430" s="2"/>
      <c r="AH430" s="2"/>
      <c r="AI430" s="2"/>
    </row>
    <row r="431">
      <c r="D431" s="2"/>
      <c r="E431" s="2"/>
      <c r="F431" s="2"/>
      <c r="G431" s="2"/>
      <c r="H431" s="2"/>
      <c r="I431" s="2"/>
      <c r="J431" s="2"/>
      <c r="K431" s="2"/>
      <c r="L431" s="2"/>
      <c r="M431" s="6"/>
      <c r="N431" s="6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6"/>
      <c r="AC431" s="2"/>
      <c r="AD431" s="2"/>
      <c r="AE431" s="2"/>
      <c r="AF431" s="2"/>
      <c r="AG431" s="2"/>
      <c r="AH431" s="2"/>
      <c r="AI431" s="2"/>
    </row>
    <row r="432">
      <c r="D432" s="2"/>
      <c r="E432" s="2"/>
      <c r="F432" s="2"/>
      <c r="G432" s="2"/>
      <c r="H432" s="2"/>
      <c r="I432" s="2"/>
      <c r="J432" s="2"/>
      <c r="K432" s="2"/>
      <c r="L432" s="2"/>
      <c r="M432" s="6"/>
      <c r="N432" s="6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6"/>
      <c r="AC432" s="2"/>
      <c r="AD432" s="2"/>
      <c r="AE432" s="2"/>
      <c r="AF432" s="2"/>
      <c r="AG432" s="2"/>
      <c r="AH432" s="2"/>
      <c r="AI432" s="2"/>
    </row>
    <row r="433">
      <c r="D433" s="2"/>
      <c r="E433" s="2"/>
      <c r="F433" s="2"/>
      <c r="G433" s="2"/>
      <c r="H433" s="2"/>
      <c r="I433" s="2"/>
      <c r="J433" s="2"/>
      <c r="K433" s="2"/>
      <c r="L433" s="2"/>
      <c r="M433" s="6"/>
      <c r="N433" s="6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6"/>
      <c r="AC433" s="2"/>
      <c r="AD433" s="2"/>
      <c r="AE433" s="2"/>
      <c r="AF433" s="2"/>
      <c r="AG433" s="2"/>
      <c r="AH433" s="2"/>
      <c r="AI433" s="2"/>
    </row>
    <row r="434">
      <c r="D434" s="2"/>
      <c r="E434" s="2"/>
      <c r="F434" s="2"/>
      <c r="G434" s="2"/>
      <c r="H434" s="2"/>
      <c r="I434" s="2"/>
      <c r="J434" s="2"/>
      <c r="K434" s="2"/>
      <c r="L434" s="2"/>
      <c r="M434" s="6"/>
      <c r="N434" s="6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6"/>
      <c r="AC434" s="2"/>
      <c r="AD434" s="2"/>
      <c r="AE434" s="2"/>
      <c r="AF434" s="2"/>
      <c r="AG434" s="2"/>
      <c r="AH434" s="2"/>
      <c r="AI434" s="2"/>
    </row>
    <row r="435">
      <c r="D435" s="2"/>
      <c r="E435" s="2"/>
      <c r="F435" s="2"/>
      <c r="G435" s="2"/>
      <c r="H435" s="2"/>
      <c r="I435" s="2"/>
      <c r="J435" s="2"/>
      <c r="K435" s="2"/>
      <c r="L435" s="2"/>
      <c r="M435" s="6"/>
      <c r="N435" s="6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6"/>
      <c r="AC435" s="2"/>
      <c r="AD435" s="2"/>
      <c r="AE435" s="2"/>
      <c r="AF435" s="2"/>
      <c r="AG435" s="2"/>
      <c r="AH435" s="2"/>
      <c r="AI435" s="2"/>
    </row>
    <row r="436">
      <c r="D436" s="2"/>
      <c r="E436" s="2"/>
      <c r="F436" s="2"/>
      <c r="G436" s="2"/>
      <c r="H436" s="2"/>
      <c r="I436" s="2"/>
      <c r="J436" s="2"/>
      <c r="K436" s="2"/>
      <c r="L436" s="2"/>
      <c r="M436" s="6"/>
      <c r="N436" s="6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6"/>
      <c r="AC436" s="2"/>
      <c r="AD436" s="2"/>
      <c r="AE436" s="2"/>
      <c r="AF436" s="2"/>
      <c r="AG436" s="2"/>
      <c r="AH436" s="2"/>
      <c r="AI436" s="2"/>
    </row>
    <row r="437">
      <c r="D437" s="2"/>
      <c r="E437" s="2"/>
      <c r="F437" s="2"/>
      <c r="G437" s="2"/>
      <c r="H437" s="2"/>
      <c r="I437" s="2"/>
      <c r="J437" s="2"/>
      <c r="K437" s="2"/>
      <c r="L437" s="2"/>
      <c r="M437" s="6"/>
      <c r="N437" s="6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6"/>
      <c r="AC437" s="2"/>
      <c r="AD437" s="2"/>
      <c r="AE437" s="2"/>
      <c r="AF437" s="2"/>
      <c r="AG437" s="2"/>
      <c r="AH437" s="2"/>
      <c r="AI437" s="2"/>
    </row>
    <row r="438">
      <c r="D438" s="2"/>
      <c r="E438" s="2"/>
      <c r="F438" s="2"/>
      <c r="G438" s="2"/>
      <c r="H438" s="2"/>
      <c r="I438" s="2"/>
      <c r="J438" s="2"/>
      <c r="K438" s="2"/>
      <c r="L438" s="2"/>
      <c r="M438" s="6"/>
      <c r="N438" s="6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6"/>
      <c r="AC438" s="2"/>
      <c r="AD438" s="2"/>
      <c r="AE438" s="2"/>
      <c r="AF438" s="2"/>
      <c r="AG438" s="2"/>
      <c r="AH438" s="2"/>
      <c r="AI438" s="2"/>
    </row>
    <row r="439">
      <c r="D439" s="2"/>
      <c r="E439" s="2"/>
      <c r="F439" s="2"/>
      <c r="G439" s="2"/>
      <c r="H439" s="2"/>
      <c r="I439" s="2"/>
      <c r="J439" s="2"/>
      <c r="K439" s="2"/>
      <c r="L439" s="2"/>
      <c r="M439" s="6"/>
      <c r="N439" s="6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6"/>
      <c r="AC439" s="2"/>
      <c r="AD439" s="2"/>
      <c r="AE439" s="2"/>
      <c r="AF439" s="2"/>
      <c r="AG439" s="2"/>
      <c r="AH439" s="2"/>
      <c r="AI439" s="2"/>
    </row>
    <row r="440">
      <c r="D440" s="2"/>
      <c r="E440" s="2"/>
      <c r="F440" s="2"/>
      <c r="G440" s="2"/>
      <c r="H440" s="2"/>
      <c r="I440" s="2"/>
      <c r="J440" s="2"/>
      <c r="K440" s="2"/>
      <c r="L440" s="2"/>
      <c r="M440" s="6"/>
      <c r="N440" s="6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6"/>
      <c r="AC440" s="2"/>
      <c r="AD440" s="2"/>
      <c r="AE440" s="2"/>
      <c r="AF440" s="2"/>
      <c r="AG440" s="2"/>
      <c r="AH440" s="2"/>
      <c r="AI440" s="2"/>
    </row>
    <row r="441">
      <c r="D441" s="2"/>
      <c r="E441" s="2"/>
      <c r="F441" s="2"/>
      <c r="G441" s="2"/>
      <c r="H441" s="2"/>
      <c r="I441" s="2"/>
      <c r="J441" s="2"/>
      <c r="K441" s="2"/>
      <c r="L441" s="2"/>
      <c r="M441" s="6"/>
      <c r="N441" s="6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6"/>
      <c r="AC441" s="2"/>
      <c r="AD441" s="2"/>
      <c r="AE441" s="2"/>
      <c r="AF441" s="2"/>
      <c r="AG441" s="2"/>
      <c r="AH441" s="2"/>
      <c r="AI441" s="2"/>
    </row>
    <row r="442">
      <c r="D442" s="2"/>
      <c r="E442" s="2"/>
      <c r="F442" s="2"/>
      <c r="G442" s="2"/>
      <c r="H442" s="2"/>
      <c r="I442" s="2"/>
      <c r="J442" s="2"/>
      <c r="K442" s="2"/>
      <c r="L442" s="2"/>
      <c r="M442" s="6"/>
      <c r="N442" s="6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6"/>
      <c r="AC442" s="2"/>
      <c r="AD442" s="2"/>
      <c r="AE442" s="2"/>
      <c r="AF442" s="2"/>
      <c r="AG442" s="2"/>
      <c r="AH442" s="2"/>
      <c r="AI442" s="2"/>
    </row>
    <row r="443">
      <c r="D443" s="2"/>
      <c r="E443" s="2"/>
      <c r="F443" s="2"/>
      <c r="G443" s="2"/>
      <c r="H443" s="2"/>
      <c r="I443" s="2"/>
      <c r="J443" s="2"/>
      <c r="K443" s="2"/>
      <c r="L443" s="2"/>
      <c r="M443" s="6"/>
      <c r="N443" s="6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6"/>
      <c r="AC443" s="2"/>
      <c r="AD443" s="2"/>
      <c r="AE443" s="2"/>
      <c r="AF443" s="2"/>
      <c r="AG443" s="2"/>
      <c r="AH443" s="2"/>
      <c r="AI443" s="2"/>
    </row>
    <row r="444">
      <c r="D444" s="2"/>
      <c r="E444" s="2"/>
      <c r="F444" s="2"/>
      <c r="G444" s="2"/>
      <c r="H444" s="2"/>
      <c r="I444" s="2"/>
      <c r="J444" s="2"/>
      <c r="K444" s="2"/>
      <c r="L444" s="2"/>
      <c r="M444" s="6"/>
      <c r="N444" s="6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6"/>
      <c r="AC444" s="2"/>
      <c r="AD444" s="2"/>
      <c r="AE444" s="2"/>
      <c r="AF444" s="2"/>
      <c r="AG444" s="2"/>
      <c r="AH444" s="2"/>
      <c r="AI444" s="2"/>
    </row>
    <row r="445">
      <c r="D445" s="2"/>
      <c r="E445" s="2"/>
      <c r="F445" s="2"/>
      <c r="G445" s="2"/>
      <c r="H445" s="2"/>
      <c r="I445" s="2"/>
      <c r="J445" s="2"/>
      <c r="K445" s="2"/>
      <c r="L445" s="2"/>
      <c r="M445" s="6"/>
      <c r="N445" s="6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6"/>
      <c r="AC445" s="2"/>
      <c r="AD445" s="2"/>
      <c r="AE445" s="2"/>
      <c r="AF445" s="2"/>
      <c r="AG445" s="2"/>
      <c r="AH445" s="2"/>
      <c r="AI445" s="2"/>
    </row>
    <row r="446">
      <c r="D446" s="2"/>
      <c r="E446" s="2"/>
      <c r="F446" s="2"/>
      <c r="G446" s="2"/>
      <c r="H446" s="2"/>
      <c r="I446" s="2"/>
      <c r="J446" s="2"/>
      <c r="K446" s="2"/>
      <c r="L446" s="2"/>
      <c r="M446" s="6"/>
      <c r="N446" s="6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6"/>
      <c r="AC446" s="2"/>
      <c r="AD446" s="2"/>
      <c r="AE446" s="2"/>
      <c r="AF446" s="2"/>
      <c r="AG446" s="2"/>
      <c r="AH446" s="2"/>
      <c r="AI446" s="2"/>
    </row>
    <row r="447">
      <c r="D447" s="2"/>
      <c r="E447" s="2"/>
      <c r="F447" s="2"/>
      <c r="G447" s="2"/>
      <c r="H447" s="2"/>
      <c r="I447" s="2"/>
      <c r="J447" s="2"/>
      <c r="K447" s="2"/>
      <c r="L447" s="2"/>
      <c r="M447" s="6"/>
      <c r="N447" s="6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6"/>
      <c r="AC447" s="2"/>
      <c r="AD447" s="2"/>
      <c r="AE447" s="2"/>
      <c r="AF447" s="2"/>
      <c r="AG447" s="2"/>
      <c r="AH447" s="2"/>
      <c r="AI447" s="2"/>
    </row>
    <row r="448">
      <c r="D448" s="2"/>
      <c r="E448" s="2"/>
      <c r="F448" s="2"/>
      <c r="G448" s="2"/>
      <c r="H448" s="2"/>
      <c r="I448" s="2"/>
      <c r="J448" s="2"/>
      <c r="K448" s="2"/>
      <c r="L448" s="2"/>
      <c r="M448" s="6"/>
      <c r="N448" s="6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6"/>
      <c r="AC448" s="2"/>
      <c r="AD448" s="2"/>
      <c r="AE448" s="2"/>
      <c r="AF448" s="2"/>
      <c r="AG448" s="2"/>
      <c r="AH448" s="2"/>
      <c r="AI448" s="2"/>
    </row>
    <row r="449">
      <c r="D449" s="2"/>
      <c r="E449" s="2"/>
      <c r="F449" s="2"/>
      <c r="G449" s="2"/>
      <c r="H449" s="2"/>
      <c r="I449" s="2"/>
      <c r="J449" s="2"/>
      <c r="K449" s="2"/>
      <c r="L449" s="2"/>
      <c r="M449" s="6"/>
      <c r="N449" s="6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6"/>
      <c r="AC449" s="2"/>
      <c r="AD449" s="2"/>
      <c r="AE449" s="2"/>
      <c r="AF449" s="2"/>
      <c r="AG449" s="2"/>
      <c r="AH449" s="2"/>
      <c r="AI449" s="2"/>
    </row>
    <row r="450">
      <c r="D450" s="2"/>
      <c r="E450" s="2"/>
      <c r="F450" s="2"/>
      <c r="G450" s="2"/>
      <c r="H450" s="2"/>
      <c r="I450" s="2"/>
      <c r="J450" s="2"/>
      <c r="K450" s="2"/>
      <c r="L450" s="2"/>
      <c r="M450" s="6"/>
      <c r="N450" s="6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6"/>
      <c r="AC450" s="2"/>
      <c r="AD450" s="2"/>
      <c r="AE450" s="2"/>
      <c r="AF450" s="2"/>
      <c r="AG450" s="2"/>
      <c r="AH450" s="2"/>
      <c r="AI450" s="2"/>
    </row>
    <row r="451">
      <c r="D451" s="2"/>
      <c r="E451" s="2"/>
      <c r="F451" s="2"/>
      <c r="G451" s="2"/>
      <c r="H451" s="2"/>
      <c r="I451" s="2"/>
      <c r="J451" s="2"/>
      <c r="K451" s="2"/>
      <c r="L451" s="2"/>
      <c r="M451" s="6"/>
      <c r="N451" s="6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6"/>
      <c r="AC451" s="2"/>
      <c r="AD451" s="2"/>
      <c r="AE451" s="2"/>
      <c r="AF451" s="2"/>
      <c r="AG451" s="2"/>
      <c r="AH451" s="2"/>
      <c r="AI451" s="2"/>
    </row>
    <row r="452">
      <c r="D452" s="2"/>
      <c r="E452" s="2"/>
      <c r="F452" s="2"/>
      <c r="G452" s="2"/>
      <c r="H452" s="2"/>
      <c r="I452" s="2"/>
      <c r="J452" s="2"/>
      <c r="K452" s="2"/>
      <c r="L452" s="2"/>
      <c r="M452" s="6"/>
      <c r="N452" s="6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6"/>
      <c r="AC452" s="2"/>
      <c r="AD452" s="2"/>
      <c r="AE452" s="2"/>
      <c r="AF452" s="2"/>
      <c r="AG452" s="2"/>
      <c r="AH452" s="2"/>
      <c r="AI452" s="2"/>
    </row>
    <row r="453">
      <c r="D453" s="2"/>
      <c r="E453" s="2"/>
      <c r="F453" s="2"/>
      <c r="G453" s="2"/>
      <c r="H453" s="2"/>
      <c r="I453" s="2"/>
      <c r="J453" s="2"/>
      <c r="K453" s="2"/>
      <c r="L453" s="2"/>
      <c r="M453" s="6"/>
      <c r="N453" s="6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6"/>
      <c r="AC453" s="2"/>
      <c r="AD453" s="2"/>
      <c r="AE453" s="2"/>
      <c r="AF453" s="2"/>
      <c r="AG453" s="2"/>
      <c r="AH453" s="2"/>
      <c r="AI453" s="2"/>
    </row>
    <row r="454">
      <c r="D454" s="2"/>
      <c r="E454" s="2"/>
      <c r="F454" s="2"/>
      <c r="G454" s="2"/>
      <c r="H454" s="2"/>
      <c r="I454" s="2"/>
      <c r="J454" s="2"/>
      <c r="K454" s="2"/>
      <c r="L454" s="2"/>
      <c r="M454" s="6"/>
      <c r="N454" s="6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6"/>
      <c r="AC454" s="2"/>
      <c r="AD454" s="2"/>
      <c r="AE454" s="2"/>
      <c r="AF454" s="2"/>
      <c r="AG454" s="2"/>
      <c r="AH454" s="2"/>
      <c r="AI454" s="2"/>
    </row>
    <row r="455">
      <c r="D455" s="2"/>
      <c r="E455" s="2"/>
      <c r="F455" s="2"/>
      <c r="G455" s="2"/>
      <c r="H455" s="2"/>
      <c r="I455" s="2"/>
      <c r="J455" s="2"/>
      <c r="K455" s="2"/>
      <c r="L455" s="2"/>
      <c r="M455" s="6"/>
      <c r="N455" s="6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6"/>
      <c r="AC455" s="2"/>
      <c r="AD455" s="2"/>
      <c r="AE455" s="2"/>
      <c r="AF455" s="2"/>
      <c r="AG455" s="2"/>
      <c r="AH455" s="2"/>
      <c r="AI455" s="2"/>
    </row>
    <row r="456">
      <c r="D456" s="2"/>
      <c r="E456" s="2"/>
      <c r="F456" s="2"/>
      <c r="G456" s="2"/>
      <c r="H456" s="2"/>
      <c r="I456" s="2"/>
      <c r="J456" s="2"/>
      <c r="K456" s="2"/>
      <c r="L456" s="2"/>
      <c r="M456" s="6"/>
      <c r="N456" s="6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6"/>
      <c r="AC456" s="2"/>
      <c r="AD456" s="2"/>
      <c r="AE456" s="2"/>
      <c r="AF456" s="2"/>
      <c r="AG456" s="2"/>
      <c r="AH456" s="2"/>
      <c r="AI456" s="2"/>
    </row>
    <row r="457">
      <c r="D457" s="2"/>
      <c r="E457" s="2"/>
      <c r="F457" s="2"/>
      <c r="G457" s="2"/>
      <c r="H457" s="2"/>
      <c r="I457" s="2"/>
      <c r="J457" s="2"/>
      <c r="K457" s="2"/>
      <c r="L457" s="2"/>
      <c r="M457" s="6"/>
      <c r="N457" s="6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6"/>
      <c r="AC457" s="2"/>
      <c r="AD457" s="2"/>
      <c r="AE457" s="2"/>
      <c r="AF457" s="2"/>
      <c r="AG457" s="2"/>
      <c r="AH457" s="2"/>
      <c r="AI457" s="2"/>
    </row>
    <row r="458">
      <c r="D458" s="2"/>
      <c r="E458" s="2"/>
      <c r="F458" s="2"/>
      <c r="G458" s="2"/>
      <c r="H458" s="2"/>
      <c r="I458" s="2"/>
      <c r="J458" s="2"/>
      <c r="K458" s="2"/>
      <c r="L458" s="2"/>
      <c r="M458" s="6"/>
      <c r="N458" s="6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6"/>
      <c r="AC458" s="2"/>
      <c r="AD458" s="2"/>
      <c r="AE458" s="2"/>
      <c r="AF458" s="2"/>
      <c r="AG458" s="2"/>
      <c r="AH458" s="2"/>
      <c r="AI458" s="2"/>
    </row>
    <row r="459">
      <c r="D459" s="2"/>
      <c r="E459" s="2"/>
      <c r="F459" s="2"/>
      <c r="G459" s="2"/>
      <c r="H459" s="2"/>
      <c r="I459" s="2"/>
      <c r="J459" s="2"/>
      <c r="K459" s="2"/>
      <c r="L459" s="2"/>
      <c r="M459" s="6"/>
      <c r="N459" s="6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6"/>
      <c r="AC459" s="2"/>
      <c r="AD459" s="2"/>
      <c r="AE459" s="2"/>
      <c r="AF459" s="2"/>
      <c r="AG459" s="2"/>
      <c r="AH459" s="2"/>
      <c r="AI459" s="2"/>
    </row>
    <row r="460">
      <c r="D460" s="2"/>
      <c r="E460" s="2"/>
      <c r="F460" s="2"/>
      <c r="G460" s="2"/>
      <c r="H460" s="2"/>
      <c r="I460" s="2"/>
      <c r="J460" s="2"/>
      <c r="K460" s="2"/>
      <c r="L460" s="2"/>
      <c r="M460" s="6"/>
      <c r="N460" s="6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6"/>
      <c r="AC460" s="2"/>
      <c r="AD460" s="2"/>
      <c r="AE460" s="2"/>
      <c r="AF460" s="2"/>
      <c r="AG460" s="2"/>
      <c r="AH460" s="2"/>
      <c r="AI460" s="2"/>
    </row>
    <row r="461">
      <c r="D461" s="2"/>
      <c r="E461" s="2"/>
      <c r="F461" s="2"/>
      <c r="G461" s="2"/>
      <c r="H461" s="2"/>
      <c r="I461" s="2"/>
      <c r="J461" s="2"/>
      <c r="K461" s="2"/>
      <c r="L461" s="2"/>
      <c r="M461" s="6"/>
      <c r="N461" s="6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6"/>
      <c r="AC461" s="2"/>
      <c r="AD461" s="2"/>
      <c r="AE461" s="2"/>
      <c r="AF461" s="2"/>
      <c r="AG461" s="2"/>
      <c r="AH461" s="2"/>
      <c r="AI461" s="2"/>
    </row>
    <row r="462">
      <c r="D462" s="2"/>
      <c r="E462" s="2"/>
      <c r="F462" s="2"/>
      <c r="G462" s="2"/>
      <c r="H462" s="2"/>
      <c r="I462" s="2"/>
      <c r="J462" s="2"/>
      <c r="K462" s="2"/>
      <c r="L462" s="2"/>
      <c r="M462" s="6"/>
      <c r="N462" s="6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6"/>
      <c r="AC462" s="2"/>
      <c r="AD462" s="2"/>
      <c r="AE462" s="2"/>
      <c r="AF462" s="2"/>
      <c r="AG462" s="2"/>
      <c r="AH462" s="2"/>
      <c r="AI462" s="2"/>
    </row>
    <row r="463">
      <c r="D463" s="2"/>
      <c r="E463" s="2"/>
      <c r="F463" s="2"/>
      <c r="G463" s="2"/>
      <c r="H463" s="2"/>
      <c r="I463" s="2"/>
      <c r="J463" s="2"/>
      <c r="K463" s="2"/>
      <c r="L463" s="2"/>
      <c r="M463" s="6"/>
      <c r="N463" s="6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6"/>
      <c r="AC463" s="2"/>
      <c r="AD463" s="2"/>
      <c r="AE463" s="2"/>
      <c r="AF463" s="2"/>
      <c r="AG463" s="2"/>
      <c r="AH463" s="2"/>
      <c r="AI463" s="2"/>
    </row>
    <row r="464">
      <c r="D464" s="2"/>
      <c r="E464" s="2"/>
      <c r="F464" s="2"/>
      <c r="G464" s="2"/>
      <c r="H464" s="2"/>
      <c r="I464" s="2"/>
      <c r="J464" s="2"/>
      <c r="K464" s="2"/>
      <c r="L464" s="2"/>
      <c r="M464" s="6"/>
      <c r="N464" s="6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6"/>
      <c r="AC464" s="2"/>
      <c r="AD464" s="2"/>
      <c r="AE464" s="2"/>
      <c r="AF464" s="2"/>
      <c r="AG464" s="2"/>
      <c r="AH464" s="2"/>
      <c r="AI464" s="2"/>
    </row>
    <row r="465">
      <c r="D465" s="2"/>
      <c r="E465" s="2"/>
      <c r="F465" s="2"/>
      <c r="G465" s="2"/>
      <c r="H465" s="2"/>
      <c r="I465" s="2"/>
      <c r="J465" s="2"/>
      <c r="K465" s="2"/>
      <c r="L465" s="2"/>
      <c r="M465" s="6"/>
      <c r="N465" s="6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6"/>
      <c r="AC465" s="2"/>
      <c r="AD465" s="2"/>
      <c r="AE465" s="2"/>
      <c r="AF465" s="2"/>
      <c r="AG465" s="2"/>
      <c r="AH465" s="2"/>
      <c r="AI465" s="2"/>
    </row>
    <row r="466">
      <c r="D466" s="2"/>
      <c r="E466" s="2"/>
      <c r="F466" s="2"/>
      <c r="G466" s="2"/>
      <c r="H466" s="2"/>
      <c r="I466" s="2"/>
      <c r="J466" s="2"/>
      <c r="K466" s="2"/>
      <c r="L466" s="2"/>
      <c r="M466" s="6"/>
      <c r="N466" s="6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6"/>
      <c r="AC466" s="2"/>
      <c r="AD466" s="2"/>
      <c r="AE466" s="2"/>
      <c r="AF466" s="2"/>
      <c r="AG466" s="2"/>
      <c r="AH466" s="2"/>
      <c r="AI466" s="2"/>
    </row>
    <row r="467">
      <c r="D467" s="2"/>
      <c r="E467" s="2"/>
      <c r="F467" s="2"/>
      <c r="G467" s="2"/>
      <c r="H467" s="2"/>
      <c r="I467" s="2"/>
      <c r="J467" s="2"/>
      <c r="K467" s="2"/>
      <c r="L467" s="2"/>
      <c r="M467" s="6"/>
      <c r="N467" s="6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6"/>
      <c r="AC467" s="2"/>
      <c r="AD467" s="2"/>
      <c r="AE467" s="2"/>
      <c r="AF467" s="2"/>
      <c r="AG467" s="2"/>
      <c r="AH467" s="2"/>
      <c r="AI467" s="2"/>
    </row>
    <row r="468">
      <c r="D468" s="2"/>
      <c r="E468" s="2"/>
      <c r="F468" s="2"/>
      <c r="G468" s="2"/>
      <c r="H468" s="2"/>
      <c r="I468" s="2"/>
      <c r="J468" s="2"/>
      <c r="K468" s="2"/>
      <c r="L468" s="2"/>
      <c r="M468" s="6"/>
      <c r="N468" s="6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6"/>
      <c r="AC468" s="2"/>
      <c r="AD468" s="2"/>
      <c r="AE468" s="2"/>
      <c r="AF468" s="2"/>
      <c r="AG468" s="2"/>
      <c r="AH468" s="2"/>
      <c r="AI468" s="2"/>
    </row>
    <row r="469">
      <c r="D469" s="2"/>
      <c r="E469" s="2"/>
      <c r="F469" s="2"/>
      <c r="G469" s="2"/>
      <c r="H469" s="2"/>
      <c r="I469" s="2"/>
      <c r="J469" s="2"/>
      <c r="K469" s="2"/>
      <c r="L469" s="2"/>
      <c r="M469" s="6"/>
      <c r="N469" s="6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6"/>
      <c r="AC469" s="2"/>
      <c r="AD469" s="2"/>
      <c r="AE469" s="2"/>
      <c r="AF469" s="2"/>
      <c r="AG469" s="2"/>
      <c r="AH469" s="2"/>
      <c r="AI469" s="2"/>
    </row>
    <row r="470">
      <c r="D470" s="2"/>
      <c r="E470" s="2"/>
      <c r="F470" s="2"/>
      <c r="G470" s="2"/>
      <c r="H470" s="2"/>
      <c r="I470" s="2"/>
      <c r="J470" s="2"/>
      <c r="K470" s="2"/>
      <c r="L470" s="2"/>
      <c r="M470" s="6"/>
      <c r="N470" s="6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6"/>
      <c r="AC470" s="2"/>
      <c r="AD470" s="2"/>
      <c r="AE470" s="2"/>
      <c r="AF470" s="2"/>
      <c r="AG470" s="2"/>
      <c r="AH470" s="2"/>
      <c r="AI470" s="2"/>
    </row>
    <row r="471">
      <c r="D471" s="2"/>
      <c r="E471" s="2"/>
      <c r="F471" s="2"/>
      <c r="G471" s="2"/>
      <c r="H471" s="2"/>
      <c r="I471" s="2"/>
      <c r="J471" s="2"/>
      <c r="K471" s="2"/>
      <c r="L471" s="2"/>
      <c r="M471" s="6"/>
      <c r="N471" s="6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6"/>
      <c r="AC471" s="2"/>
      <c r="AD471" s="2"/>
      <c r="AE471" s="2"/>
      <c r="AF471" s="2"/>
      <c r="AG471" s="2"/>
      <c r="AH471" s="2"/>
      <c r="AI471" s="2"/>
    </row>
    <row r="472">
      <c r="D472" s="2"/>
      <c r="E472" s="2"/>
      <c r="F472" s="2"/>
      <c r="G472" s="2"/>
      <c r="H472" s="2"/>
      <c r="I472" s="2"/>
      <c r="J472" s="2"/>
      <c r="K472" s="2"/>
      <c r="L472" s="2"/>
      <c r="M472" s="6"/>
      <c r="N472" s="6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6"/>
      <c r="AC472" s="2"/>
      <c r="AD472" s="2"/>
      <c r="AE472" s="2"/>
      <c r="AF472" s="2"/>
      <c r="AG472" s="2"/>
      <c r="AH472" s="2"/>
      <c r="AI472" s="2"/>
    </row>
    <row r="473">
      <c r="D473" s="2"/>
      <c r="E473" s="2"/>
      <c r="F473" s="2"/>
      <c r="G473" s="2"/>
      <c r="H473" s="2"/>
      <c r="I473" s="2"/>
      <c r="J473" s="2"/>
      <c r="K473" s="2"/>
      <c r="L473" s="2"/>
      <c r="M473" s="6"/>
      <c r="N473" s="6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6"/>
      <c r="AC473" s="2"/>
      <c r="AD473" s="2"/>
      <c r="AE473" s="2"/>
      <c r="AF473" s="2"/>
      <c r="AG473" s="2"/>
      <c r="AH473" s="2"/>
      <c r="AI473" s="2"/>
    </row>
    <row r="474">
      <c r="D474" s="2"/>
      <c r="E474" s="2"/>
      <c r="F474" s="2"/>
      <c r="G474" s="2"/>
      <c r="H474" s="2"/>
      <c r="I474" s="2"/>
      <c r="J474" s="2"/>
      <c r="K474" s="2"/>
      <c r="L474" s="2"/>
      <c r="M474" s="6"/>
      <c r="N474" s="6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6"/>
      <c r="AC474" s="2"/>
      <c r="AD474" s="2"/>
      <c r="AE474" s="2"/>
      <c r="AF474" s="2"/>
      <c r="AG474" s="2"/>
      <c r="AH474" s="2"/>
      <c r="AI474" s="2"/>
    </row>
    <row r="475">
      <c r="D475" s="2"/>
      <c r="E475" s="2"/>
      <c r="F475" s="2"/>
      <c r="G475" s="2"/>
      <c r="H475" s="2"/>
      <c r="I475" s="2"/>
      <c r="J475" s="2"/>
      <c r="K475" s="2"/>
      <c r="L475" s="2"/>
      <c r="M475" s="6"/>
      <c r="N475" s="6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6"/>
      <c r="AC475" s="2"/>
      <c r="AD475" s="2"/>
      <c r="AE475" s="2"/>
      <c r="AF475" s="2"/>
      <c r="AG475" s="2"/>
      <c r="AH475" s="2"/>
      <c r="AI475" s="2"/>
    </row>
    <row r="476">
      <c r="D476" s="2"/>
      <c r="E476" s="2"/>
      <c r="F476" s="2"/>
      <c r="G476" s="2"/>
      <c r="H476" s="2"/>
      <c r="I476" s="2"/>
      <c r="J476" s="2"/>
      <c r="K476" s="2"/>
      <c r="L476" s="2"/>
      <c r="M476" s="6"/>
      <c r="N476" s="6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6"/>
      <c r="AC476" s="2"/>
      <c r="AD476" s="2"/>
      <c r="AE476" s="2"/>
      <c r="AF476" s="2"/>
      <c r="AG476" s="2"/>
      <c r="AH476" s="2"/>
      <c r="AI476" s="2"/>
    </row>
    <row r="477">
      <c r="D477" s="2"/>
      <c r="E477" s="2"/>
      <c r="F477" s="2"/>
      <c r="G477" s="2"/>
      <c r="H477" s="2"/>
      <c r="I477" s="2"/>
      <c r="J477" s="2"/>
      <c r="K477" s="2"/>
      <c r="L477" s="2"/>
      <c r="M477" s="6"/>
      <c r="N477" s="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6"/>
      <c r="AC477" s="2"/>
      <c r="AD477" s="2"/>
      <c r="AE477" s="2"/>
      <c r="AF477" s="2"/>
      <c r="AG477" s="2"/>
      <c r="AH477" s="2"/>
      <c r="AI477" s="2"/>
    </row>
    <row r="478">
      <c r="D478" s="2"/>
      <c r="E478" s="2"/>
      <c r="F478" s="2"/>
      <c r="G478" s="2"/>
      <c r="H478" s="2"/>
      <c r="I478" s="2"/>
      <c r="J478" s="2"/>
      <c r="K478" s="2"/>
      <c r="L478" s="2"/>
      <c r="M478" s="6"/>
      <c r="N478" s="6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6"/>
      <c r="AC478" s="2"/>
      <c r="AD478" s="2"/>
      <c r="AE478" s="2"/>
      <c r="AF478" s="2"/>
      <c r="AG478" s="2"/>
      <c r="AH478" s="2"/>
      <c r="AI478" s="2"/>
    </row>
    <row r="479">
      <c r="D479" s="2"/>
      <c r="E479" s="2"/>
      <c r="F479" s="2"/>
      <c r="G479" s="2"/>
      <c r="H479" s="2"/>
      <c r="I479" s="2"/>
      <c r="J479" s="2"/>
      <c r="K479" s="2"/>
      <c r="L479" s="2"/>
      <c r="M479" s="6"/>
      <c r="N479" s="6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6"/>
      <c r="AC479" s="2"/>
      <c r="AD479" s="2"/>
      <c r="AE479" s="2"/>
      <c r="AF479" s="2"/>
      <c r="AG479" s="2"/>
      <c r="AH479" s="2"/>
      <c r="AI479" s="2"/>
    </row>
    <row r="480">
      <c r="D480" s="2"/>
      <c r="E480" s="2"/>
      <c r="F480" s="2"/>
      <c r="G480" s="2"/>
      <c r="H480" s="2"/>
      <c r="I480" s="2"/>
      <c r="J480" s="2"/>
      <c r="K480" s="2"/>
      <c r="L480" s="2"/>
      <c r="M480" s="6"/>
      <c r="N480" s="6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6"/>
      <c r="AC480" s="2"/>
      <c r="AD480" s="2"/>
      <c r="AE480" s="2"/>
      <c r="AF480" s="2"/>
      <c r="AG480" s="2"/>
      <c r="AH480" s="2"/>
      <c r="AI480" s="2"/>
    </row>
    <row r="481">
      <c r="D481" s="2"/>
      <c r="E481" s="2"/>
      <c r="F481" s="2"/>
      <c r="G481" s="2"/>
      <c r="H481" s="2"/>
      <c r="I481" s="2"/>
      <c r="J481" s="2"/>
      <c r="K481" s="2"/>
      <c r="L481" s="2"/>
      <c r="M481" s="6"/>
      <c r="N481" s="6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6"/>
      <c r="AC481" s="2"/>
      <c r="AD481" s="2"/>
      <c r="AE481" s="2"/>
      <c r="AF481" s="2"/>
      <c r="AG481" s="2"/>
      <c r="AH481" s="2"/>
      <c r="AI481" s="2"/>
    </row>
    <row r="482">
      <c r="D482" s="2"/>
      <c r="E482" s="2"/>
      <c r="F482" s="2"/>
      <c r="G482" s="2"/>
      <c r="H482" s="2"/>
      <c r="I482" s="2"/>
      <c r="J482" s="2"/>
      <c r="K482" s="2"/>
      <c r="L482" s="2"/>
      <c r="M482" s="6"/>
      <c r="N482" s="6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6"/>
      <c r="AC482" s="2"/>
      <c r="AD482" s="2"/>
      <c r="AE482" s="2"/>
      <c r="AF482" s="2"/>
      <c r="AG482" s="2"/>
      <c r="AH482" s="2"/>
      <c r="AI482" s="2"/>
    </row>
    <row r="483">
      <c r="D483" s="2"/>
      <c r="E483" s="2"/>
      <c r="F483" s="2"/>
      <c r="G483" s="2"/>
      <c r="H483" s="2"/>
      <c r="I483" s="2"/>
      <c r="J483" s="2"/>
      <c r="K483" s="2"/>
      <c r="L483" s="2"/>
      <c r="M483" s="6"/>
      <c r="N483" s="6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6"/>
      <c r="AC483" s="2"/>
      <c r="AD483" s="2"/>
      <c r="AE483" s="2"/>
      <c r="AF483" s="2"/>
      <c r="AG483" s="2"/>
      <c r="AH483" s="2"/>
      <c r="AI483" s="2"/>
    </row>
    <row r="484">
      <c r="D484" s="2"/>
      <c r="E484" s="2"/>
      <c r="F484" s="2"/>
      <c r="G484" s="2"/>
      <c r="H484" s="2"/>
      <c r="I484" s="2"/>
      <c r="J484" s="2"/>
      <c r="K484" s="2"/>
      <c r="L484" s="2"/>
      <c r="M484" s="6"/>
      <c r="N484" s="6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6"/>
      <c r="AC484" s="2"/>
      <c r="AD484" s="2"/>
      <c r="AE484" s="2"/>
      <c r="AF484" s="2"/>
      <c r="AG484" s="2"/>
      <c r="AH484" s="2"/>
      <c r="AI484" s="2"/>
    </row>
    <row r="485">
      <c r="D485" s="2"/>
      <c r="E485" s="2"/>
      <c r="F485" s="2"/>
      <c r="G485" s="2"/>
      <c r="H485" s="2"/>
      <c r="I485" s="2"/>
      <c r="J485" s="2"/>
      <c r="K485" s="2"/>
      <c r="L485" s="2"/>
      <c r="M485" s="6"/>
      <c r="N485" s="6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6"/>
      <c r="AC485" s="2"/>
      <c r="AD485" s="2"/>
      <c r="AE485" s="2"/>
      <c r="AF485" s="2"/>
      <c r="AG485" s="2"/>
      <c r="AH485" s="2"/>
      <c r="AI485" s="2"/>
    </row>
    <row r="486">
      <c r="D486" s="2"/>
      <c r="E486" s="2"/>
      <c r="F486" s="2"/>
      <c r="G486" s="2"/>
      <c r="H486" s="2"/>
      <c r="I486" s="2"/>
      <c r="J486" s="2"/>
      <c r="K486" s="2"/>
      <c r="L486" s="2"/>
      <c r="M486" s="6"/>
      <c r="N486" s="6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6"/>
      <c r="AC486" s="2"/>
      <c r="AD486" s="2"/>
      <c r="AE486" s="2"/>
      <c r="AF486" s="2"/>
      <c r="AG486" s="2"/>
      <c r="AH486" s="2"/>
      <c r="AI486" s="2"/>
    </row>
    <row r="487">
      <c r="D487" s="2"/>
      <c r="E487" s="2"/>
      <c r="F487" s="2"/>
      <c r="G487" s="2"/>
      <c r="H487" s="2"/>
      <c r="I487" s="2"/>
      <c r="J487" s="2"/>
      <c r="K487" s="2"/>
      <c r="L487" s="2"/>
      <c r="M487" s="6"/>
      <c r="N487" s="6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6"/>
      <c r="AC487" s="2"/>
      <c r="AD487" s="2"/>
      <c r="AE487" s="2"/>
      <c r="AF487" s="2"/>
      <c r="AG487" s="2"/>
      <c r="AH487" s="2"/>
      <c r="AI487" s="2"/>
    </row>
    <row r="488">
      <c r="D488" s="2"/>
      <c r="E488" s="2"/>
      <c r="F488" s="2"/>
      <c r="G488" s="2"/>
      <c r="H488" s="2"/>
      <c r="I488" s="2"/>
      <c r="J488" s="2"/>
      <c r="K488" s="2"/>
      <c r="L488" s="2"/>
      <c r="M488" s="6"/>
      <c r="N488" s="6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6"/>
      <c r="AC488" s="2"/>
      <c r="AD488" s="2"/>
      <c r="AE488" s="2"/>
      <c r="AF488" s="2"/>
      <c r="AG488" s="2"/>
      <c r="AH488" s="2"/>
      <c r="AI488" s="2"/>
    </row>
    <row r="489">
      <c r="D489" s="2"/>
      <c r="E489" s="2"/>
      <c r="F489" s="2"/>
      <c r="G489" s="2"/>
      <c r="H489" s="2"/>
      <c r="I489" s="2"/>
      <c r="J489" s="2"/>
      <c r="K489" s="2"/>
      <c r="L489" s="2"/>
      <c r="M489" s="6"/>
      <c r="N489" s="6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6"/>
      <c r="AC489" s="2"/>
      <c r="AD489" s="2"/>
      <c r="AE489" s="2"/>
      <c r="AF489" s="2"/>
      <c r="AG489" s="2"/>
      <c r="AH489" s="2"/>
      <c r="AI489" s="2"/>
    </row>
    <row r="490">
      <c r="D490" s="2"/>
      <c r="E490" s="2"/>
      <c r="F490" s="2"/>
      <c r="G490" s="2"/>
      <c r="H490" s="2"/>
      <c r="I490" s="2"/>
      <c r="J490" s="2"/>
      <c r="K490" s="2"/>
      <c r="L490" s="2"/>
      <c r="M490" s="6"/>
      <c r="N490" s="6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6"/>
      <c r="AC490" s="2"/>
      <c r="AD490" s="2"/>
      <c r="AE490" s="2"/>
      <c r="AF490" s="2"/>
      <c r="AG490" s="2"/>
      <c r="AH490" s="2"/>
      <c r="AI490" s="2"/>
    </row>
    <row r="491">
      <c r="D491" s="2"/>
      <c r="E491" s="2"/>
      <c r="F491" s="2"/>
      <c r="G491" s="2"/>
      <c r="H491" s="2"/>
      <c r="I491" s="2"/>
      <c r="J491" s="2"/>
      <c r="K491" s="2"/>
      <c r="L491" s="2"/>
      <c r="M491" s="6"/>
      <c r="N491" s="6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6"/>
      <c r="AC491" s="2"/>
      <c r="AD491" s="2"/>
      <c r="AE491" s="2"/>
      <c r="AF491" s="2"/>
      <c r="AG491" s="2"/>
      <c r="AH491" s="2"/>
      <c r="AI491" s="2"/>
    </row>
    <row r="492">
      <c r="D492" s="2"/>
      <c r="E492" s="2"/>
      <c r="F492" s="2"/>
      <c r="G492" s="2"/>
      <c r="H492" s="2"/>
      <c r="I492" s="2"/>
      <c r="J492" s="2"/>
      <c r="K492" s="2"/>
      <c r="L492" s="2"/>
      <c r="M492" s="6"/>
      <c r="N492" s="6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6"/>
      <c r="AC492" s="2"/>
      <c r="AD492" s="2"/>
      <c r="AE492" s="2"/>
      <c r="AF492" s="2"/>
      <c r="AG492" s="2"/>
      <c r="AH492" s="2"/>
      <c r="AI492" s="2"/>
    </row>
    <row r="493">
      <c r="D493" s="2"/>
      <c r="E493" s="2"/>
      <c r="F493" s="2"/>
      <c r="G493" s="2"/>
      <c r="H493" s="2"/>
      <c r="I493" s="2"/>
      <c r="J493" s="2"/>
      <c r="K493" s="2"/>
      <c r="L493" s="2"/>
      <c r="M493" s="6"/>
      <c r="N493" s="6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6"/>
      <c r="AC493" s="2"/>
      <c r="AD493" s="2"/>
      <c r="AE493" s="2"/>
      <c r="AF493" s="2"/>
      <c r="AG493" s="2"/>
      <c r="AH493" s="2"/>
      <c r="AI493" s="2"/>
    </row>
    <row r="494">
      <c r="D494" s="2"/>
      <c r="E494" s="2"/>
      <c r="F494" s="2"/>
      <c r="G494" s="2"/>
      <c r="H494" s="2"/>
      <c r="I494" s="2"/>
      <c r="J494" s="2"/>
      <c r="K494" s="2"/>
      <c r="L494" s="2"/>
      <c r="M494" s="6"/>
      <c r="N494" s="6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6"/>
      <c r="AC494" s="2"/>
      <c r="AD494" s="2"/>
      <c r="AE494" s="2"/>
      <c r="AF494" s="2"/>
      <c r="AG494" s="2"/>
      <c r="AH494" s="2"/>
      <c r="AI494" s="2"/>
    </row>
    <row r="495">
      <c r="D495" s="2"/>
      <c r="E495" s="2"/>
      <c r="F495" s="2"/>
      <c r="G495" s="2"/>
      <c r="H495" s="2"/>
      <c r="I495" s="2"/>
      <c r="J495" s="2"/>
      <c r="K495" s="2"/>
      <c r="L495" s="2"/>
      <c r="M495" s="6"/>
      <c r="N495" s="6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6"/>
      <c r="AC495" s="2"/>
      <c r="AD495" s="2"/>
      <c r="AE495" s="2"/>
      <c r="AF495" s="2"/>
      <c r="AG495" s="2"/>
      <c r="AH495" s="2"/>
      <c r="AI495" s="2"/>
    </row>
    <row r="496">
      <c r="D496" s="2"/>
      <c r="E496" s="2"/>
      <c r="F496" s="2"/>
      <c r="G496" s="2"/>
      <c r="H496" s="2"/>
      <c r="I496" s="2"/>
      <c r="J496" s="2"/>
      <c r="K496" s="2"/>
      <c r="L496" s="2"/>
      <c r="M496" s="6"/>
      <c r="N496" s="6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6"/>
      <c r="AC496" s="2"/>
      <c r="AD496" s="2"/>
      <c r="AE496" s="2"/>
      <c r="AF496" s="2"/>
      <c r="AG496" s="2"/>
      <c r="AH496" s="2"/>
      <c r="AI496" s="2"/>
    </row>
    <row r="497">
      <c r="D497" s="2"/>
      <c r="E497" s="2"/>
      <c r="F497" s="2"/>
      <c r="G497" s="2"/>
      <c r="H497" s="2"/>
      <c r="I497" s="2"/>
      <c r="J497" s="2"/>
      <c r="K497" s="2"/>
      <c r="L497" s="2"/>
      <c r="M497" s="6"/>
      <c r="N497" s="6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6"/>
      <c r="AC497" s="2"/>
      <c r="AD497" s="2"/>
      <c r="AE497" s="2"/>
      <c r="AF497" s="2"/>
      <c r="AG497" s="2"/>
      <c r="AH497" s="2"/>
      <c r="AI497" s="2"/>
    </row>
    <row r="498">
      <c r="D498" s="2"/>
      <c r="E498" s="2"/>
      <c r="F498" s="2"/>
      <c r="G498" s="2"/>
      <c r="H498" s="2"/>
      <c r="I498" s="2"/>
      <c r="J498" s="2"/>
      <c r="K498" s="2"/>
      <c r="L498" s="2"/>
      <c r="M498" s="6"/>
      <c r="N498" s="6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6"/>
      <c r="AC498" s="2"/>
      <c r="AD498" s="2"/>
      <c r="AE498" s="2"/>
      <c r="AF498" s="2"/>
      <c r="AG498" s="2"/>
      <c r="AH498" s="2"/>
      <c r="AI498" s="2"/>
    </row>
    <row r="499">
      <c r="D499" s="2"/>
      <c r="E499" s="2"/>
      <c r="F499" s="2"/>
      <c r="G499" s="2"/>
      <c r="H499" s="2"/>
      <c r="I499" s="2"/>
      <c r="J499" s="2"/>
      <c r="K499" s="2"/>
      <c r="L499" s="2"/>
      <c r="M499" s="6"/>
      <c r="N499" s="6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6"/>
      <c r="AC499" s="2"/>
      <c r="AD499" s="2"/>
      <c r="AE499" s="2"/>
      <c r="AF499" s="2"/>
      <c r="AG499" s="2"/>
      <c r="AH499" s="2"/>
      <c r="AI499" s="2"/>
    </row>
    <row r="500">
      <c r="D500" s="2"/>
      <c r="E500" s="2"/>
      <c r="F500" s="2"/>
      <c r="G500" s="2"/>
      <c r="H500" s="2"/>
      <c r="I500" s="2"/>
      <c r="J500" s="2"/>
      <c r="K500" s="2"/>
      <c r="L500" s="2"/>
      <c r="M500" s="6"/>
      <c r="N500" s="6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6"/>
      <c r="AC500" s="2"/>
      <c r="AD500" s="2"/>
      <c r="AE500" s="2"/>
      <c r="AF500" s="2"/>
      <c r="AG500" s="2"/>
      <c r="AH500" s="2"/>
      <c r="AI500" s="2"/>
    </row>
    <row r="501">
      <c r="D501" s="2"/>
      <c r="E501" s="2"/>
      <c r="F501" s="2"/>
      <c r="G501" s="2"/>
      <c r="H501" s="2"/>
      <c r="I501" s="2"/>
      <c r="J501" s="2"/>
      <c r="K501" s="2"/>
      <c r="L501" s="2"/>
      <c r="M501" s="6"/>
      <c r="N501" s="6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6"/>
      <c r="AC501" s="2"/>
      <c r="AD501" s="2"/>
      <c r="AE501" s="2"/>
      <c r="AF501" s="2"/>
      <c r="AG501" s="2"/>
      <c r="AH501" s="2"/>
      <c r="AI501" s="2"/>
    </row>
    <row r="502">
      <c r="D502" s="2"/>
      <c r="E502" s="2"/>
      <c r="F502" s="2"/>
      <c r="G502" s="2"/>
      <c r="H502" s="2"/>
      <c r="I502" s="2"/>
      <c r="J502" s="2"/>
      <c r="K502" s="2"/>
      <c r="L502" s="2"/>
      <c r="M502" s="6"/>
      <c r="N502" s="6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6"/>
      <c r="AC502" s="2"/>
      <c r="AD502" s="2"/>
      <c r="AE502" s="2"/>
      <c r="AF502" s="2"/>
      <c r="AG502" s="2"/>
      <c r="AH502" s="2"/>
      <c r="AI502" s="2"/>
    </row>
    <row r="503">
      <c r="D503" s="2"/>
      <c r="E503" s="2"/>
      <c r="F503" s="2"/>
      <c r="G503" s="2"/>
      <c r="H503" s="2"/>
      <c r="I503" s="2"/>
      <c r="J503" s="2"/>
      <c r="K503" s="2"/>
      <c r="L503" s="2"/>
      <c r="M503" s="6"/>
      <c r="N503" s="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6"/>
      <c r="AC503" s="2"/>
      <c r="AD503" s="2"/>
      <c r="AE503" s="2"/>
      <c r="AF503" s="2"/>
      <c r="AG503" s="2"/>
      <c r="AH503" s="2"/>
      <c r="AI503" s="2"/>
    </row>
    <row r="504">
      <c r="D504" s="2"/>
      <c r="E504" s="2"/>
      <c r="F504" s="2"/>
      <c r="G504" s="2"/>
      <c r="H504" s="2"/>
      <c r="I504" s="2"/>
      <c r="J504" s="2"/>
      <c r="K504" s="2"/>
      <c r="L504" s="2"/>
      <c r="M504" s="6"/>
      <c r="N504" s="6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6"/>
      <c r="AC504" s="2"/>
      <c r="AD504" s="2"/>
      <c r="AE504" s="2"/>
      <c r="AF504" s="2"/>
      <c r="AG504" s="2"/>
      <c r="AH504" s="2"/>
      <c r="AI504" s="2"/>
    </row>
    <row r="505">
      <c r="D505" s="2"/>
      <c r="E505" s="2"/>
      <c r="F505" s="2"/>
      <c r="G505" s="2"/>
      <c r="H505" s="2"/>
      <c r="I505" s="2"/>
      <c r="J505" s="2"/>
      <c r="K505" s="2"/>
      <c r="L505" s="2"/>
      <c r="M505" s="6"/>
      <c r="N505" s="6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6"/>
      <c r="AC505" s="2"/>
      <c r="AD505" s="2"/>
      <c r="AE505" s="2"/>
      <c r="AF505" s="2"/>
      <c r="AG505" s="2"/>
      <c r="AH505" s="2"/>
      <c r="AI505" s="2"/>
    </row>
    <row r="506">
      <c r="D506" s="2"/>
      <c r="E506" s="2"/>
      <c r="F506" s="2"/>
      <c r="G506" s="2"/>
      <c r="H506" s="2"/>
      <c r="I506" s="2"/>
      <c r="J506" s="2"/>
      <c r="K506" s="2"/>
      <c r="L506" s="2"/>
      <c r="M506" s="6"/>
      <c r="N506" s="6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6"/>
      <c r="AC506" s="2"/>
      <c r="AD506" s="2"/>
      <c r="AE506" s="2"/>
      <c r="AF506" s="2"/>
      <c r="AG506" s="2"/>
      <c r="AH506" s="2"/>
      <c r="AI506" s="2"/>
    </row>
    <row r="507">
      <c r="D507" s="2"/>
      <c r="E507" s="2"/>
      <c r="F507" s="2"/>
      <c r="G507" s="2"/>
      <c r="H507" s="2"/>
      <c r="I507" s="2"/>
      <c r="J507" s="2"/>
      <c r="K507" s="2"/>
      <c r="L507" s="2"/>
      <c r="M507" s="6"/>
      <c r="N507" s="6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6"/>
      <c r="AC507" s="2"/>
      <c r="AD507" s="2"/>
      <c r="AE507" s="2"/>
      <c r="AF507" s="2"/>
      <c r="AG507" s="2"/>
      <c r="AH507" s="2"/>
      <c r="AI507" s="2"/>
    </row>
    <row r="508">
      <c r="D508" s="2"/>
      <c r="E508" s="2"/>
      <c r="F508" s="2"/>
      <c r="G508" s="2"/>
      <c r="H508" s="2"/>
      <c r="I508" s="2"/>
      <c r="J508" s="2"/>
      <c r="K508" s="2"/>
      <c r="L508" s="2"/>
      <c r="M508" s="6"/>
      <c r="N508" s="6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6"/>
      <c r="AC508" s="2"/>
      <c r="AD508" s="2"/>
      <c r="AE508" s="2"/>
      <c r="AF508" s="2"/>
      <c r="AG508" s="2"/>
      <c r="AH508" s="2"/>
      <c r="AI508" s="2"/>
    </row>
    <row r="509">
      <c r="D509" s="2"/>
      <c r="E509" s="2"/>
      <c r="F509" s="2"/>
      <c r="G509" s="2"/>
      <c r="H509" s="2"/>
      <c r="I509" s="2"/>
      <c r="J509" s="2"/>
      <c r="K509" s="2"/>
      <c r="L509" s="2"/>
      <c r="M509" s="6"/>
      <c r="N509" s="6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6"/>
      <c r="AC509" s="2"/>
      <c r="AD509" s="2"/>
      <c r="AE509" s="2"/>
      <c r="AF509" s="2"/>
      <c r="AG509" s="2"/>
      <c r="AH509" s="2"/>
      <c r="AI509" s="2"/>
    </row>
    <row r="510">
      <c r="D510" s="2"/>
      <c r="E510" s="2"/>
      <c r="F510" s="2"/>
      <c r="G510" s="2"/>
      <c r="H510" s="2"/>
      <c r="I510" s="2"/>
      <c r="J510" s="2"/>
      <c r="K510" s="2"/>
      <c r="L510" s="2"/>
      <c r="M510" s="6"/>
      <c r="N510" s="6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6"/>
      <c r="AC510" s="2"/>
      <c r="AD510" s="2"/>
      <c r="AE510" s="2"/>
      <c r="AF510" s="2"/>
      <c r="AG510" s="2"/>
      <c r="AH510" s="2"/>
      <c r="AI510" s="2"/>
    </row>
    <row r="511">
      <c r="D511" s="2"/>
      <c r="E511" s="2"/>
      <c r="F511" s="2"/>
      <c r="G511" s="2"/>
      <c r="H511" s="2"/>
      <c r="I511" s="2"/>
      <c r="J511" s="2"/>
      <c r="K511" s="2"/>
      <c r="L511" s="2"/>
      <c r="M511" s="6"/>
      <c r="N511" s="6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6"/>
      <c r="AC511" s="2"/>
      <c r="AD511" s="2"/>
      <c r="AE511" s="2"/>
      <c r="AF511" s="2"/>
      <c r="AG511" s="2"/>
      <c r="AH511" s="2"/>
      <c r="AI511" s="2"/>
    </row>
    <row r="512">
      <c r="D512" s="2"/>
      <c r="E512" s="2"/>
      <c r="F512" s="2"/>
      <c r="G512" s="2"/>
      <c r="H512" s="2"/>
      <c r="I512" s="2"/>
      <c r="J512" s="2"/>
      <c r="K512" s="2"/>
      <c r="L512" s="2"/>
      <c r="M512" s="6"/>
      <c r="N512" s="6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6"/>
      <c r="AC512" s="2"/>
      <c r="AD512" s="2"/>
      <c r="AE512" s="2"/>
      <c r="AF512" s="2"/>
      <c r="AG512" s="2"/>
      <c r="AH512" s="2"/>
      <c r="AI512" s="2"/>
    </row>
    <row r="513">
      <c r="D513" s="2"/>
      <c r="E513" s="2"/>
      <c r="F513" s="2"/>
      <c r="G513" s="2"/>
      <c r="H513" s="2"/>
      <c r="I513" s="2"/>
      <c r="J513" s="2"/>
      <c r="K513" s="2"/>
      <c r="L513" s="2"/>
      <c r="M513" s="6"/>
      <c r="N513" s="6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6"/>
      <c r="AC513" s="2"/>
      <c r="AD513" s="2"/>
      <c r="AE513" s="2"/>
      <c r="AF513" s="2"/>
      <c r="AG513" s="2"/>
      <c r="AH513" s="2"/>
      <c r="AI513" s="2"/>
    </row>
    <row r="514">
      <c r="D514" s="2"/>
      <c r="E514" s="2"/>
      <c r="F514" s="2"/>
      <c r="G514" s="2"/>
      <c r="H514" s="2"/>
      <c r="I514" s="2"/>
      <c r="J514" s="2"/>
      <c r="K514" s="2"/>
      <c r="L514" s="2"/>
      <c r="M514" s="6"/>
      <c r="N514" s="6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6"/>
      <c r="AC514" s="2"/>
      <c r="AD514" s="2"/>
      <c r="AE514" s="2"/>
      <c r="AF514" s="2"/>
      <c r="AG514" s="2"/>
      <c r="AH514" s="2"/>
      <c r="AI514" s="2"/>
    </row>
    <row r="515">
      <c r="D515" s="2"/>
      <c r="E515" s="2"/>
      <c r="F515" s="2"/>
      <c r="G515" s="2"/>
      <c r="H515" s="2"/>
      <c r="I515" s="2"/>
      <c r="J515" s="2"/>
      <c r="K515" s="2"/>
      <c r="L515" s="2"/>
      <c r="M515" s="6"/>
      <c r="N515" s="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6"/>
      <c r="AC515" s="2"/>
      <c r="AD515" s="2"/>
      <c r="AE515" s="2"/>
      <c r="AF515" s="2"/>
      <c r="AG515" s="2"/>
      <c r="AH515" s="2"/>
      <c r="AI515" s="2"/>
    </row>
    <row r="516">
      <c r="D516" s="2"/>
      <c r="E516" s="2"/>
      <c r="F516" s="2"/>
      <c r="G516" s="2"/>
      <c r="H516" s="2"/>
      <c r="I516" s="2"/>
      <c r="J516" s="2"/>
      <c r="K516" s="2"/>
      <c r="L516" s="2"/>
      <c r="M516" s="6"/>
      <c r="N516" s="6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6"/>
      <c r="AC516" s="2"/>
      <c r="AD516" s="2"/>
      <c r="AE516" s="2"/>
      <c r="AF516" s="2"/>
      <c r="AG516" s="2"/>
      <c r="AH516" s="2"/>
      <c r="AI516" s="2"/>
    </row>
    <row r="517">
      <c r="D517" s="2"/>
      <c r="E517" s="2"/>
      <c r="F517" s="2"/>
      <c r="G517" s="2"/>
      <c r="H517" s="2"/>
      <c r="I517" s="2"/>
      <c r="J517" s="2"/>
      <c r="K517" s="2"/>
      <c r="L517" s="2"/>
      <c r="M517" s="6"/>
      <c r="N517" s="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6"/>
      <c r="AC517" s="2"/>
      <c r="AD517" s="2"/>
      <c r="AE517" s="2"/>
      <c r="AF517" s="2"/>
      <c r="AG517" s="2"/>
      <c r="AH517" s="2"/>
      <c r="AI517" s="2"/>
    </row>
    <row r="518">
      <c r="D518" s="2"/>
      <c r="E518" s="2"/>
      <c r="F518" s="2"/>
      <c r="G518" s="2"/>
      <c r="H518" s="2"/>
      <c r="I518" s="2"/>
      <c r="J518" s="2"/>
      <c r="K518" s="2"/>
      <c r="L518" s="2"/>
      <c r="M518" s="6"/>
      <c r="N518" s="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6"/>
      <c r="AC518" s="2"/>
      <c r="AD518" s="2"/>
      <c r="AE518" s="2"/>
      <c r="AF518" s="2"/>
      <c r="AG518" s="2"/>
      <c r="AH518" s="2"/>
      <c r="AI518" s="2"/>
    </row>
    <row r="519">
      <c r="D519" s="2"/>
      <c r="E519" s="2"/>
      <c r="F519" s="2"/>
      <c r="G519" s="2"/>
      <c r="H519" s="2"/>
      <c r="I519" s="2"/>
      <c r="J519" s="2"/>
      <c r="K519" s="2"/>
      <c r="L519" s="2"/>
      <c r="M519" s="6"/>
      <c r="N519" s="6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6"/>
      <c r="AC519" s="2"/>
      <c r="AD519" s="2"/>
      <c r="AE519" s="2"/>
      <c r="AF519" s="2"/>
      <c r="AG519" s="2"/>
      <c r="AH519" s="2"/>
      <c r="AI519" s="2"/>
    </row>
    <row r="520">
      <c r="D520" s="2"/>
      <c r="E520" s="2"/>
      <c r="F520" s="2"/>
      <c r="G520" s="2"/>
      <c r="H520" s="2"/>
      <c r="I520" s="2"/>
      <c r="J520" s="2"/>
      <c r="K520" s="2"/>
      <c r="L520" s="2"/>
      <c r="M520" s="6"/>
      <c r="N520" s="6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6"/>
      <c r="AC520" s="2"/>
      <c r="AD520" s="2"/>
      <c r="AE520" s="2"/>
      <c r="AF520" s="2"/>
      <c r="AG520" s="2"/>
      <c r="AH520" s="2"/>
      <c r="AI520" s="2"/>
    </row>
    <row r="521">
      <c r="D521" s="2"/>
      <c r="E521" s="2"/>
      <c r="F521" s="2"/>
      <c r="G521" s="2"/>
      <c r="H521" s="2"/>
      <c r="I521" s="2"/>
      <c r="J521" s="2"/>
      <c r="K521" s="2"/>
      <c r="L521" s="2"/>
      <c r="M521" s="6"/>
      <c r="N521" s="6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6"/>
      <c r="AC521" s="2"/>
      <c r="AD521" s="2"/>
      <c r="AE521" s="2"/>
      <c r="AF521" s="2"/>
      <c r="AG521" s="2"/>
      <c r="AH521" s="2"/>
      <c r="AI521" s="2"/>
    </row>
    <row r="522">
      <c r="D522" s="2"/>
      <c r="E522" s="2"/>
      <c r="F522" s="2"/>
      <c r="G522" s="2"/>
      <c r="H522" s="2"/>
      <c r="I522" s="2"/>
      <c r="J522" s="2"/>
      <c r="K522" s="2"/>
      <c r="L522" s="2"/>
      <c r="M522" s="6"/>
      <c r="N522" s="6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6"/>
      <c r="AC522" s="2"/>
      <c r="AD522" s="2"/>
      <c r="AE522" s="2"/>
      <c r="AF522" s="2"/>
      <c r="AG522" s="2"/>
      <c r="AH522" s="2"/>
      <c r="AI522" s="2"/>
    </row>
    <row r="523">
      <c r="D523" s="2"/>
      <c r="E523" s="2"/>
      <c r="F523" s="2"/>
      <c r="G523" s="2"/>
      <c r="H523" s="2"/>
      <c r="I523" s="2"/>
      <c r="J523" s="2"/>
      <c r="K523" s="2"/>
      <c r="L523" s="2"/>
      <c r="M523" s="6"/>
      <c r="N523" s="6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6"/>
      <c r="AC523" s="2"/>
      <c r="AD523" s="2"/>
      <c r="AE523" s="2"/>
      <c r="AF523" s="2"/>
      <c r="AG523" s="2"/>
      <c r="AH523" s="2"/>
      <c r="AI523" s="2"/>
    </row>
    <row r="524">
      <c r="D524" s="2"/>
      <c r="E524" s="2"/>
      <c r="F524" s="2"/>
      <c r="G524" s="2"/>
      <c r="H524" s="2"/>
      <c r="I524" s="2"/>
      <c r="J524" s="2"/>
      <c r="K524" s="2"/>
      <c r="L524" s="2"/>
      <c r="M524" s="6"/>
      <c r="N524" s="6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6"/>
      <c r="AC524" s="2"/>
      <c r="AD524" s="2"/>
      <c r="AE524" s="2"/>
      <c r="AF524" s="2"/>
      <c r="AG524" s="2"/>
      <c r="AH524" s="2"/>
      <c r="AI524" s="2"/>
    </row>
    <row r="525">
      <c r="D525" s="2"/>
      <c r="E525" s="2"/>
      <c r="F525" s="2"/>
      <c r="G525" s="2"/>
      <c r="H525" s="2"/>
      <c r="I525" s="2"/>
      <c r="J525" s="2"/>
      <c r="K525" s="2"/>
      <c r="L525" s="2"/>
      <c r="M525" s="6"/>
      <c r="N525" s="6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6"/>
      <c r="AC525" s="2"/>
      <c r="AD525" s="2"/>
      <c r="AE525" s="2"/>
      <c r="AF525" s="2"/>
      <c r="AG525" s="2"/>
      <c r="AH525" s="2"/>
      <c r="AI525" s="2"/>
    </row>
    <row r="526">
      <c r="D526" s="2"/>
      <c r="E526" s="2"/>
      <c r="F526" s="2"/>
      <c r="G526" s="2"/>
      <c r="H526" s="2"/>
      <c r="I526" s="2"/>
      <c r="J526" s="2"/>
      <c r="K526" s="2"/>
      <c r="L526" s="2"/>
      <c r="M526" s="6"/>
      <c r="N526" s="6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6"/>
      <c r="AC526" s="2"/>
      <c r="AD526" s="2"/>
      <c r="AE526" s="2"/>
      <c r="AF526" s="2"/>
      <c r="AG526" s="2"/>
      <c r="AH526" s="2"/>
      <c r="AI526" s="2"/>
    </row>
    <row r="527">
      <c r="D527" s="2"/>
      <c r="E527" s="2"/>
      <c r="F527" s="2"/>
      <c r="G527" s="2"/>
      <c r="H527" s="2"/>
      <c r="I527" s="2"/>
      <c r="J527" s="2"/>
      <c r="K527" s="2"/>
      <c r="L527" s="2"/>
      <c r="M527" s="6"/>
      <c r="N527" s="6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6"/>
      <c r="AC527" s="2"/>
      <c r="AD527" s="2"/>
      <c r="AE527" s="2"/>
      <c r="AF527" s="2"/>
      <c r="AG527" s="2"/>
      <c r="AH527" s="2"/>
      <c r="AI527" s="2"/>
    </row>
    <row r="528">
      <c r="D528" s="2"/>
      <c r="E528" s="2"/>
      <c r="F528" s="2"/>
      <c r="G528" s="2"/>
      <c r="H528" s="2"/>
      <c r="I528" s="2"/>
      <c r="J528" s="2"/>
      <c r="K528" s="2"/>
      <c r="L528" s="2"/>
      <c r="M528" s="6"/>
      <c r="N528" s="6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6"/>
      <c r="AC528" s="2"/>
      <c r="AD528" s="2"/>
      <c r="AE528" s="2"/>
      <c r="AF528" s="2"/>
      <c r="AG528" s="2"/>
      <c r="AH528" s="2"/>
      <c r="AI528" s="2"/>
    </row>
    <row r="529">
      <c r="D529" s="2"/>
      <c r="E529" s="2"/>
      <c r="F529" s="2"/>
      <c r="G529" s="2"/>
      <c r="H529" s="2"/>
      <c r="I529" s="2"/>
      <c r="J529" s="2"/>
      <c r="K529" s="2"/>
      <c r="L529" s="2"/>
      <c r="M529" s="6"/>
      <c r="N529" s="6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6"/>
      <c r="AC529" s="2"/>
      <c r="AD529" s="2"/>
      <c r="AE529" s="2"/>
      <c r="AF529" s="2"/>
      <c r="AG529" s="2"/>
      <c r="AH529" s="2"/>
      <c r="AI529" s="2"/>
    </row>
    <row r="530">
      <c r="D530" s="2"/>
      <c r="E530" s="2"/>
      <c r="F530" s="2"/>
      <c r="G530" s="2"/>
      <c r="H530" s="2"/>
      <c r="I530" s="2"/>
      <c r="J530" s="2"/>
      <c r="K530" s="2"/>
      <c r="L530" s="2"/>
      <c r="M530" s="6"/>
      <c r="N530" s="6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6"/>
      <c r="AC530" s="2"/>
      <c r="AD530" s="2"/>
      <c r="AE530" s="2"/>
      <c r="AF530" s="2"/>
      <c r="AG530" s="2"/>
      <c r="AH530" s="2"/>
      <c r="AI530" s="2"/>
    </row>
    <row r="531">
      <c r="D531" s="2"/>
      <c r="E531" s="2"/>
      <c r="F531" s="2"/>
      <c r="G531" s="2"/>
      <c r="H531" s="2"/>
      <c r="I531" s="2"/>
      <c r="J531" s="2"/>
      <c r="K531" s="2"/>
      <c r="L531" s="2"/>
      <c r="M531" s="6"/>
      <c r="N531" s="6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6"/>
      <c r="AC531" s="2"/>
      <c r="AD531" s="2"/>
      <c r="AE531" s="2"/>
      <c r="AF531" s="2"/>
      <c r="AG531" s="2"/>
      <c r="AH531" s="2"/>
      <c r="AI531" s="2"/>
    </row>
    <row r="532">
      <c r="D532" s="2"/>
      <c r="E532" s="2"/>
      <c r="F532" s="2"/>
      <c r="G532" s="2"/>
      <c r="H532" s="2"/>
      <c r="I532" s="2"/>
      <c r="J532" s="2"/>
      <c r="K532" s="2"/>
      <c r="L532" s="2"/>
      <c r="M532" s="6"/>
      <c r="N532" s="6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6"/>
      <c r="AC532" s="2"/>
      <c r="AD532" s="2"/>
      <c r="AE532" s="2"/>
      <c r="AF532" s="2"/>
      <c r="AG532" s="2"/>
      <c r="AH532" s="2"/>
      <c r="AI532" s="2"/>
    </row>
    <row r="533">
      <c r="D533" s="2"/>
      <c r="E533" s="2"/>
      <c r="F533" s="2"/>
      <c r="G533" s="2"/>
      <c r="H533" s="2"/>
      <c r="I533" s="2"/>
      <c r="J533" s="2"/>
      <c r="K533" s="2"/>
      <c r="L533" s="2"/>
      <c r="M533" s="6"/>
      <c r="N533" s="6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6"/>
      <c r="AC533" s="2"/>
      <c r="AD533" s="2"/>
      <c r="AE533" s="2"/>
      <c r="AF533" s="2"/>
      <c r="AG533" s="2"/>
      <c r="AH533" s="2"/>
      <c r="AI533" s="2"/>
    </row>
    <row r="534">
      <c r="D534" s="2"/>
      <c r="E534" s="2"/>
      <c r="F534" s="2"/>
      <c r="G534" s="2"/>
      <c r="H534" s="2"/>
      <c r="I534" s="2"/>
      <c r="J534" s="2"/>
      <c r="K534" s="2"/>
      <c r="L534" s="2"/>
      <c r="M534" s="6"/>
      <c r="N534" s="6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6"/>
      <c r="AC534" s="2"/>
      <c r="AD534" s="2"/>
      <c r="AE534" s="2"/>
      <c r="AF534" s="2"/>
      <c r="AG534" s="2"/>
      <c r="AH534" s="2"/>
      <c r="AI534" s="2"/>
    </row>
    <row r="535">
      <c r="D535" s="2"/>
      <c r="E535" s="2"/>
      <c r="F535" s="2"/>
      <c r="G535" s="2"/>
      <c r="H535" s="2"/>
      <c r="I535" s="2"/>
      <c r="J535" s="2"/>
      <c r="K535" s="2"/>
      <c r="L535" s="2"/>
      <c r="M535" s="6"/>
      <c r="N535" s="6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6"/>
      <c r="AC535" s="2"/>
      <c r="AD535" s="2"/>
      <c r="AE535" s="2"/>
      <c r="AF535" s="2"/>
      <c r="AG535" s="2"/>
      <c r="AH535" s="2"/>
      <c r="AI535" s="2"/>
    </row>
    <row r="536">
      <c r="D536" s="2"/>
      <c r="E536" s="2"/>
      <c r="F536" s="2"/>
      <c r="G536" s="2"/>
      <c r="H536" s="2"/>
      <c r="I536" s="2"/>
      <c r="J536" s="2"/>
      <c r="K536" s="2"/>
      <c r="L536" s="2"/>
      <c r="M536" s="6"/>
      <c r="N536" s="6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6"/>
      <c r="AC536" s="2"/>
      <c r="AD536" s="2"/>
      <c r="AE536" s="2"/>
      <c r="AF536" s="2"/>
      <c r="AG536" s="2"/>
      <c r="AH536" s="2"/>
      <c r="AI536" s="2"/>
    </row>
    <row r="537">
      <c r="D537" s="2"/>
      <c r="E537" s="2"/>
      <c r="F537" s="2"/>
      <c r="G537" s="2"/>
      <c r="H537" s="2"/>
      <c r="I537" s="2"/>
      <c r="J537" s="2"/>
      <c r="K537" s="2"/>
      <c r="L537" s="2"/>
      <c r="M537" s="6"/>
      <c r="N537" s="6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6"/>
      <c r="AC537" s="2"/>
      <c r="AD537" s="2"/>
      <c r="AE537" s="2"/>
      <c r="AF537" s="2"/>
      <c r="AG537" s="2"/>
      <c r="AH537" s="2"/>
      <c r="AI537" s="2"/>
    </row>
    <row r="538">
      <c r="D538" s="2"/>
      <c r="E538" s="2"/>
      <c r="F538" s="2"/>
      <c r="G538" s="2"/>
      <c r="H538" s="2"/>
      <c r="I538" s="2"/>
      <c r="J538" s="2"/>
      <c r="K538" s="2"/>
      <c r="L538" s="2"/>
      <c r="M538" s="6"/>
      <c r="N538" s="6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6"/>
      <c r="AC538" s="2"/>
      <c r="AD538" s="2"/>
      <c r="AE538" s="2"/>
      <c r="AF538" s="2"/>
      <c r="AG538" s="2"/>
      <c r="AH538" s="2"/>
      <c r="AI538" s="2"/>
    </row>
    <row r="539">
      <c r="D539" s="2"/>
      <c r="E539" s="2"/>
      <c r="F539" s="2"/>
      <c r="G539" s="2"/>
      <c r="H539" s="2"/>
      <c r="I539" s="2"/>
      <c r="J539" s="2"/>
      <c r="K539" s="2"/>
      <c r="L539" s="2"/>
      <c r="M539" s="6"/>
      <c r="N539" s="6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6"/>
      <c r="AC539" s="2"/>
      <c r="AD539" s="2"/>
      <c r="AE539" s="2"/>
      <c r="AF539" s="2"/>
      <c r="AG539" s="2"/>
      <c r="AH539" s="2"/>
      <c r="AI539" s="2"/>
    </row>
    <row r="540">
      <c r="D540" s="2"/>
      <c r="E540" s="2"/>
      <c r="F540" s="2"/>
      <c r="G540" s="2"/>
      <c r="H540" s="2"/>
      <c r="I540" s="2"/>
      <c r="J540" s="2"/>
      <c r="K540" s="2"/>
      <c r="L540" s="2"/>
      <c r="M540" s="6"/>
      <c r="N540" s="6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6"/>
      <c r="AC540" s="2"/>
      <c r="AD540" s="2"/>
      <c r="AE540" s="2"/>
      <c r="AF540" s="2"/>
      <c r="AG540" s="2"/>
      <c r="AH540" s="2"/>
      <c r="AI540" s="2"/>
    </row>
    <row r="541">
      <c r="D541" s="2"/>
      <c r="E541" s="2"/>
      <c r="F541" s="2"/>
      <c r="G541" s="2"/>
      <c r="H541" s="2"/>
      <c r="I541" s="2"/>
      <c r="J541" s="2"/>
      <c r="K541" s="2"/>
      <c r="L541" s="2"/>
      <c r="M541" s="6"/>
      <c r="N541" s="6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6"/>
      <c r="AC541" s="2"/>
      <c r="AD541" s="2"/>
      <c r="AE541" s="2"/>
      <c r="AF541" s="2"/>
      <c r="AG541" s="2"/>
      <c r="AH541" s="2"/>
      <c r="AI541" s="2"/>
    </row>
    <row r="542">
      <c r="D542" s="2"/>
      <c r="E542" s="2"/>
      <c r="F542" s="2"/>
      <c r="G542" s="2"/>
      <c r="H542" s="2"/>
      <c r="I542" s="2"/>
      <c r="J542" s="2"/>
      <c r="K542" s="2"/>
      <c r="L542" s="2"/>
      <c r="M542" s="6"/>
      <c r="N542" s="6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6"/>
      <c r="AC542" s="2"/>
      <c r="AD542" s="2"/>
      <c r="AE542" s="2"/>
      <c r="AF542" s="2"/>
      <c r="AG542" s="2"/>
      <c r="AH542" s="2"/>
      <c r="AI542" s="2"/>
    </row>
    <row r="543">
      <c r="D543" s="2"/>
      <c r="E543" s="2"/>
      <c r="F543" s="2"/>
      <c r="G543" s="2"/>
      <c r="H543" s="2"/>
      <c r="I543" s="2"/>
      <c r="J543" s="2"/>
      <c r="K543" s="2"/>
      <c r="L543" s="2"/>
      <c r="M543" s="6"/>
      <c r="N543" s="6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6"/>
      <c r="AC543" s="2"/>
      <c r="AD543" s="2"/>
      <c r="AE543" s="2"/>
      <c r="AF543" s="2"/>
      <c r="AG543" s="2"/>
      <c r="AH543" s="2"/>
      <c r="AI543" s="2"/>
    </row>
    <row r="544">
      <c r="D544" s="2"/>
      <c r="E544" s="2"/>
      <c r="F544" s="2"/>
      <c r="G544" s="2"/>
      <c r="H544" s="2"/>
      <c r="I544" s="2"/>
      <c r="J544" s="2"/>
      <c r="K544" s="2"/>
      <c r="L544" s="2"/>
      <c r="M544" s="6"/>
      <c r="N544" s="6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6"/>
      <c r="AC544" s="2"/>
      <c r="AD544" s="2"/>
      <c r="AE544" s="2"/>
      <c r="AF544" s="2"/>
      <c r="AG544" s="2"/>
      <c r="AH544" s="2"/>
      <c r="AI544" s="2"/>
    </row>
    <row r="545">
      <c r="D545" s="2"/>
      <c r="E545" s="2"/>
      <c r="F545" s="2"/>
      <c r="G545" s="2"/>
      <c r="H545" s="2"/>
      <c r="I545" s="2"/>
      <c r="J545" s="2"/>
      <c r="K545" s="2"/>
      <c r="L545" s="2"/>
      <c r="M545" s="6"/>
      <c r="N545" s="6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6"/>
      <c r="AC545" s="2"/>
      <c r="AD545" s="2"/>
      <c r="AE545" s="2"/>
      <c r="AF545" s="2"/>
      <c r="AG545" s="2"/>
      <c r="AH545" s="2"/>
      <c r="AI545" s="2"/>
    </row>
    <row r="546">
      <c r="D546" s="2"/>
      <c r="E546" s="2"/>
      <c r="F546" s="2"/>
      <c r="G546" s="2"/>
      <c r="H546" s="2"/>
      <c r="I546" s="2"/>
      <c r="J546" s="2"/>
      <c r="K546" s="2"/>
      <c r="L546" s="2"/>
      <c r="M546" s="6"/>
      <c r="N546" s="6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6"/>
      <c r="AC546" s="2"/>
      <c r="AD546" s="2"/>
      <c r="AE546" s="2"/>
      <c r="AF546" s="2"/>
      <c r="AG546" s="2"/>
      <c r="AH546" s="2"/>
      <c r="AI546" s="2"/>
    </row>
    <row r="547">
      <c r="D547" s="2"/>
      <c r="E547" s="2"/>
      <c r="F547" s="2"/>
      <c r="G547" s="2"/>
      <c r="H547" s="2"/>
      <c r="I547" s="2"/>
      <c r="J547" s="2"/>
      <c r="K547" s="2"/>
      <c r="L547" s="2"/>
      <c r="M547" s="6"/>
      <c r="N547" s="6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6"/>
      <c r="AC547" s="2"/>
      <c r="AD547" s="2"/>
      <c r="AE547" s="2"/>
      <c r="AF547" s="2"/>
      <c r="AG547" s="2"/>
      <c r="AH547" s="2"/>
      <c r="AI547" s="2"/>
    </row>
    <row r="548">
      <c r="D548" s="2"/>
      <c r="E548" s="2"/>
      <c r="F548" s="2"/>
      <c r="G548" s="2"/>
      <c r="H548" s="2"/>
      <c r="I548" s="2"/>
      <c r="J548" s="2"/>
      <c r="K548" s="2"/>
      <c r="L548" s="2"/>
      <c r="M548" s="6"/>
      <c r="N548" s="6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6"/>
      <c r="AC548" s="2"/>
      <c r="AD548" s="2"/>
      <c r="AE548" s="2"/>
      <c r="AF548" s="2"/>
      <c r="AG548" s="2"/>
      <c r="AH548" s="2"/>
      <c r="AI548" s="2"/>
    </row>
    <row r="549">
      <c r="D549" s="2"/>
      <c r="E549" s="2"/>
      <c r="F549" s="2"/>
      <c r="G549" s="2"/>
      <c r="H549" s="2"/>
      <c r="I549" s="2"/>
      <c r="J549" s="2"/>
      <c r="K549" s="2"/>
      <c r="L549" s="2"/>
      <c r="M549" s="6"/>
      <c r="N549" s="6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6"/>
      <c r="AC549" s="2"/>
      <c r="AD549" s="2"/>
      <c r="AE549" s="2"/>
      <c r="AF549" s="2"/>
      <c r="AG549" s="2"/>
      <c r="AH549" s="2"/>
      <c r="AI549" s="2"/>
    </row>
    <row r="550">
      <c r="D550" s="2"/>
      <c r="E550" s="2"/>
      <c r="F550" s="2"/>
      <c r="G550" s="2"/>
      <c r="H550" s="2"/>
      <c r="I550" s="2"/>
      <c r="J550" s="2"/>
      <c r="K550" s="2"/>
      <c r="L550" s="2"/>
      <c r="M550" s="6"/>
      <c r="N550" s="6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6"/>
      <c r="AC550" s="2"/>
      <c r="AD550" s="2"/>
      <c r="AE550" s="2"/>
      <c r="AF550" s="2"/>
      <c r="AG550" s="2"/>
      <c r="AH550" s="2"/>
      <c r="AI550" s="2"/>
    </row>
    <row r="551">
      <c r="D551" s="2"/>
      <c r="E551" s="2"/>
      <c r="F551" s="2"/>
      <c r="G551" s="2"/>
      <c r="H551" s="2"/>
      <c r="I551" s="2"/>
      <c r="J551" s="2"/>
      <c r="K551" s="2"/>
      <c r="L551" s="2"/>
      <c r="M551" s="6"/>
      <c r="N551" s="6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6"/>
      <c r="AC551" s="2"/>
      <c r="AD551" s="2"/>
      <c r="AE551" s="2"/>
      <c r="AF551" s="2"/>
      <c r="AG551" s="2"/>
      <c r="AH551" s="2"/>
      <c r="AI551" s="2"/>
    </row>
    <row r="552">
      <c r="D552" s="2"/>
      <c r="E552" s="2"/>
      <c r="F552" s="2"/>
      <c r="G552" s="2"/>
      <c r="H552" s="2"/>
      <c r="I552" s="2"/>
      <c r="J552" s="2"/>
      <c r="K552" s="2"/>
      <c r="L552" s="2"/>
      <c r="M552" s="6"/>
      <c r="N552" s="6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6"/>
      <c r="AC552" s="2"/>
      <c r="AD552" s="2"/>
      <c r="AE552" s="2"/>
      <c r="AF552" s="2"/>
      <c r="AG552" s="2"/>
      <c r="AH552" s="2"/>
      <c r="AI552" s="2"/>
    </row>
    <row r="553">
      <c r="D553" s="2"/>
      <c r="E553" s="2"/>
      <c r="F553" s="2"/>
      <c r="G553" s="2"/>
      <c r="H553" s="2"/>
      <c r="I553" s="2"/>
      <c r="J553" s="2"/>
      <c r="K553" s="2"/>
      <c r="L553" s="2"/>
      <c r="M553" s="6"/>
      <c r="N553" s="6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6"/>
      <c r="AC553" s="2"/>
      <c r="AD553" s="2"/>
      <c r="AE553" s="2"/>
      <c r="AF553" s="2"/>
      <c r="AG553" s="2"/>
      <c r="AH553" s="2"/>
      <c r="AI553" s="2"/>
    </row>
    <row r="554">
      <c r="D554" s="2"/>
      <c r="E554" s="2"/>
      <c r="F554" s="2"/>
      <c r="G554" s="2"/>
      <c r="H554" s="2"/>
      <c r="I554" s="2"/>
      <c r="J554" s="2"/>
      <c r="K554" s="2"/>
      <c r="L554" s="2"/>
      <c r="M554" s="6"/>
      <c r="N554" s="6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6"/>
      <c r="AC554" s="2"/>
      <c r="AD554" s="2"/>
      <c r="AE554" s="2"/>
      <c r="AF554" s="2"/>
      <c r="AG554" s="2"/>
      <c r="AH554" s="2"/>
      <c r="AI554" s="2"/>
    </row>
    <row r="555">
      <c r="D555" s="2"/>
      <c r="E555" s="2"/>
      <c r="F555" s="2"/>
      <c r="G555" s="2"/>
      <c r="H555" s="2"/>
      <c r="I555" s="2"/>
      <c r="J555" s="2"/>
      <c r="K555" s="2"/>
      <c r="L555" s="2"/>
      <c r="M555" s="6"/>
      <c r="N555" s="6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6"/>
      <c r="AC555" s="2"/>
      <c r="AD555" s="2"/>
      <c r="AE555" s="2"/>
      <c r="AF555" s="2"/>
      <c r="AG555" s="2"/>
      <c r="AH555" s="2"/>
      <c r="AI555" s="2"/>
    </row>
    <row r="556">
      <c r="D556" s="2"/>
      <c r="E556" s="2"/>
      <c r="F556" s="2"/>
      <c r="G556" s="2"/>
      <c r="H556" s="2"/>
      <c r="I556" s="2"/>
      <c r="J556" s="2"/>
      <c r="K556" s="2"/>
      <c r="L556" s="2"/>
      <c r="M556" s="6"/>
      <c r="N556" s="6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6"/>
      <c r="AC556" s="2"/>
      <c r="AD556" s="2"/>
      <c r="AE556" s="2"/>
      <c r="AF556" s="2"/>
      <c r="AG556" s="2"/>
      <c r="AH556" s="2"/>
      <c r="AI556" s="2"/>
    </row>
    <row r="557">
      <c r="D557" s="2"/>
      <c r="E557" s="2"/>
      <c r="F557" s="2"/>
      <c r="G557" s="2"/>
      <c r="H557" s="2"/>
      <c r="I557" s="2"/>
      <c r="J557" s="2"/>
      <c r="K557" s="2"/>
      <c r="L557" s="2"/>
      <c r="M557" s="6"/>
      <c r="N557" s="6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6"/>
      <c r="AC557" s="2"/>
      <c r="AD557" s="2"/>
      <c r="AE557" s="2"/>
      <c r="AF557" s="2"/>
      <c r="AG557" s="2"/>
      <c r="AH557" s="2"/>
      <c r="AI557" s="2"/>
    </row>
    <row r="558">
      <c r="D558" s="2"/>
      <c r="E558" s="2"/>
      <c r="F558" s="2"/>
      <c r="G558" s="2"/>
      <c r="H558" s="2"/>
      <c r="I558" s="2"/>
      <c r="J558" s="2"/>
      <c r="K558" s="2"/>
      <c r="L558" s="2"/>
      <c r="M558" s="6"/>
      <c r="N558" s="6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6"/>
      <c r="AC558" s="2"/>
      <c r="AD558" s="2"/>
      <c r="AE558" s="2"/>
      <c r="AF558" s="2"/>
      <c r="AG558" s="2"/>
      <c r="AH558" s="2"/>
      <c r="AI558" s="2"/>
    </row>
    <row r="559">
      <c r="D559" s="2"/>
      <c r="E559" s="2"/>
      <c r="F559" s="2"/>
      <c r="G559" s="2"/>
      <c r="H559" s="2"/>
      <c r="I559" s="2"/>
      <c r="J559" s="2"/>
      <c r="K559" s="2"/>
      <c r="L559" s="2"/>
      <c r="M559" s="6"/>
      <c r="N559" s="6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6"/>
      <c r="AC559" s="2"/>
      <c r="AD559" s="2"/>
      <c r="AE559" s="2"/>
      <c r="AF559" s="2"/>
      <c r="AG559" s="2"/>
      <c r="AH559" s="2"/>
      <c r="AI559" s="2"/>
    </row>
    <row r="560">
      <c r="D560" s="2"/>
      <c r="E560" s="2"/>
      <c r="F560" s="2"/>
      <c r="G560" s="2"/>
      <c r="H560" s="2"/>
      <c r="I560" s="2"/>
      <c r="J560" s="2"/>
      <c r="K560" s="2"/>
      <c r="L560" s="2"/>
      <c r="M560" s="6"/>
      <c r="N560" s="6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6"/>
      <c r="AC560" s="2"/>
      <c r="AD560" s="2"/>
      <c r="AE560" s="2"/>
      <c r="AF560" s="2"/>
      <c r="AG560" s="2"/>
      <c r="AH560" s="2"/>
      <c r="AI560" s="2"/>
    </row>
    <row r="561">
      <c r="D561" s="2"/>
      <c r="E561" s="2"/>
      <c r="F561" s="2"/>
      <c r="G561" s="2"/>
      <c r="H561" s="2"/>
      <c r="I561" s="2"/>
      <c r="J561" s="2"/>
      <c r="K561" s="2"/>
      <c r="L561" s="2"/>
      <c r="M561" s="6"/>
      <c r="N561" s="6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6"/>
      <c r="AC561" s="2"/>
      <c r="AD561" s="2"/>
      <c r="AE561" s="2"/>
      <c r="AF561" s="2"/>
      <c r="AG561" s="2"/>
      <c r="AH561" s="2"/>
      <c r="AI561" s="2"/>
    </row>
    <row r="562">
      <c r="D562" s="2"/>
      <c r="E562" s="2"/>
      <c r="F562" s="2"/>
      <c r="G562" s="2"/>
      <c r="H562" s="2"/>
      <c r="I562" s="2"/>
      <c r="J562" s="2"/>
      <c r="K562" s="2"/>
      <c r="L562" s="2"/>
      <c r="M562" s="6"/>
      <c r="N562" s="6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6"/>
      <c r="AC562" s="2"/>
      <c r="AD562" s="2"/>
      <c r="AE562" s="2"/>
      <c r="AF562" s="2"/>
      <c r="AG562" s="2"/>
      <c r="AH562" s="2"/>
      <c r="AI562" s="2"/>
    </row>
    <row r="563">
      <c r="D563" s="2"/>
      <c r="E563" s="2"/>
      <c r="F563" s="2"/>
      <c r="G563" s="2"/>
      <c r="H563" s="2"/>
      <c r="I563" s="2"/>
      <c r="J563" s="2"/>
      <c r="K563" s="2"/>
      <c r="L563" s="2"/>
      <c r="M563" s="6"/>
      <c r="N563" s="6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6"/>
      <c r="AC563" s="2"/>
      <c r="AD563" s="2"/>
      <c r="AE563" s="2"/>
      <c r="AF563" s="2"/>
      <c r="AG563" s="2"/>
      <c r="AH563" s="2"/>
      <c r="AI563" s="2"/>
    </row>
    <row r="564">
      <c r="D564" s="2"/>
      <c r="E564" s="2"/>
      <c r="F564" s="2"/>
      <c r="G564" s="2"/>
      <c r="H564" s="2"/>
      <c r="I564" s="2"/>
      <c r="J564" s="2"/>
      <c r="K564" s="2"/>
      <c r="L564" s="2"/>
      <c r="M564" s="6"/>
      <c r="N564" s="6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6"/>
      <c r="AC564" s="2"/>
      <c r="AD564" s="2"/>
      <c r="AE564" s="2"/>
      <c r="AF564" s="2"/>
      <c r="AG564" s="2"/>
      <c r="AH564" s="2"/>
      <c r="AI564" s="2"/>
    </row>
    <row r="565">
      <c r="D565" s="2"/>
      <c r="E565" s="2"/>
      <c r="F565" s="2"/>
      <c r="G565" s="2"/>
      <c r="H565" s="2"/>
      <c r="I565" s="2"/>
      <c r="J565" s="2"/>
      <c r="K565" s="2"/>
      <c r="L565" s="2"/>
      <c r="M565" s="6"/>
      <c r="N565" s="6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6"/>
      <c r="AC565" s="2"/>
      <c r="AD565" s="2"/>
      <c r="AE565" s="2"/>
      <c r="AF565" s="2"/>
      <c r="AG565" s="2"/>
      <c r="AH565" s="2"/>
      <c r="AI565" s="2"/>
    </row>
    <row r="566">
      <c r="D566" s="2"/>
      <c r="E566" s="2"/>
      <c r="F566" s="2"/>
      <c r="G566" s="2"/>
      <c r="H566" s="2"/>
      <c r="I566" s="2"/>
      <c r="J566" s="2"/>
      <c r="K566" s="2"/>
      <c r="L566" s="2"/>
      <c r="M566" s="6"/>
      <c r="N566" s="6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6"/>
      <c r="AC566" s="2"/>
      <c r="AD566" s="2"/>
      <c r="AE566" s="2"/>
      <c r="AF566" s="2"/>
      <c r="AG566" s="2"/>
      <c r="AH566" s="2"/>
      <c r="AI566" s="2"/>
    </row>
    <row r="567">
      <c r="D567" s="2"/>
      <c r="E567" s="2"/>
      <c r="F567" s="2"/>
      <c r="G567" s="2"/>
      <c r="H567" s="2"/>
      <c r="I567" s="2"/>
      <c r="J567" s="2"/>
      <c r="K567" s="2"/>
      <c r="L567" s="2"/>
      <c r="M567" s="6"/>
      <c r="N567" s="6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6"/>
      <c r="AC567" s="2"/>
      <c r="AD567" s="2"/>
      <c r="AE567" s="2"/>
      <c r="AF567" s="2"/>
      <c r="AG567" s="2"/>
      <c r="AH567" s="2"/>
      <c r="AI567" s="2"/>
    </row>
    <row r="568">
      <c r="D568" s="2"/>
      <c r="E568" s="2"/>
      <c r="F568" s="2"/>
      <c r="G568" s="2"/>
      <c r="H568" s="2"/>
      <c r="I568" s="2"/>
      <c r="J568" s="2"/>
      <c r="K568" s="2"/>
      <c r="L568" s="2"/>
      <c r="M568" s="6"/>
      <c r="N568" s="6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6"/>
      <c r="AC568" s="2"/>
      <c r="AD568" s="2"/>
      <c r="AE568" s="2"/>
      <c r="AF568" s="2"/>
      <c r="AG568" s="2"/>
      <c r="AH568" s="2"/>
      <c r="AI568" s="2"/>
    </row>
    <row r="569">
      <c r="D569" s="2"/>
      <c r="E569" s="2"/>
      <c r="F569" s="2"/>
      <c r="G569" s="2"/>
      <c r="H569" s="2"/>
      <c r="I569" s="2"/>
      <c r="J569" s="2"/>
      <c r="K569" s="2"/>
      <c r="L569" s="2"/>
      <c r="M569" s="6"/>
      <c r="N569" s="6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6"/>
      <c r="AC569" s="2"/>
      <c r="AD569" s="2"/>
      <c r="AE569" s="2"/>
      <c r="AF569" s="2"/>
      <c r="AG569" s="2"/>
      <c r="AH569" s="2"/>
      <c r="AI569" s="2"/>
    </row>
    <row r="570">
      <c r="D570" s="2"/>
      <c r="E570" s="2"/>
      <c r="F570" s="2"/>
      <c r="G570" s="2"/>
      <c r="H570" s="2"/>
      <c r="I570" s="2"/>
      <c r="J570" s="2"/>
      <c r="K570" s="2"/>
      <c r="L570" s="2"/>
      <c r="M570" s="6"/>
      <c r="N570" s="6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6"/>
      <c r="AC570" s="2"/>
      <c r="AD570" s="2"/>
      <c r="AE570" s="2"/>
      <c r="AF570" s="2"/>
      <c r="AG570" s="2"/>
      <c r="AH570" s="2"/>
      <c r="AI570" s="2"/>
    </row>
    <row r="571">
      <c r="D571" s="2"/>
      <c r="E571" s="2"/>
      <c r="F571" s="2"/>
      <c r="G571" s="2"/>
      <c r="H571" s="2"/>
      <c r="I571" s="2"/>
      <c r="J571" s="2"/>
      <c r="K571" s="2"/>
      <c r="L571" s="2"/>
      <c r="M571" s="6"/>
      <c r="N571" s="6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6"/>
      <c r="AC571" s="2"/>
      <c r="AD571" s="2"/>
      <c r="AE571" s="2"/>
      <c r="AF571" s="2"/>
      <c r="AG571" s="2"/>
      <c r="AH571" s="2"/>
      <c r="AI571" s="2"/>
    </row>
    <row r="572">
      <c r="D572" s="2"/>
      <c r="E572" s="2"/>
      <c r="F572" s="2"/>
      <c r="G572" s="2"/>
      <c r="H572" s="2"/>
      <c r="I572" s="2"/>
      <c r="J572" s="2"/>
      <c r="K572" s="2"/>
      <c r="L572" s="2"/>
      <c r="M572" s="6"/>
      <c r="N572" s="6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6"/>
      <c r="AC572" s="2"/>
      <c r="AD572" s="2"/>
      <c r="AE572" s="2"/>
      <c r="AF572" s="2"/>
      <c r="AG572" s="2"/>
      <c r="AH572" s="2"/>
      <c r="AI572" s="2"/>
    </row>
    <row r="573">
      <c r="D573" s="2"/>
      <c r="E573" s="2"/>
      <c r="F573" s="2"/>
      <c r="G573" s="2"/>
      <c r="H573" s="2"/>
      <c r="I573" s="2"/>
      <c r="J573" s="2"/>
      <c r="K573" s="2"/>
      <c r="L573" s="2"/>
      <c r="M573" s="6"/>
      <c r="N573" s="6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6"/>
      <c r="AC573" s="2"/>
      <c r="AD573" s="2"/>
      <c r="AE573" s="2"/>
      <c r="AF573" s="2"/>
      <c r="AG573" s="2"/>
      <c r="AH573" s="2"/>
      <c r="AI573" s="2"/>
    </row>
    <row r="574">
      <c r="D574" s="2"/>
      <c r="E574" s="2"/>
      <c r="F574" s="2"/>
      <c r="G574" s="2"/>
      <c r="H574" s="2"/>
      <c r="I574" s="2"/>
      <c r="J574" s="2"/>
      <c r="K574" s="2"/>
      <c r="L574" s="2"/>
      <c r="M574" s="6"/>
      <c r="N574" s="6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6"/>
      <c r="AC574" s="2"/>
      <c r="AD574" s="2"/>
      <c r="AE574" s="2"/>
      <c r="AF574" s="2"/>
      <c r="AG574" s="2"/>
      <c r="AH574" s="2"/>
      <c r="AI574" s="2"/>
    </row>
    <row r="575">
      <c r="D575" s="2"/>
      <c r="E575" s="2"/>
      <c r="F575" s="2"/>
      <c r="G575" s="2"/>
      <c r="H575" s="2"/>
      <c r="I575" s="2"/>
      <c r="J575" s="2"/>
      <c r="K575" s="2"/>
      <c r="L575" s="2"/>
      <c r="M575" s="6"/>
      <c r="N575" s="6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6"/>
      <c r="AC575" s="2"/>
      <c r="AD575" s="2"/>
      <c r="AE575" s="2"/>
      <c r="AF575" s="2"/>
      <c r="AG575" s="2"/>
      <c r="AH575" s="2"/>
      <c r="AI575" s="2"/>
    </row>
    <row r="576">
      <c r="D576" s="2"/>
      <c r="E576" s="2"/>
      <c r="F576" s="2"/>
      <c r="G576" s="2"/>
      <c r="H576" s="2"/>
      <c r="I576" s="2"/>
      <c r="J576" s="2"/>
      <c r="K576" s="2"/>
      <c r="L576" s="2"/>
      <c r="M576" s="6"/>
      <c r="N576" s="6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6"/>
      <c r="AC576" s="2"/>
      <c r="AD576" s="2"/>
      <c r="AE576" s="2"/>
      <c r="AF576" s="2"/>
      <c r="AG576" s="2"/>
      <c r="AH576" s="2"/>
      <c r="AI576" s="2"/>
    </row>
    <row r="577">
      <c r="D577" s="2"/>
      <c r="E577" s="2"/>
      <c r="F577" s="2"/>
      <c r="G577" s="2"/>
      <c r="H577" s="2"/>
      <c r="I577" s="2"/>
      <c r="J577" s="2"/>
      <c r="K577" s="2"/>
      <c r="L577" s="2"/>
      <c r="M577" s="6"/>
      <c r="N577" s="6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6"/>
      <c r="AC577" s="2"/>
      <c r="AD577" s="2"/>
      <c r="AE577" s="2"/>
      <c r="AF577" s="2"/>
      <c r="AG577" s="2"/>
      <c r="AH577" s="2"/>
      <c r="AI577" s="2"/>
    </row>
    <row r="578">
      <c r="D578" s="2"/>
      <c r="E578" s="2"/>
      <c r="F578" s="2"/>
      <c r="G578" s="2"/>
      <c r="H578" s="2"/>
      <c r="I578" s="2"/>
      <c r="J578" s="2"/>
      <c r="K578" s="2"/>
      <c r="L578" s="2"/>
      <c r="M578" s="6"/>
      <c r="N578" s="6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6"/>
      <c r="AC578" s="2"/>
      <c r="AD578" s="2"/>
      <c r="AE578" s="2"/>
      <c r="AF578" s="2"/>
      <c r="AG578" s="2"/>
      <c r="AH578" s="2"/>
      <c r="AI578" s="2"/>
    </row>
    <row r="579">
      <c r="D579" s="2"/>
      <c r="E579" s="2"/>
      <c r="F579" s="2"/>
      <c r="G579" s="2"/>
      <c r="H579" s="2"/>
      <c r="I579" s="2"/>
      <c r="J579" s="2"/>
      <c r="K579" s="2"/>
      <c r="L579" s="2"/>
      <c r="M579" s="6"/>
      <c r="N579" s="6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6"/>
      <c r="AC579" s="2"/>
      <c r="AD579" s="2"/>
      <c r="AE579" s="2"/>
      <c r="AF579" s="2"/>
      <c r="AG579" s="2"/>
      <c r="AH579" s="2"/>
      <c r="AI579" s="2"/>
    </row>
    <row r="580">
      <c r="D580" s="2"/>
      <c r="E580" s="2"/>
      <c r="F580" s="2"/>
      <c r="G580" s="2"/>
      <c r="H580" s="2"/>
      <c r="I580" s="2"/>
      <c r="J580" s="2"/>
      <c r="K580" s="2"/>
      <c r="L580" s="2"/>
      <c r="M580" s="6"/>
      <c r="N580" s="6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6"/>
      <c r="AC580" s="2"/>
      <c r="AD580" s="2"/>
      <c r="AE580" s="2"/>
      <c r="AF580" s="2"/>
      <c r="AG580" s="2"/>
      <c r="AH580" s="2"/>
      <c r="AI580" s="2"/>
    </row>
    <row r="581">
      <c r="D581" s="2"/>
      <c r="E581" s="2"/>
      <c r="F581" s="2"/>
      <c r="G581" s="2"/>
      <c r="H581" s="2"/>
      <c r="I581" s="2"/>
      <c r="J581" s="2"/>
      <c r="K581" s="2"/>
      <c r="L581" s="2"/>
      <c r="M581" s="6"/>
      <c r="N581" s="6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6"/>
      <c r="AC581" s="2"/>
      <c r="AD581" s="2"/>
      <c r="AE581" s="2"/>
      <c r="AF581" s="2"/>
      <c r="AG581" s="2"/>
      <c r="AH581" s="2"/>
      <c r="AI581" s="2"/>
    </row>
    <row r="582">
      <c r="D582" s="2"/>
      <c r="E582" s="2"/>
      <c r="F582" s="2"/>
      <c r="G582" s="2"/>
      <c r="H582" s="2"/>
      <c r="I582" s="2"/>
      <c r="J582" s="2"/>
      <c r="K582" s="2"/>
      <c r="L582" s="2"/>
      <c r="M582" s="6"/>
      <c r="N582" s="6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6"/>
      <c r="AC582" s="2"/>
      <c r="AD582" s="2"/>
      <c r="AE582" s="2"/>
      <c r="AF582" s="2"/>
      <c r="AG582" s="2"/>
      <c r="AH582" s="2"/>
      <c r="AI582" s="2"/>
    </row>
    <row r="583">
      <c r="D583" s="2"/>
      <c r="E583" s="2"/>
      <c r="F583" s="2"/>
      <c r="G583" s="2"/>
      <c r="H583" s="2"/>
      <c r="I583" s="2"/>
      <c r="J583" s="2"/>
      <c r="K583" s="2"/>
      <c r="L583" s="2"/>
      <c r="M583" s="6"/>
      <c r="N583" s="6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6"/>
      <c r="AC583" s="2"/>
      <c r="AD583" s="2"/>
      <c r="AE583" s="2"/>
      <c r="AF583" s="2"/>
      <c r="AG583" s="2"/>
      <c r="AH583" s="2"/>
      <c r="AI583" s="2"/>
    </row>
    <row r="584">
      <c r="D584" s="2"/>
      <c r="E584" s="2"/>
      <c r="F584" s="2"/>
      <c r="G584" s="2"/>
      <c r="H584" s="2"/>
      <c r="I584" s="2"/>
      <c r="J584" s="2"/>
      <c r="K584" s="2"/>
      <c r="L584" s="2"/>
      <c r="M584" s="6"/>
      <c r="N584" s="6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6"/>
      <c r="AC584" s="2"/>
      <c r="AD584" s="2"/>
      <c r="AE584" s="2"/>
      <c r="AF584" s="2"/>
      <c r="AG584" s="2"/>
      <c r="AH584" s="2"/>
      <c r="AI584" s="2"/>
    </row>
    <row r="585">
      <c r="D585" s="2"/>
      <c r="E585" s="2"/>
      <c r="F585" s="2"/>
      <c r="G585" s="2"/>
      <c r="H585" s="2"/>
      <c r="I585" s="2"/>
      <c r="J585" s="2"/>
      <c r="K585" s="2"/>
      <c r="L585" s="2"/>
      <c r="M585" s="6"/>
      <c r="N585" s="6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6"/>
      <c r="AC585" s="2"/>
      <c r="AD585" s="2"/>
      <c r="AE585" s="2"/>
      <c r="AF585" s="2"/>
      <c r="AG585" s="2"/>
      <c r="AH585" s="2"/>
      <c r="AI585" s="2"/>
    </row>
    <row r="586">
      <c r="D586" s="2"/>
      <c r="E586" s="2"/>
      <c r="F586" s="2"/>
      <c r="G586" s="2"/>
      <c r="H586" s="2"/>
      <c r="I586" s="2"/>
      <c r="J586" s="2"/>
      <c r="K586" s="2"/>
      <c r="L586" s="2"/>
      <c r="M586" s="6"/>
      <c r="N586" s="6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6"/>
      <c r="AC586" s="2"/>
      <c r="AD586" s="2"/>
      <c r="AE586" s="2"/>
      <c r="AF586" s="2"/>
      <c r="AG586" s="2"/>
      <c r="AH586" s="2"/>
      <c r="AI586" s="2"/>
    </row>
    <row r="587">
      <c r="D587" s="2"/>
      <c r="E587" s="2"/>
      <c r="F587" s="2"/>
      <c r="G587" s="2"/>
      <c r="H587" s="2"/>
      <c r="I587" s="2"/>
      <c r="J587" s="2"/>
      <c r="K587" s="2"/>
      <c r="L587" s="2"/>
      <c r="M587" s="6"/>
      <c r="N587" s="6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6"/>
      <c r="AC587" s="2"/>
      <c r="AD587" s="2"/>
      <c r="AE587" s="2"/>
      <c r="AF587" s="2"/>
      <c r="AG587" s="2"/>
      <c r="AH587" s="2"/>
      <c r="AI587" s="2"/>
    </row>
    <row r="588">
      <c r="D588" s="2"/>
      <c r="E588" s="2"/>
      <c r="F588" s="2"/>
      <c r="G588" s="2"/>
      <c r="H588" s="2"/>
      <c r="I588" s="2"/>
      <c r="J588" s="2"/>
      <c r="K588" s="2"/>
      <c r="L588" s="2"/>
      <c r="M588" s="6"/>
      <c r="N588" s="6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6"/>
      <c r="AC588" s="2"/>
      <c r="AD588" s="2"/>
      <c r="AE588" s="2"/>
      <c r="AF588" s="2"/>
      <c r="AG588" s="2"/>
      <c r="AH588" s="2"/>
      <c r="AI588" s="2"/>
    </row>
    <row r="589">
      <c r="D589" s="2"/>
      <c r="E589" s="2"/>
      <c r="F589" s="2"/>
      <c r="G589" s="2"/>
      <c r="H589" s="2"/>
      <c r="I589" s="2"/>
      <c r="J589" s="2"/>
      <c r="K589" s="2"/>
      <c r="L589" s="2"/>
      <c r="M589" s="6"/>
      <c r="N589" s="6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6"/>
      <c r="AC589" s="2"/>
      <c r="AD589" s="2"/>
      <c r="AE589" s="2"/>
      <c r="AF589" s="2"/>
      <c r="AG589" s="2"/>
      <c r="AH589" s="2"/>
      <c r="AI589" s="2"/>
    </row>
    <row r="590">
      <c r="D590" s="2"/>
      <c r="E590" s="2"/>
      <c r="F590" s="2"/>
      <c r="G590" s="2"/>
      <c r="H590" s="2"/>
      <c r="I590" s="2"/>
      <c r="J590" s="2"/>
      <c r="K590" s="2"/>
      <c r="L590" s="2"/>
      <c r="M590" s="6"/>
      <c r="N590" s="6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6"/>
      <c r="AC590" s="2"/>
      <c r="AD590" s="2"/>
      <c r="AE590" s="2"/>
      <c r="AF590" s="2"/>
      <c r="AG590" s="2"/>
      <c r="AH590" s="2"/>
      <c r="AI590" s="2"/>
    </row>
    <row r="591">
      <c r="D591" s="2"/>
      <c r="E591" s="2"/>
      <c r="F591" s="2"/>
      <c r="G591" s="2"/>
      <c r="H591" s="2"/>
      <c r="I591" s="2"/>
      <c r="J591" s="2"/>
      <c r="K591" s="2"/>
      <c r="L591" s="2"/>
      <c r="M591" s="6"/>
      <c r="N591" s="6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6"/>
      <c r="AC591" s="2"/>
      <c r="AD591" s="2"/>
      <c r="AE591" s="2"/>
      <c r="AF591" s="2"/>
      <c r="AG591" s="2"/>
      <c r="AH591" s="2"/>
      <c r="AI591" s="2"/>
    </row>
    <row r="592">
      <c r="D592" s="2"/>
      <c r="E592" s="2"/>
      <c r="F592" s="2"/>
      <c r="G592" s="2"/>
      <c r="H592" s="2"/>
      <c r="I592" s="2"/>
      <c r="J592" s="2"/>
      <c r="K592" s="2"/>
      <c r="L592" s="2"/>
      <c r="M592" s="6"/>
      <c r="N592" s="6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6"/>
      <c r="AC592" s="2"/>
      <c r="AD592" s="2"/>
      <c r="AE592" s="2"/>
      <c r="AF592" s="2"/>
      <c r="AG592" s="2"/>
      <c r="AH592" s="2"/>
      <c r="AI592" s="2"/>
    </row>
    <row r="593">
      <c r="D593" s="2"/>
      <c r="E593" s="2"/>
      <c r="F593" s="2"/>
      <c r="G593" s="2"/>
      <c r="H593" s="2"/>
      <c r="I593" s="2"/>
      <c r="J593" s="2"/>
      <c r="K593" s="2"/>
      <c r="L593" s="2"/>
      <c r="M593" s="6"/>
      <c r="N593" s="6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6"/>
      <c r="AC593" s="2"/>
      <c r="AD593" s="2"/>
      <c r="AE593" s="2"/>
      <c r="AF593" s="2"/>
      <c r="AG593" s="2"/>
      <c r="AH593" s="2"/>
      <c r="AI593" s="2"/>
    </row>
    <row r="594">
      <c r="D594" s="2"/>
      <c r="E594" s="2"/>
      <c r="F594" s="2"/>
      <c r="G594" s="2"/>
      <c r="H594" s="2"/>
      <c r="I594" s="2"/>
      <c r="J594" s="2"/>
      <c r="K594" s="2"/>
      <c r="L594" s="2"/>
      <c r="M594" s="6"/>
      <c r="N594" s="6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6"/>
      <c r="AC594" s="2"/>
      <c r="AD594" s="2"/>
      <c r="AE594" s="2"/>
      <c r="AF594" s="2"/>
      <c r="AG594" s="2"/>
      <c r="AH594" s="2"/>
      <c r="AI594" s="2"/>
    </row>
    <row r="595">
      <c r="D595" s="2"/>
      <c r="E595" s="2"/>
      <c r="F595" s="2"/>
      <c r="G595" s="2"/>
      <c r="H595" s="2"/>
      <c r="I595" s="2"/>
      <c r="J595" s="2"/>
      <c r="K595" s="2"/>
      <c r="L595" s="2"/>
      <c r="M595" s="6"/>
      <c r="N595" s="6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6"/>
      <c r="AC595" s="2"/>
      <c r="AD595" s="2"/>
      <c r="AE595" s="2"/>
      <c r="AF595" s="2"/>
      <c r="AG595" s="2"/>
      <c r="AH595" s="2"/>
      <c r="AI595" s="2"/>
    </row>
    <row r="596">
      <c r="D596" s="2"/>
      <c r="E596" s="2"/>
      <c r="F596" s="2"/>
      <c r="G596" s="2"/>
      <c r="H596" s="2"/>
      <c r="I596" s="2"/>
      <c r="J596" s="2"/>
      <c r="K596" s="2"/>
      <c r="L596" s="2"/>
      <c r="M596" s="6"/>
      <c r="N596" s="6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6"/>
      <c r="AC596" s="2"/>
      <c r="AD596" s="2"/>
      <c r="AE596" s="2"/>
      <c r="AF596" s="2"/>
      <c r="AG596" s="2"/>
      <c r="AH596" s="2"/>
      <c r="AI596" s="2"/>
    </row>
    <row r="597">
      <c r="D597" s="2"/>
      <c r="E597" s="2"/>
      <c r="F597" s="2"/>
      <c r="G597" s="2"/>
      <c r="H597" s="2"/>
      <c r="I597" s="2"/>
      <c r="J597" s="2"/>
      <c r="K597" s="2"/>
      <c r="L597" s="2"/>
      <c r="M597" s="6"/>
      <c r="N597" s="6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6"/>
      <c r="AC597" s="2"/>
      <c r="AD597" s="2"/>
      <c r="AE597" s="2"/>
      <c r="AF597" s="2"/>
      <c r="AG597" s="2"/>
      <c r="AH597" s="2"/>
      <c r="AI597" s="2"/>
    </row>
    <row r="598">
      <c r="D598" s="2"/>
      <c r="E598" s="2"/>
      <c r="F598" s="2"/>
      <c r="G598" s="2"/>
      <c r="H598" s="2"/>
      <c r="I598" s="2"/>
      <c r="J598" s="2"/>
      <c r="K598" s="2"/>
      <c r="L598" s="2"/>
      <c r="M598" s="6"/>
      <c r="N598" s="6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6"/>
      <c r="AC598" s="2"/>
      <c r="AD598" s="2"/>
      <c r="AE598" s="2"/>
      <c r="AF598" s="2"/>
      <c r="AG598" s="2"/>
      <c r="AH598" s="2"/>
      <c r="AI598" s="2"/>
    </row>
    <row r="599">
      <c r="D599" s="2"/>
      <c r="E599" s="2"/>
      <c r="F599" s="2"/>
      <c r="G599" s="2"/>
      <c r="H599" s="2"/>
      <c r="I599" s="2"/>
      <c r="J599" s="2"/>
      <c r="K599" s="2"/>
      <c r="L599" s="2"/>
      <c r="M599" s="6"/>
      <c r="N599" s="6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6"/>
      <c r="AC599" s="2"/>
      <c r="AD599" s="2"/>
      <c r="AE599" s="2"/>
      <c r="AF599" s="2"/>
      <c r="AG599" s="2"/>
      <c r="AH599" s="2"/>
      <c r="AI599" s="2"/>
    </row>
    <row r="600">
      <c r="D600" s="2"/>
      <c r="E600" s="2"/>
      <c r="F600" s="2"/>
      <c r="G600" s="2"/>
      <c r="H600" s="2"/>
      <c r="I600" s="2"/>
      <c r="J600" s="2"/>
      <c r="K600" s="2"/>
      <c r="L600" s="2"/>
      <c r="M600" s="6"/>
      <c r="N600" s="6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6"/>
      <c r="AC600" s="2"/>
      <c r="AD600" s="2"/>
      <c r="AE600" s="2"/>
      <c r="AF600" s="2"/>
      <c r="AG600" s="2"/>
      <c r="AH600" s="2"/>
      <c r="AI600" s="2"/>
    </row>
    <row r="601">
      <c r="D601" s="2"/>
      <c r="E601" s="2"/>
      <c r="F601" s="2"/>
      <c r="G601" s="2"/>
      <c r="H601" s="2"/>
      <c r="I601" s="2"/>
      <c r="J601" s="2"/>
      <c r="K601" s="2"/>
      <c r="L601" s="2"/>
      <c r="M601" s="6"/>
      <c r="N601" s="6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6"/>
      <c r="AC601" s="2"/>
      <c r="AD601" s="2"/>
      <c r="AE601" s="2"/>
      <c r="AF601" s="2"/>
      <c r="AG601" s="2"/>
      <c r="AH601" s="2"/>
      <c r="AI601" s="2"/>
    </row>
    <row r="602">
      <c r="D602" s="2"/>
      <c r="E602" s="2"/>
      <c r="F602" s="2"/>
      <c r="G602" s="2"/>
      <c r="H602" s="2"/>
      <c r="I602" s="2"/>
      <c r="J602" s="2"/>
      <c r="K602" s="2"/>
      <c r="L602" s="2"/>
      <c r="M602" s="6"/>
      <c r="N602" s="6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6"/>
      <c r="AC602" s="2"/>
      <c r="AD602" s="2"/>
      <c r="AE602" s="2"/>
      <c r="AF602" s="2"/>
      <c r="AG602" s="2"/>
      <c r="AH602" s="2"/>
      <c r="AI602" s="2"/>
    </row>
    <row r="603">
      <c r="D603" s="2"/>
      <c r="E603" s="2"/>
      <c r="F603" s="2"/>
      <c r="G603" s="2"/>
      <c r="H603" s="2"/>
      <c r="I603" s="2"/>
      <c r="J603" s="2"/>
      <c r="K603" s="2"/>
      <c r="L603" s="2"/>
      <c r="M603" s="6"/>
      <c r="N603" s="6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6"/>
      <c r="AC603" s="2"/>
      <c r="AD603" s="2"/>
      <c r="AE603" s="2"/>
      <c r="AF603" s="2"/>
      <c r="AG603" s="2"/>
      <c r="AH603" s="2"/>
      <c r="AI603" s="2"/>
    </row>
    <row r="604">
      <c r="D604" s="2"/>
      <c r="E604" s="2"/>
      <c r="F604" s="2"/>
      <c r="G604" s="2"/>
      <c r="H604" s="2"/>
      <c r="I604" s="2"/>
      <c r="J604" s="2"/>
      <c r="K604" s="2"/>
      <c r="L604" s="2"/>
      <c r="M604" s="6"/>
      <c r="N604" s="6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6"/>
      <c r="AC604" s="2"/>
      <c r="AD604" s="2"/>
      <c r="AE604" s="2"/>
      <c r="AF604" s="2"/>
      <c r="AG604" s="2"/>
      <c r="AH604" s="2"/>
      <c r="AI604" s="2"/>
    </row>
    <row r="605">
      <c r="D605" s="2"/>
      <c r="E605" s="2"/>
      <c r="F605" s="2"/>
      <c r="G605" s="2"/>
      <c r="H605" s="2"/>
      <c r="I605" s="2"/>
      <c r="J605" s="2"/>
      <c r="K605" s="2"/>
      <c r="L605" s="2"/>
      <c r="M605" s="6"/>
      <c r="N605" s="6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6"/>
      <c r="AC605" s="2"/>
      <c r="AD605" s="2"/>
      <c r="AE605" s="2"/>
      <c r="AF605" s="2"/>
      <c r="AG605" s="2"/>
      <c r="AH605" s="2"/>
      <c r="AI605" s="2"/>
    </row>
    <row r="606">
      <c r="D606" s="2"/>
      <c r="E606" s="2"/>
      <c r="F606" s="2"/>
      <c r="G606" s="2"/>
      <c r="H606" s="2"/>
      <c r="I606" s="2"/>
      <c r="J606" s="2"/>
      <c r="K606" s="2"/>
      <c r="L606" s="2"/>
      <c r="M606" s="6"/>
      <c r="N606" s="6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6"/>
      <c r="AC606" s="2"/>
      <c r="AD606" s="2"/>
      <c r="AE606" s="2"/>
      <c r="AF606" s="2"/>
      <c r="AG606" s="2"/>
      <c r="AH606" s="2"/>
      <c r="AI606" s="2"/>
    </row>
    <row r="607">
      <c r="D607" s="2"/>
      <c r="E607" s="2"/>
      <c r="F607" s="2"/>
      <c r="G607" s="2"/>
      <c r="H607" s="2"/>
      <c r="I607" s="2"/>
      <c r="J607" s="2"/>
      <c r="K607" s="2"/>
      <c r="L607" s="2"/>
      <c r="M607" s="6"/>
      <c r="N607" s="6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6"/>
      <c r="AC607" s="2"/>
      <c r="AD607" s="2"/>
      <c r="AE607" s="2"/>
      <c r="AF607" s="2"/>
      <c r="AG607" s="2"/>
      <c r="AH607" s="2"/>
      <c r="AI607" s="2"/>
    </row>
    <row r="608">
      <c r="D608" s="2"/>
      <c r="E608" s="2"/>
      <c r="F608" s="2"/>
      <c r="G608" s="2"/>
      <c r="H608" s="2"/>
      <c r="I608" s="2"/>
      <c r="J608" s="2"/>
      <c r="K608" s="2"/>
      <c r="L608" s="2"/>
      <c r="M608" s="6"/>
      <c r="N608" s="6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6"/>
      <c r="AC608" s="2"/>
      <c r="AD608" s="2"/>
      <c r="AE608" s="2"/>
      <c r="AF608" s="2"/>
      <c r="AG608" s="2"/>
      <c r="AH608" s="2"/>
      <c r="AI608" s="2"/>
    </row>
    <row r="609">
      <c r="D609" s="2"/>
      <c r="E609" s="2"/>
      <c r="F609" s="2"/>
      <c r="G609" s="2"/>
      <c r="H609" s="2"/>
      <c r="I609" s="2"/>
      <c r="J609" s="2"/>
      <c r="K609" s="2"/>
      <c r="L609" s="2"/>
      <c r="M609" s="6"/>
      <c r="N609" s="6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6"/>
      <c r="AC609" s="2"/>
      <c r="AD609" s="2"/>
      <c r="AE609" s="2"/>
      <c r="AF609" s="2"/>
      <c r="AG609" s="2"/>
      <c r="AH609" s="2"/>
      <c r="AI609" s="2"/>
    </row>
    <row r="610">
      <c r="D610" s="2"/>
      <c r="E610" s="2"/>
      <c r="F610" s="2"/>
      <c r="G610" s="2"/>
      <c r="H610" s="2"/>
      <c r="I610" s="2"/>
      <c r="J610" s="2"/>
      <c r="K610" s="2"/>
      <c r="L610" s="2"/>
      <c r="M610" s="6"/>
      <c r="N610" s="6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6"/>
      <c r="AC610" s="2"/>
      <c r="AD610" s="2"/>
      <c r="AE610" s="2"/>
      <c r="AF610" s="2"/>
      <c r="AG610" s="2"/>
      <c r="AH610" s="2"/>
      <c r="AI610" s="2"/>
    </row>
    <row r="611">
      <c r="D611" s="2"/>
      <c r="E611" s="2"/>
      <c r="F611" s="2"/>
      <c r="G611" s="2"/>
      <c r="H611" s="2"/>
      <c r="I611" s="2"/>
      <c r="J611" s="2"/>
      <c r="K611" s="2"/>
      <c r="L611" s="2"/>
      <c r="M611" s="6"/>
      <c r="N611" s="6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6"/>
      <c r="AC611" s="2"/>
      <c r="AD611" s="2"/>
      <c r="AE611" s="2"/>
      <c r="AF611" s="2"/>
      <c r="AG611" s="2"/>
      <c r="AH611" s="2"/>
      <c r="AI611" s="2"/>
    </row>
    <row r="612">
      <c r="D612" s="2"/>
      <c r="E612" s="2"/>
      <c r="F612" s="2"/>
      <c r="G612" s="2"/>
      <c r="H612" s="2"/>
      <c r="I612" s="2"/>
      <c r="J612" s="2"/>
      <c r="K612" s="2"/>
      <c r="L612" s="2"/>
      <c r="M612" s="6"/>
      <c r="N612" s="6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6"/>
      <c r="AC612" s="2"/>
      <c r="AD612" s="2"/>
      <c r="AE612" s="2"/>
      <c r="AF612" s="2"/>
      <c r="AG612" s="2"/>
      <c r="AH612" s="2"/>
      <c r="AI612" s="2"/>
    </row>
    <row r="613">
      <c r="D613" s="2"/>
      <c r="E613" s="2"/>
      <c r="F613" s="2"/>
      <c r="G613" s="2"/>
      <c r="H613" s="2"/>
      <c r="I613" s="2"/>
      <c r="J613" s="2"/>
      <c r="K613" s="2"/>
      <c r="L613" s="2"/>
      <c r="M613" s="6"/>
      <c r="N613" s="6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6"/>
      <c r="AC613" s="2"/>
      <c r="AD613" s="2"/>
      <c r="AE613" s="2"/>
      <c r="AF613" s="2"/>
      <c r="AG613" s="2"/>
      <c r="AH613" s="2"/>
      <c r="AI613" s="2"/>
    </row>
    <row r="614">
      <c r="D614" s="2"/>
      <c r="E614" s="2"/>
      <c r="F614" s="2"/>
      <c r="G614" s="2"/>
      <c r="H614" s="2"/>
      <c r="I614" s="2"/>
      <c r="J614" s="2"/>
      <c r="K614" s="2"/>
      <c r="L614" s="2"/>
      <c r="M614" s="6"/>
      <c r="N614" s="6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6"/>
      <c r="AC614" s="2"/>
      <c r="AD614" s="2"/>
      <c r="AE614" s="2"/>
      <c r="AF614" s="2"/>
      <c r="AG614" s="2"/>
      <c r="AH614" s="2"/>
      <c r="AI614" s="2"/>
    </row>
    <row r="615">
      <c r="D615" s="2"/>
      <c r="E615" s="2"/>
      <c r="F615" s="2"/>
      <c r="G615" s="2"/>
      <c r="H615" s="2"/>
      <c r="I615" s="2"/>
      <c r="J615" s="2"/>
      <c r="K615" s="2"/>
      <c r="L615" s="2"/>
      <c r="M615" s="6"/>
      <c r="N615" s="6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6"/>
      <c r="AC615" s="2"/>
      <c r="AD615" s="2"/>
      <c r="AE615" s="2"/>
      <c r="AF615" s="2"/>
      <c r="AG615" s="2"/>
      <c r="AH615" s="2"/>
      <c r="AI615" s="2"/>
    </row>
    <row r="616">
      <c r="D616" s="2"/>
      <c r="E616" s="2"/>
      <c r="F616" s="2"/>
      <c r="G616" s="2"/>
      <c r="H616" s="2"/>
      <c r="I616" s="2"/>
      <c r="J616" s="2"/>
      <c r="K616" s="2"/>
      <c r="L616" s="2"/>
      <c r="M616" s="6"/>
      <c r="N616" s="6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6"/>
      <c r="AC616" s="2"/>
      <c r="AD616" s="2"/>
      <c r="AE616" s="2"/>
      <c r="AF616" s="2"/>
      <c r="AG616" s="2"/>
      <c r="AH616" s="2"/>
      <c r="AI616" s="2"/>
    </row>
    <row r="617">
      <c r="D617" s="2"/>
      <c r="E617" s="2"/>
      <c r="F617" s="2"/>
      <c r="G617" s="2"/>
      <c r="H617" s="2"/>
      <c r="I617" s="2"/>
      <c r="J617" s="2"/>
      <c r="K617" s="2"/>
      <c r="L617" s="2"/>
      <c r="M617" s="6"/>
      <c r="N617" s="6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6"/>
      <c r="AC617" s="2"/>
      <c r="AD617" s="2"/>
      <c r="AE617" s="2"/>
      <c r="AF617" s="2"/>
      <c r="AG617" s="2"/>
      <c r="AH617" s="2"/>
      <c r="AI617" s="2"/>
    </row>
    <row r="618">
      <c r="D618" s="2"/>
      <c r="E618" s="2"/>
      <c r="F618" s="2"/>
      <c r="G618" s="2"/>
      <c r="H618" s="2"/>
      <c r="I618" s="2"/>
      <c r="J618" s="2"/>
      <c r="K618" s="2"/>
      <c r="L618" s="2"/>
      <c r="M618" s="6"/>
      <c r="N618" s="6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6"/>
      <c r="AC618" s="2"/>
      <c r="AD618" s="2"/>
      <c r="AE618" s="2"/>
      <c r="AF618" s="2"/>
      <c r="AG618" s="2"/>
      <c r="AH618" s="2"/>
      <c r="AI618" s="2"/>
    </row>
    <row r="619">
      <c r="D619" s="2"/>
      <c r="E619" s="2"/>
      <c r="F619" s="2"/>
      <c r="G619" s="2"/>
      <c r="H619" s="2"/>
      <c r="I619" s="2"/>
      <c r="J619" s="2"/>
      <c r="K619" s="2"/>
      <c r="L619" s="2"/>
      <c r="M619" s="6"/>
      <c r="N619" s="6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6"/>
      <c r="AC619" s="2"/>
      <c r="AD619" s="2"/>
      <c r="AE619" s="2"/>
      <c r="AF619" s="2"/>
      <c r="AG619" s="2"/>
      <c r="AH619" s="2"/>
      <c r="AI619" s="2"/>
    </row>
    <row r="620">
      <c r="D620" s="2"/>
      <c r="E620" s="2"/>
      <c r="F620" s="2"/>
      <c r="G620" s="2"/>
      <c r="H620" s="2"/>
      <c r="I620" s="2"/>
      <c r="J620" s="2"/>
      <c r="K620" s="2"/>
      <c r="L620" s="2"/>
      <c r="M620" s="6"/>
      <c r="N620" s="6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6"/>
      <c r="AC620" s="2"/>
      <c r="AD620" s="2"/>
      <c r="AE620" s="2"/>
      <c r="AF620" s="2"/>
      <c r="AG620" s="2"/>
      <c r="AH620" s="2"/>
      <c r="AI620" s="2"/>
    </row>
    <row r="621">
      <c r="D621" s="2"/>
      <c r="E621" s="2"/>
      <c r="F621" s="2"/>
      <c r="G621" s="2"/>
      <c r="H621" s="2"/>
      <c r="I621" s="2"/>
      <c r="J621" s="2"/>
      <c r="K621" s="2"/>
      <c r="L621" s="2"/>
      <c r="M621" s="6"/>
      <c r="N621" s="6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6"/>
      <c r="AC621" s="2"/>
      <c r="AD621" s="2"/>
      <c r="AE621" s="2"/>
      <c r="AF621" s="2"/>
      <c r="AG621" s="2"/>
      <c r="AH621" s="2"/>
      <c r="AI621" s="2"/>
    </row>
    <row r="622">
      <c r="D622" s="2"/>
      <c r="E622" s="2"/>
      <c r="F622" s="2"/>
      <c r="G622" s="2"/>
      <c r="H622" s="2"/>
      <c r="I622" s="2"/>
      <c r="J622" s="2"/>
      <c r="K622" s="2"/>
      <c r="L622" s="2"/>
      <c r="M622" s="6"/>
      <c r="N622" s="6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6"/>
      <c r="AC622" s="2"/>
      <c r="AD622" s="2"/>
      <c r="AE622" s="2"/>
      <c r="AF622" s="2"/>
      <c r="AG622" s="2"/>
      <c r="AH622" s="2"/>
      <c r="AI622" s="2"/>
    </row>
    <row r="623">
      <c r="D623" s="2"/>
      <c r="E623" s="2"/>
      <c r="F623" s="2"/>
      <c r="G623" s="2"/>
      <c r="H623" s="2"/>
      <c r="I623" s="2"/>
      <c r="J623" s="2"/>
      <c r="K623" s="2"/>
      <c r="L623" s="2"/>
      <c r="M623" s="6"/>
      <c r="N623" s="6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6"/>
      <c r="AC623" s="2"/>
      <c r="AD623" s="2"/>
      <c r="AE623" s="2"/>
      <c r="AF623" s="2"/>
      <c r="AG623" s="2"/>
      <c r="AH623" s="2"/>
      <c r="AI623" s="2"/>
    </row>
    <row r="624">
      <c r="D624" s="2"/>
      <c r="E624" s="2"/>
      <c r="F624" s="2"/>
      <c r="G624" s="2"/>
      <c r="H624" s="2"/>
      <c r="I624" s="2"/>
      <c r="J624" s="2"/>
      <c r="K624" s="2"/>
      <c r="L624" s="2"/>
      <c r="M624" s="6"/>
      <c r="N624" s="6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6"/>
      <c r="AC624" s="2"/>
      <c r="AD624" s="2"/>
      <c r="AE624" s="2"/>
      <c r="AF624" s="2"/>
      <c r="AG624" s="2"/>
      <c r="AH624" s="2"/>
      <c r="AI624" s="2"/>
    </row>
    <row r="625">
      <c r="D625" s="2"/>
      <c r="E625" s="2"/>
      <c r="F625" s="2"/>
      <c r="G625" s="2"/>
      <c r="H625" s="2"/>
      <c r="I625" s="2"/>
      <c r="J625" s="2"/>
      <c r="K625" s="2"/>
      <c r="L625" s="2"/>
      <c r="M625" s="6"/>
      <c r="N625" s="6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6"/>
      <c r="AC625" s="2"/>
      <c r="AD625" s="2"/>
      <c r="AE625" s="2"/>
      <c r="AF625" s="2"/>
      <c r="AG625" s="2"/>
      <c r="AH625" s="2"/>
      <c r="AI625" s="2"/>
    </row>
    <row r="626">
      <c r="D626" s="2"/>
      <c r="E626" s="2"/>
      <c r="F626" s="2"/>
      <c r="G626" s="2"/>
      <c r="H626" s="2"/>
      <c r="I626" s="2"/>
      <c r="J626" s="2"/>
      <c r="K626" s="2"/>
      <c r="L626" s="2"/>
      <c r="M626" s="6"/>
      <c r="N626" s="6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6"/>
      <c r="AC626" s="2"/>
      <c r="AD626" s="2"/>
      <c r="AE626" s="2"/>
      <c r="AF626" s="2"/>
      <c r="AG626" s="2"/>
      <c r="AH626" s="2"/>
      <c r="AI626" s="2"/>
    </row>
    <row r="627">
      <c r="D627" s="2"/>
      <c r="E627" s="2"/>
      <c r="F627" s="2"/>
      <c r="G627" s="2"/>
      <c r="H627" s="2"/>
      <c r="I627" s="2"/>
      <c r="J627" s="2"/>
      <c r="K627" s="2"/>
      <c r="L627" s="2"/>
      <c r="M627" s="6"/>
      <c r="N627" s="6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6"/>
      <c r="AC627" s="2"/>
      <c r="AD627" s="2"/>
      <c r="AE627" s="2"/>
      <c r="AF627" s="2"/>
      <c r="AG627" s="2"/>
      <c r="AH627" s="2"/>
      <c r="AI627" s="2"/>
    </row>
    <row r="628">
      <c r="D628" s="2"/>
      <c r="E628" s="2"/>
      <c r="F628" s="2"/>
      <c r="G628" s="2"/>
      <c r="H628" s="2"/>
      <c r="I628" s="2"/>
      <c r="J628" s="2"/>
      <c r="K628" s="2"/>
      <c r="L628" s="2"/>
      <c r="M628" s="6"/>
      <c r="N628" s="6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6"/>
      <c r="AC628" s="2"/>
      <c r="AD628" s="2"/>
      <c r="AE628" s="2"/>
      <c r="AF628" s="2"/>
      <c r="AG628" s="2"/>
      <c r="AH628" s="2"/>
      <c r="AI628" s="2"/>
    </row>
    <row r="629">
      <c r="D629" s="2"/>
      <c r="E629" s="2"/>
      <c r="F629" s="2"/>
      <c r="G629" s="2"/>
      <c r="H629" s="2"/>
      <c r="I629" s="2"/>
      <c r="J629" s="2"/>
      <c r="K629" s="2"/>
      <c r="L629" s="2"/>
      <c r="M629" s="6"/>
      <c r="N629" s="6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6"/>
      <c r="AC629" s="2"/>
      <c r="AD629" s="2"/>
      <c r="AE629" s="2"/>
      <c r="AF629" s="2"/>
      <c r="AG629" s="2"/>
      <c r="AH629" s="2"/>
      <c r="AI629" s="2"/>
    </row>
    <row r="630">
      <c r="D630" s="2"/>
      <c r="E630" s="2"/>
      <c r="F630" s="2"/>
      <c r="G630" s="2"/>
      <c r="H630" s="2"/>
      <c r="I630" s="2"/>
      <c r="J630" s="2"/>
      <c r="K630" s="2"/>
      <c r="L630" s="2"/>
      <c r="M630" s="6"/>
      <c r="N630" s="6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6"/>
      <c r="AC630" s="2"/>
      <c r="AD630" s="2"/>
      <c r="AE630" s="2"/>
      <c r="AF630" s="2"/>
      <c r="AG630" s="2"/>
      <c r="AH630" s="2"/>
      <c r="AI630" s="2"/>
    </row>
    <row r="631">
      <c r="D631" s="2"/>
      <c r="E631" s="2"/>
      <c r="F631" s="2"/>
      <c r="G631" s="2"/>
      <c r="H631" s="2"/>
      <c r="I631" s="2"/>
      <c r="J631" s="2"/>
      <c r="K631" s="2"/>
      <c r="L631" s="2"/>
      <c r="M631" s="6"/>
      <c r="N631" s="6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6"/>
      <c r="AC631" s="2"/>
      <c r="AD631" s="2"/>
      <c r="AE631" s="2"/>
      <c r="AF631" s="2"/>
      <c r="AG631" s="2"/>
      <c r="AH631" s="2"/>
      <c r="AI631" s="2"/>
    </row>
    <row r="632">
      <c r="D632" s="2"/>
      <c r="E632" s="2"/>
      <c r="F632" s="2"/>
      <c r="G632" s="2"/>
      <c r="H632" s="2"/>
      <c r="I632" s="2"/>
      <c r="J632" s="2"/>
      <c r="K632" s="2"/>
      <c r="L632" s="2"/>
      <c r="M632" s="6"/>
      <c r="N632" s="6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6"/>
      <c r="AC632" s="2"/>
      <c r="AD632" s="2"/>
      <c r="AE632" s="2"/>
      <c r="AF632" s="2"/>
      <c r="AG632" s="2"/>
      <c r="AH632" s="2"/>
      <c r="AI632" s="2"/>
    </row>
    <row r="633">
      <c r="D633" s="2"/>
      <c r="E633" s="2"/>
      <c r="F633" s="2"/>
      <c r="G633" s="2"/>
      <c r="H633" s="2"/>
      <c r="I633" s="2"/>
      <c r="J633" s="2"/>
      <c r="K633" s="2"/>
      <c r="L633" s="2"/>
      <c r="M633" s="6"/>
      <c r="N633" s="6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6"/>
      <c r="AC633" s="2"/>
      <c r="AD633" s="2"/>
      <c r="AE633" s="2"/>
      <c r="AF633" s="2"/>
      <c r="AG633" s="2"/>
      <c r="AH633" s="2"/>
      <c r="AI633" s="2"/>
    </row>
    <row r="634">
      <c r="D634" s="2"/>
      <c r="E634" s="2"/>
      <c r="F634" s="2"/>
      <c r="G634" s="2"/>
      <c r="H634" s="2"/>
      <c r="I634" s="2"/>
      <c r="J634" s="2"/>
      <c r="K634" s="2"/>
      <c r="L634" s="2"/>
      <c r="M634" s="6"/>
      <c r="N634" s="6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6"/>
      <c r="AC634" s="2"/>
      <c r="AD634" s="2"/>
      <c r="AE634" s="2"/>
      <c r="AF634" s="2"/>
      <c r="AG634" s="2"/>
      <c r="AH634" s="2"/>
      <c r="AI634" s="2"/>
    </row>
    <row r="635">
      <c r="D635" s="2"/>
      <c r="E635" s="2"/>
      <c r="F635" s="2"/>
      <c r="G635" s="2"/>
      <c r="H635" s="2"/>
      <c r="I635" s="2"/>
      <c r="J635" s="2"/>
      <c r="K635" s="2"/>
      <c r="L635" s="2"/>
      <c r="M635" s="6"/>
      <c r="N635" s="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6"/>
      <c r="AC635" s="2"/>
      <c r="AD635" s="2"/>
      <c r="AE635" s="2"/>
      <c r="AF635" s="2"/>
      <c r="AG635" s="2"/>
      <c r="AH635" s="2"/>
      <c r="AI635" s="2"/>
    </row>
    <row r="636">
      <c r="D636" s="2"/>
      <c r="E636" s="2"/>
      <c r="F636" s="2"/>
      <c r="G636" s="2"/>
      <c r="H636" s="2"/>
      <c r="I636" s="2"/>
      <c r="J636" s="2"/>
      <c r="K636" s="2"/>
      <c r="L636" s="2"/>
      <c r="M636" s="6"/>
      <c r="N636" s="6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6"/>
      <c r="AC636" s="2"/>
      <c r="AD636" s="2"/>
      <c r="AE636" s="2"/>
      <c r="AF636" s="2"/>
      <c r="AG636" s="2"/>
      <c r="AH636" s="2"/>
      <c r="AI636" s="2"/>
    </row>
    <row r="637">
      <c r="D637" s="2"/>
      <c r="E637" s="2"/>
      <c r="F637" s="2"/>
      <c r="G637" s="2"/>
      <c r="H637" s="2"/>
      <c r="I637" s="2"/>
      <c r="J637" s="2"/>
      <c r="K637" s="2"/>
      <c r="L637" s="2"/>
      <c r="M637" s="6"/>
      <c r="N637" s="6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6"/>
      <c r="AC637" s="2"/>
      <c r="AD637" s="2"/>
      <c r="AE637" s="2"/>
      <c r="AF637" s="2"/>
      <c r="AG637" s="2"/>
      <c r="AH637" s="2"/>
      <c r="AI637" s="2"/>
    </row>
    <row r="638">
      <c r="D638" s="2"/>
      <c r="E638" s="2"/>
      <c r="F638" s="2"/>
      <c r="G638" s="2"/>
      <c r="H638" s="2"/>
      <c r="I638" s="2"/>
      <c r="J638" s="2"/>
      <c r="K638" s="2"/>
      <c r="L638" s="2"/>
      <c r="M638" s="6"/>
      <c r="N638" s="6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6"/>
      <c r="AC638" s="2"/>
      <c r="AD638" s="2"/>
      <c r="AE638" s="2"/>
      <c r="AF638" s="2"/>
      <c r="AG638" s="2"/>
      <c r="AH638" s="2"/>
      <c r="AI638" s="2"/>
    </row>
    <row r="639">
      <c r="D639" s="2"/>
      <c r="E639" s="2"/>
      <c r="F639" s="2"/>
      <c r="G639" s="2"/>
      <c r="H639" s="2"/>
      <c r="I639" s="2"/>
      <c r="J639" s="2"/>
      <c r="K639" s="2"/>
      <c r="L639" s="2"/>
      <c r="M639" s="6"/>
      <c r="N639" s="6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6"/>
      <c r="AC639" s="2"/>
      <c r="AD639" s="2"/>
      <c r="AE639" s="2"/>
      <c r="AF639" s="2"/>
      <c r="AG639" s="2"/>
      <c r="AH639" s="2"/>
      <c r="AI639" s="2"/>
    </row>
    <row r="640">
      <c r="D640" s="2"/>
      <c r="E640" s="2"/>
      <c r="F640" s="2"/>
      <c r="G640" s="2"/>
      <c r="H640" s="2"/>
      <c r="I640" s="2"/>
      <c r="J640" s="2"/>
      <c r="K640" s="2"/>
      <c r="L640" s="2"/>
      <c r="M640" s="6"/>
      <c r="N640" s="6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6"/>
      <c r="AC640" s="2"/>
      <c r="AD640" s="2"/>
      <c r="AE640" s="2"/>
      <c r="AF640" s="2"/>
      <c r="AG640" s="2"/>
      <c r="AH640" s="2"/>
      <c r="AI640" s="2"/>
    </row>
    <row r="641">
      <c r="D641" s="2"/>
      <c r="E641" s="2"/>
      <c r="F641" s="2"/>
      <c r="G641" s="2"/>
      <c r="H641" s="2"/>
      <c r="I641" s="2"/>
      <c r="J641" s="2"/>
      <c r="K641" s="2"/>
      <c r="L641" s="2"/>
      <c r="M641" s="6"/>
      <c r="N641" s="6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6"/>
      <c r="AC641" s="2"/>
      <c r="AD641" s="2"/>
      <c r="AE641" s="2"/>
      <c r="AF641" s="2"/>
      <c r="AG641" s="2"/>
      <c r="AH641" s="2"/>
      <c r="AI641" s="2"/>
    </row>
    <row r="642">
      <c r="D642" s="2"/>
      <c r="E642" s="2"/>
      <c r="F642" s="2"/>
      <c r="G642" s="2"/>
      <c r="H642" s="2"/>
      <c r="I642" s="2"/>
      <c r="J642" s="2"/>
      <c r="K642" s="2"/>
      <c r="L642" s="2"/>
      <c r="M642" s="6"/>
      <c r="N642" s="6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6"/>
      <c r="AC642" s="2"/>
      <c r="AD642" s="2"/>
      <c r="AE642" s="2"/>
      <c r="AF642" s="2"/>
      <c r="AG642" s="2"/>
      <c r="AH642" s="2"/>
      <c r="AI642" s="2"/>
    </row>
    <row r="643">
      <c r="D643" s="2"/>
      <c r="E643" s="2"/>
      <c r="F643" s="2"/>
      <c r="G643" s="2"/>
      <c r="H643" s="2"/>
      <c r="I643" s="2"/>
      <c r="J643" s="2"/>
      <c r="K643" s="2"/>
      <c r="L643" s="2"/>
      <c r="M643" s="6"/>
      <c r="N643" s="6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6"/>
      <c r="AC643" s="2"/>
      <c r="AD643" s="2"/>
      <c r="AE643" s="2"/>
      <c r="AF643" s="2"/>
      <c r="AG643" s="2"/>
      <c r="AH643" s="2"/>
      <c r="AI643" s="2"/>
    </row>
    <row r="644">
      <c r="D644" s="2"/>
      <c r="E644" s="2"/>
      <c r="F644" s="2"/>
      <c r="G644" s="2"/>
      <c r="H644" s="2"/>
      <c r="I644" s="2"/>
      <c r="J644" s="2"/>
      <c r="K644" s="2"/>
      <c r="L644" s="2"/>
      <c r="M644" s="6"/>
      <c r="N644" s="6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6"/>
      <c r="AC644" s="2"/>
      <c r="AD644" s="2"/>
      <c r="AE644" s="2"/>
      <c r="AF644" s="2"/>
      <c r="AG644" s="2"/>
      <c r="AH644" s="2"/>
      <c r="AI644" s="2"/>
    </row>
    <row r="645">
      <c r="D645" s="2"/>
      <c r="E645" s="2"/>
      <c r="F645" s="2"/>
      <c r="G645" s="2"/>
      <c r="H645" s="2"/>
      <c r="I645" s="2"/>
      <c r="J645" s="2"/>
      <c r="K645" s="2"/>
      <c r="L645" s="2"/>
      <c r="M645" s="6"/>
      <c r="N645" s="6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6"/>
      <c r="AC645" s="2"/>
      <c r="AD645" s="2"/>
      <c r="AE645" s="2"/>
      <c r="AF645" s="2"/>
      <c r="AG645" s="2"/>
      <c r="AH645" s="2"/>
      <c r="AI645" s="2"/>
    </row>
    <row r="646">
      <c r="D646" s="2"/>
      <c r="E646" s="2"/>
      <c r="F646" s="2"/>
      <c r="G646" s="2"/>
      <c r="H646" s="2"/>
      <c r="I646" s="2"/>
      <c r="J646" s="2"/>
      <c r="K646" s="2"/>
      <c r="L646" s="2"/>
      <c r="M646" s="6"/>
      <c r="N646" s="6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6"/>
      <c r="AC646" s="2"/>
      <c r="AD646" s="2"/>
      <c r="AE646" s="2"/>
      <c r="AF646" s="2"/>
      <c r="AG646" s="2"/>
      <c r="AH646" s="2"/>
      <c r="AI646" s="2"/>
    </row>
    <row r="647">
      <c r="D647" s="2"/>
      <c r="E647" s="2"/>
      <c r="F647" s="2"/>
      <c r="G647" s="2"/>
      <c r="H647" s="2"/>
      <c r="I647" s="2"/>
      <c r="J647" s="2"/>
      <c r="K647" s="2"/>
      <c r="L647" s="2"/>
      <c r="M647" s="6"/>
      <c r="N647" s="6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6"/>
      <c r="AC647" s="2"/>
      <c r="AD647" s="2"/>
      <c r="AE647" s="2"/>
      <c r="AF647" s="2"/>
      <c r="AG647" s="2"/>
      <c r="AH647" s="2"/>
      <c r="AI647" s="2"/>
    </row>
    <row r="648">
      <c r="D648" s="2"/>
      <c r="E648" s="2"/>
      <c r="F648" s="2"/>
      <c r="G648" s="2"/>
      <c r="H648" s="2"/>
      <c r="I648" s="2"/>
      <c r="J648" s="2"/>
      <c r="K648" s="2"/>
      <c r="L648" s="2"/>
      <c r="M648" s="6"/>
      <c r="N648" s="6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6"/>
      <c r="AC648" s="2"/>
      <c r="AD648" s="2"/>
      <c r="AE648" s="2"/>
      <c r="AF648" s="2"/>
      <c r="AG648" s="2"/>
      <c r="AH648" s="2"/>
      <c r="AI648" s="2"/>
    </row>
    <row r="649">
      <c r="D649" s="2"/>
      <c r="E649" s="2"/>
      <c r="F649" s="2"/>
      <c r="G649" s="2"/>
      <c r="H649" s="2"/>
      <c r="I649" s="2"/>
      <c r="J649" s="2"/>
      <c r="K649" s="2"/>
      <c r="L649" s="2"/>
      <c r="M649" s="6"/>
      <c r="N649" s="6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6"/>
      <c r="AC649" s="2"/>
      <c r="AD649" s="2"/>
      <c r="AE649" s="2"/>
      <c r="AF649" s="2"/>
      <c r="AG649" s="2"/>
      <c r="AH649" s="2"/>
      <c r="AI649" s="2"/>
    </row>
    <row r="650">
      <c r="D650" s="2"/>
      <c r="E650" s="2"/>
      <c r="F650" s="2"/>
      <c r="G650" s="2"/>
      <c r="H650" s="2"/>
      <c r="I650" s="2"/>
      <c r="J650" s="2"/>
      <c r="K650" s="2"/>
      <c r="L650" s="2"/>
      <c r="M650" s="6"/>
      <c r="N650" s="6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6"/>
      <c r="AC650" s="2"/>
      <c r="AD650" s="2"/>
      <c r="AE650" s="2"/>
      <c r="AF650" s="2"/>
      <c r="AG650" s="2"/>
      <c r="AH650" s="2"/>
      <c r="AI650" s="2"/>
    </row>
    <row r="651">
      <c r="D651" s="2"/>
      <c r="E651" s="2"/>
      <c r="F651" s="2"/>
      <c r="G651" s="2"/>
      <c r="H651" s="2"/>
      <c r="I651" s="2"/>
      <c r="J651" s="2"/>
      <c r="K651" s="2"/>
      <c r="L651" s="2"/>
      <c r="M651" s="6"/>
      <c r="N651" s="6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6"/>
      <c r="AC651" s="2"/>
      <c r="AD651" s="2"/>
      <c r="AE651" s="2"/>
      <c r="AF651" s="2"/>
      <c r="AG651" s="2"/>
      <c r="AH651" s="2"/>
      <c r="AI651" s="2"/>
    </row>
    <row r="652">
      <c r="D652" s="2"/>
      <c r="E652" s="2"/>
      <c r="F652" s="2"/>
      <c r="G652" s="2"/>
      <c r="H652" s="2"/>
      <c r="I652" s="2"/>
      <c r="J652" s="2"/>
      <c r="K652" s="2"/>
      <c r="L652" s="2"/>
      <c r="M652" s="6"/>
      <c r="N652" s="6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6"/>
      <c r="AC652" s="2"/>
      <c r="AD652" s="2"/>
      <c r="AE652" s="2"/>
      <c r="AF652" s="2"/>
      <c r="AG652" s="2"/>
      <c r="AH652" s="2"/>
      <c r="AI652" s="2"/>
    </row>
    <row r="653">
      <c r="D653" s="2"/>
      <c r="E653" s="2"/>
      <c r="F653" s="2"/>
      <c r="G653" s="2"/>
      <c r="H653" s="2"/>
      <c r="I653" s="2"/>
      <c r="J653" s="2"/>
      <c r="K653" s="2"/>
      <c r="L653" s="2"/>
      <c r="M653" s="6"/>
      <c r="N653" s="6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6"/>
      <c r="AC653" s="2"/>
      <c r="AD653" s="2"/>
      <c r="AE653" s="2"/>
      <c r="AF653" s="2"/>
      <c r="AG653" s="2"/>
      <c r="AH653" s="2"/>
      <c r="AI653" s="2"/>
    </row>
    <row r="654">
      <c r="D654" s="2"/>
      <c r="E654" s="2"/>
      <c r="F654" s="2"/>
      <c r="G654" s="2"/>
      <c r="H654" s="2"/>
      <c r="I654" s="2"/>
      <c r="J654" s="2"/>
      <c r="K654" s="2"/>
      <c r="L654" s="2"/>
      <c r="M654" s="6"/>
      <c r="N654" s="6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6"/>
      <c r="AC654" s="2"/>
      <c r="AD654" s="2"/>
      <c r="AE654" s="2"/>
      <c r="AF654" s="2"/>
      <c r="AG654" s="2"/>
      <c r="AH654" s="2"/>
      <c r="AI654" s="2"/>
    </row>
    <row r="655">
      <c r="D655" s="2"/>
      <c r="E655" s="2"/>
      <c r="F655" s="2"/>
      <c r="G655" s="2"/>
      <c r="H655" s="2"/>
      <c r="I655" s="2"/>
      <c r="J655" s="2"/>
      <c r="K655" s="2"/>
      <c r="L655" s="2"/>
      <c r="M655" s="6"/>
      <c r="N655" s="6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6"/>
      <c r="AC655" s="2"/>
      <c r="AD655" s="2"/>
      <c r="AE655" s="2"/>
      <c r="AF655" s="2"/>
      <c r="AG655" s="2"/>
      <c r="AH655" s="2"/>
      <c r="AI655" s="2"/>
    </row>
    <row r="656">
      <c r="D656" s="2"/>
      <c r="E656" s="2"/>
      <c r="F656" s="2"/>
      <c r="G656" s="2"/>
      <c r="H656" s="2"/>
      <c r="I656" s="2"/>
      <c r="J656" s="2"/>
      <c r="K656" s="2"/>
      <c r="L656" s="2"/>
      <c r="M656" s="6"/>
      <c r="N656" s="6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6"/>
      <c r="AC656" s="2"/>
      <c r="AD656" s="2"/>
      <c r="AE656" s="2"/>
      <c r="AF656" s="2"/>
      <c r="AG656" s="2"/>
      <c r="AH656" s="2"/>
      <c r="AI656" s="2"/>
    </row>
    <row r="657">
      <c r="D657" s="2"/>
      <c r="E657" s="2"/>
      <c r="F657" s="2"/>
      <c r="G657" s="2"/>
      <c r="H657" s="2"/>
      <c r="I657" s="2"/>
      <c r="J657" s="2"/>
      <c r="K657" s="2"/>
      <c r="L657" s="2"/>
      <c r="M657" s="6"/>
      <c r="N657" s="6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6"/>
      <c r="AC657" s="2"/>
      <c r="AD657" s="2"/>
      <c r="AE657" s="2"/>
      <c r="AF657" s="2"/>
      <c r="AG657" s="2"/>
      <c r="AH657" s="2"/>
      <c r="AI657" s="2"/>
    </row>
    <row r="658">
      <c r="D658" s="2"/>
      <c r="E658" s="2"/>
      <c r="F658" s="2"/>
      <c r="G658" s="2"/>
      <c r="H658" s="2"/>
      <c r="I658" s="2"/>
      <c r="J658" s="2"/>
      <c r="K658" s="2"/>
      <c r="L658" s="2"/>
      <c r="M658" s="6"/>
      <c r="N658" s="6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6"/>
      <c r="AC658" s="2"/>
      <c r="AD658" s="2"/>
      <c r="AE658" s="2"/>
      <c r="AF658" s="2"/>
      <c r="AG658" s="2"/>
      <c r="AH658" s="2"/>
      <c r="AI658" s="2"/>
    </row>
    <row r="659">
      <c r="D659" s="2"/>
      <c r="E659" s="2"/>
      <c r="F659" s="2"/>
      <c r="G659" s="2"/>
      <c r="H659" s="2"/>
      <c r="I659" s="2"/>
      <c r="J659" s="2"/>
      <c r="K659" s="2"/>
      <c r="L659" s="2"/>
      <c r="M659" s="6"/>
      <c r="N659" s="6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6"/>
      <c r="AC659" s="2"/>
      <c r="AD659" s="2"/>
      <c r="AE659" s="2"/>
      <c r="AF659" s="2"/>
      <c r="AG659" s="2"/>
      <c r="AH659" s="2"/>
      <c r="AI659" s="2"/>
    </row>
    <row r="660">
      <c r="D660" s="2"/>
      <c r="E660" s="2"/>
      <c r="F660" s="2"/>
      <c r="G660" s="2"/>
      <c r="H660" s="2"/>
      <c r="I660" s="2"/>
      <c r="J660" s="2"/>
      <c r="K660" s="2"/>
      <c r="L660" s="2"/>
      <c r="M660" s="6"/>
      <c r="N660" s="6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6"/>
      <c r="AC660" s="2"/>
      <c r="AD660" s="2"/>
      <c r="AE660" s="2"/>
      <c r="AF660" s="2"/>
      <c r="AG660" s="2"/>
      <c r="AH660" s="2"/>
      <c r="AI660" s="2"/>
    </row>
    <row r="661">
      <c r="D661" s="2"/>
      <c r="E661" s="2"/>
      <c r="F661" s="2"/>
      <c r="G661" s="2"/>
      <c r="H661" s="2"/>
      <c r="I661" s="2"/>
      <c r="J661" s="2"/>
      <c r="K661" s="2"/>
      <c r="L661" s="2"/>
      <c r="M661" s="6"/>
      <c r="N661" s="6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6"/>
      <c r="AC661" s="2"/>
      <c r="AD661" s="2"/>
      <c r="AE661" s="2"/>
      <c r="AF661" s="2"/>
      <c r="AG661" s="2"/>
      <c r="AH661" s="2"/>
      <c r="AI661" s="2"/>
    </row>
    <row r="662">
      <c r="D662" s="2"/>
      <c r="E662" s="2"/>
      <c r="F662" s="2"/>
      <c r="G662" s="2"/>
      <c r="H662" s="2"/>
      <c r="I662" s="2"/>
      <c r="J662" s="2"/>
      <c r="K662" s="2"/>
      <c r="L662" s="2"/>
      <c r="M662" s="6"/>
      <c r="N662" s="6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6"/>
      <c r="AC662" s="2"/>
      <c r="AD662" s="2"/>
      <c r="AE662" s="2"/>
      <c r="AF662" s="2"/>
      <c r="AG662" s="2"/>
      <c r="AH662" s="2"/>
      <c r="AI662" s="2"/>
    </row>
    <row r="663">
      <c r="D663" s="2"/>
      <c r="E663" s="2"/>
      <c r="F663" s="2"/>
      <c r="G663" s="2"/>
      <c r="H663" s="2"/>
      <c r="I663" s="2"/>
      <c r="J663" s="2"/>
      <c r="K663" s="2"/>
      <c r="L663" s="2"/>
      <c r="M663" s="6"/>
      <c r="N663" s="6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6"/>
      <c r="AC663" s="2"/>
      <c r="AD663" s="2"/>
      <c r="AE663" s="2"/>
      <c r="AF663" s="2"/>
      <c r="AG663" s="2"/>
      <c r="AH663" s="2"/>
      <c r="AI663" s="2"/>
    </row>
    <row r="664">
      <c r="D664" s="2"/>
      <c r="E664" s="2"/>
      <c r="F664" s="2"/>
      <c r="G664" s="2"/>
      <c r="H664" s="2"/>
      <c r="I664" s="2"/>
      <c r="J664" s="2"/>
      <c r="K664" s="2"/>
      <c r="L664" s="2"/>
      <c r="M664" s="6"/>
      <c r="N664" s="6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6"/>
      <c r="AC664" s="2"/>
      <c r="AD664" s="2"/>
      <c r="AE664" s="2"/>
      <c r="AF664" s="2"/>
      <c r="AG664" s="2"/>
      <c r="AH664" s="2"/>
      <c r="AI664" s="2"/>
    </row>
    <row r="665">
      <c r="D665" s="2"/>
      <c r="E665" s="2"/>
      <c r="F665" s="2"/>
      <c r="G665" s="2"/>
      <c r="H665" s="2"/>
      <c r="I665" s="2"/>
      <c r="J665" s="2"/>
      <c r="K665" s="2"/>
      <c r="L665" s="2"/>
      <c r="M665" s="6"/>
      <c r="N665" s="6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6"/>
      <c r="AC665" s="2"/>
      <c r="AD665" s="2"/>
      <c r="AE665" s="2"/>
      <c r="AF665" s="2"/>
      <c r="AG665" s="2"/>
      <c r="AH665" s="2"/>
      <c r="AI665" s="2"/>
    </row>
    <row r="666">
      <c r="D666" s="2"/>
      <c r="E666" s="2"/>
      <c r="F666" s="2"/>
      <c r="G666" s="2"/>
      <c r="H666" s="2"/>
      <c r="I666" s="2"/>
      <c r="J666" s="2"/>
      <c r="K666" s="2"/>
      <c r="L666" s="2"/>
      <c r="M666" s="6"/>
      <c r="N666" s="6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6"/>
      <c r="AC666" s="2"/>
      <c r="AD666" s="2"/>
      <c r="AE666" s="2"/>
      <c r="AF666" s="2"/>
      <c r="AG666" s="2"/>
      <c r="AH666" s="2"/>
      <c r="AI666" s="2"/>
    </row>
    <row r="667">
      <c r="D667" s="2"/>
      <c r="E667" s="2"/>
      <c r="F667" s="2"/>
      <c r="G667" s="2"/>
      <c r="H667" s="2"/>
      <c r="I667" s="2"/>
      <c r="J667" s="2"/>
      <c r="K667" s="2"/>
      <c r="L667" s="2"/>
      <c r="M667" s="6"/>
      <c r="N667" s="6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6"/>
      <c r="AC667" s="2"/>
      <c r="AD667" s="2"/>
      <c r="AE667" s="2"/>
      <c r="AF667" s="2"/>
      <c r="AG667" s="2"/>
      <c r="AH667" s="2"/>
      <c r="AI667" s="2"/>
    </row>
    <row r="668">
      <c r="D668" s="2"/>
      <c r="E668" s="2"/>
      <c r="F668" s="2"/>
      <c r="G668" s="2"/>
      <c r="H668" s="2"/>
      <c r="I668" s="2"/>
      <c r="J668" s="2"/>
      <c r="K668" s="2"/>
      <c r="L668" s="2"/>
      <c r="M668" s="6"/>
      <c r="N668" s="6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6"/>
      <c r="AC668" s="2"/>
      <c r="AD668" s="2"/>
      <c r="AE668" s="2"/>
      <c r="AF668" s="2"/>
      <c r="AG668" s="2"/>
      <c r="AH668" s="2"/>
      <c r="AI668" s="2"/>
    </row>
    <row r="669">
      <c r="D669" s="2"/>
      <c r="E669" s="2"/>
      <c r="F669" s="2"/>
      <c r="G669" s="2"/>
      <c r="H669" s="2"/>
      <c r="I669" s="2"/>
      <c r="J669" s="2"/>
      <c r="K669" s="2"/>
      <c r="L669" s="2"/>
      <c r="M669" s="6"/>
      <c r="N669" s="6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6"/>
      <c r="AC669" s="2"/>
      <c r="AD669" s="2"/>
      <c r="AE669" s="2"/>
      <c r="AF669" s="2"/>
      <c r="AG669" s="2"/>
      <c r="AH669" s="2"/>
      <c r="AI669" s="2"/>
    </row>
    <row r="670">
      <c r="D670" s="2"/>
      <c r="E670" s="2"/>
      <c r="F670" s="2"/>
      <c r="G670" s="2"/>
      <c r="H670" s="2"/>
      <c r="I670" s="2"/>
      <c r="J670" s="2"/>
      <c r="K670" s="2"/>
      <c r="L670" s="2"/>
      <c r="M670" s="6"/>
      <c r="N670" s="6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6"/>
      <c r="AC670" s="2"/>
      <c r="AD670" s="2"/>
      <c r="AE670" s="2"/>
      <c r="AF670" s="2"/>
      <c r="AG670" s="2"/>
      <c r="AH670" s="2"/>
      <c r="AI670" s="2"/>
    </row>
    <row r="671">
      <c r="D671" s="2"/>
      <c r="E671" s="2"/>
      <c r="F671" s="2"/>
      <c r="G671" s="2"/>
      <c r="H671" s="2"/>
      <c r="I671" s="2"/>
      <c r="J671" s="2"/>
      <c r="K671" s="2"/>
      <c r="L671" s="2"/>
      <c r="M671" s="6"/>
      <c r="N671" s="6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6"/>
      <c r="AC671" s="2"/>
      <c r="AD671" s="2"/>
      <c r="AE671" s="2"/>
      <c r="AF671" s="2"/>
      <c r="AG671" s="2"/>
      <c r="AH671" s="2"/>
      <c r="AI671" s="2"/>
    </row>
    <row r="672">
      <c r="D672" s="2"/>
      <c r="E672" s="2"/>
      <c r="F672" s="2"/>
      <c r="G672" s="2"/>
      <c r="H672" s="2"/>
      <c r="I672" s="2"/>
      <c r="J672" s="2"/>
      <c r="K672" s="2"/>
      <c r="L672" s="2"/>
      <c r="M672" s="6"/>
      <c r="N672" s="6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6"/>
      <c r="AC672" s="2"/>
      <c r="AD672" s="2"/>
      <c r="AE672" s="2"/>
      <c r="AF672" s="2"/>
      <c r="AG672" s="2"/>
      <c r="AH672" s="2"/>
      <c r="AI672" s="2"/>
    </row>
    <row r="673">
      <c r="D673" s="2"/>
      <c r="E673" s="2"/>
      <c r="F673" s="2"/>
      <c r="G673" s="2"/>
      <c r="H673" s="2"/>
      <c r="I673" s="2"/>
      <c r="J673" s="2"/>
      <c r="K673" s="2"/>
      <c r="L673" s="2"/>
      <c r="M673" s="6"/>
      <c r="N673" s="6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6"/>
      <c r="AC673" s="2"/>
      <c r="AD673" s="2"/>
      <c r="AE673" s="2"/>
      <c r="AF673" s="2"/>
      <c r="AG673" s="2"/>
      <c r="AH673" s="2"/>
      <c r="AI673" s="2"/>
    </row>
    <row r="674">
      <c r="D674" s="2"/>
      <c r="E674" s="2"/>
      <c r="F674" s="2"/>
      <c r="G674" s="2"/>
      <c r="H674" s="2"/>
      <c r="I674" s="2"/>
      <c r="J674" s="2"/>
      <c r="K674" s="2"/>
      <c r="L674" s="2"/>
      <c r="M674" s="6"/>
      <c r="N674" s="6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6"/>
      <c r="AC674" s="2"/>
      <c r="AD674" s="2"/>
      <c r="AE674" s="2"/>
      <c r="AF674" s="2"/>
      <c r="AG674" s="2"/>
      <c r="AH674" s="2"/>
      <c r="AI674" s="2"/>
    </row>
    <row r="675">
      <c r="D675" s="2"/>
      <c r="E675" s="2"/>
      <c r="F675" s="2"/>
      <c r="G675" s="2"/>
      <c r="H675" s="2"/>
      <c r="I675" s="2"/>
      <c r="J675" s="2"/>
      <c r="K675" s="2"/>
      <c r="L675" s="2"/>
      <c r="M675" s="6"/>
      <c r="N675" s="6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6"/>
      <c r="AC675" s="2"/>
      <c r="AD675" s="2"/>
      <c r="AE675" s="2"/>
      <c r="AF675" s="2"/>
      <c r="AG675" s="2"/>
      <c r="AH675" s="2"/>
      <c r="AI675" s="2"/>
    </row>
    <row r="676">
      <c r="D676" s="2"/>
      <c r="E676" s="2"/>
      <c r="F676" s="2"/>
      <c r="G676" s="2"/>
      <c r="H676" s="2"/>
      <c r="I676" s="2"/>
      <c r="J676" s="2"/>
      <c r="K676" s="2"/>
      <c r="L676" s="2"/>
      <c r="M676" s="6"/>
      <c r="N676" s="6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6"/>
      <c r="AC676" s="2"/>
      <c r="AD676" s="2"/>
      <c r="AE676" s="2"/>
      <c r="AF676" s="2"/>
      <c r="AG676" s="2"/>
      <c r="AH676" s="2"/>
      <c r="AI676" s="2"/>
    </row>
    <row r="677">
      <c r="D677" s="2"/>
      <c r="E677" s="2"/>
      <c r="F677" s="2"/>
      <c r="G677" s="2"/>
      <c r="H677" s="2"/>
      <c r="I677" s="2"/>
      <c r="J677" s="2"/>
      <c r="K677" s="2"/>
      <c r="L677" s="2"/>
      <c r="M677" s="6"/>
      <c r="N677" s="6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6"/>
      <c r="AC677" s="2"/>
      <c r="AD677" s="2"/>
      <c r="AE677" s="2"/>
      <c r="AF677" s="2"/>
      <c r="AG677" s="2"/>
      <c r="AH677" s="2"/>
      <c r="AI677" s="2"/>
    </row>
    <row r="678">
      <c r="D678" s="2"/>
      <c r="E678" s="2"/>
      <c r="F678" s="2"/>
      <c r="G678" s="2"/>
      <c r="H678" s="2"/>
      <c r="I678" s="2"/>
      <c r="J678" s="2"/>
      <c r="K678" s="2"/>
      <c r="L678" s="2"/>
      <c r="M678" s="6"/>
      <c r="N678" s="6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6"/>
      <c r="AC678" s="2"/>
      <c r="AD678" s="2"/>
      <c r="AE678" s="2"/>
      <c r="AF678" s="2"/>
      <c r="AG678" s="2"/>
      <c r="AH678" s="2"/>
      <c r="AI678" s="2"/>
    </row>
    <row r="679">
      <c r="D679" s="2"/>
      <c r="E679" s="2"/>
      <c r="F679" s="2"/>
      <c r="G679" s="2"/>
      <c r="H679" s="2"/>
      <c r="I679" s="2"/>
      <c r="J679" s="2"/>
      <c r="K679" s="2"/>
      <c r="L679" s="2"/>
      <c r="M679" s="6"/>
      <c r="N679" s="6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6"/>
      <c r="AC679" s="2"/>
      <c r="AD679" s="2"/>
      <c r="AE679" s="2"/>
      <c r="AF679" s="2"/>
      <c r="AG679" s="2"/>
      <c r="AH679" s="2"/>
      <c r="AI679" s="2"/>
    </row>
    <row r="680">
      <c r="D680" s="2"/>
      <c r="E680" s="2"/>
      <c r="F680" s="2"/>
      <c r="G680" s="2"/>
      <c r="H680" s="2"/>
      <c r="I680" s="2"/>
      <c r="J680" s="2"/>
      <c r="K680" s="2"/>
      <c r="L680" s="2"/>
      <c r="M680" s="6"/>
      <c r="N680" s="6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6"/>
      <c r="AC680" s="2"/>
      <c r="AD680" s="2"/>
      <c r="AE680" s="2"/>
      <c r="AF680" s="2"/>
      <c r="AG680" s="2"/>
      <c r="AH680" s="2"/>
      <c r="AI680" s="2"/>
    </row>
    <row r="681">
      <c r="D681" s="2"/>
      <c r="E681" s="2"/>
      <c r="F681" s="2"/>
      <c r="G681" s="2"/>
      <c r="H681" s="2"/>
      <c r="I681" s="2"/>
      <c r="J681" s="2"/>
      <c r="K681" s="2"/>
      <c r="L681" s="2"/>
      <c r="M681" s="6"/>
      <c r="N681" s="6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6"/>
      <c r="AC681" s="2"/>
      <c r="AD681" s="2"/>
      <c r="AE681" s="2"/>
      <c r="AF681" s="2"/>
      <c r="AG681" s="2"/>
      <c r="AH681" s="2"/>
      <c r="AI681" s="2"/>
    </row>
    <row r="682">
      <c r="D682" s="2"/>
      <c r="E682" s="2"/>
      <c r="F682" s="2"/>
      <c r="G682" s="2"/>
      <c r="H682" s="2"/>
      <c r="I682" s="2"/>
      <c r="J682" s="2"/>
      <c r="K682" s="2"/>
      <c r="L682" s="2"/>
      <c r="M682" s="6"/>
      <c r="N682" s="6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6"/>
      <c r="AC682" s="2"/>
      <c r="AD682" s="2"/>
      <c r="AE682" s="2"/>
      <c r="AF682" s="2"/>
      <c r="AG682" s="2"/>
      <c r="AH682" s="2"/>
      <c r="AI682" s="2"/>
    </row>
    <row r="683">
      <c r="D683" s="2"/>
      <c r="E683" s="2"/>
      <c r="F683" s="2"/>
      <c r="G683" s="2"/>
      <c r="H683" s="2"/>
      <c r="I683" s="2"/>
      <c r="J683" s="2"/>
      <c r="K683" s="2"/>
      <c r="L683" s="2"/>
      <c r="M683" s="6"/>
      <c r="N683" s="6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6"/>
      <c r="AC683" s="2"/>
      <c r="AD683" s="2"/>
      <c r="AE683" s="2"/>
      <c r="AF683" s="2"/>
      <c r="AG683" s="2"/>
      <c r="AH683" s="2"/>
      <c r="AI683" s="2"/>
    </row>
    <row r="684">
      <c r="D684" s="2"/>
      <c r="E684" s="2"/>
      <c r="F684" s="2"/>
      <c r="G684" s="2"/>
      <c r="H684" s="2"/>
      <c r="I684" s="2"/>
      <c r="J684" s="2"/>
      <c r="K684" s="2"/>
      <c r="L684" s="2"/>
      <c r="M684" s="6"/>
      <c r="N684" s="6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6"/>
      <c r="AC684" s="2"/>
      <c r="AD684" s="2"/>
      <c r="AE684" s="2"/>
      <c r="AF684" s="2"/>
      <c r="AG684" s="2"/>
      <c r="AH684" s="2"/>
      <c r="AI684" s="2"/>
    </row>
    <row r="685">
      <c r="D685" s="2"/>
      <c r="E685" s="2"/>
      <c r="F685" s="2"/>
      <c r="G685" s="2"/>
      <c r="H685" s="2"/>
      <c r="I685" s="2"/>
      <c r="J685" s="2"/>
      <c r="K685" s="2"/>
      <c r="L685" s="2"/>
      <c r="M685" s="6"/>
      <c r="N685" s="6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6"/>
      <c r="AC685" s="2"/>
      <c r="AD685" s="2"/>
      <c r="AE685" s="2"/>
      <c r="AF685" s="2"/>
      <c r="AG685" s="2"/>
      <c r="AH685" s="2"/>
      <c r="AI685" s="2"/>
    </row>
    <row r="686">
      <c r="D686" s="2"/>
      <c r="E686" s="2"/>
      <c r="F686" s="2"/>
      <c r="G686" s="2"/>
      <c r="H686" s="2"/>
      <c r="I686" s="2"/>
      <c r="J686" s="2"/>
      <c r="K686" s="2"/>
      <c r="L686" s="2"/>
      <c r="M686" s="6"/>
      <c r="N686" s="6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6"/>
      <c r="AC686" s="2"/>
      <c r="AD686" s="2"/>
      <c r="AE686" s="2"/>
      <c r="AF686" s="2"/>
      <c r="AG686" s="2"/>
      <c r="AH686" s="2"/>
      <c r="AI686" s="2"/>
    </row>
    <row r="687">
      <c r="D687" s="2"/>
      <c r="E687" s="2"/>
      <c r="F687" s="2"/>
      <c r="G687" s="2"/>
      <c r="H687" s="2"/>
      <c r="I687" s="2"/>
      <c r="J687" s="2"/>
      <c r="K687" s="2"/>
      <c r="L687" s="2"/>
      <c r="M687" s="6"/>
      <c r="N687" s="6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6"/>
      <c r="AC687" s="2"/>
      <c r="AD687" s="2"/>
      <c r="AE687" s="2"/>
      <c r="AF687" s="2"/>
      <c r="AG687" s="2"/>
      <c r="AH687" s="2"/>
      <c r="AI687" s="2"/>
    </row>
    <row r="688">
      <c r="D688" s="2"/>
      <c r="E688" s="2"/>
      <c r="F688" s="2"/>
      <c r="G688" s="2"/>
      <c r="H688" s="2"/>
      <c r="I688" s="2"/>
      <c r="J688" s="2"/>
      <c r="K688" s="2"/>
      <c r="L688" s="2"/>
      <c r="M688" s="6"/>
      <c r="N688" s="6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6"/>
      <c r="AC688" s="2"/>
      <c r="AD688" s="2"/>
      <c r="AE688" s="2"/>
      <c r="AF688" s="2"/>
      <c r="AG688" s="2"/>
      <c r="AH688" s="2"/>
      <c r="AI688" s="2"/>
    </row>
    <row r="689">
      <c r="D689" s="2"/>
      <c r="E689" s="2"/>
      <c r="F689" s="2"/>
      <c r="G689" s="2"/>
      <c r="H689" s="2"/>
      <c r="I689" s="2"/>
      <c r="J689" s="2"/>
      <c r="K689" s="2"/>
      <c r="L689" s="2"/>
      <c r="M689" s="6"/>
      <c r="N689" s="6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6"/>
      <c r="AC689" s="2"/>
      <c r="AD689" s="2"/>
      <c r="AE689" s="2"/>
      <c r="AF689" s="2"/>
      <c r="AG689" s="2"/>
      <c r="AH689" s="2"/>
      <c r="AI689" s="2"/>
    </row>
    <row r="690">
      <c r="D690" s="2"/>
      <c r="E690" s="2"/>
      <c r="F690" s="2"/>
      <c r="G690" s="2"/>
      <c r="H690" s="2"/>
      <c r="I690" s="2"/>
      <c r="J690" s="2"/>
      <c r="K690" s="2"/>
      <c r="L690" s="2"/>
      <c r="M690" s="6"/>
      <c r="N690" s="6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6"/>
      <c r="AC690" s="2"/>
      <c r="AD690" s="2"/>
      <c r="AE690" s="2"/>
      <c r="AF690" s="2"/>
      <c r="AG690" s="2"/>
      <c r="AH690" s="2"/>
      <c r="AI690" s="2"/>
    </row>
    <row r="691">
      <c r="D691" s="2"/>
      <c r="E691" s="2"/>
      <c r="F691" s="2"/>
      <c r="G691" s="2"/>
      <c r="H691" s="2"/>
      <c r="I691" s="2"/>
      <c r="J691" s="2"/>
      <c r="K691" s="2"/>
      <c r="L691" s="2"/>
      <c r="M691" s="6"/>
      <c r="N691" s="6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6"/>
      <c r="AC691" s="2"/>
      <c r="AD691" s="2"/>
      <c r="AE691" s="2"/>
      <c r="AF691" s="2"/>
      <c r="AG691" s="2"/>
      <c r="AH691" s="2"/>
      <c r="AI691" s="2"/>
    </row>
    <row r="692">
      <c r="D692" s="2"/>
      <c r="E692" s="2"/>
      <c r="F692" s="2"/>
      <c r="G692" s="2"/>
      <c r="H692" s="2"/>
      <c r="I692" s="2"/>
      <c r="J692" s="2"/>
      <c r="K692" s="2"/>
      <c r="L692" s="2"/>
      <c r="M692" s="6"/>
      <c r="N692" s="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6"/>
      <c r="AC692" s="2"/>
      <c r="AD692" s="2"/>
      <c r="AE692" s="2"/>
      <c r="AF692" s="2"/>
      <c r="AG692" s="2"/>
      <c r="AH692" s="2"/>
      <c r="AI692" s="2"/>
    </row>
    <row r="693">
      <c r="D693" s="2"/>
      <c r="E693" s="2"/>
      <c r="F693" s="2"/>
      <c r="G693" s="2"/>
      <c r="H693" s="2"/>
      <c r="I693" s="2"/>
      <c r="J693" s="2"/>
      <c r="K693" s="2"/>
      <c r="L693" s="2"/>
      <c r="M693" s="6"/>
      <c r="N693" s="6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6"/>
      <c r="AC693" s="2"/>
      <c r="AD693" s="2"/>
      <c r="AE693" s="2"/>
      <c r="AF693" s="2"/>
      <c r="AG693" s="2"/>
      <c r="AH693" s="2"/>
      <c r="AI693" s="2"/>
    </row>
    <row r="694">
      <c r="D694" s="2"/>
      <c r="E694" s="2"/>
      <c r="F694" s="2"/>
      <c r="G694" s="2"/>
      <c r="H694" s="2"/>
      <c r="I694" s="2"/>
      <c r="J694" s="2"/>
      <c r="K694" s="2"/>
      <c r="L694" s="2"/>
      <c r="M694" s="6"/>
      <c r="N694" s="6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6"/>
      <c r="AC694" s="2"/>
      <c r="AD694" s="2"/>
      <c r="AE694" s="2"/>
      <c r="AF694" s="2"/>
      <c r="AG694" s="2"/>
      <c r="AH694" s="2"/>
      <c r="AI694" s="2"/>
    </row>
    <row r="695">
      <c r="D695" s="2"/>
      <c r="E695" s="2"/>
      <c r="F695" s="2"/>
      <c r="G695" s="2"/>
      <c r="H695" s="2"/>
      <c r="I695" s="2"/>
      <c r="J695" s="2"/>
      <c r="K695" s="2"/>
      <c r="L695" s="2"/>
      <c r="M695" s="6"/>
      <c r="N695" s="6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6"/>
      <c r="AC695" s="2"/>
      <c r="AD695" s="2"/>
      <c r="AE695" s="2"/>
      <c r="AF695" s="2"/>
      <c r="AG695" s="2"/>
      <c r="AH695" s="2"/>
      <c r="AI695" s="2"/>
    </row>
    <row r="696">
      <c r="D696" s="2"/>
      <c r="E696" s="2"/>
      <c r="F696" s="2"/>
      <c r="G696" s="2"/>
      <c r="H696" s="2"/>
      <c r="I696" s="2"/>
      <c r="J696" s="2"/>
      <c r="K696" s="2"/>
      <c r="L696" s="2"/>
      <c r="M696" s="6"/>
      <c r="N696" s="6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6"/>
      <c r="AC696" s="2"/>
      <c r="AD696" s="2"/>
      <c r="AE696" s="2"/>
      <c r="AF696" s="2"/>
      <c r="AG696" s="2"/>
      <c r="AH696" s="2"/>
      <c r="AI696" s="2"/>
    </row>
    <row r="697">
      <c r="D697" s="2"/>
      <c r="E697" s="2"/>
      <c r="F697" s="2"/>
      <c r="G697" s="2"/>
      <c r="H697" s="2"/>
      <c r="I697" s="2"/>
      <c r="J697" s="2"/>
      <c r="K697" s="2"/>
      <c r="L697" s="2"/>
      <c r="M697" s="6"/>
      <c r="N697" s="6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6"/>
      <c r="AC697" s="2"/>
      <c r="AD697" s="2"/>
      <c r="AE697" s="2"/>
      <c r="AF697" s="2"/>
      <c r="AG697" s="2"/>
      <c r="AH697" s="2"/>
      <c r="AI697" s="2"/>
    </row>
    <row r="698">
      <c r="D698" s="2"/>
      <c r="E698" s="2"/>
      <c r="F698" s="2"/>
      <c r="G698" s="2"/>
      <c r="H698" s="2"/>
      <c r="I698" s="2"/>
      <c r="J698" s="2"/>
      <c r="K698" s="2"/>
      <c r="L698" s="2"/>
      <c r="M698" s="6"/>
      <c r="N698" s="6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6"/>
      <c r="AC698" s="2"/>
      <c r="AD698" s="2"/>
      <c r="AE698" s="2"/>
      <c r="AF698" s="2"/>
      <c r="AG698" s="2"/>
      <c r="AH698" s="2"/>
      <c r="AI698" s="2"/>
    </row>
    <row r="699">
      <c r="D699" s="2"/>
      <c r="E699" s="2"/>
      <c r="F699" s="2"/>
      <c r="G699" s="2"/>
      <c r="H699" s="2"/>
      <c r="I699" s="2"/>
      <c r="J699" s="2"/>
      <c r="K699" s="2"/>
      <c r="L699" s="2"/>
      <c r="M699" s="6"/>
      <c r="N699" s="6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6"/>
      <c r="AC699" s="2"/>
      <c r="AD699" s="2"/>
      <c r="AE699" s="2"/>
      <c r="AF699" s="2"/>
      <c r="AG699" s="2"/>
      <c r="AH699" s="2"/>
      <c r="AI699" s="2"/>
    </row>
    <row r="700">
      <c r="D700" s="2"/>
      <c r="E700" s="2"/>
      <c r="F700" s="2"/>
      <c r="G700" s="2"/>
      <c r="H700" s="2"/>
      <c r="I700" s="2"/>
      <c r="J700" s="2"/>
      <c r="K700" s="2"/>
      <c r="L700" s="2"/>
      <c r="M700" s="6"/>
      <c r="N700" s="6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6"/>
      <c r="AC700" s="2"/>
      <c r="AD700" s="2"/>
      <c r="AE700" s="2"/>
      <c r="AF700" s="2"/>
      <c r="AG700" s="2"/>
      <c r="AH700" s="2"/>
      <c r="AI700" s="2"/>
    </row>
    <row r="701">
      <c r="D701" s="2"/>
      <c r="E701" s="2"/>
      <c r="F701" s="2"/>
      <c r="G701" s="2"/>
      <c r="H701" s="2"/>
      <c r="I701" s="2"/>
      <c r="J701" s="2"/>
      <c r="K701" s="2"/>
      <c r="L701" s="2"/>
      <c r="M701" s="6"/>
      <c r="N701" s="6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6"/>
      <c r="AC701" s="2"/>
      <c r="AD701" s="2"/>
      <c r="AE701" s="2"/>
      <c r="AF701" s="2"/>
      <c r="AG701" s="2"/>
      <c r="AH701" s="2"/>
      <c r="AI701" s="2"/>
    </row>
    <row r="702">
      <c r="D702" s="2"/>
      <c r="E702" s="2"/>
      <c r="F702" s="2"/>
      <c r="G702" s="2"/>
      <c r="H702" s="2"/>
      <c r="I702" s="2"/>
      <c r="J702" s="2"/>
      <c r="K702" s="2"/>
      <c r="L702" s="2"/>
      <c r="M702" s="6"/>
      <c r="N702" s="6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6"/>
      <c r="AC702" s="2"/>
      <c r="AD702" s="2"/>
      <c r="AE702" s="2"/>
      <c r="AF702" s="2"/>
      <c r="AG702" s="2"/>
      <c r="AH702" s="2"/>
      <c r="AI702" s="2"/>
    </row>
    <row r="703">
      <c r="D703" s="2"/>
      <c r="E703" s="2"/>
      <c r="F703" s="2"/>
      <c r="G703" s="2"/>
      <c r="H703" s="2"/>
      <c r="I703" s="2"/>
      <c r="J703" s="2"/>
      <c r="K703" s="2"/>
      <c r="L703" s="2"/>
      <c r="M703" s="6"/>
      <c r="N703" s="6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6"/>
      <c r="AC703" s="2"/>
      <c r="AD703" s="2"/>
      <c r="AE703" s="2"/>
      <c r="AF703" s="2"/>
      <c r="AG703" s="2"/>
      <c r="AH703" s="2"/>
      <c r="AI703" s="2"/>
    </row>
    <row r="704">
      <c r="D704" s="2"/>
      <c r="E704" s="2"/>
      <c r="F704" s="2"/>
      <c r="G704" s="2"/>
      <c r="H704" s="2"/>
      <c r="I704" s="2"/>
      <c r="J704" s="2"/>
      <c r="K704" s="2"/>
      <c r="L704" s="2"/>
      <c r="M704" s="6"/>
      <c r="N704" s="6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6"/>
      <c r="AC704" s="2"/>
      <c r="AD704" s="2"/>
      <c r="AE704" s="2"/>
      <c r="AF704" s="2"/>
      <c r="AG704" s="2"/>
      <c r="AH704" s="2"/>
      <c r="AI704" s="2"/>
    </row>
    <row r="705">
      <c r="D705" s="2"/>
      <c r="E705" s="2"/>
      <c r="F705" s="2"/>
      <c r="G705" s="2"/>
      <c r="H705" s="2"/>
      <c r="I705" s="2"/>
      <c r="J705" s="2"/>
      <c r="K705" s="2"/>
      <c r="L705" s="2"/>
      <c r="M705" s="6"/>
      <c r="N705" s="6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6"/>
      <c r="AC705" s="2"/>
      <c r="AD705" s="2"/>
      <c r="AE705" s="2"/>
      <c r="AF705" s="2"/>
      <c r="AG705" s="2"/>
      <c r="AH705" s="2"/>
      <c r="AI705" s="2"/>
    </row>
    <row r="706">
      <c r="D706" s="2"/>
      <c r="E706" s="2"/>
      <c r="F706" s="2"/>
      <c r="G706" s="2"/>
      <c r="H706" s="2"/>
      <c r="I706" s="2"/>
      <c r="J706" s="2"/>
      <c r="K706" s="2"/>
      <c r="L706" s="2"/>
      <c r="M706" s="6"/>
      <c r="N706" s="6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6"/>
      <c r="AC706" s="2"/>
      <c r="AD706" s="2"/>
      <c r="AE706" s="2"/>
      <c r="AF706" s="2"/>
      <c r="AG706" s="2"/>
      <c r="AH706" s="2"/>
      <c r="AI706" s="2"/>
    </row>
    <row r="707">
      <c r="D707" s="2"/>
      <c r="E707" s="2"/>
      <c r="F707" s="2"/>
      <c r="G707" s="2"/>
      <c r="H707" s="2"/>
      <c r="I707" s="2"/>
      <c r="J707" s="2"/>
      <c r="K707" s="2"/>
      <c r="L707" s="2"/>
      <c r="M707" s="6"/>
      <c r="N707" s="6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6"/>
      <c r="AC707" s="2"/>
      <c r="AD707" s="2"/>
      <c r="AE707" s="2"/>
      <c r="AF707" s="2"/>
      <c r="AG707" s="2"/>
      <c r="AH707" s="2"/>
      <c r="AI707" s="2"/>
    </row>
    <row r="708">
      <c r="D708" s="2"/>
      <c r="E708" s="2"/>
      <c r="F708" s="2"/>
      <c r="G708" s="2"/>
      <c r="H708" s="2"/>
      <c r="I708" s="2"/>
      <c r="J708" s="2"/>
      <c r="K708" s="2"/>
      <c r="L708" s="2"/>
      <c r="M708" s="6"/>
      <c r="N708" s="6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6"/>
      <c r="AC708" s="2"/>
      <c r="AD708" s="2"/>
      <c r="AE708" s="2"/>
      <c r="AF708" s="2"/>
      <c r="AG708" s="2"/>
      <c r="AH708" s="2"/>
      <c r="AI708" s="2"/>
    </row>
    <row r="709">
      <c r="D709" s="2"/>
      <c r="E709" s="2"/>
      <c r="F709" s="2"/>
      <c r="G709" s="2"/>
      <c r="H709" s="2"/>
      <c r="I709" s="2"/>
      <c r="J709" s="2"/>
      <c r="K709" s="2"/>
      <c r="L709" s="2"/>
      <c r="M709" s="6"/>
      <c r="N709" s="6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6"/>
      <c r="AC709" s="2"/>
      <c r="AD709" s="2"/>
      <c r="AE709" s="2"/>
      <c r="AF709" s="2"/>
      <c r="AG709" s="2"/>
      <c r="AH709" s="2"/>
      <c r="AI709" s="2"/>
    </row>
    <row r="710">
      <c r="D710" s="2"/>
      <c r="E710" s="2"/>
      <c r="F710" s="2"/>
      <c r="G710" s="2"/>
      <c r="H710" s="2"/>
      <c r="I710" s="2"/>
      <c r="J710" s="2"/>
      <c r="K710" s="2"/>
      <c r="L710" s="2"/>
      <c r="M710" s="6"/>
      <c r="N710" s="6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6"/>
      <c r="AC710" s="2"/>
      <c r="AD710" s="2"/>
      <c r="AE710" s="2"/>
      <c r="AF710" s="2"/>
      <c r="AG710" s="2"/>
      <c r="AH710" s="2"/>
      <c r="AI710" s="2"/>
    </row>
    <row r="711">
      <c r="D711" s="2"/>
      <c r="E711" s="2"/>
      <c r="F711" s="2"/>
      <c r="G711" s="2"/>
      <c r="H711" s="2"/>
      <c r="I711" s="2"/>
      <c r="J711" s="2"/>
      <c r="K711" s="2"/>
      <c r="L711" s="2"/>
      <c r="M711" s="6"/>
      <c r="N711" s="6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6"/>
      <c r="AC711" s="2"/>
      <c r="AD711" s="2"/>
      <c r="AE711" s="2"/>
      <c r="AF711" s="2"/>
      <c r="AG711" s="2"/>
      <c r="AH711" s="2"/>
      <c r="AI711" s="2"/>
    </row>
    <row r="712">
      <c r="D712" s="2"/>
      <c r="E712" s="2"/>
      <c r="F712" s="2"/>
      <c r="G712" s="2"/>
      <c r="H712" s="2"/>
      <c r="I712" s="2"/>
      <c r="J712" s="2"/>
      <c r="K712" s="2"/>
      <c r="L712" s="2"/>
      <c r="M712" s="6"/>
      <c r="N712" s="6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6"/>
      <c r="AC712" s="2"/>
      <c r="AD712" s="2"/>
      <c r="AE712" s="2"/>
      <c r="AF712" s="2"/>
      <c r="AG712" s="2"/>
      <c r="AH712" s="2"/>
      <c r="AI712" s="2"/>
    </row>
    <row r="713">
      <c r="D713" s="2"/>
      <c r="E713" s="2"/>
      <c r="F713" s="2"/>
      <c r="G713" s="2"/>
      <c r="H713" s="2"/>
      <c r="I713" s="2"/>
      <c r="J713" s="2"/>
      <c r="K713" s="2"/>
      <c r="L713" s="2"/>
      <c r="M713" s="6"/>
      <c r="N713" s="6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6"/>
      <c r="AC713" s="2"/>
      <c r="AD713" s="2"/>
      <c r="AE713" s="2"/>
      <c r="AF713" s="2"/>
      <c r="AG713" s="2"/>
      <c r="AH713" s="2"/>
      <c r="AI713" s="2"/>
    </row>
    <row r="714">
      <c r="D714" s="2"/>
      <c r="E714" s="2"/>
      <c r="F714" s="2"/>
      <c r="G714" s="2"/>
      <c r="H714" s="2"/>
      <c r="I714" s="2"/>
      <c r="J714" s="2"/>
      <c r="K714" s="2"/>
      <c r="L714" s="2"/>
      <c r="M714" s="6"/>
      <c r="N714" s="6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6"/>
      <c r="AC714" s="2"/>
      <c r="AD714" s="2"/>
      <c r="AE714" s="2"/>
      <c r="AF714" s="2"/>
      <c r="AG714" s="2"/>
      <c r="AH714" s="2"/>
      <c r="AI714" s="2"/>
    </row>
    <row r="715">
      <c r="D715" s="2"/>
      <c r="E715" s="2"/>
      <c r="F715" s="2"/>
      <c r="G715" s="2"/>
      <c r="H715" s="2"/>
      <c r="I715" s="2"/>
      <c r="J715" s="2"/>
      <c r="K715" s="2"/>
      <c r="L715" s="2"/>
      <c r="M715" s="6"/>
      <c r="N715" s="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6"/>
      <c r="AC715" s="2"/>
      <c r="AD715" s="2"/>
      <c r="AE715" s="2"/>
      <c r="AF715" s="2"/>
      <c r="AG715" s="2"/>
      <c r="AH715" s="2"/>
      <c r="AI715" s="2"/>
    </row>
    <row r="716">
      <c r="D716" s="2"/>
      <c r="E716" s="2"/>
      <c r="F716" s="2"/>
      <c r="G716" s="2"/>
      <c r="H716" s="2"/>
      <c r="I716" s="2"/>
      <c r="J716" s="2"/>
      <c r="K716" s="2"/>
      <c r="L716" s="2"/>
      <c r="M716" s="6"/>
      <c r="N716" s="6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6"/>
      <c r="AC716" s="2"/>
      <c r="AD716" s="2"/>
      <c r="AE716" s="2"/>
      <c r="AF716" s="2"/>
      <c r="AG716" s="2"/>
      <c r="AH716" s="2"/>
      <c r="AI716" s="2"/>
    </row>
    <row r="717">
      <c r="D717" s="2"/>
      <c r="E717" s="2"/>
      <c r="F717" s="2"/>
      <c r="G717" s="2"/>
      <c r="H717" s="2"/>
      <c r="I717" s="2"/>
      <c r="J717" s="2"/>
      <c r="K717" s="2"/>
      <c r="L717" s="2"/>
      <c r="M717" s="6"/>
      <c r="N717" s="6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6"/>
      <c r="AC717" s="2"/>
      <c r="AD717" s="2"/>
      <c r="AE717" s="2"/>
      <c r="AF717" s="2"/>
      <c r="AG717" s="2"/>
      <c r="AH717" s="2"/>
      <c r="AI717" s="2"/>
    </row>
    <row r="718">
      <c r="D718" s="2"/>
      <c r="E718" s="2"/>
      <c r="F718" s="2"/>
      <c r="G718" s="2"/>
      <c r="H718" s="2"/>
      <c r="I718" s="2"/>
      <c r="J718" s="2"/>
      <c r="K718" s="2"/>
      <c r="L718" s="2"/>
      <c r="M718" s="6"/>
      <c r="N718" s="6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6"/>
      <c r="AC718" s="2"/>
      <c r="AD718" s="2"/>
      <c r="AE718" s="2"/>
      <c r="AF718" s="2"/>
      <c r="AG718" s="2"/>
      <c r="AH718" s="2"/>
      <c r="AI718" s="2"/>
    </row>
    <row r="719">
      <c r="D719" s="2"/>
      <c r="E719" s="2"/>
      <c r="F719" s="2"/>
      <c r="G719" s="2"/>
      <c r="H719" s="2"/>
      <c r="I719" s="2"/>
      <c r="J719" s="2"/>
      <c r="K719" s="2"/>
      <c r="L719" s="2"/>
      <c r="M719" s="6"/>
      <c r="N719" s="6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6"/>
      <c r="AC719" s="2"/>
      <c r="AD719" s="2"/>
      <c r="AE719" s="2"/>
      <c r="AF719" s="2"/>
      <c r="AG719" s="2"/>
      <c r="AH719" s="2"/>
      <c r="AI719" s="2"/>
    </row>
    <row r="720">
      <c r="D720" s="2"/>
      <c r="E720" s="2"/>
      <c r="F720" s="2"/>
      <c r="G720" s="2"/>
      <c r="H720" s="2"/>
      <c r="I720" s="2"/>
      <c r="J720" s="2"/>
      <c r="K720" s="2"/>
      <c r="L720" s="2"/>
      <c r="M720" s="6"/>
      <c r="N720" s="6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6"/>
      <c r="AC720" s="2"/>
      <c r="AD720" s="2"/>
      <c r="AE720" s="2"/>
      <c r="AF720" s="2"/>
      <c r="AG720" s="2"/>
      <c r="AH720" s="2"/>
      <c r="AI720" s="2"/>
    </row>
    <row r="721">
      <c r="D721" s="2"/>
      <c r="E721" s="2"/>
      <c r="F721" s="2"/>
      <c r="G721" s="2"/>
      <c r="H721" s="2"/>
      <c r="I721" s="2"/>
      <c r="J721" s="2"/>
      <c r="K721" s="2"/>
      <c r="L721" s="2"/>
      <c r="M721" s="6"/>
      <c r="N721" s="6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6"/>
      <c r="AC721" s="2"/>
      <c r="AD721" s="2"/>
      <c r="AE721" s="2"/>
      <c r="AF721" s="2"/>
      <c r="AG721" s="2"/>
      <c r="AH721" s="2"/>
      <c r="AI721" s="2"/>
    </row>
    <row r="722">
      <c r="D722" s="2"/>
      <c r="E722" s="2"/>
      <c r="F722" s="2"/>
      <c r="G722" s="2"/>
      <c r="H722" s="2"/>
      <c r="I722" s="2"/>
      <c r="J722" s="2"/>
      <c r="K722" s="2"/>
      <c r="L722" s="2"/>
      <c r="M722" s="6"/>
      <c r="N722" s="6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6"/>
      <c r="AC722" s="2"/>
      <c r="AD722" s="2"/>
      <c r="AE722" s="2"/>
      <c r="AF722" s="2"/>
      <c r="AG722" s="2"/>
      <c r="AH722" s="2"/>
      <c r="AI722" s="2"/>
    </row>
    <row r="723">
      <c r="D723" s="2"/>
      <c r="E723" s="2"/>
      <c r="F723" s="2"/>
      <c r="G723" s="2"/>
      <c r="H723" s="2"/>
      <c r="I723" s="2"/>
      <c r="J723" s="2"/>
      <c r="K723" s="2"/>
      <c r="L723" s="2"/>
      <c r="M723" s="6"/>
      <c r="N723" s="6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6"/>
      <c r="AC723" s="2"/>
      <c r="AD723" s="2"/>
      <c r="AE723" s="2"/>
      <c r="AF723" s="2"/>
      <c r="AG723" s="2"/>
      <c r="AH723" s="2"/>
      <c r="AI723" s="2"/>
    </row>
    <row r="724">
      <c r="D724" s="2"/>
      <c r="E724" s="2"/>
      <c r="F724" s="2"/>
      <c r="G724" s="2"/>
      <c r="H724" s="2"/>
      <c r="I724" s="2"/>
      <c r="J724" s="2"/>
      <c r="K724" s="2"/>
      <c r="L724" s="2"/>
      <c r="M724" s="6"/>
      <c r="N724" s="6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6"/>
      <c r="AC724" s="2"/>
      <c r="AD724" s="2"/>
      <c r="AE724" s="2"/>
      <c r="AF724" s="2"/>
      <c r="AG724" s="2"/>
      <c r="AH724" s="2"/>
      <c r="AI724" s="2"/>
    </row>
    <row r="725">
      <c r="D725" s="2"/>
      <c r="E725" s="2"/>
      <c r="F725" s="2"/>
      <c r="G725" s="2"/>
      <c r="H725" s="2"/>
      <c r="I725" s="2"/>
      <c r="J725" s="2"/>
      <c r="K725" s="2"/>
      <c r="L725" s="2"/>
      <c r="M725" s="6"/>
      <c r="N725" s="6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6"/>
      <c r="AC725" s="2"/>
      <c r="AD725" s="2"/>
      <c r="AE725" s="2"/>
      <c r="AF725" s="2"/>
      <c r="AG725" s="2"/>
      <c r="AH725" s="2"/>
      <c r="AI725" s="2"/>
    </row>
    <row r="726">
      <c r="D726" s="2"/>
      <c r="E726" s="2"/>
      <c r="F726" s="2"/>
      <c r="G726" s="2"/>
      <c r="H726" s="2"/>
      <c r="I726" s="2"/>
      <c r="J726" s="2"/>
      <c r="K726" s="2"/>
      <c r="L726" s="2"/>
      <c r="M726" s="6"/>
      <c r="N726" s="6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6"/>
      <c r="AC726" s="2"/>
      <c r="AD726" s="2"/>
      <c r="AE726" s="2"/>
      <c r="AF726" s="2"/>
      <c r="AG726" s="2"/>
      <c r="AH726" s="2"/>
      <c r="AI726" s="2"/>
    </row>
    <row r="727">
      <c r="D727" s="2"/>
      <c r="E727" s="2"/>
      <c r="F727" s="2"/>
      <c r="G727" s="2"/>
      <c r="H727" s="2"/>
      <c r="I727" s="2"/>
      <c r="J727" s="2"/>
      <c r="K727" s="2"/>
      <c r="L727" s="2"/>
      <c r="M727" s="6"/>
      <c r="N727" s="6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6"/>
      <c r="AC727" s="2"/>
      <c r="AD727" s="2"/>
      <c r="AE727" s="2"/>
      <c r="AF727" s="2"/>
      <c r="AG727" s="2"/>
      <c r="AH727" s="2"/>
      <c r="AI727" s="2"/>
    </row>
    <row r="728">
      <c r="D728" s="2"/>
      <c r="E728" s="2"/>
      <c r="F728" s="2"/>
      <c r="G728" s="2"/>
      <c r="H728" s="2"/>
      <c r="I728" s="2"/>
      <c r="J728" s="2"/>
      <c r="K728" s="2"/>
      <c r="L728" s="2"/>
      <c r="M728" s="6"/>
      <c r="N728" s="6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6"/>
      <c r="AC728" s="2"/>
      <c r="AD728" s="2"/>
      <c r="AE728" s="2"/>
      <c r="AF728" s="2"/>
      <c r="AG728" s="2"/>
      <c r="AH728" s="2"/>
      <c r="AI728" s="2"/>
    </row>
    <row r="729">
      <c r="D729" s="2"/>
      <c r="E729" s="2"/>
      <c r="F729" s="2"/>
      <c r="G729" s="2"/>
      <c r="H729" s="2"/>
      <c r="I729" s="2"/>
      <c r="J729" s="2"/>
      <c r="K729" s="2"/>
      <c r="L729" s="2"/>
      <c r="M729" s="6"/>
      <c r="N729" s="6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6"/>
      <c r="AC729" s="2"/>
      <c r="AD729" s="2"/>
      <c r="AE729" s="2"/>
      <c r="AF729" s="2"/>
      <c r="AG729" s="2"/>
      <c r="AH729" s="2"/>
      <c r="AI729" s="2"/>
    </row>
    <row r="730">
      <c r="D730" s="2"/>
      <c r="E730" s="2"/>
      <c r="F730" s="2"/>
      <c r="G730" s="2"/>
      <c r="H730" s="2"/>
      <c r="I730" s="2"/>
      <c r="J730" s="2"/>
      <c r="K730" s="2"/>
      <c r="L730" s="2"/>
      <c r="M730" s="6"/>
      <c r="N730" s="6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6"/>
      <c r="AC730" s="2"/>
      <c r="AD730" s="2"/>
      <c r="AE730" s="2"/>
      <c r="AF730" s="2"/>
      <c r="AG730" s="2"/>
      <c r="AH730" s="2"/>
      <c r="AI730" s="2"/>
    </row>
    <row r="731">
      <c r="D731" s="2"/>
      <c r="E731" s="2"/>
      <c r="F731" s="2"/>
      <c r="G731" s="2"/>
      <c r="H731" s="2"/>
      <c r="I731" s="2"/>
      <c r="J731" s="2"/>
      <c r="K731" s="2"/>
      <c r="L731" s="2"/>
      <c r="M731" s="6"/>
      <c r="N731" s="6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6"/>
      <c r="AC731" s="2"/>
      <c r="AD731" s="2"/>
      <c r="AE731" s="2"/>
      <c r="AF731" s="2"/>
      <c r="AG731" s="2"/>
      <c r="AH731" s="2"/>
      <c r="AI731" s="2"/>
    </row>
    <row r="732">
      <c r="D732" s="2"/>
      <c r="E732" s="2"/>
      <c r="F732" s="2"/>
      <c r="G732" s="2"/>
      <c r="H732" s="2"/>
      <c r="I732" s="2"/>
      <c r="J732" s="2"/>
      <c r="K732" s="2"/>
      <c r="L732" s="2"/>
      <c r="M732" s="6"/>
      <c r="N732" s="6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6"/>
      <c r="AC732" s="2"/>
      <c r="AD732" s="2"/>
      <c r="AE732" s="2"/>
      <c r="AF732" s="2"/>
      <c r="AG732" s="2"/>
      <c r="AH732" s="2"/>
      <c r="AI732" s="2"/>
    </row>
    <row r="733">
      <c r="D733" s="2"/>
      <c r="E733" s="2"/>
      <c r="F733" s="2"/>
      <c r="G733" s="2"/>
      <c r="H733" s="2"/>
      <c r="I733" s="2"/>
      <c r="J733" s="2"/>
      <c r="K733" s="2"/>
      <c r="L733" s="2"/>
      <c r="M733" s="6"/>
      <c r="N733" s="6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6"/>
      <c r="AC733" s="2"/>
      <c r="AD733" s="2"/>
      <c r="AE733" s="2"/>
      <c r="AF733" s="2"/>
      <c r="AG733" s="2"/>
      <c r="AH733" s="2"/>
      <c r="AI733" s="2"/>
    </row>
    <row r="734">
      <c r="D734" s="2"/>
      <c r="E734" s="2"/>
      <c r="F734" s="2"/>
      <c r="G734" s="2"/>
      <c r="H734" s="2"/>
      <c r="I734" s="2"/>
      <c r="J734" s="2"/>
      <c r="K734" s="2"/>
      <c r="L734" s="2"/>
      <c r="M734" s="6"/>
      <c r="N734" s="6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6"/>
      <c r="AC734" s="2"/>
      <c r="AD734" s="2"/>
      <c r="AE734" s="2"/>
      <c r="AF734" s="2"/>
      <c r="AG734" s="2"/>
      <c r="AH734" s="2"/>
      <c r="AI734" s="2"/>
    </row>
    <row r="735">
      <c r="D735" s="2"/>
      <c r="E735" s="2"/>
      <c r="F735" s="2"/>
      <c r="G735" s="2"/>
      <c r="H735" s="2"/>
      <c r="I735" s="2"/>
      <c r="J735" s="2"/>
      <c r="K735" s="2"/>
      <c r="L735" s="2"/>
      <c r="M735" s="6"/>
      <c r="N735" s="6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6"/>
      <c r="AC735" s="2"/>
      <c r="AD735" s="2"/>
      <c r="AE735" s="2"/>
      <c r="AF735" s="2"/>
      <c r="AG735" s="2"/>
      <c r="AH735" s="2"/>
      <c r="AI735" s="2"/>
    </row>
    <row r="736">
      <c r="D736" s="2"/>
      <c r="E736" s="2"/>
      <c r="F736" s="2"/>
      <c r="G736" s="2"/>
      <c r="H736" s="2"/>
      <c r="I736" s="2"/>
      <c r="J736" s="2"/>
      <c r="K736" s="2"/>
      <c r="L736" s="2"/>
      <c r="M736" s="6"/>
      <c r="N736" s="6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6"/>
      <c r="AC736" s="2"/>
      <c r="AD736" s="2"/>
      <c r="AE736" s="2"/>
      <c r="AF736" s="2"/>
      <c r="AG736" s="2"/>
      <c r="AH736" s="2"/>
      <c r="AI736" s="2"/>
    </row>
    <row r="737">
      <c r="D737" s="2"/>
      <c r="E737" s="2"/>
      <c r="F737" s="2"/>
      <c r="G737" s="2"/>
      <c r="H737" s="2"/>
      <c r="I737" s="2"/>
      <c r="J737" s="2"/>
      <c r="K737" s="2"/>
      <c r="L737" s="2"/>
      <c r="M737" s="6"/>
      <c r="N737" s="6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6"/>
      <c r="AC737" s="2"/>
      <c r="AD737" s="2"/>
      <c r="AE737" s="2"/>
      <c r="AF737" s="2"/>
      <c r="AG737" s="2"/>
      <c r="AH737" s="2"/>
      <c r="AI737" s="2"/>
    </row>
    <row r="738">
      <c r="D738" s="2"/>
      <c r="E738" s="2"/>
      <c r="F738" s="2"/>
      <c r="G738" s="2"/>
      <c r="H738" s="2"/>
      <c r="I738" s="2"/>
      <c r="J738" s="2"/>
      <c r="K738" s="2"/>
      <c r="L738" s="2"/>
      <c r="M738" s="6"/>
      <c r="N738" s="6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6"/>
      <c r="AC738" s="2"/>
      <c r="AD738" s="2"/>
      <c r="AE738" s="2"/>
      <c r="AF738" s="2"/>
      <c r="AG738" s="2"/>
      <c r="AH738" s="2"/>
      <c r="AI738" s="2"/>
    </row>
    <row r="739">
      <c r="D739" s="2"/>
      <c r="E739" s="2"/>
      <c r="F739" s="2"/>
      <c r="G739" s="2"/>
      <c r="H739" s="2"/>
      <c r="I739" s="2"/>
      <c r="J739" s="2"/>
      <c r="K739" s="2"/>
      <c r="L739" s="2"/>
      <c r="M739" s="6"/>
      <c r="N739" s="6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6"/>
      <c r="AC739" s="2"/>
      <c r="AD739" s="2"/>
      <c r="AE739" s="2"/>
      <c r="AF739" s="2"/>
      <c r="AG739" s="2"/>
      <c r="AH739" s="2"/>
      <c r="AI739" s="2"/>
    </row>
    <row r="740">
      <c r="D740" s="2"/>
      <c r="E740" s="2"/>
      <c r="F740" s="2"/>
      <c r="G740" s="2"/>
      <c r="H740" s="2"/>
      <c r="I740" s="2"/>
      <c r="J740" s="2"/>
      <c r="K740" s="2"/>
      <c r="L740" s="2"/>
      <c r="M740" s="6"/>
      <c r="N740" s="6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6"/>
      <c r="AC740" s="2"/>
      <c r="AD740" s="2"/>
      <c r="AE740" s="2"/>
      <c r="AF740" s="2"/>
      <c r="AG740" s="2"/>
      <c r="AH740" s="2"/>
      <c r="AI740" s="2"/>
    </row>
    <row r="741">
      <c r="D741" s="2"/>
      <c r="E741" s="2"/>
      <c r="F741" s="2"/>
      <c r="G741" s="2"/>
      <c r="H741" s="2"/>
      <c r="I741" s="2"/>
      <c r="J741" s="2"/>
      <c r="K741" s="2"/>
      <c r="L741" s="2"/>
      <c r="M741" s="6"/>
      <c r="N741" s="6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6"/>
      <c r="AC741" s="2"/>
      <c r="AD741" s="2"/>
      <c r="AE741" s="2"/>
      <c r="AF741" s="2"/>
      <c r="AG741" s="2"/>
      <c r="AH741" s="2"/>
      <c r="AI741" s="2"/>
    </row>
    <row r="742">
      <c r="D742" s="2"/>
      <c r="E742" s="2"/>
      <c r="F742" s="2"/>
      <c r="G742" s="2"/>
      <c r="H742" s="2"/>
      <c r="I742" s="2"/>
      <c r="J742" s="2"/>
      <c r="K742" s="2"/>
      <c r="L742" s="2"/>
      <c r="M742" s="6"/>
      <c r="N742" s="6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6"/>
      <c r="AC742" s="2"/>
      <c r="AD742" s="2"/>
      <c r="AE742" s="2"/>
      <c r="AF742" s="2"/>
      <c r="AG742" s="2"/>
      <c r="AH742" s="2"/>
      <c r="AI742" s="2"/>
    </row>
    <row r="743">
      <c r="D743" s="2"/>
      <c r="E743" s="2"/>
      <c r="F743" s="2"/>
      <c r="G743" s="2"/>
      <c r="H743" s="2"/>
      <c r="I743" s="2"/>
      <c r="J743" s="2"/>
      <c r="K743" s="2"/>
      <c r="L743" s="2"/>
      <c r="M743" s="6"/>
      <c r="N743" s="6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6"/>
      <c r="AC743" s="2"/>
      <c r="AD743" s="2"/>
      <c r="AE743" s="2"/>
      <c r="AF743" s="2"/>
      <c r="AG743" s="2"/>
      <c r="AH743" s="2"/>
      <c r="AI743" s="2"/>
    </row>
    <row r="744">
      <c r="D744" s="2"/>
      <c r="E744" s="2"/>
      <c r="F744" s="2"/>
      <c r="G744" s="2"/>
      <c r="H744" s="2"/>
      <c r="I744" s="2"/>
      <c r="J744" s="2"/>
      <c r="K744" s="2"/>
      <c r="L744" s="2"/>
      <c r="M744" s="6"/>
      <c r="N744" s="6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6"/>
      <c r="AC744" s="2"/>
      <c r="AD744" s="2"/>
      <c r="AE744" s="2"/>
      <c r="AF744" s="2"/>
      <c r="AG744" s="2"/>
      <c r="AH744" s="2"/>
      <c r="AI744" s="2"/>
    </row>
    <row r="745">
      <c r="D745" s="2"/>
      <c r="E745" s="2"/>
      <c r="F745" s="2"/>
      <c r="G745" s="2"/>
      <c r="H745" s="2"/>
      <c r="I745" s="2"/>
      <c r="J745" s="2"/>
      <c r="K745" s="2"/>
      <c r="L745" s="2"/>
      <c r="M745" s="6"/>
      <c r="N745" s="6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6"/>
      <c r="AC745" s="2"/>
      <c r="AD745" s="2"/>
      <c r="AE745" s="2"/>
      <c r="AF745" s="2"/>
      <c r="AG745" s="2"/>
      <c r="AH745" s="2"/>
      <c r="AI745" s="2"/>
    </row>
    <row r="746">
      <c r="D746" s="2"/>
      <c r="E746" s="2"/>
      <c r="F746" s="2"/>
      <c r="G746" s="2"/>
      <c r="H746" s="2"/>
      <c r="I746" s="2"/>
      <c r="J746" s="2"/>
      <c r="K746" s="2"/>
      <c r="L746" s="2"/>
      <c r="M746" s="6"/>
      <c r="N746" s="6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6"/>
      <c r="AC746" s="2"/>
      <c r="AD746" s="2"/>
      <c r="AE746" s="2"/>
      <c r="AF746" s="2"/>
      <c r="AG746" s="2"/>
      <c r="AH746" s="2"/>
      <c r="AI746" s="2"/>
    </row>
    <row r="747">
      <c r="D747" s="2"/>
      <c r="E747" s="2"/>
      <c r="F747" s="2"/>
      <c r="G747" s="2"/>
      <c r="H747" s="2"/>
      <c r="I747" s="2"/>
      <c r="J747" s="2"/>
      <c r="K747" s="2"/>
      <c r="L747" s="2"/>
      <c r="M747" s="6"/>
      <c r="N747" s="6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6"/>
      <c r="AC747" s="2"/>
      <c r="AD747" s="2"/>
      <c r="AE747" s="2"/>
      <c r="AF747" s="2"/>
      <c r="AG747" s="2"/>
      <c r="AH747" s="2"/>
      <c r="AI747" s="2"/>
    </row>
    <row r="748">
      <c r="D748" s="2"/>
      <c r="E748" s="2"/>
      <c r="F748" s="2"/>
      <c r="G748" s="2"/>
      <c r="H748" s="2"/>
      <c r="I748" s="2"/>
      <c r="J748" s="2"/>
      <c r="K748" s="2"/>
      <c r="L748" s="2"/>
      <c r="M748" s="6"/>
      <c r="N748" s="6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6"/>
      <c r="AC748" s="2"/>
      <c r="AD748" s="2"/>
      <c r="AE748" s="2"/>
      <c r="AF748" s="2"/>
      <c r="AG748" s="2"/>
      <c r="AH748" s="2"/>
      <c r="AI748" s="2"/>
    </row>
    <row r="749">
      <c r="D749" s="2"/>
      <c r="E749" s="2"/>
      <c r="F749" s="2"/>
      <c r="G749" s="2"/>
      <c r="H749" s="2"/>
      <c r="I749" s="2"/>
      <c r="J749" s="2"/>
      <c r="K749" s="2"/>
      <c r="L749" s="2"/>
      <c r="M749" s="6"/>
      <c r="N749" s="6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6"/>
      <c r="AC749" s="2"/>
      <c r="AD749" s="2"/>
      <c r="AE749" s="2"/>
      <c r="AF749" s="2"/>
      <c r="AG749" s="2"/>
      <c r="AH749" s="2"/>
      <c r="AI749" s="2"/>
    </row>
    <row r="750">
      <c r="D750" s="2"/>
      <c r="E750" s="2"/>
      <c r="F750" s="2"/>
      <c r="G750" s="2"/>
      <c r="H750" s="2"/>
      <c r="I750" s="2"/>
      <c r="J750" s="2"/>
      <c r="K750" s="2"/>
      <c r="L750" s="2"/>
      <c r="M750" s="6"/>
      <c r="N750" s="6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6"/>
      <c r="AC750" s="2"/>
      <c r="AD750" s="2"/>
      <c r="AE750" s="2"/>
      <c r="AF750" s="2"/>
      <c r="AG750" s="2"/>
      <c r="AH750" s="2"/>
      <c r="AI750" s="2"/>
    </row>
    <row r="751">
      <c r="D751" s="2"/>
      <c r="E751" s="2"/>
      <c r="F751" s="2"/>
      <c r="G751" s="2"/>
      <c r="H751" s="2"/>
      <c r="I751" s="2"/>
      <c r="J751" s="2"/>
      <c r="K751" s="2"/>
      <c r="L751" s="2"/>
      <c r="M751" s="6"/>
      <c r="N751" s="6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6"/>
      <c r="AC751" s="2"/>
      <c r="AD751" s="2"/>
      <c r="AE751" s="2"/>
      <c r="AF751" s="2"/>
      <c r="AG751" s="2"/>
      <c r="AH751" s="2"/>
      <c r="AI751" s="2"/>
    </row>
    <row r="752">
      <c r="D752" s="2"/>
      <c r="E752" s="2"/>
      <c r="F752" s="2"/>
      <c r="G752" s="2"/>
      <c r="H752" s="2"/>
      <c r="I752" s="2"/>
      <c r="J752" s="2"/>
      <c r="K752" s="2"/>
      <c r="L752" s="2"/>
      <c r="M752" s="6"/>
      <c r="N752" s="6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6"/>
      <c r="AC752" s="2"/>
      <c r="AD752" s="2"/>
      <c r="AE752" s="2"/>
      <c r="AF752" s="2"/>
      <c r="AG752" s="2"/>
      <c r="AH752" s="2"/>
      <c r="AI752" s="2"/>
    </row>
    <row r="753">
      <c r="D753" s="2"/>
      <c r="E753" s="2"/>
      <c r="F753" s="2"/>
      <c r="G753" s="2"/>
      <c r="H753" s="2"/>
      <c r="I753" s="2"/>
      <c r="J753" s="2"/>
      <c r="K753" s="2"/>
      <c r="L753" s="2"/>
      <c r="M753" s="6"/>
      <c r="N753" s="6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6"/>
      <c r="AC753" s="2"/>
      <c r="AD753" s="2"/>
      <c r="AE753" s="2"/>
      <c r="AF753" s="2"/>
      <c r="AG753" s="2"/>
      <c r="AH753" s="2"/>
      <c r="AI753" s="2"/>
    </row>
    <row r="754">
      <c r="D754" s="2"/>
      <c r="E754" s="2"/>
      <c r="F754" s="2"/>
      <c r="G754" s="2"/>
      <c r="H754" s="2"/>
      <c r="I754" s="2"/>
      <c r="J754" s="2"/>
      <c r="K754" s="2"/>
      <c r="L754" s="2"/>
      <c r="M754" s="6"/>
      <c r="N754" s="6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6"/>
      <c r="AC754" s="2"/>
      <c r="AD754" s="2"/>
      <c r="AE754" s="2"/>
      <c r="AF754" s="2"/>
      <c r="AG754" s="2"/>
      <c r="AH754" s="2"/>
      <c r="AI754" s="2"/>
    </row>
    <row r="755">
      <c r="D755" s="2"/>
      <c r="E755" s="2"/>
      <c r="F755" s="2"/>
      <c r="G755" s="2"/>
      <c r="H755" s="2"/>
      <c r="I755" s="2"/>
      <c r="J755" s="2"/>
      <c r="K755" s="2"/>
      <c r="L755" s="2"/>
      <c r="M755" s="6"/>
      <c r="N755" s="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6"/>
      <c r="AC755" s="2"/>
      <c r="AD755" s="2"/>
      <c r="AE755" s="2"/>
      <c r="AF755" s="2"/>
      <c r="AG755" s="2"/>
      <c r="AH755" s="2"/>
      <c r="AI755" s="2"/>
    </row>
    <row r="756">
      <c r="D756" s="2"/>
      <c r="E756" s="2"/>
      <c r="F756" s="2"/>
      <c r="G756" s="2"/>
      <c r="H756" s="2"/>
      <c r="I756" s="2"/>
      <c r="J756" s="2"/>
      <c r="K756" s="2"/>
      <c r="L756" s="2"/>
      <c r="M756" s="6"/>
      <c r="N756" s="6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6"/>
      <c r="AC756" s="2"/>
      <c r="AD756" s="2"/>
      <c r="AE756" s="2"/>
      <c r="AF756" s="2"/>
      <c r="AG756" s="2"/>
      <c r="AH756" s="2"/>
      <c r="AI756" s="2"/>
    </row>
    <row r="757">
      <c r="D757" s="2"/>
      <c r="E757" s="2"/>
      <c r="F757" s="2"/>
      <c r="G757" s="2"/>
      <c r="H757" s="2"/>
      <c r="I757" s="2"/>
      <c r="J757" s="2"/>
      <c r="K757" s="2"/>
      <c r="L757" s="2"/>
      <c r="M757" s="6"/>
      <c r="N757" s="6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6"/>
      <c r="AC757" s="2"/>
      <c r="AD757" s="2"/>
      <c r="AE757" s="2"/>
      <c r="AF757" s="2"/>
      <c r="AG757" s="2"/>
      <c r="AH757" s="2"/>
      <c r="AI757" s="2"/>
    </row>
    <row r="758">
      <c r="D758" s="2"/>
      <c r="E758" s="2"/>
      <c r="F758" s="2"/>
      <c r="G758" s="2"/>
      <c r="H758" s="2"/>
      <c r="I758" s="2"/>
      <c r="J758" s="2"/>
      <c r="K758" s="2"/>
      <c r="L758" s="2"/>
      <c r="M758" s="6"/>
      <c r="N758" s="6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6"/>
      <c r="AC758" s="2"/>
      <c r="AD758" s="2"/>
      <c r="AE758" s="2"/>
      <c r="AF758" s="2"/>
      <c r="AG758" s="2"/>
      <c r="AH758" s="2"/>
      <c r="AI758" s="2"/>
    </row>
    <row r="759">
      <c r="D759" s="2"/>
      <c r="E759" s="2"/>
      <c r="F759" s="2"/>
      <c r="G759" s="2"/>
      <c r="H759" s="2"/>
      <c r="I759" s="2"/>
      <c r="J759" s="2"/>
      <c r="K759" s="2"/>
      <c r="L759" s="2"/>
      <c r="M759" s="6"/>
      <c r="N759" s="6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6"/>
      <c r="AC759" s="2"/>
      <c r="AD759" s="2"/>
      <c r="AE759" s="2"/>
      <c r="AF759" s="2"/>
      <c r="AG759" s="2"/>
      <c r="AH759" s="2"/>
      <c r="AI759" s="2"/>
    </row>
    <row r="760">
      <c r="D760" s="2"/>
      <c r="E760" s="2"/>
      <c r="F760" s="2"/>
      <c r="G760" s="2"/>
      <c r="H760" s="2"/>
      <c r="I760" s="2"/>
      <c r="J760" s="2"/>
      <c r="K760" s="2"/>
      <c r="L760" s="2"/>
      <c r="M760" s="6"/>
      <c r="N760" s="6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6"/>
      <c r="AC760" s="2"/>
      <c r="AD760" s="2"/>
      <c r="AE760" s="2"/>
      <c r="AF760" s="2"/>
      <c r="AG760" s="2"/>
      <c r="AH760" s="2"/>
      <c r="AI760" s="2"/>
    </row>
    <row r="761">
      <c r="D761" s="2"/>
      <c r="E761" s="2"/>
      <c r="F761" s="2"/>
      <c r="G761" s="2"/>
      <c r="H761" s="2"/>
      <c r="I761" s="2"/>
      <c r="J761" s="2"/>
      <c r="K761" s="2"/>
      <c r="L761" s="2"/>
      <c r="M761" s="6"/>
      <c r="N761" s="6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6"/>
      <c r="AC761" s="2"/>
      <c r="AD761" s="2"/>
      <c r="AE761" s="2"/>
      <c r="AF761" s="2"/>
      <c r="AG761" s="2"/>
      <c r="AH761" s="2"/>
      <c r="AI761" s="2"/>
    </row>
    <row r="762">
      <c r="D762" s="2"/>
      <c r="E762" s="2"/>
      <c r="F762" s="2"/>
      <c r="G762" s="2"/>
      <c r="H762" s="2"/>
      <c r="I762" s="2"/>
      <c r="J762" s="2"/>
      <c r="K762" s="2"/>
      <c r="L762" s="2"/>
      <c r="M762" s="6"/>
      <c r="N762" s="6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6"/>
      <c r="AC762" s="2"/>
      <c r="AD762" s="2"/>
      <c r="AE762" s="2"/>
      <c r="AF762" s="2"/>
      <c r="AG762" s="2"/>
      <c r="AH762" s="2"/>
      <c r="AI762" s="2"/>
    </row>
    <row r="763">
      <c r="D763" s="2"/>
      <c r="E763" s="2"/>
      <c r="F763" s="2"/>
      <c r="G763" s="2"/>
      <c r="H763" s="2"/>
      <c r="I763" s="2"/>
      <c r="J763" s="2"/>
      <c r="K763" s="2"/>
      <c r="L763" s="2"/>
      <c r="M763" s="6"/>
      <c r="N763" s="6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6"/>
      <c r="AC763" s="2"/>
      <c r="AD763" s="2"/>
      <c r="AE763" s="2"/>
      <c r="AF763" s="2"/>
      <c r="AG763" s="2"/>
      <c r="AH763" s="2"/>
      <c r="AI763" s="2"/>
    </row>
    <row r="764">
      <c r="D764" s="2"/>
      <c r="E764" s="2"/>
      <c r="F764" s="2"/>
      <c r="G764" s="2"/>
      <c r="H764" s="2"/>
      <c r="I764" s="2"/>
      <c r="J764" s="2"/>
      <c r="K764" s="2"/>
      <c r="L764" s="2"/>
      <c r="M764" s="6"/>
      <c r="N764" s="6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6"/>
      <c r="AC764" s="2"/>
      <c r="AD764" s="2"/>
      <c r="AE764" s="2"/>
      <c r="AF764" s="2"/>
      <c r="AG764" s="2"/>
      <c r="AH764" s="2"/>
      <c r="AI764" s="2"/>
    </row>
    <row r="765">
      <c r="D765" s="2"/>
      <c r="E765" s="2"/>
      <c r="F765" s="2"/>
      <c r="G765" s="2"/>
      <c r="H765" s="2"/>
      <c r="I765" s="2"/>
      <c r="J765" s="2"/>
      <c r="K765" s="2"/>
      <c r="L765" s="2"/>
      <c r="M765" s="6"/>
      <c r="N765" s="6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6"/>
      <c r="AC765" s="2"/>
      <c r="AD765" s="2"/>
      <c r="AE765" s="2"/>
      <c r="AF765" s="2"/>
      <c r="AG765" s="2"/>
      <c r="AH765" s="2"/>
      <c r="AI765" s="2"/>
    </row>
    <row r="766">
      <c r="D766" s="2"/>
      <c r="E766" s="2"/>
      <c r="F766" s="2"/>
      <c r="G766" s="2"/>
      <c r="H766" s="2"/>
      <c r="I766" s="2"/>
      <c r="J766" s="2"/>
      <c r="K766" s="2"/>
      <c r="L766" s="2"/>
      <c r="M766" s="6"/>
      <c r="N766" s="6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6"/>
      <c r="AC766" s="2"/>
      <c r="AD766" s="2"/>
      <c r="AE766" s="2"/>
      <c r="AF766" s="2"/>
      <c r="AG766" s="2"/>
      <c r="AH766" s="2"/>
      <c r="AI766" s="2"/>
    </row>
    <row r="767">
      <c r="D767" s="2"/>
      <c r="E767" s="2"/>
      <c r="F767" s="2"/>
      <c r="G767" s="2"/>
      <c r="H767" s="2"/>
      <c r="I767" s="2"/>
      <c r="J767" s="2"/>
      <c r="K767" s="2"/>
      <c r="L767" s="2"/>
      <c r="M767" s="6"/>
      <c r="N767" s="6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6"/>
      <c r="AC767" s="2"/>
      <c r="AD767" s="2"/>
      <c r="AE767" s="2"/>
      <c r="AF767" s="2"/>
      <c r="AG767" s="2"/>
      <c r="AH767" s="2"/>
      <c r="AI767" s="2"/>
    </row>
    <row r="768">
      <c r="D768" s="2"/>
      <c r="E768" s="2"/>
      <c r="F768" s="2"/>
      <c r="G768" s="2"/>
      <c r="H768" s="2"/>
      <c r="I768" s="2"/>
      <c r="J768" s="2"/>
      <c r="K768" s="2"/>
      <c r="L768" s="2"/>
      <c r="M768" s="6"/>
      <c r="N768" s="6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6"/>
      <c r="AC768" s="2"/>
      <c r="AD768" s="2"/>
      <c r="AE768" s="2"/>
      <c r="AF768" s="2"/>
      <c r="AG768" s="2"/>
      <c r="AH768" s="2"/>
      <c r="AI768" s="2"/>
    </row>
    <row r="769">
      <c r="D769" s="2"/>
      <c r="E769" s="2"/>
      <c r="F769" s="2"/>
      <c r="G769" s="2"/>
      <c r="H769" s="2"/>
      <c r="I769" s="2"/>
      <c r="J769" s="2"/>
      <c r="K769" s="2"/>
      <c r="L769" s="2"/>
      <c r="M769" s="6"/>
      <c r="N769" s="6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6"/>
      <c r="AC769" s="2"/>
      <c r="AD769" s="2"/>
      <c r="AE769" s="2"/>
      <c r="AF769" s="2"/>
      <c r="AG769" s="2"/>
      <c r="AH769" s="2"/>
      <c r="AI769" s="2"/>
    </row>
    <row r="770">
      <c r="D770" s="2"/>
      <c r="E770" s="2"/>
      <c r="F770" s="2"/>
      <c r="G770" s="2"/>
      <c r="H770" s="2"/>
      <c r="I770" s="2"/>
      <c r="J770" s="2"/>
      <c r="K770" s="2"/>
      <c r="L770" s="2"/>
      <c r="M770" s="6"/>
      <c r="N770" s="6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6"/>
      <c r="AC770" s="2"/>
      <c r="AD770" s="2"/>
      <c r="AE770" s="2"/>
      <c r="AF770" s="2"/>
      <c r="AG770" s="2"/>
      <c r="AH770" s="2"/>
      <c r="AI770" s="2"/>
    </row>
    <row r="771">
      <c r="D771" s="2"/>
      <c r="E771" s="2"/>
      <c r="F771" s="2"/>
      <c r="G771" s="2"/>
      <c r="H771" s="2"/>
      <c r="I771" s="2"/>
      <c r="J771" s="2"/>
      <c r="K771" s="2"/>
      <c r="L771" s="2"/>
      <c r="M771" s="6"/>
      <c r="N771" s="6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6"/>
      <c r="AC771" s="2"/>
      <c r="AD771" s="2"/>
      <c r="AE771" s="2"/>
      <c r="AF771" s="2"/>
      <c r="AG771" s="2"/>
      <c r="AH771" s="2"/>
      <c r="AI771" s="2"/>
    </row>
    <row r="772">
      <c r="D772" s="2"/>
      <c r="E772" s="2"/>
      <c r="F772" s="2"/>
      <c r="G772" s="2"/>
      <c r="H772" s="2"/>
      <c r="I772" s="2"/>
      <c r="J772" s="2"/>
      <c r="K772" s="2"/>
      <c r="L772" s="2"/>
      <c r="M772" s="6"/>
      <c r="N772" s="6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6"/>
      <c r="AC772" s="2"/>
      <c r="AD772" s="2"/>
      <c r="AE772" s="2"/>
      <c r="AF772" s="2"/>
      <c r="AG772" s="2"/>
      <c r="AH772" s="2"/>
      <c r="AI772" s="2"/>
    </row>
    <row r="773">
      <c r="D773" s="2"/>
      <c r="E773" s="2"/>
      <c r="F773" s="2"/>
      <c r="G773" s="2"/>
      <c r="H773" s="2"/>
      <c r="I773" s="2"/>
      <c r="J773" s="2"/>
      <c r="K773" s="2"/>
      <c r="L773" s="2"/>
      <c r="M773" s="6"/>
      <c r="N773" s="6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6"/>
      <c r="AC773" s="2"/>
      <c r="AD773" s="2"/>
      <c r="AE773" s="2"/>
      <c r="AF773" s="2"/>
      <c r="AG773" s="2"/>
      <c r="AH773" s="2"/>
      <c r="AI773" s="2"/>
    </row>
    <row r="774">
      <c r="D774" s="2"/>
      <c r="E774" s="2"/>
      <c r="F774" s="2"/>
      <c r="G774" s="2"/>
      <c r="H774" s="2"/>
      <c r="I774" s="2"/>
      <c r="J774" s="2"/>
      <c r="K774" s="2"/>
      <c r="L774" s="2"/>
      <c r="M774" s="6"/>
      <c r="N774" s="6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6"/>
      <c r="AC774" s="2"/>
      <c r="AD774" s="2"/>
      <c r="AE774" s="2"/>
      <c r="AF774" s="2"/>
      <c r="AG774" s="2"/>
      <c r="AH774" s="2"/>
      <c r="AI774" s="2"/>
    </row>
    <row r="775">
      <c r="D775" s="2"/>
      <c r="E775" s="2"/>
      <c r="F775" s="2"/>
      <c r="G775" s="2"/>
      <c r="H775" s="2"/>
      <c r="I775" s="2"/>
      <c r="J775" s="2"/>
      <c r="K775" s="2"/>
      <c r="L775" s="2"/>
      <c r="M775" s="6"/>
      <c r="N775" s="6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6"/>
      <c r="AC775" s="2"/>
      <c r="AD775" s="2"/>
      <c r="AE775" s="2"/>
      <c r="AF775" s="2"/>
      <c r="AG775" s="2"/>
      <c r="AH775" s="2"/>
      <c r="AI775" s="2"/>
    </row>
    <row r="776">
      <c r="D776" s="2"/>
      <c r="E776" s="2"/>
      <c r="F776" s="2"/>
      <c r="G776" s="2"/>
      <c r="H776" s="2"/>
      <c r="I776" s="2"/>
      <c r="J776" s="2"/>
      <c r="K776" s="2"/>
      <c r="L776" s="2"/>
      <c r="M776" s="6"/>
      <c r="N776" s="6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6"/>
      <c r="AC776" s="2"/>
      <c r="AD776" s="2"/>
      <c r="AE776" s="2"/>
      <c r="AF776" s="2"/>
      <c r="AG776" s="2"/>
      <c r="AH776" s="2"/>
      <c r="AI776" s="2"/>
    </row>
    <row r="777">
      <c r="D777" s="2"/>
      <c r="E777" s="2"/>
      <c r="F777" s="2"/>
      <c r="G777" s="2"/>
      <c r="H777" s="2"/>
      <c r="I777" s="2"/>
      <c r="J777" s="2"/>
      <c r="K777" s="2"/>
      <c r="L777" s="2"/>
      <c r="M777" s="6"/>
      <c r="N777" s="6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6"/>
      <c r="AC777" s="2"/>
      <c r="AD777" s="2"/>
      <c r="AE777" s="2"/>
      <c r="AF777" s="2"/>
      <c r="AG777" s="2"/>
      <c r="AH777" s="2"/>
      <c r="AI777" s="2"/>
    </row>
    <row r="778">
      <c r="D778" s="2"/>
      <c r="E778" s="2"/>
      <c r="F778" s="2"/>
      <c r="G778" s="2"/>
      <c r="H778" s="2"/>
      <c r="I778" s="2"/>
      <c r="J778" s="2"/>
      <c r="K778" s="2"/>
      <c r="L778" s="2"/>
      <c r="M778" s="6"/>
      <c r="N778" s="6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6"/>
      <c r="AC778" s="2"/>
      <c r="AD778" s="2"/>
      <c r="AE778" s="2"/>
      <c r="AF778" s="2"/>
      <c r="AG778" s="2"/>
      <c r="AH778" s="2"/>
      <c r="AI778" s="2"/>
    </row>
    <row r="779">
      <c r="D779" s="2"/>
      <c r="E779" s="2"/>
      <c r="F779" s="2"/>
      <c r="G779" s="2"/>
      <c r="H779" s="2"/>
      <c r="I779" s="2"/>
      <c r="J779" s="2"/>
      <c r="K779" s="2"/>
      <c r="L779" s="2"/>
      <c r="M779" s="6"/>
      <c r="N779" s="6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6"/>
      <c r="AC779" s="2"/>
      <c r="AD779" s="2"/>
      <c r="AE779" s="2"/>
      <c r="AF779" s="2"/>
      <c r="AG779" s="2"/>
      <c r="AH779" s="2"/>
      <c r="AI779" s="2"/>
    </row>
    <row r="780">
      <c r="D780" s="2"/>
      <c r="E780" s="2"/>
      <c r="F780" s="2"/>
      <c r="G780" s="2"/>
      <c r="H780" s="2"/>
      <c r="I780" s="2"/>
      <c r="J780" s="2"/>
      <c r="K780" s="2"/>
      <c r="L780" s="2"/>
      <c r="M780" s="6"/>
      <c r="N780" s="6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6"/>
      <c r="AC780" s="2"/>
      <c r="AD780" s="2"/>
      <c r="AE780" s="2"/>
      <c r="AF780" s="2"/>
      <c r="AG780" s="2"/>
      <c r="AH780" s="2"/>
      <c r="AI780" s="2"/>
    </row>
    <row r="781">
      <c r="D781" s="2"/>
      <c r="E781" s="2"/>
      <c r="F781" s="2"/>
      <c r="G781" s="2"/>
      <c r="H781" s="2"/>
      <c r="I781" s="2"/>
      <c r="J781" s="2"/>
      <c r="K781" s="2"/>
      <c r="L781" s="2"/>
      <c r="M781" s="6"/>
      <c r="N781" s="6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6"/>
      <c r="AC781" s="2"/>
      <c r="AD781" s="2"/>
      <c r="AE781" s="2"/>
      <c r="AF781" s="2"/>
      <c r="AG781" s="2"/>
      <c r="AH781" s="2"/>
      <c r="AI781" s="2"/>
    </row>
    <row r="782">
      <c r="D782" s="2"/>
      <c r="E782" s="2"/>
      <c r="F782" s="2"/>
      <c r="G782" s="2"/>
      <c r="H782" s="2"/>
      <c r="I782" s="2"/>
      <c r="J782" s="2"/>
      <c r="K782" s="2"/>
      <c r="L782" s="2"/>
      <c r="M782" s="6"/>
      <c r="N782" s="6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6"/>
      <c r="AC782" s="2"/>
      <c r="AD782" s="2"/>
      <c r="AE782" s="2"/>
      <c r="AF782" s="2"/>
      <c r="AG782" s="2"/>
      <c r="AH782" s="2"/>
      <c r="AI782" s="2"/>
    </row>
    <row r="783">
      <c r="D783" s="2"/>
      <c r="E783" s="2"/>
      <c r="F783" s="2"/>
      <c r="G783" s="2"/>
      <c r="H783" s="2"/>
      <c r="I783" s="2"/>
      <c r="J783" s="2"/>
      <c r="K783" s="2"/>
      <c r="L783" s="2"/>
      <c r="M783" s="6"/>
      <c r="N783" s="6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6"/>
      <c r="AC783" s="2"/>
      <c r="AD783" s="2"/>
      <c r="AE783" s="2"/>
      <c r="AF783" s="2"/>
      <c r="AG783" s="2"/>
      <c r="AH783" s="2"/>
      <c r="AI783" s="2"/>
    </row>
    <row r="784">
      <c r="D784" s="2"/>
      <c r="E784" s="2"/>
      <c r="F784" s="2"/>
      <c r="G784" s="2"/>
      <c r="H784" s="2"/>
      <c r="I784" s="2"/>
      <c r="J784" s="2"/>
      <c r="K784" s="2"/>
      <c r="L784" s="2"/>
      <c r="M784" s="6"/>
      <c r="N784" s="6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6"/>
      <c r="AC784" s="2"/>
      <c r="AD784" s="2"/>
      <c r="AE784" s="2"/>
      <c r="AF784" s="2"/>
      <c r="AG784" s="2"/>
      <c r="AH784" s="2"/>
      <c r="AI784" s="2"/>
    </row>
    <row r="785">
      <c r="D785" s="2"/>
      <c r="E785" s="2"/>
      <c r="F785" s="2"/>
      <c r="G785" s="2"/>
      <c r="H785" s="2"/>
      <c r="I785" s="2"/>
      <c r="J785" s="2"/>
      <c r="K785" s="2"/>
      <c r="L785" s="2"/>
      <c r="M785" s="6"/>
      <c r="N785" s="6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6"/>
      <c r="AC785" s="2"/>
      <c r="AD785" s="2"/>
      <c r="AE785" s="2"/>
      <c r="AF785" s="2"/>
      <c r="AG785" s="2"/>
      <c r="AH785" s="2"/>
      <c r="AI785" s="2"/>
    </row>
    <row r="786">
      <c r="D786" s="2"/>
      <c r="E786" s="2"/>
      <c r="F786" s="2"/>
      <c r="G786" s="2"/>
      <c r="H786" s="2"/>
      <c r="I786" s="2"/>
      <c r="J786" s="2"/>
      <c r="K786" s="2"/>
      <c r="L786" s="2"/>
      <c r="M786" s="6"/>
      <c r="N786" s="6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6"/>
      <c r="AC786" s="2"/>
      <c r="AD786" s="2"/>
      <c r="AE786" s="2"/>
      <c r="AF786" s="2"/>
      <c r="AG786" s="2"/>
      <c r="AH786" s="2"/>
      <c r="AI786" s="2"/>
    </row>
    <row r="787">
      <c r="D787" s="2"/>
      <c r="E787" s="2"/>
      <c r="F787" s="2"/>
      <c r="G787" s="2"/>
      <c r="H787" s="2"/>
      <c r="I787" s="2"/>
      <c r="J787" s="2"/>
      <c r="K787" s="2"/>
      <c r="L787" s="2"/>
      <c r="M787" s="6"/>
      <c r="N787" s="6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6"/>
      <c r="AC787" s="2"/>
      <c r="AD787" s="2"/>
      <c r="AE787" s="2"/>
      <c r="AF787" s="2"/>
      <c r="AG787" s="2"/>
      <c r="AH787" s="2"/>
      <c r="AI787" s="2"/>
    </row>
    <row r="788">
      <c r="D788" s="2"/>
      <c r="E788" s="2"/>
      <c r="F788" s="2"/>
      <c r="G788" s="2"/>
      <c r="H788" s="2"/>
      <c r="I788" s="2"/>
      <c r="J788" s="2"/>
      <c r="K788" s="2"/>
      <c r="L788" s="2"/>
      <c r="M788" s="6"/>
      <c r="N788" s="6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6"/>
      <c r="AC788" s="2"/>
      <c r="AD788" s="2"/>
      <c r="AE788" s="2"/>
      <c r="AF788" s="2"/>
      <c r="AG788" s="2"/>
      <c r="AH788" s="2"/>
      <c r="AI788" s="2"/>
    </row>
    <row r="789">
      <c r="D789" s="2"/>
      <c r="E789" s="2"/>
      <c r="F789" s="2"/>
      <c r="G789" s="2"/>
      <c r="H789" s="2"/>
      <c r="I789" s="2"/>
      <c r="J789" s="2"/>
      <c r="K789" s="2"/>
      <c r="L789" s="2"/>
      <c r="M789" s="6"/>
      <c r="N789" s="6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6"/>
      <c r="AC789" s="2"/>
      <c r="AD789" s="2"/>
      <c r="AE789" s="2"/>
      <c r="AF789" s="2"/>
      <c r="AG789" s="2"/>
      <c r="AH789" s="2"/>
      <c r="AI789" s="2"/>
    </row>
    <row r="790">
      <c r="D790" s="2"/>
      <c r="E790" s="2"/>
      <c r="F790" s="2"/>
      <c r="G790" s="2"/>
      <c r="H790" s="2"/>
      <c r="I790" s="2"/>
      <c r="J790" s="2"/>
      <c r="K790" s="2"/>
      <c r="L790" s="2"/>
      <c r="M790" s="6"/>
      <c r="N790" s="6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6"/>
      <c r="AC790" s="2"/>
      <c r="AD790" s="2"/>
      <c r="AE790" s="2"/>
      <c r="AF790" s="2"/>
      <c r="AG790" s="2"/>
      <c r="AH790" s="2"/>
      <c r="AI790" s="2"/>
    </row>
    <row r="791">
      <c r="D791" s="2"/>
      <c r="E791" s="2"/>
      <c r="F791" s="2"/>
      <c r="G791" s="2"/>
      <c r="H791" s="2"/>
      <c r="I791" s="2"/>
      <c r="J791" s="2"/>
      <c r="K791" s="2"/>
      <c r="L791" s="2"/>
      <c r="M791" s="6"/>
      <c r="N791" s="6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6"/>
      <c r="AC791" s="2"/>
      <c r="AD791" s="2"/>
      <c r="AE791" s="2"/>
      <c r="AF791" s="2"/>
      <c r="AG791" s="2"/>
      <c r="AH791" s="2"/>
      <c r="AI791" s="2"/>
    </row>
    <row r="792">
      <c r="D792" s="2"/>
      <c r="E792" s="2"/>
      <c r="F792" s="2"/>
      <c r="G792" s="2"/>
      <c r="H792" s="2"/>
      <c r="I792" s="2"/>
      <c r="J792" s="2"/>
      <c r="K792" s="2"/>
      <c r="L792" s="2"/>
      <c r="M792" s="6"/>
      <c r="N792" s="6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6"/>
      <c r="AC792" s="2"/>
      <c r="AD792" s="2"/>
      <c r="AE792" s="2"/>
      <c r="AF792" s="2"/>
      <c r="AG792" s="2"/>
      <c r="AH792" s="2"/>
      <c r="AI792" s="2"/>
    </row>
    <row r="793">
      <c r="D793" s="2"/>
      <c r="E793" s="2"/>
      <c r="F793" s="2"/>
      <c r="G793" s="2"/>
      <c r="H793" s="2"/>
      <c r="I793" s="2"/>
      <c r="J793" s="2"/>
      <c r="K793" s="2"/>
      <c r="L793" s="2"/>
      <c r="M793" s="6"/>
      <c r="N793" s="6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6"/>
      <c r="AC793" s="2"/>
      <c r="AD793" s="2"/>
      <c r="AE793" s="2"/>
      <c r="AF793" s="2"/>
      <c r="AG793" s="2"/>
      <c r="AH793" s="2"/>
      <c r="AI793" s="2"/>
    </row>
    <row r="794">
      <c r="D794" s="2"/>
      <c r="E794" s="2"/>
      <c r="F794" s="2"/>
      <c r="G794" s="2"/>
      <c r="H794" s="2"/>
      <c r="I794" s="2"/>
      <c r="J794" s="2"/>
      <c r="K794" s="2"/>
      <c r="L794" s="2"/>
      <c r="M794" s="6"/>
      <c r="N794" s="6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6"/>
      <c r="AC794" s="2"/>
      <c r="AD794" s="2"/>
      <c r="AE794" s="2"/>
      <c r="AF794" s="2"/>
      <c r="AG794" s="2"/>
      <c r="AH794" s="2"/>
      <c r="AI794" s="2"/>
    </row>
    <row r="795">
      <c r="D795" s="2"/>
      <c r="E795" s="2"/>
      <c r="F795" s="2"/>
      <c r="G795" s="2"/>
      <c r="H795" s="2"/>
      <c r="I795" s="2"/>
      <c r="J795" s="2"/>
      <c r="K795" s="2"/>
      <c r="L795" s="2"/>
      <c r="M795" s="6"/>
      <c r="N795" s="6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6"/>
      <c r="AC795" s="2"/>
      <c r="AD795" s="2"/>
      <c r="AE795" s="2"/>
      <c r="AF795" s="2"/>
      <c r="AG795" s="2"/>
      <c r="AH795" s="2"/>
      <c r="AI795" s="2"/>
    </row>
    <row r="796">
      <c r="D796" s="2"/>
      <c r="E796" s="2"/>
      <c r="F796" s="2"/>
      <c r="G796" s="2"/>
      <c r="H796" s="2"/>
      <c r="I796" s="2"/>
      <c r="J796" s="2"/>
      <c r="K796" s="2"/>
      <c r="L796" s="2"/>
      <c r="M796" s="6"/>
      <c r="N796" s="6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6"/>
      <c r="AC796" s="2"/>
      <c r="AD796" s="2"/>
      <c r="AE796" s="2"/>
      <c r="AF796" s="2"/>
      <c r="AG796" s="2"/>
      <c r="AH796" s="2"/>
      <c r="AI796" s="2"/>
    </row>
    <row r="797">
      <c r="D797" s="2"/>
      <c r="E797" s="2"/>
      <c r="F797" s="2"/>
      <c r="G797" s="2"/>
      <c r="H797" s="2"/>
      <c r="I797" s="2"/>
      <c r="J797" s="2"/>
      <c r="K797" s="2"/>
      <c r="L797" s="2"/>
      <c r="M797" s="6"/>
      <c r="N797" s="6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6"/>
      <c r="AC797" s="2"/>
      <c r="AD797" s="2"/>
      <c r="AE797" s="2"/>
      <c r="AF797" s="2"/>
      <c r="AG797" s="2"/>
      <c r="AH797" s="2"/>
      <c r="AI797" s="2"/>
    </row>
    <row r="798">
      <c r="D798" s="2"/>
      <c r="E798" s="2"/>
      <c r="F798" s="2"/>
      <c r="G798" s="2"/>
      <c r="H798" s="2"/>
      <c r="I798" s="2"/>
      <c r="J798" s="2"/>
      <c r="K798" s="2"/>
      <c r="L798" s="2"/>
      <c r="M798" s="6"/>
      <c r="N798" s="6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6"/>
      <c r="AC798" s="2"/>
      <c r="AD798" s="2"/>
      <c r="AE798" s="2"/>
      <c r="AF798" s="2"/>
      <c r="AG798" s="2"/>
      <c r="AH798" s="2"/>
      <c r="AI798" s="2"/>
    </row>
    <row r="799">
      <c r="D799" s="2"/>
      <c r="E799" s="2"/>
      <c r="F799" s="2"/>
      <c r="G799" s="2"/>
      <c r="H799" s="2"/>
      <c r="I799" s="2"/>
      <c r="J799" s="2"/>
      <c r="K799" s="2"/>
      <c r="L799" s="2"/>
      <c r="M799" s="6"/>
      <c r="N799" s="6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6"/>
      <c r="AC799" s="2"/>
      <c r="AD799" s="2"/>
      <c r="AE799" s="2"/>
      <c r="AF799" s="2"/>
      <c r="AG799" s="2"/>
      <c r="AH799" s="2"/>
      <c r="AI799" s="2"/>
    </row>
    <row r="800">
      <c r="D800" s="2"/>
      <c r="E800" s="2"/>
      <c r="F800" s="2"/>
      <c r="G800" s="2"/>
      <c r="H800" s="2"/>
      <c r="I800" s="2"/>
      <c r="J800" s="2"/>
      <c r="K800" s="2"/>
      <c r="L800" s="2"/>
      <c r="M800" s="6"/>
      <c r="N800" s="6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6"/>
      <c r="AC800" s="2"/>
      <c r="AD800" s="2"/>
      <c r="AE800" s="2"/>
      <c r="AF800" s="2"/>
      <c r="AG800" s="2"/>
      <c r="AH800" s="2"/>
      <c r="AI800" s="2"/>
    </row>
    <row r="801">
      <c r="D801" s="2"/>
      <c r="E801" s="2"/>
      <c r="F801" s="2"/>
      <c r="G801" s="2"/>
      <c r="H801" s="2"/>
      <c r="I801" s="2"/>
      <c r="J801" s="2"/>
      <c r="K801" s="2"/>
      <c r="L801" s="2"/>
      <c r="M801" s="6"/>
      <c r="N801" s="6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6"/>
      <c r="AC801" s="2"/>
      <c r="AD801" s="2"/>
      <c r="AE801" s="2"/>
      <c r="AF801" s="2"/>
      <c r="AG801" s="2"/>
      <c r="AH801" s="2"/>
      <c r="AI801" s="2"/>
    </row>
    <row r="802">
      <c r="D802" s="2"/>
      <c r="E802" s="2"/>
      <c r="F802" s="2"/>
      <c r="G802" s="2"/>
      <c r="H802" s="2"/>
      <c r="I802" s="2"/>
      <c r="J802" s="2"/>
      <c r="K802" s="2"/>
      <c r="L802" s="2"/>
      <c r="M802" s="6"/>
      <c r="N802" s="6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6"/>
      <c r="AC802" s="2"/>
      <c r="AD802" s="2"/>
      <c r="AE802" s="2"/>
      <c r="AF802" s="2"/>
      <c r="AG802" s="2"/>
      <c r="AH802" s="2"/>
      <c r="AI802" s="2"/>
    </row>
    <row r="803">
      <c r="D803" s="2"/>
      <c r="E803" s="2"/>
      <c r="F803" s="2"/>
      <c r="G803" s="2"/>
      <c r="H803" s="2"/>
      <c r="I803" s="2"/>
      <c r="J803" s="2"/>
      <c r="K803" s="2"/>
      <c r="L803" s="2"/>
      <c r="M803" s="6"/>
      <c r="N803" s="6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6"/>
      <c r="AC803" s="2"/>
      <c r="AD803" s="2"/>
      <c r="AE803" s="2"/>
      <c r="AF803" s="2"/>
      <c r="AG803" s="2"/>
      <c r="AH803" s="2"/>
      <c r="AI803" s="2"/>
    </row>
    <row r="804">
      <c r="D804" s="2"/>
      <c r="E804" s="2"/>
      <c r="F804" s="2"/>
      <c r="G804" s="2"/>
      <c r="H804" s="2"/>
      <c r="I804" s="2"/>
      <c r="J804" s="2"/>
      <c r="K804" s="2"/>
      <c r="L804" s="2"/>
      <c r="M804" s="6"/>
      <c r="N804" s="6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6"/>
      <c r="AC804" s="2"/>
      <c r="AD804" s="2"/>
      <c r="AE804" s="2"/>
      <c r="AF804" s="2"/>
      <c r="AG804" s="2"/>
      <c r="AH804" s="2"/>
      <c r="AI804" s="2"/>
    </row>
    <row r="805">
      <c r="D805" s="2"/>
      <c r="E805" s="2"/>
      <c r="F805" s="2"/>
      <c r="G805" s="2"/>
      <c r="H805" s="2"/>
      <c r="I805" s="2"/>
      <c r="J805" s="2"/>
      <c r="K805" s="2"/>
      <c r="L805" s="2"/>
      <c r="M805" s="6"/>
      <c r="N805" s="6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6"/>
      <c r="AC805" s="2"/>
      <c r="AD805" s="2"/>
      <c r="AE805" s="2"/>
      <c r="AF805" s="2"/>
      <c r="AG805" s="2"/>
      <c r="AH805" s="2"/>
      <c r="AI805" s="2"/>
    </row>
    <row r="806">
      <c r="D806" s="2"/>
      <c r="E806" s="2"/>
      <c r="F806" s="2"/>
      <c r="G806" s="2"/>
      <c r="H806" s="2"/>
      <c r="I806" s="2"/>
      <c r="J806" s="2"/>
      <c r="K806" s="2"/>
      <c r="L806" s="2"/>
      <c r="M806" s="6"/>
      <c r="N806" s="6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6"/>
      <c r="AC806" s="2"/>
      <c r="AD806" s="2"/>
      <c r="AE806" s="2"/>
      <c r="AF806" s="2"/>
      <c r="AG806" s="2"/>
      <c r="AH806" s="2"/>
      <c r="AI806" s="2"/>
    </row>
    <row r="807">
      <c r="D807" s="2"/>
      <c r="E807" s="2"/>
      <c r="F807" s="2"/>
      <c r="G807" s="2"/>
      <c r="H807" s="2"/>
      <c r="I807" s="2"/>
      <c r="J807" s="2"/>
      <c r="K807" s="2"/>
      <c r="L807" s="2"/>
      <c r="M807" s="6"/>
      <c r="N807" s="6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6"/>
      <c r="AC807" s="2"/>
      <c r="AD807" s="2"/>
      <c r="AE807" s="2"/>
      <c r="AF807" s="2"/>
      <c r="AG807" s="2"/>
      <c r="AH807" s="2"/>
      <c r="AI807" s="2"/>
    </row>
    <row r="808">
      <c r="D808" s="2"/>
      <c r="E808" s="2"/>
      <c r="F808" s="2"/>
      <c r="G808" s="2"/>
      <c r="H808" s="2"/>
      <c r="I808" s="2"/>
      <c r="J808" s="2"/>
      <c r="K808" s="2"/>
      <c r="L808" s="2"/>
      <c r="M808" s="6"/>
      <c r="N808" s="6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6"/>
      <c r="AC808" s="2"/>
      <c r="AD808" s="2"/>
      <c r="AE808" s="2"/>
      <c r="AF808" s="2"/>
      <c r="AG808" s="2"/>
      <c r="AH808" s="2"/>
      <c r="AI808" s="2"/>
    </row>
    <row r="809">
      <c r="D809" s="2"/>
      <c r="E809" s="2"/>
      <c r="F809" s="2"/>
      <c r="G809" s="2"/>
      <c r="H809" s="2"/>
      <c r="I809" s="2"/>
      <c r="J809" s="2"/>
      <c r="K809" s="2"/>
      <c r="L809" s="2"/>
      <c r="M809" s="6"/>
      <c r="N809" s="6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6"/>
      <c r="AC809" s="2"/>
      <c r="AD809" s="2"/>
      <c r="AE809" s="2"/>
      <c r="AF809" s="2"/>
      <c r="AG809" s="2"/>
      <c r="AH809" s="2"/>
      <c r="AI809" s="2"/>
    </row>
    <row r="810">
      <c r="D810" s="2"/>
      <c r="E810" s="2"/>
      <c r="F810" s="2"/>
      <c r="G810" s="2"/>
      <c r="H810" s="2"/>
      <c r="I810" s="2"/>
      <c r="J810" s="2"/>
      <c r="K810" s="2"/>
      <c r="L810" s="2"/>
      <c r="M810" s="6"/>
      <c r="N810" s="6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6"/>
      <c r="AC810" s="2"/>
      <c r="AD810" s="2"/>
      <c r="AE810" s="2"/>
      <c r="AF810" s="2"/>
      <c r="AG810" s="2"/>
      <c r="AH810" s="2"/>
      <c r="AI810" s="2"/>
    </row>
    <row r="811">
      <c r="D811" s="2"/>
      <c r="E811" s="2"/>
      <c r="F811" s="2"/>
      <c r="G811" s="2"/>
      <c r="H811" s="2"/>
      <c r="I811" s="2"/>
      <c r="J811" s="2"/>
      <c r="K811" s="2"/>
      <c r="L811" s="2"/>
      <c r="M811" s="6"/>
      <c r="N811" s="6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6"/>
      <c r="AC811" s="2"/>
      <c r="AD811" s="2"/>
      <c r="AE811" s="2"/>
      <c r="AF811" s="2"/>
      <c r="AG811" s="2"/>
      <c r="AH811" s="2"/>
      <c r="AI811" s="2"/>
    </row>
    <row r="812">
      <c r="D812" s="2"/>
      <c r="E812" s="2"/>
      <c r="F812" s="2"/>
      <c r="G812" s="2"/>
      <c r="H812" s="2"/>
      <c r="I812" s="2"/>
      <c r="J812" s="2"/>
      <c r="K812" s="2"/>
      <c r="L812" s="2"/>
      <c r="M812" s="6"/>
      <c r="N812" s="6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6"/>
      <c r="AC812" s="2"/>
      <c r="AD812" s="2"/>
      <c r="AE812" s="2"/>
      <c r="AF812" s="2"/>
      <c r="AG812" s="2"/>
      <c r="AH812" s="2"/>
      <c r="AI812" s="2"/>
    </row>
    <row r="813">
      <c r="D813" s="2"/>
      <c r="E813" s="2"/>
      <c r="F813" s="2"/>
      <c r="G813" s="2"/>
      <c r="H813" s="2"/>
      <c r="I813" s="2"/>
      <c r="J813" s="2"/>
      <c r="K813" s="2"/>
      <c r="L813" s="2"/>
      <c r="M813" s="6"/>
      <c r="N813" s="6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6"/>
      <c r="AC813" s="2"/>
      <c r="AD813" s="2"/>
      <c r="AE813" s="2"/>
      <c r="AF813" s="2"/>
      <c r="AG813" s="2"/>
      <c r="AH813" s="2"/>
      <c r="AI813" s="2"/>
    </row>
    <row r="814">
      <c r="D814" s="2"/>
      <c r="E814" s="2"/>
      <c r="F814" s="2"/>
      <c r="G814" s="2"/>
      <c r="H814" s="2"/>
      <c r="I814" s="2"/>
      <c r="J814" s="2"/>
      <c r="K814" s="2"/>
      <c r="L814" s="2"/>
      <c r="M814" s="6"/>
      <c r="N814" s="6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6"/>
      <c r="AC814" s="2"/>
      <c r="AD814" s="2"/>
      <c r="AE814" s="2"/>
      <c r="AF814" s="2"/>
      <c r="AG814" s="2"/>
      <c r="AH814" s="2"/>
      <c r="AI814" s="2"/>
    </row>
    <row r="815">
      <c r="D815" s="2"/>
      <c r="E815" s="2"/>
      <c r="F815" s="2"/>
      <c r="G815" s="2"/>
      <c r="H815" s="2"/>
      <c r="I815" s="2"/>
      <c r="J815" s="2"/>
      <c r="K815" s="2"/>
      <c r="L815" s="2"/>
      <c r="M815" s="6"/>
      <c r="N815" s="6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6"/>
      <c r="AC815" s="2"/>
      <c r="AD815" s="2"/>
      <c r="AE815" s="2"/>
      <c r="AF815" s="2"/>
      <c r="AG815" s="2"/>
      <c r="AH815" s="2"/>
      <c r="AI815" s="2"/>
    </row>
    <row r="816">
      <c r="D816" s="2"/>
      <c r="E816" s="2"/>
      <c r="F816" s="2"/>
      <c r="G816" s="2"/>
      <c r="H816" s="2"/>
      <c r="I816" s="2"/>
      <c r="J816" s="2"/>
      <c r="K816" s="2"/>
      <c r="L816" s="2"/>
      <c r="M816" s="6"/>
      <c r="N816" s="6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6"/>
      <c r="AC816" s="2"/>
      <c r="AD816" s="2"/>
      <c r="AE816" s="2"/>
      <c r="AF816" s="2"/>
      <c r="AG816" s="2"/>
      <c r="AH816" s="2"/>
      <c r="AI816" s="2"/>
    </row>
    <row r="817">
      <c r="D817" s="2"/>
      <c r="E817" s="2"/>
      <c r="F817" s="2"/>
      <c r="G817" s="2"/>
      <c r="H817" s="2"/>
      <c r="I817" s="2"/>
      <c r="J817" s="2"/>
      <c r="K817" s="2"/>
      <c r="L817" s="2"/>
      <c r="M817" s="6"/>
      <c r="N817" s="6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6"/>
      <c r="AC817" s="2"/>
      <c r="AD817" s="2"/>
      <c r="AE817" s="2"/>
      <c r="AF817" s="2"/>
      <c r="AG817" s="2"/>
      <c r="AH817" s="2"/>
      <c r="AI817" s="2"/>
    </row>
    <row r="818">
      <c r="D818" s="2"/>
      <c r="E818" s="2"/>
      <c r="F818" s="2"/>
      <c r="G818" s="2"/>
      <c r="H818" s="2"/>
      <c r="I818" s="2"/>
      <c r="J818" s="2"/>
      <c r="K818" s="2"/>
      <c r="L818" s="2"/>
      <c r="M818" s="6"/>
      <c r="N818" s="6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6"/>
      <c r="AC818" s="2"/>
      <c r="AD818" s="2"/>
      <c r="AE818" s="2"/>
      <c r="AF818" s="2"/>
      <c r="AG818" s="2"/>
      <c r="AH818" s="2"/>
      <c r="AI818" s="2"/>
    </row>
    <row r="819">
      <c r="D819" s="2"/>
      <c r="E819" s="2"/>
      <c r="F819" s="2"/>
      <c r="G819" s="2"/>
      <c r="H819" s="2"/>
      <c r="I819" s="2"/>
      <c r="J819" s="2"/>
      <c r="K819" s="2"/>
      <c r="L819" s="2"/>
      <c r="M819" s="6"/>
      <c r="N819" s="6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6"/>
      <c r="AC819" s="2"/>
      <c r="AD819" s="2"/>
      <c r="AE819" s="2"/>
      <c r="AF819" s="2"/>
      <c r="AG819" s="2"/>
      <c r="AH819" s="2"/>
      <c r="AI819" s="2"/>
    </row>
    <row r="820">
      <c r="D820" s="2"/>
      <c r="E820" s="2"/>
      <c r="F820" s="2"/>
      <c r="G820" s="2"/>
      <c r="H820" s="2"/>
      <c r="I820" s="2"/>
      <c r="J820" s="2"/>
      <c r="K820" s="2"/>
      <c r="L820" s="2"/>
      <c r="M820" s="6"/>
      <c r="N820" s="6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6"/>
      <c r="AC820" s="2"/>
      <c r="AD820" s="2"/>
      <c r="AE820" s="2"/>
      <c r="AF820" s="2"/>
      <c r="AG820" s="2"/>
      <c r="AH820" s="2"/>
      <c r="AI820" s="2"/>
    </row>
    <row r="821">
      <c r="D821" s="2"/>
      <c r="E821" s="2"/>
      <c r="F821" s="2"/>
      <c r="G821" s="2"/>
      <c r="H821" s="2"/>
      <c r="I821" s="2"/>
      <c r="J821" s="2"/>
      <c r="K821" s="2"/>
      <c r="L821" s="2"/>
      <c r="M821" s="6"/>
      <c r="N821" s="6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6"/>
      <c r="AC821" s="2"/>
      <c r="AD821" s="2"/>
      <c r="AE821" s="2"/>
      <c r="AF821" s="2"/>
      <c r="AG821" s="2"/>
      <c r="AH821" s="2"/>
      <c r="AI821" s="2"/>
    </row>
    <row r="822">
      <c r="D822" s="2"/>
      <c r="E822" s="2"/>
      <c r="F822" s="2"/>
      <c r="G822" s="2"/>
      <c r="H822" s="2"/>
      <c r="I822" s="2"/>
      <c r="J822" s="2"/>
      <c r="K822" s="2"/>
      <c r="L822" s="2"/>
      <c r="M822" s="6"/>
      <c r="N822" s="6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6"/>
      <c r="AC822" s="2"/>
      <c r="AD822" s="2"/>
      <c r="AE822" s="2"/>
      <c r="AF822" s="2"/>
      <c r="AG822" s="2"/>
      <c r="AH822" s="2"/>
      <c r="AI822" s="2"/>
    </row>
    <row r="823">
      <c r="D823" s="2"/>
      <c r="E823" s="2"/>
      <c r="F823" s="2"/>
      <c r="G823" s="2"/>
      <c r="H823" s="2"/>
      <c r="I823" s="2"/>
      <c r="J823" s="2"/>
      <c r="K823" s="2"/>
      <c r="L823" s="2"/>
      <c r="M823" s="6"/>
      <c r="N823" s="6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6"/>
      <c r="AC823" s="2"/>
      <c r="AD823" s="2"/>
      <c r="AE823" s="2"/>
      <c r="AF823" s="2"/>
      <c r="AG823" s="2"/>
      <c r="AH823" s="2"/>
      <c r="AI823" s="2"/>
    </row>
    <row r="824">
      <c r="D824" s="2"/>
      <c r="E824" s="2"/>
      <c r="F824" s="2"/>
      <c r="G824" s="2"/>
      <c r="H824" s="2"/>
      <c r="I824" s="2"/>
      <c r="J824" s="2"/>
      <c r="K824" s="2"/>
      <c r="L824" s="2"/>
      <c r="M824" s="6"/>
      <c r="N824" s="6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6"/>
      <c r="AC824" s="2"/>
      <c r="AD824" s="2"/>
      <c r="AE824" s="2"/>
      <c r="AF824" s="2"/>
      <c r="AG824" s="2"/>
      <c r="AH824" s="2"/>
      <c r="AI824" s="2"/>
    </row>
    <row r="825">
      <c r="D825" s="2"/>
      <c r="E825" s="2"/>
      <c r="F825" s="2"/>
      <c r="G825" s="2"/>
      <c r="H825" s="2"/>
      <c r="I825" s="2"/>
      <c r="J825" s="2"/>
      <c r="K825" s="2"/>
      <c r="L825" s="2"/>
      <c r="M825" s="6"/>
      <c r="N825" s="6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6"/>
      <c r="AC825" s="2"/>
      <c r="AD825" s="2"/>
      <c r="AE825" s="2"/>
      <c r="AF825" s="2"/>
      <c r="AG825" s="2"/>
      <c r="AH825" s="2"/>
      <c r="AI825" s="2"/>
    </row>
    <row r="826">
      <c r="D826" s="2"/>
      <c r="E826" s="2"/>
      <c r="F826" s="2"/>
      <c r="G826" s="2"/>
      <c r="H826" s="2"/>
      <c r="I826" s="2"/>
      <c r="J826" s="2"/>
      <c r="K826" s="2"/>
      <c r="L826" s="2"/>
      <c r="M826" s="6"/>
      <c r="N826" s="6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6"/>
      <c r="AC826" s="2"/>
      <c r="AD826" s="2"/>
      <c r="AE826" s="2"/>
      <c r="AF826" s="2"/>
      <c r="AG826" s="2"/>
      <c r="AH826" s="2"/>
      <c r="AI826" s="2"/>
    </row>
    <row r="827">
      <c r="D827" s="2"/>
      <c r="E827" s="2"/>
      <c r="F827" s="2"/>
      <c r="G827" s="2"/>
      <c r="H827" s="2"/>
      <c r="I827" s="2"/>
      <c r="J827" s="2"/>
      <c r="K827" s="2"/>
      <c r="L827" s="2"/>
      <c r="M827" s="6"/>
      <c r="N827" s="6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6"/>
      <c r="AC827" s="2"/>
      <c r="AD827" s="2"/>
      <c r="AE827" s="2"/>
      <c r="AF827" s="2"/>
      <c r="AG827" s="2"/>
      <c r="AH827" s="2"/>
      <c r="AI827" s="2"/>
    </row>
    <row r="828">
      <c r="D828" s="2"/>
      <c r="E828" s="2"/>
      <c r="F828" s="2"/>
      <c r="G828" s="2"/>
      <c r="H828" s="2"/>
      <c r="I828" s="2"/>
      <c r="J828" s="2"/>
      <c r="K828" s="2"/>
      <c r="L828" s="2"/>
      <c r="M828" s="6"/>
      <c r="N828" s="6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6"/>
      <c r="AC828" s="2"/>
      <c r="AD828" s="2"/>
      <c r="AE828" s="2"/>
      <c r="AF828" s="2"/>
      <c r="AG828" s="2"/>
      <c r="AH828" s="2"/>
      <c r="AI828" s="2"/>
    </row>
    <row r="829">
      <c r="D829" s="2"/>
      <c r="E829" s="2"/>
      <c r="F829" s="2"/>
      <c r="G829" s="2"/>
      <c r="H829" s="2"/>
      <c r="I829" s="2"/>
      <c r="J829" s="2"/>
      <c r="K829" s="2"/>
      <c r="L829" s="2"/>
      <c r="M829" s="6"/>
      <c r="N829" s="6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6"/>
      <c r="AC829" s="2"/>
      <c r="AD829" s="2"/>
      <c r="AE829" s="2"/>
      <c r="AF829" s="2"/>
      <c r="AG829" s="2"/>
      <c r="AH829" s="2"/>
      <c r="AI829" s="2"/>
    </row>
    <row r="830">
      <c r="D830" s="2"/>
      <c r="E830" s="2"/>
      <c r="F830" s="2"/>
      <c r="G830" s="2"/>
      <c r="H830" s="2"/>
      <c r="I830" s="2"/>
      <c r="J830" s="2"/>
      <c r="K830" s="2"/>
      <c r="L830" s="2"/>
      <c r="M830" s="6"/>
      <c r="N830" s="6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6"/>
      <c r="AC830" s="2"/>
      <c r="AD830" s="2"/>
      <c r="AE830" s="2"/>
      <c r="AF830" s="2"/>
      <c r="AG830" s="2"/>
      <c r="AH830" s="2"/>
      <c r="AI830" s="2"/>
    </row>
    <row r="831">
      <c r="D831" s="2"/>
      <c r="E831" s="2"/>
      <c r="F831" s="2"/>
      <c r="G831" s="2"/>
      <c r="H831" s="2"/>
      <c r="I831" s="2"/>
      <c r="J831" s="2"/>
      <c r="K831" s="2"/>
      <c r="L831" s="2"/>
      <c r="M831" s="6"/>
      <c r="N831" s="6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6"/>
      <c r="AC831" s="2"/>
      <c r="AD831" s="2"/>
      <c r="AE831" s="2"/>
      <c r="AF831" s="2"/>
      <c r="AG831" s="2"/>
      <c r="AH831" s="2"/>
      <c r="AI831" s="2"/>
    </row>
    <row r="832">
      <c r="D832" s="2"/>
      <c r="E832" s="2"/>
      <c r="F832" s="2"/>
      <c r="G832" s="2"/>
      <c r="H832" s="2"/>
      <c r="I832" s="2"/>
      <c r="J832" s="2"/>
      <c r="K832" s="2"/>
      <c r="L832" s="2"/>
      <c r="M832" s="6"/>
      <c r="N832" s="6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6"/>
      <c r="AC832" s="2"/>
      <c r="AD832" s="2"/>
      <c r="AE832" s="2"/>
      <c r="AF832" s="2"/>
      <c r="AG832" s="2"/>
      <c r="AH832" s="2"/>
      <c r="AI832" s="2"/>
    </row>
    <row r="833">
      <c r="D833" s="2"/>
      <c r="E833" s="2"/>
      <c r="F833" s="2"/>
      <c r="G833" s="2"/>
      <c r="H833" s="2"/>
      <c r="I833" s="2"/>
      <c r="J833" s="2"/>
      <c r="K833" s="2"/>
      <c r="L833" s="2"/>
      <c r="M833" s="6"/>
      <c r="N833" s="6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6"/>
      <c r="AC833" s="2"/>
      <c r="AD833" s="2"/>
      <c r="AE833" s="2"/>
      <c r="AF833" s="2"/>
      <c r="AG833" s="2"/>
      <c r="AH833" s="2"/>
      <c r="AI833" s="2"/>
    </row>
    <row r="834">
      <c r="D834" s="2"/>
      <c r="E834" s="2"/>
      <c r="F834" s="2"/>
      <c r="G834" s="2"/>
      <c r="H834" s="2"/>
      <c r="I834" s="2"/>
      <c r="J834" s="2"/>
      <c r="K834" s="2"/>
      <c r="L834" s="2"/>
      <c r="M834" s="6"/>
      <c r="N834" s="6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6"/>
      <c r="AC834" s="2"/>
      <c r="AD834" s="2"/>
      <c r="AE834" s="2"/>
      <c r="AF834" s="2"/>
      <c r="AG834" s="2"/>
      <c r="AH834" s="2"/>
      <c r="AI834" s="2"/>
    </row>
    <row r="835">
      <c r="D835" s="2"/>
      <c r="E835" s="2"/>
      <c r="F835" s="2"/>
      <c r="G835" s="2"/>
      <c r="H835" s="2"/>
      <c r="I835" s="2"/>
      <c r="J835" s="2"/>
      <c r="K835" s="2"/>
      <c r="L835" s="2"/>
      <c r="M835" s="6"/>
      <c r="N835" s="6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6"/>
      <c r="AC835" s="2"/>
      <c r="AD835" s="2"/>
      <c r="AE835" s="2"/>
      <c r="AF835" s="2"/>
      <c r="AG835" s="2"/>
      <c r="AH835" s="2"/>
      <c r="AI835" s="2"/>
    </row>
    <row r="836">
      <c r="D836" s="2"/>
      <c r="E836" s="2"/>
      <c r="F836" s="2"/>
      <c r="G836" s="2"/>
      <c r="H836" s="2"/>
      <c r="I836" s="2"/>
      <c r="J836" s="2"/>
      <c r="K836" s="2"/>
      <c r="L836" s="2"/>
      <c r="M836" s="6"/>
      <c r="N836" s="6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6"/>
      <c r="AC836" s="2"/>
      <c r="AD836" s="2"/>
      <c r="AE836" s="2"/>
      <c r="AF836" s="2"/>
      <c r="AG836" s="2"/>
      <c r="AH836" s="2"/>
      <c r="AI836" s="2"/>
    </row>
    <row r="837">
      <c r="D837" s="2"/>
      <c r="E837" s="2"/>
      <c r="F837" s="2"/>
      <c r="G837" s="2"/>
      <c r="H837" s="2"/>
      <c r="I837" s="2"/>
      <c r="J837" s="2"/>
      <c r="K837" s="2"/>
      <c r="L837" s="2"/>
      <c r="M837" s="6"/>
      <c r="N837" s="6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6"/>
      <c r="AC837" s="2"/>
      <c r="AD837" s="2"/>
      <c r="AE837" s="2"/>
      <c r="AF837" s="2"/>
      <c r="AG837" s="2"/>
      <c r="AH837" s="2"/>
      <c r="AI837" s="2"/>
    </row>
    <row r="838">
      <c r="D838" s="2"/>
      <c r="E838" s="2"/>
      <c r="F838" s="2"/>
      <c r="G838" s="2"/>
      <c r="H838" s="2"/>
      <c r="I838" s="2"/>
      <c r="J838" s="2"/>
      <c r="K838" s="2"/>
      <c r="L838" s="2"/>
      <c r="M838" s="6"/>
      <c r="N838" s="6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6"/>
      <c r="AC838" s="2"/>
      <c r="AD838" s="2"/>
      <c r="AE838" s="2"/>
      <c r="AF838" s="2"/>
      <c r="AG838" s="2"/>
      <c r="AH838" s="2"/>
      <c r="AI838" s="2"/>
    </row>
    <row r="839">
      <c r="D839" s="2"/>
      <c r="E839" s="2"/>
      <c r="F839" s="2"/>
      <c r="G839" s="2"/>
      <c r="H839" s="2"/>
      <c r="I839" s="2"/>
      <c r="J839" s="2"/>
      <c r="K839" s="2"/>
      <c r="L839" s="2"/>
      <c r="M839" s="6"/>
      <c r="N839" s="6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6"/>
      <c r="AC839" s="2"/>
      <c r="AD839" s="2"/>
      <c r="AE839" s="2"/>
      <c r="AF839" s="2"/>
      <c r="AG839" s="2"/>
      <c r="AH839" s="2"/>
      <c r="AI839" s="2"/>
    </row>
    <row r="840">
      <c r="D840" s="2"/>
      <c r="E840" s="2"/>
      <c r="F840" s="2"/>
      <c r="G840" s="2"/>
      <c r="H840" s="2"/>
      <c r="I840" s="2"/>
      <c r="J840" s="2"/>
      <c r="K840" s="2"/>
      <c r="L840" s="2"/>
      <c r="M840" s="6"/>
      <c r="N840" s="6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6"/>
      <c r="AC840" s="2"/>
      <c r="AD840" s="2"/>
      <c r="AE840" s="2"/>
      <c r="AF840" s="2"/>
      <c r="AG840" s="2"/>
      <c r="AH840" s="2"/>
      <c r="AI840" s="2"/>
    </row>
    <row r="841">
      <c r="D841" s="2"/>
      <c r="E841" s="2"/>
      <c r="F841" s="2"/>
      <c r="G841" s="2"/>
      <c r="H841" s="2"/>
      <c r="I841" s="2"/>
      <c r="J841" s="2"/>
      <c r="K841" s="2"/>
      <c r="L841" s="2"/>
      <c r="M841" s="6"/>
      <c r="N841" s="6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6"/>
      <c r="AC841" s="2"/>
      <c r="AD841" s="2"/>
      <c r="AE841" s="2"/>
      <c r="AF841" s="2"/>
      <c r="AG841" s="2"/>
      <c r="AH841" s="2"/>
      <c r="AI841" s="2"/>
    </row>
    <row r="842">
      <c r="D842" s="2"/>
      <c r="E842" s="2"/>
      <c r="F842" s="2"/>
      <c r="G842" s="2"/>
      <c r="H842" s="2"/>
      <c r="I842" s="2"/>
      <c r="J842" s="2"/>
      <c r="K842" s="2"/>
      <c r="L842" s="2"/>
      <c r="M842" s="6"/>
      <c r="N842" s="6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6"/>
      <c r="AC842" s="2"/>
      <c r="AD842" s="2"/>
      <c r="AE842" s="2"/>
      <c r="AF842" s="2"/>
      <c r="AG842" s="2"/>
      <c r="AH842" s="2"/>
      <c r="AI842" s="2"/>
    </row>
    <row r="843">
      <c r="D843" s="2"/>
      <c r="E843" s="2"/>
      <c r="F843" s="2"/>
      <c r="G843" s="2"/>
      <c r="H843" s="2"/>
      <c r="I843" s="2"/>
      <c r="J843" s="2"/>
      <c r="K843" s="2"/>
      <c r="L843" s="2"/>
      <c r="M843" s="6"/>
      <c r="N843" s="6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6"/>
      <c r="AC843" s="2"/>
      <c r="AD843" s="2"/>
      <c r="AE843" s="2"/>
      <c r="AF843" s="2"/>
      <c r="AG843" s="2"/>
      <c r="AH843" s="2"/>
      <c r="AI843" s="2"/>
    </row>
    <row r="844">
      <c r="D844" s="2"/>
      <c r="E844" s="2"/>
      <c r="F844" s="2"/>
      <c r="G844" s="2"/>
      <c r="H844" s="2"/>
      <c r="I844" s="2"/>
      <c r="J844" s="2"/>
      <c r="K844" s="2"/>
      <c r="L844" s="2"/>
      <c r="M844" s="6"/>
      <c r="N844" s="6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6"/>
      <c r="AC844" s="2"/>
      <c r="AD844" s="2"/>
      <c r="AE844" s="2"/>
      <c r="AF844" s="2"/>
      <c r="AG844" s="2"/>
      <c r="AH844" s="2"/>
      <c r="AI844" s="2"/>
    </row>
    <row r="845">
      <c r="D845" s="2"/>
      <c r="E845" s="2"/>
      <c r="F845" s="2"/>
      <c r="G845" s="2"/>
      <c r="H845" s="2"/>
      <c r="I845" s="2"/>
      <c r="J845" s="2"/>
      <c r="K845" s="2"/>
      <c r="L845" s="2"/>
      <c r="M845" s="6"/>
      <c r="N845" s="6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6"/>
      <c r="AC845" s="2"/>
      <c r="AD845" s="2"/>
      <c r="AE845" s="2"/>
      <c r="AF845" s="2"/>
      <c r="AG845" s="2"/>
      <c r="AH845" s="2"/>
      <c r="AI845" s="2"/>
    </row>
    <row r="846">
      <c r="D846" s="2"/>
      <c r="E846" s="2"/>
      <c r="F846" s="2"/>
      <c r="G846" s="2"/>
      <c r="H846" s="2"/>
      <c r="I846" s="2"/>
      <c r="J846" s="2"/>
      <c r="K846" s="2"/>
      <c r="L846" s="2"/>
      <c r="M846" s="6"/>
      <c r="N846" s="6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6"/>
      <c r="AC846" s="2"/>
      <c r="AD846" s="2"/>
      <c r="AE846" s="2"/>
      <c r="AF846" s="2"/>
      <c r="AG846" s="2"/>
      <c r="AH846" s="2"/>
      <c r="AI846" s="2"/>
    </row>
    <row r="847">
      <c r="D847" s="2"/>
      <c r="E847" s="2"/>
      <c r="F847" s="2"/>
      <c r="G847" s="2"/>
      <c r="H847" s="2"/>
      <c r="I847" s="2"/>
      <c r="J847" s="2"/>
      <c r="K847" s="2"/>
      <c r="L847" s="2"/>
      <c r="M847" s="6"/>
      <c r="N847" s="6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6"/>
      <c r="AC847" s="2"/>
      <c r="AD847" s="2"/>
      <c r="AE847" s="2"/>
      <c r="AF847" s="2"/>
      <c r="AG847" s="2"/>
      <c r="AH847" s="2"/>
      <c r="AI847" s="2"/>
    </row>
    <row r="848">
      <c r="D848" s="2"/>
      <c r="E848" s="2"/>
      <c r="F848" s="2"/>
      <c r="G848" s="2"/>
      <c r="H848" s="2"/>
      <c r="I848" s="2"/>
      <c r="J848" s="2"/>
      <c r="K848" s="2"/>
      <c r="L848" s="2"/>
      <c r="M848" s="6"/>
      <c r="N848" s="6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6"/>
      <c r="AC848" s="2"/>
      <c r="AD848" s="2"/>
      <c r="AE848" s="2"/>
      <c r="AF848" s="2"/>
      <c r="AG848" s="2"/>
      <c r="AH848" s="2"/>
      <c r="AI848" s="2"/>
    </row>
    <row r="849">
      <c r="D849" s="2"/>
      <c r="E849" s="2"/>
      <c r="F849" s="2"/>
      <c r="G849" s="2"/>
      <c r="H849" s="2"/>
      <c r="I849" s="2"/>
      <c r="J849" s="2"/>
      <c r="K849" s="2"/>
      <c r="L849" s="2"/>
      <c r="M849" s="6"/>
      <c r="N849" s="6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6"/>
      <c r="AC849" s="2"/>
      <c r="AD849" s="2"/>
      <c r="AE849" s="2"/>
      <c r="AF849" s="2"/>
      <c r="AG849" s="2"/>
      <c r="AH849" s="2"/>
      <c r="AI849" s="2"/>
    </row>
    <row r="850">
      <c r="D850" s="2"/>
      <c r="E850" s="2"/>
      <c r="F850" s="2"/>
      <c r="G850" s="2"/>
      <c r="H850" s="2"/>
      <c r="I850" s="2"/>
      <c r="J850" s="2"/>
      <c r="K850" s="2"/>
      <c r="L850" s="2"/>
      <c r="M850" s="6"/>
      <c r="N850" s="6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6"/>
      <c r="AC850" s="2"/>
      <c r="AD850" s="2"/>
      <c r="AE850" s="2"/>
      <c r="AF850" s="2"/>
      <c r="AG850" s="2"/>
      <c r="AH850" s="2"/>
      <c r="AI850" s="2"/>
    </row>
    <row r="851">
      <c r="D851" s="2"/>
      <c r="E851" s="2"/>
      <c r="F851" s="2"/>
      <c r="G851" s="2"/>
      <c r="H851" s="2"/>
      <c r="I851" s="2"/>
      <c r="J851" s="2"/>
      <c r="K851" s="2"/>
      <c r="L851" s="2"/>
      <c r="M851" s="6"/>
      <c r="N851" s="6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6"/>
      <c r="AC851" s="2"/>
      <c r="AD851" s="2"/>
      <c r="AE851" s="2"/>
      <c r="AF851" s="2"/>
      <c r="AG851" s="2"/>
      <c r="AH851" s="2"/>
      <c r="AI851" s="2"/>
    </row>
    <row r="852">
      <c r="D852" s="2"/>
      <c r="E852" s="2"/>
      <c r="F852" s="2"/>
      <c r="G852" s="2"/>
      <c r="H852" s="2"/>
      <c r="I852" s="2"/>
      <c r="J852" s="2"/>
      <c r="K852" s="2"/>
      <c r="L852" s="2"/>
      <c r="M852" s="6"/>
      <c r="N852" s="6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6"/>
      <c r="AC852" s="2"/>
      <c r="AD852" s="2"/>
      <c r="AE852" s="2"/>
      <c r="AF852" s="2"/>
      <c r="AG852" s="2"/>
      <c r="AH852" s="2"/>
      <c r="AI852" s="2"/>
    </row>
    <row r="853">
      <c r="D853" s="2"/>
      <c r="E853" s="2"/>
      <c r="F853" s="2"/>
      <c r="G853" s="2"/>
      <c r="H853" s="2"/>
      <c r="I853" s="2"/>
      <c r="J853" s="2"/>
      <c r="K853" s="2"/>
      <c r="L853" s="2"/>
      <c r="M853" s="6"/>
      <c r="N853" s="6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6"/>
      <c r="AC853" s="2"/>
      <c r="AD853" s="2"/>
      <c r="AE853" s="2"/>
      <c r="AF853" s="2"/>
      <c r="AG853" s="2"/>
      <c r="AH853" s="2"/>
      <c r="AI853" s="2"/>
    </row>
    <row r="854">
      <c r="D854" s="2"/>
      <c r="E854" s="2"/>
      <c r="F854" s="2"/>
      <c r="G854" s="2"/>
      <c r="H854" s="2"/>
      <c r="I854" s="2"/>
      <c r="J854" s="2"/>
      <c r="K854" s="2"/>
      <c r="L854" s="2"/>
      <c r="M854" s="6"/>
      <c r="N854" s="6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6"/>
      <c r="AC854" s="2"/>
      <c r="AD854" s="2"/>
      <c r="AE854" s="2"/>
      <c r="AF854" s="2"/>
      <c r="AG854" s="2"/>
      <c r="AH854" s="2"/>
      <c r="AI854" s="2"/>
    </row>
    <row r="855">
      <c r="D855" s="2"/>
      <c r="E855" s="2"/>
      <c r="F855" s="2"/>
      <c r="G855" s="2"/>
      <c r="H855" s="2"/>
      <c r="I855" s="2"/>
      <c r="J855" s="2"/>
      <c r="K855" s="2"/>
      <c r="L855" s="2"/>
      <c r="M855" s="6"/>
      <c r="N855" s="6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6"/>
      <c r="AC855" s="2"/>
      <c r="AD855" s="2"/>
      <c r="AE855" s="2"/>
      <c r="AF855" s="2"/>
      <c r="AG855" s="2"/>
      <c r="AH855" s="2"/>
      <c r="AI855" s="2"/>
    </row>
    <row r="856">
      <c r="D856" s="2"/>
      <c r="E856" s="2"/>
      <c r="F856" s="2"/>
      <c r="G856" s="2"/>
      <c r="H856" s="2"/>
      <c r="I856" s="2"/>
      <c r="J856" s="2"/>
      <c r="K856" s="2"/>
      <c r="L856" s="2"/>
      <c r="M856" s="6"/>
      <c r="N856" s="6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6"/>
      <c r="AC856" s="2"/>
      <c r="AD856" s="2"/>
      <c r="AE856" s="2"/>
      <c r="AF856" s="2"/>
      <c r="AG856" s="2"/>
      <c r="AH856" s="2"/>
      <c r="AI856" s="2"/>
    </row>
    <row r="857">
      <c r="D857" s="2"/>
      <c r="E857" s="2"/>
      <c r="F857" s="2"/>
      <c r="G857" s="2"/>
      <c r="H857" s="2"/>
      <c r="I857" s="2"/>
      <c r="J857" s="2"/>
      <c r="K857" s="2"/>
      <c r="L857" s="2"/>
      <c r="M857" s="6"/>
      <c r="N857" s="6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6"/>
      <c r="AC857" s="2"/>
      <c r="AD857" s="2"/>
      <c r="AE857" s="2"/>
      <c r="AF857" s="2"/>
      <c r="AG857" s="2"/>
      <c r="AH857" s="2"/>
      <c r="AI857" s="2"/>
    </row>
    <row r="858">
      <c r="D858" s="2"/>
      <c r="E858" s="2"/>
      <c r="F858" s="2"/>
      <c r="G858" s="2"/>
      <c r="H858" s="2"/>
      <c r="I858" s="2"/>
      <c r="J858" s="2"/>
      <c r="K858" s="2"/>
      <c r="L858" s="2"/>
      <c r="M858" s="6"/>
      <c r="N858" s="6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6"/>
      <c r="AC858" s="2"/>
      <c r="AD858" s="2"/>
      <c r="AE858" s="2"/>
      <c r="AF858" s="2"/>
      <c r="AG858" s="2"/>
      <c r="AH858" s="2"/>
      <c r="AI858" s="2"/>
    </row>
    <row r="859">
      <c r="D859" s="2"/>
      <c r="E859" s="2"/>
      <c r="F859" s="2"/>
      <c r="G859" s="2"/>
      <c r="H859" s="2"/>
      <c r="I859" s="2"/>
      <c r="J859" s="2"/>
      <c r="K859" s="2"/>
      <c r="L859" s="2"/>
      <c r="M859" s="6"/>
      <c r="N859" s="6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6"/>
      <c r="AC859" s="2"/>
      <c r="AD859" s="2"/>
      <c r="AE859" s="2"/>
      <c r="AF859" s="2"/>
      <c r="AG859" s="2"/>
      <c r="AH859" s="2"/>
      <c r="AI859" s="2"/>
    </row>
    <row r="860">
      <c r="D860" s="2"/>
      <c r="E860" s="2"/>
      <c r="F860" s="2"/>
      <c r="G860" s="2"/>
      <c r="H860" s="2"/>
      <c r="I860" s="2"/>
      <c r="J860" s="2"/>
      <c r="K860" s="2"/>
      <c r="L860" s="2"/>
      <c r="M860" s="6"/>
      <c r="N860" s="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6"/>
      <c r="AC860" s="2"/>
      <c r="AD860" s="2"/>
      <c r="AE860" s="2"/>
      <c r="AF860" s="2"/>
      <c r="AG860" s="2"/>
      <c r="AH860" s="2"/>
      <c r="AI860" s="2"/>
    </row>
    <row r="861">
      <c r="D861" s="2"/>
      <c r="E861" s="2"/>
      <c r="F861" s="2"/>
      <c r="G861" s="2"/>
      <c r="H861" s="2"/>
      <c r="I861" s="2"/>
      <c r="J861" s="2"/>
      <c r="K861" s="2"/>
      <c r="L861" s="2"/>
      <c r="M861" s="6"/>
      <c r="N861" s="6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6"/>
      <c r="AC861" s="2"/>
      <c r="AD861" s="2"/>
      <c r="AE861" s="2"/>
      <c r="AF861" s="2"/>
      <c r="AG861" s="2"/>
      <c r="AH861" s="2"/>
      <c r="AI861" s="2"/>
    </row>
    <row r="862">
      <c r="D862" s="2"/>
      <c r="E862" s="2"/>
      <c r="F862" s="2"/>
      <c r="G862" s="2"/>
      <c r="H862" s="2"/>
      <c r="I862" s="2"/>
      <c r="J862" s="2"/>
      <c r="K862" s="2"/>
      <c r="L862" s="2"/>
      <c r="M862" s="6"/>
      <c r="N862" s="6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6"/>
      <c r="AC862" s="2"/>
      <c r="AD862" s="2"/>
      <c r="AE862" s="2"/>
      <c r="AF862" s="2"/>
      <c r="AG862" s="2"/>
      <c r="AH862" s="2"/>
      <c r="AI862" s="2"/>
    </row>
    <row r="863">
      <c r="D863" s="2"/>
      <c r="E863" s="2"/>
      <c r="F863" s="2"/>
      <c r="G863" s="2"/>
      <c r="H863" s="2"/>
      <c r="I863" s="2"/>
      <c r="J863" s="2"/>
      <c r="K863" s="2"/>
      <c r="L863" s="2"/>
      <c r="M863" s="6"/>
      <c r="N863" s="6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6"/>
      <c r="AC863" s="2"/>
      <c r="AD863" s="2"/>
      <c r="AE863" s="2"/>
      <c r="AF863" s="2"/>
      <c r="AG863" s="2"/>
      <c r="AH863" s="2"/>
      <c r="AI863" s="2"/>
    </row>
    <row r="864">
      <c r="D864" s="2"/>
      <c r="E864" s="2"/>
      <c r="F864" s="2"/>
      <c r="G864" s="2"/>
      <c r="H864" s="2"/>
      <c r="I864" s="2"/>
      <c r="J864" s="2"/>
      <c r="K864" s="2"/>
      <c r="L864" s="2"/>
      <c r="M864" s="6"/>
      <c r="N864" s="6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6"/>
      <c r="AC864" s="2"/>
      <c r="AD864" s="2"/>
      <c r="AE864" s="2"/>
      <c r="AF864" s="2"/>
      <c r="AG864" s="2"/>
      <c r="AH864" s="2"/>
      <c r="AI864" s="2"/>
    </row>
    <row r="865">
      <c r="D865" s="2"/>
      <c r="E865" s="2"/>
      <c r="F865" s="2"/>
      <c r="G865" s="2"/>
      <c r="H865" s="2"/>
      <c r="I865" s="2"/>
      <c r="J865" s="2"/>
      <c r="K865" s="2"/>
      <c r="L865" s="2"/>
      <c r="M865" s="6"/>
      <c r="N865" s="6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6"/>
      <c r="AC865" s="2"/>
      <c r="AD865" s="2"/>
      <c r="AE865" s="2"/>
      <c r="AF865" s="2"/>
      <c r="AG865" s="2"/>
      <c r="AH865" s="2"/>
      <c r="AI865" s="2"/>
    </row>
    <row r="866">
      <c r="D866" s="2"/>
      <c r="E866" s="2"/>
      <c r="F866" s="2"/>
      <c r="G866" s="2"/>
      <c r="H866" s="2"/>
      <c r="I866" s="2"/>
      <c r="J866" s="2"/>
      <c r="K866" s="2"/>
      <c r="L866" s="2"/>
      <c r="M866" s="6"/>
      <c r="N866" s="6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6"/>
      <c r="AC866" s="2"/>
      <c r="AD866" s="2"/>
      <c r="AE866" s="2"/>
      <c r="AF866" s="2"/>
      <c r="AG866" s="2"/>
      <c r="AH866" s="2"/>
      <c r="AI866" s="2"/>
    </row>
    <row r="867">
      <c r="D867" s="2"/>
      <c r="E867" s="2"/>
      <c r="F867" s="2"/>
      <c r="G867" s="2"/>
      <c r="H867" s="2"/>
      <c r="I867" s="2"/>
      <c r="J867" s="2"/>
      <c r="K867" s="2"/>
      <c r="L867" s="2"/>
      <c r="M867" s="6"/>
      <c r="N867" s="6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6"/>
      <c r="AC867" s="2"/>
      <c r="AD867" s="2"/>
      <c r="AE867" s="2"/>
      <c r="AF867" s="2"/>
      <c r="AG867" s="2"/>
      <c r="AH867" s="2"/>
      <c r="AI867" s="2"/>
    </row>
    <row r="868">
      <c r="D868" s="2"/>
      <c r="E868" s="2"/>
      <c r="F868" s="2"/>
      <c r="G868" s="2"/>
      <c r="H868" s="2"/>
      <c r="I868" s="2"/>
      <c r="J868" s="2"/>
      <c r="K868" s="2"/>
      <c r="L868" s="2"/>
      <c r="M868" s="6"/>
      <c r="N868" s="6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6"/>
      <c r="AC868" s="2"/>
      <c r="AD868" s="2"/>
      <c r="AE868" s="2"/>
      <c r="AF868" s="2"/>
      <c r="AG868" s="2"/>
      <c r="AH868" s="2"/>
      <c r="AI868" s="2"/>
    </row>
    <row r="869">
      <c r="D869" s="2"/>
      <c r="E869" s="2"/>
      <c r="F869" s="2"/>
      <c r="G869" s="2"/>
      <c r="H869" s="2"/>
      <c r="I869" s="2"/>
      <c r="J869" s="2"/>
      <c r="K869" s="2"/>
      <c r="L869" s="2"/>
      <c r="M869" s="6"/>
      <c r="N869" s="6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6"/>
      <c r="AC869" s="2"/>
      <c r="AD869" s="2"/>
      <c r="AE869" s="2"/>
      <c r="AF869" s="2"/>
      <c r="AG869" s="2"/>
      <c r="AH869" s="2"/>
      <c r="AI869" s="2"/>
    </row>
    <row r="870">
      <c r="D870" s="2"/>
      <c r="E870" s="2"/>
      <c r="F870" s="2"/>
      <c r="G870" s="2"/>
      <c r="H870" s="2"/>
      <c r="I870" s="2"/>
      <c r="J870" s="2"/>
      <c r="K870" s="2"/>
      <c r="L870" s="2"/>
      <c r="M870" s="6"/>
      <c r="N870" s="6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6"/>
      <c r="AC870" s="2"/>
      <c r="AD870" s="2"/>
      <c r="AE870" s="2"/>
      <c r="AF870" s="2"/>
      <c r="AG870" s="2"/>
      <c r="AH870" s="2"/>
      <c r="AI870" s="2"/>
    </row>
    <row r="871">
      <c r="D871" s="2"/>
      <c r="E871" s="2"/>
      <c r="F871" s="2"/>
      <c r="G871" s="2"/>
      <c r="H871" s="2"/>
      <c r="I871" s="2"/>
      <c r="J871" s="2"/>
      <c r="K871" s="2"/>
      <c r="L871" s="2"/>
      <c r="M871" s="6"/>
      <c r="N871" s="6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6"/>
      <c r="AC871" s="2"/>
      <c r="AD871" s="2"/>
      <c r="AE871" s="2"/>
      <c r="AF871" s="2"/>
      <c r="AG871" s="2"/>
      <c r="AH871" s="2"/>
      <c r="AI871" s="2"/>
    </row>
    <row r="872">
      <c r="D872" s="2"/>
      <c r="E872" s="2"/>
      <c r="F872" s="2"/>
      <c r="G872" s="2"/>
      <c r="H872" s="2"/>
      <c r="I872" s="2"/>
      <c r="J872" s="2"/>
      <c r="K872" s="2"/>
      <c r="L872" s="2"/>
      <c r="M872" s="6"/>
      <c r="N872" s="6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6"/>
      <c r="AC872" s="2"/>
      <c r="AD872" s="2"/>
      <c r="AE872" s="2"/>
      <c r="AF872" s="2"/>
      <c r="AG872" s="2"/>
      <c r="AH872" s="2"/>
      <c r="AI872" s="2"/>
    </row>
    <row r="873">
      <c r="D873" s="2"/>
      <c r="E873" s="2"/>
      <c r="F873" s="2"/>
      <c r="G873" s="2"/>
      <c r="H873" s="2"/>
      <c r="I873" s="2"/>
      <c r="J873" s="2"/>
      <c r="K873" s="2"/>
      <c r="L873" s="2"/>
      <c r="M873" s="6"/>
      <c r="N873" s="6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6"/>
      <c r="AC873" s="2"/>
      <c r="AD873" s="2"/>
      <c r="AE873" s="2"/>
      <c r="AF873" s="2"/>
      <c r="AG873" s="2"/>
      <c r="AH873" s="2"/>
      <c r="AI873" s="2"/>
    </row>
    <row r="874">
      <c r="D874" s="2"/>
      <c r="E874" s="2"/>
      <c r="F874" s="2"/>
      <c r="G874" s="2"/>
      <c r="H874" s="2"/>
      <c r="I874" s="2"/>
      <c r="J874" s="2"/>
      <c r="K874" s="2"/>
      <c r="L874" s="2"/>
      <c r="M874" s="6"/>
      <c r="N874" s="6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6"/>
      <c r="AC874" s="2"/>
      <c r="AD874" s="2"/>
      <c r="AE874" s="2"/>
      <c r="AF874" s="2"/>
      <c r="AG874" s="2"/>
      <c r="AH874" s="2"/>
      <c r="AI874" s="2"/>
    </row>
    <row r="875">
      <c r="D875" s="2"/>
      <c r="E875" s="2"/>
      <c r="F875" s="2"/>
      <c r="G875" s="2"/>
      <c r="H875" s="2"/>
      <c r="I875" s="2"/>
      <c r="J875" s="2"/>
      <c r="K875" s="2"/>
      <c r="L875" s="2"/>
      <c r="M875" s="6"/>
      <c r="N875" s="6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6"/>
      <c r="AC875" s="2"/>
      <c r="AD875" s="2"/>
      <c r="AE875" s="2"/>
      <c r="AF875" s="2"/>
      <c r="AG875" s="2"/>
      <c r="AH875" s="2"/>
      <c r="AI875" s="2"/>
    </row>
    <row r="876">
      <c r="D876" s="2"/>
      <c r="E876" s="2"/>
      <c r="F876" s="2"/>
      <c r="G876" s="2"/>
      <c r="H876" s="2"/>
      <c r="I876" s="2"/>
      <c r="J876" s="2"/>
      <c r="K876" s="2"/>
      <c r="L876" s="2"/>
      <c r="M876" s="6"/>
      <c r="N876" s="6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6"/>
      <c r="AC876" s="2"/>
      <c r="AD876" s="2"/>
      <c r="AE876" s="2"/>
      <c r="AF876" s="2"/>
      <c r="AG876" s="2"/>
      <c r="AH876" s="2"/>
      <c r="AI876" s="2"/>
    </row>
    <row r="877">
      <c r="D877" s="2"/>
      <c r="E877" s="2"/>
      <c r="F877" s="2"/>
      <c r="G877" s="2"/>
      <c r="H877" s="2"/>
      <c r="I877" s="2"/>
      <c r="J877" s="2"/>
      <c r="K877" s="2"/>
      <c r="L877" s="2"/>
      <c r="M877" s="6"/>
      <c r="N877" s="6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6"/>
      <c r="AC877" s="2"/>
      <c r="AD877" s="2"/>
      <c r="AE877" s="2"/>
      <c r="AF877" s="2"/>
      <c r="AG877" s="2"/>
      <c r="AH877" s="2"/>
      <c r="AI877" s="2"/>
    </row>
    <row r="878">
      <c r="D878" s="2"/>
      <c r="E878" s="2"/>
      <c r="F878" s="2"/>
      <c r="G878" s="2"/>
      <c r="H878" s="2"/>
      <c r="I878" s="2"/>
      <c r="J878" s="2"/>
      <c r="K878" s="2"/>
      <c r="L878" s="2"/>
      <c r="M878" s="6"/>
      <c r="N878" s="6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6"/>
      <c r="AC878" s="2"/>
      <c r="AD878" s="2"/>
      <c r="AE878" s="2"/>
      <c r="AF878" s="2"/>
      <c r="AG878" s="2"/>
      <c r="AH878" s="2"/>
      <c r="AI878" s="2"/>
    </row>
    <row r="879">
      <c r="D879" s="2"/>
      <c r="E879" s="2"/>
      <c r="F879" s="2"/>
      <c r="G879" s="2"/>
      <c r="H879" s="2"/>
      <c r="I879" s="2"/>
      <c r="J879" s="2"/>
      <c r="K879" s="2"/>
      <c r="L879" s="2"/>
      <c r="M879" s="6"/>
      <c r="N879" s="6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6"/>
      <c r="AC879" s="2"/>
      <c r="AD879" s="2"/>
      <c r="AE879" s="2"/>
      <c r="AF879" s="2"/>
      <c r="AG879" s="2"/>
      <c r="AH879" s="2"/>
      <c r="AI879" s="2"/>
    </row>
    <row r="880">
      <c r="D880" s="2"/>
      <c r="E880" s="2"/>
      <c r="F880" s="2"/>
      <c r="G880" s="2"/>
      <c r="H880" s="2"/>
      <c r="I880" s="2"/>
      <c r="J880" s="2"/>
      <c r="K880" s="2"/>
      <c r="L880" s="2"/>
      <c r="M880" s="6"/>
      <c r="N880" s="6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6"/>
      <c r="AC880" s="2"/>
      <c r="AD880" s="2"/>
      <c r="AE880" s="2"/>
      <c r="AF880" s="2"/>
      <c r="AG880" s="2"/>
      <c r="AH880" s="2"/>
      <c r="AI880" s="2"/>
    </row>
    <row r="881">
      <c r="D881" s="2"/>
      <c r="E881" s="2"/>
      <c r="F881" s="2"/>
      <c r="G881" s="2"/>
      <c r="H881" s="2"/>
      <c r="I881" s="2"/>
      <c r="J881" s="2"/>
      <c r="K881" s="2"/>
      <c r="L881" s="2"/>
      <c r="M881" s="6"/>
      <c r="N881" s="6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6"/>
      <c r="AC881" s="2"/>
      <c r="AD881" s="2"/>
      <c r="AE881" s="2"/>
      <c r="AF881" s="2"/>
      <c r="AG881" s="2"/>
      <c r="AH881" s="2"/>
      <c r="AI881" s="2"/>
    </row>
    <row r="882">
      <c r="D882" s="2"/>
      <c r="E882" s="2"/>
      <c r="F882" s="2"/>
      <c r="G882" s="2"/>
      <c r="H882" s="2"/>
      <c r="I882" s="2"/>
      <c r="J882" s="2"/>
      <c r="K882" s="2"/>
      <c r="L882" s="2"/>
      <c r="M882" s="6"/>
      <c r="N882" s="6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6"/>
      <c r="AC882" s="2"/>
      <c r="AD882" s="2"/>
      <c r="AE882" s="2"/>
      <c r="AF882" s="2"/>
      <c r="AG882" s="2"/>
      <c r="AH882" s="2"/>
      <c r="AI882" s="2"/>
    </row>
    <row r="883">
      <c r="D883" s="2"/>
      <c r="E883" s="2"/>
      <c r="F883" s="2"/>
      <c r="G883" s="2"/>
      <c r="H883" s="2"/>
      <c r="I883" s="2"/>
      <c r="J883" s="2"/>
      <c r="K883" s="2"/>
      <c r="L883" s="2"/>
      <c r="M883" s="6"/>
      <c r="N883" s="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6"/>
      <c r="AC883" s="2"/>
      <c r="AD883" s="2"/>
      <c r="AE883" s="2"/>
      <c r="AF883" s="2"/>
      <c r="AG883" s="2"/>
      <c r="AH883" s="2"/>
      <c r="AI883" s="2"/>
    </row>
    <row r="884">
      <c r="D884" s="2"/>
      <c r="E884" s="2"/>
      <c r="F884" s="2"/>
      <c r="G884" s="2"/>
      <c r="H884" s="2"/>
      <c r="I884" s="2"/>
      <c r="J884" s="2"/>
      <c r="K884" s="2"/>
      <c r="L884" s="2"/>
      <c r="M884" s="6"/>
      <c r="N884" s="6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6"/>
      <c r="AC884" s="2"/>
      <c r="AD884" s="2"/>
      <c r="AE884" s="2"/>
      <c r="AF884" s="2"/>
      <c r="AG884" s="2"/>
      <c r="AH884" s="2"/>
      <c r="AI884" s="2"/>
    </row>
    <row r="885">
      <c r="D885" s="2"/>
      <c r="E885" s="2"/>
      <c r="F885" s="2"/>
      <c r="G885" s="2"/>
      <c r="H885" s="2"/>
      <c r="I885" s="2"/>
      <c r="J885" s="2"/>
      <c r="K885" s="2"/>
      <c r="L885" s="2"/>
      <c r="M885" s="6"/>
      <c r="N885" s="6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6"/>
      <c r="AC885" s="2"/>
      <c r="AD885" s="2"/>
      <c r="AE885" s="2"/>
      <c r="AF885" s="2"/>
      <c r="AG885" s="2"/>
      <c r="AH885" s="2"/>
      <c r="AI885" s="2"/>
    </row>
    <row r="886">
      <c r="D886" s="2"/>
      <c r="E886" s="2"/>
      <c r="F886" s="2"/>
      <c r="G886" s="2"/>
      <c r="H886" s="2"/>
      <c r="I886" s="2"/>
      <c r="J886" s="2"/>
      <c r="K886" s="2"/>
      <c r="L886" s="2"/>
      <c r="M886" s="6"/>
      <c r="N886" s="6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6"/>
      <c r="AC886" s="2"/>
      <c r="AD886" s="2"/>
      <c r="AE886" s="2"/>
      <c r="AF886" s="2"/>
      <c r="AG886" s="2"/>
      <c r="AH886" s="2"/>
      <c r="AI886" s="2"/>
    </row>
    <row r="887">
      <c r="D887" s="2"/>
      <c r="E887" s="2"/>
      <c r="F887" s="2"/>
      <c r="G887" s="2"/>
      <c r="H887" s="2"/>
      <c r="I887" s="2"/>
      <c r="J887" s="2"/>
      <c r="K887" s="2"/>
      <c r="L887" s="2"/>
      <c r="M887" s="6"/>
      <c r="N887" s="6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6"/>
      <c r="AC887" s="2"/>
      <c r="AD887" s="2"/>
      <c r="AE887" s="2"/>
      <c r="AF887" s="2"/>
      <c r="AG887" s="2"/>
      <c r="AH887" s="2"/>
      <c r="AI887" s="2"/>
    </row>
    <row r="888">
      <c r="D888" s="2"/>
      <c r="E888" s="2"/>
      <c r="F888" s="2"/>
      <c r="G888" s="2"/>
      <c r="H888" s="2"/>
      <c r="I888" s="2"/>
      <c r="J888" s="2"/>
      <c r="K888" s="2"/>
      <c r="L888" s="2"/>
      <c r="M888" s="6"/>
      <c r="N888" s="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6"/>
      <c r="AC888" s="2"/>
      <c r="AD888" s="2"/>
      <c r="AE888" s="2"/>
      <c r="AF888" s="2"/>
      <c r="AG888" s="2"/>
      <c r="AH888" s="2"/>
      <c r="AI888" s="2"/>
    </row>
    <row r="889">
      <c r="D889" s="2"/>
      <c r="E889" s="2"/>
      <c r="F889" s="2"/>
      <c r="G889" s="2"/>
      <c r="H889" s="2"/>
      <c r="I889" s="2"/>
      <c r="J889" s="2"/>
      <c r="K889" s="2"/>
      <c r="L889" s="2"/>
      <c r="M889" s="6"/>
      <c r="N889" s="6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6"/>
      <c r="AC889" s="2"/>
      <c r="AD889" s="2"/>
      <c r="AE889" s="2"/>
      <c r="AF889" s="2"/>
      <c r="AG889" s="2"/>
      <c r="AH889" s="2"/>
      <c r="AI889" s="2"/>
    </row>
    <row r="890">
      <c r="D890" s="2"/>
      <c r="E890" s="2"/>
      <c r="F890" s="2"/>
      <c r="G890" s="2"/>
      <c r="H890" s="2"/>
      <c r="I890" s="2"/>
      <c r="J890" s="2"/>
      <c r="K890" s="2"/>
      <c r="L890" s="2"/>
      <c r="M890" s="6"/>
      <c r="N890" s="6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6"/>
      <c r="AC890" s="2"/>
      <c r="AD890" s="2"/>
      <c r="AE890" s="2"/>
      <c r="AF890" s="2"/>
      <c r="AG890" s="2"/>
      <c r="AH890" s="2"/>
      <c r="AI890" s="2"/>
    </row>
    <row r="891">
      <c r="D891" s="2"/>
      <c r="E891" s="2"/>
      <c r="F891" s="2"/>
      <c r="G891" s="2"/>
      <c r="H891" s="2"/>
      <c r="I891" s="2"/>
      <c r="J891" s="2"/>
      <c r="K891" s="2"/>
      <c r="L891" s="2"/>
      <c r="M891" s="6"/>
      <c r="N891" s="6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6"/>
      <c r="AC891" s="2"/>
      <c r="AD891" s="2"/>
      <c r="AE891" s="2"/>
      <c r="AF891" s="2"/>
      <c r="AG891" s="2"/>
      <c r="AH891" s="2"/>
      <c r="AI891" s="2"/>
    </row>
    <row r="892">
      <c r="D892" s="2"/>
      <c r="E892" s="2"/>
      <c r="F892" s="2"/>
      <c r="G892" s="2"/>
      <c r="H892" s="2"/>
      <c r="I892" s="2"/>
      <c r="J892" s="2"/>
      <c r="K892" s="2"/>
      <c r="L892" s="2"/>
      <c r="M892" s="6"/>
      <c r="N892" s="6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6"/>
      <c r="AC892" s="2"/>
      <c r="AD892" s="2"/>
      <c r="AE892" s="2"/>
      <c r="AF892" s="2"/>
      <c r="AG892" s="2"/>
      <c r="AH892" s="2"/>
      <c r="AI892" s="2"/>
    </row>
    <row r="893">
      <c r="D893" s="2"/>
      <c r="E893" s="2"/>
      <c r="F893" s="2"/>
      <c r="G893" s="2"/>
      <c r="H893" s="2"/>
      <c r="I893" s="2"/>
      <c r="J893" s="2"/>
      <c r="K893" s="2"/>
      <c r="L893" s="2"/>
      <c r="M893" s="6"/>
      <c r="N893" s="6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6"/>
      <c r="AC893" s="2"/>
      <c r="AD893" s="2"/>
      <c r="AE893" s="2"/>
      <c r="AF893" s="2"/>
      <c r="AG893" s="2"/>
      <c r="AH893" s="2"/>
      <c r="AI893" s="2"/>
    </row>
    <row r="894">
      <c r="D894" s="2"/>
      <c r="E894" s="2"/>
      <c r="F894" s="2"/>
      <c r="G894" s="2"/>
      <c r="H894" s="2"/>
      <c r="I894" s="2"/>
      <c r="J894" s="2"/>
      <c r="K894" s="2"/>
      <c r="L894" s="2"/>
      <c r="M894" s="6"/>
      <c r="N894" s="6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6"/>
      <c r="AC894" s="2"/>
      <c r="AD894" s="2"/>
      <c r="AE894" s="2"/>
      <c r="AF894" s="2"/>
      <c r="AG894" s="2"/>
      <c r="AH894" s="2"/>
      <c r="AI894" s="2"/>
    </row>
    <row r="895">
      <c r="D895" s="2"/>
      <c r="E895" s="2"/>
      <c r="F895" s="2"/>
      <c r="G895" s="2"/>
      <c r="H895" s="2"/>
      <c r="I895" s="2"/>
      <c r="J895" s="2"/>
      <c r="K895" s="2"/>
      <c r="L895" s="2"/>
      <c r="M895" s="6"/>
      <c r="N895" s="6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6"/>
      <c r="AC895" s="2"/>
      <c r="AD895" s="2"/>
      <c r="AE895" s="2"/>
      <c r="AF895" s="2"/>
      <c r="AG895" s="2"/>
      <c r="AH895" s="2"/>
      <c r="AI895" s="2"/>
    </row>
    <row r="896">
      <c r="D896" s="2"/>
      <c r="E896" s="2"/>
      <c r="F896" s="2"/>
      <c r="G896" s="2"/>
      <c r="H896" s="2"/>
      <c r="I896" s="2"/>
      <c r="J896" s="2"/>
      <c r="K896" s="2"/>
      <c r="L896" s="2"/>
      <c r="M896" s="6"/>
      <c r="N896" s="6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6"/>
      <c r="AC896" s="2"/>
      <c r="AD896" s="2"/>
      <c r="AE896" s="2"/>
      <c r="AF896" s="2"/>
      <c r="AG896" s="2"/>
      <c r="AH896" s="2"/>
      <c r="AI896" s="2"/>
    </row>
    <row r="897">
      <c r="D897" s="2"/>
      <c r="E897" s="2"/>
      <c r="F897" s="2"/>
      <c r="G897" s="2"/>
      <c r="H897" s="2"/>
      <c r="I897" s="2"/>
      <c r="J897" s="2"/>
      <c r="K897" s="2"/>
      <c r="L897" s="2"/>
      <c r="M897" s="6"/>
      <c r="N897" s="6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6"/>
      <c r="AC897" s="2"/>
      <c r="AD897" s="2"/>
      <c r="AE897" s="2"/>
      <c r="AF897" s="2"/>
      <c r="AG897" s="2"/>
      <c r="AH897" s="2"/>
      <c r="AI897" s="2"/>
    </row>
    <row r="898">
      <c r="D898" s="2"/>
      <c r="E898" s="2"/>
      <c r="F898" s="2"/>
      <c r="G898" s="2"/>
      <c r="H898" s="2"/>
      <c r="I898" s="2"/>
      <c r="J898" s="2"/>
      <c r="K898" s="2"/>
      <c r="L898" s="2"/>
      <c r="M898" s="6"/>
      <c r="N898" s="6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6"/>
      <c r="AC898" s="2"/>
      <c r="AD898" s="2"/>
      <c r="AE898" s="2"/>
      <c r="AF898" s="2"/>
      <c r="AG898" s="2"/>
      <c r="AH898" s="2"/>
      <c r="AI898" s="2"/>
    </row>
    <row r="899">
      <c r="D899" s="2"/>
      <c r="E899" s="2"/>
      <c r="F899" s="2"/>
      <c r="G899" s="2"/>
      <c r="H899" s="2"/>
      <c r="I899" s="2"/>
      <c r="J899" s="2"/>
      <c r="K899" s="2"/>
      <c r="L899" s="2"/>
      <c r="M899" s="6"/>
      <c r="N899" s="6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6"/>
      <c r="AC899" s="2"/>
      <c r="AD899" s="2"/>
      <c r="AE899" s="2"/>
      <c r="AF899" s="2"/>
      <c r="AG899" s="2"/>
      <c r="AH899" s="2"/>
      <c r="AI899" s="2"/>
    </row>
    <row r="900">
      <c r="D900" s="2"/>
      <c r="E900" s="2"/>
      <c r="F900" s="2"/>
      <c r="G900" s="2"/>
      <c r="H900" s="2"/>
      <c r="I900" s="2"/>
      <c r="J900" s="2"/>
      <c r="K900" s="2"/>
      <c r="L900" s="2"/>
      <c r="M900" s="6"/>
      <c r="N900" s="6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6"/>
      <c r="AC900" s="2"/>
      <c r="AD900" s="2"/>
      <c r="AE900" s="2"/>
      <c r="AF900" s="2"/>
      <c r="AG900" s="2"/>
      <c r="AH900" s="2"/>
      <c r="AI900" s="2"/>
    </row>
    <row r="901">
      <c r="D901" s="2"/>
      <c r="E901" s="2"/>
      <c r="F901" s="2"/>
      <c r="G901" s="2"/>
      <c r="H901" s="2"/>
      <c r="I901" s="2"/>
      <c r="J901" s="2"/>
      <c r="K901" s="2"/>
      <c r="L901" s="2"/>
      <c r="M901" s="6"/>
      <c r="N901" s="6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6"/>
      <c r="AC901" s="2"/>
      <c r="AD901" s="2"/>
      <c r="AE901" s="2"/>
      <c r="AF901" s="2"/>
      <c r="AG901" s="2"/>
      <c r="AH901" s="2"/>
      <c r="AI901" s="2"/>
    </row>
    <row r="902">
      <c r="D902" s="2"/>
      <c r="E902" s="2"/>
      <c r="F902" s="2"/>
      <c r="G902" s="2"/>
      <c r="H902" s="2"/>
      <c r="I902" s="2"/>
      <c r="J902" s="2"/>
      <c r="K902" s="2"/>
      <c r="L902" s="2"/>
      <c r="M902" s="6"/>
      <c r="N902" s="6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6"/>
      <c r="AC902" s="2"/>
      <c r="AD902" s="2"/>
      <c r="AE902" s="2"/>
      <c r="AF902" s="2"/>
      <c r="AG902" s="2"/>
      <c r="AH902" s="2"/>
      <c r="AI902" s="2"/>
    </row>
    <row r="903">
      <c r="D903" s="2"/>
      <c r="E903" s="2"/>
      <c r="F903" s="2"/>
      <c r="G903" s="2"/>
      <c r="H903" s="2"/>
      <c r="I903" s="2"/>
      <c r="J903" s="2"/>
      <c r="K903" s="2"/>
      <c r="L903" s="2"/>
      <c r="M903" s="6"/>
      <c r="N903" s="6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6"/>
      <c r="AC903" s="2"/>
      <c r="AD903" s="2"/>
      <c r="AE903" s="2"/>
      <c r="AF903" s="2"/>
      <c r="AG903" s="2"/>
      <c r="AH903" s="2"/>
      <c r="AI903" s="2"/>
    </row>
    <row r="904">
      <c r="D904" s="2"/>
      <c r="E904" s="2"/>
      <c r="F904" s="2"/>
      <c r="G904" s="2"/>
      <c r="H904" s="2"/>
      <c r="I904" s="2"/>
      <c r="J904" s="2"/>
      <c r="K904" s="2"/>
      <c r="L904" s="2"/>
      <c r="M904" s="6"/>
      <c r="N904" s="6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6"/>
      <c r="AC904" s="2"/>
      <c r="AD904" s="2"/>
      <c r="AE904" s="2"/>
      <c r="AF904" s="2"/>
      <c r="AG904" s="2"/>
      <c r="AH904" s="2"/>
      <c r="AI904" s="2"/>
    </row>
    <row r="905">
      <c r="D905" s="2"/>
      <c r="E905" s="2"/>
      <c r="F905" s="2"/>
      <c r="G905" s="2"/>
      <c r="H905" s="2"/>
      <c r="I905" s="2"/>
      <c r="J905" s="2"/>
      <c r="K905" s="2"/>
      <c r="L905" s="2"/>
      <c r="M905" s="6"/>
      <c r="N905" s="6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6"/>
      <c r="AC905" s="2"/>
      <c r="AD905" s="2"/>
      <c r="AE905" s="2"/>
      <c r="AF905" s="2"/>
      <c r="AG905" s="2"/>
      <c r="AH905" s="2"/>
      <c r="AI905" s="2"/>
    </row>
    <row r="906">
      <c r="D906" s="2"/>
      <c r="E906" s="2"/>
      <c r="F906" s="2"/>
      <c r="G906" s="2"/>
      <c r="H906" s="2"/>
      <c r="I906" s="2"/>
      <c r="J906" s="2"/>
      <c r="K906" s="2"/>
      <c r="L906" s="2"/>
      <c r="M906" s="6"/>
      <c r="N906" s="6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6"/>
      <c r="AC906" s="2"/>
      <c r="AD906" s="2"/>
      <c r="AE906" s="2"/>
      <c r="AF906" s="2"/>
      <c r="AG906" s="2"/>
      <c r="AH906" s="2"/>
      <c r="AI906" s="2"/>
    </row>
    <row r="907">
      <c r="D907" s="2"/>
      <c r="E907" s="2"/>
      <c r="F907" s="2"/>
      <c r="G907" s="2"/>
      <c r="H907" s="2"/>
      <c r="I907" s="2"/>
      <c r="J907" s="2"/>
      <c r="K907" s="2"/>
      <c r="L907" s="2"/>
      <c r="M907" s="6"/>
      <c r="N907" s="6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6"/>
      <c r="AC907" s="2"/>
      <c r="AD907" s="2"/>
      <c r="AE907" s="2"/>
      <c r="AF907" s="2"/>
      <c r="AG907" s="2"/>
      <c r="AH907" s="2"/>
      <c r="AI907" s="2"/>
    </row>
    <row r="908">
      <c r="D908" s="2"/>
      <c r="E908" s="2"/>
      <c r="F908" s="2"/>
      <c r="G908" s="2"/>
      <c r="H908" s="2"/>
      <c r="I908" s="2"/>
      <c r="J908" s="2"/>
      <c r="K908" s="2"/>
      <c r="L908" s="2"/>
      <c r="M908" s="6"/>
      <c r="N908" s="6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6"/>
      <c r="AC908" s="2"/>
      <c r="AD908" s="2"/>
      <c r="AE908" s="2"/>
      <c r="AF908" s="2"/>
      <c r="AG908" s="2"/>
      <c r="AH908" s="2"/>
      <c r="AI908" s="2"/>
    </row>
    <row r="909">
      <c r="D909" s="2"/>
      <c r="E909" s="2"/>
      <c r="F909" s="2"/>
      <c r="G909" s="2"/>
      <c r="H909" s="2"/>
      <c r="I909" s="2"/>
      <c r="J909" s="2"/>
      <c r="K909" s="2"/>
      <c r="L909" s="2"/>
      <c r="M909" s="6"/>
      <c r="N909" s="6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6"/>
      <c r="AC909" s="2"/>
      <c r="AD909" s="2"/>
      <c r="AE909" s="2"/>
      <c r="AF909" s="2"/>
      <c r="AG909" s="2"/>
      <c r="AH909" s="2"/>
      <c r="AI909" s="2"/>
    </row>
    <row r="910">
      <c r="D910" s="2"/>
      <c r="E910" s="2"/>
      <c r="F910" s="2"/>
      <c r="G910" s="2"/>
      <c r="H910" s="2"/>
      <c r="I910" s="2"/>
      <c r="J910" s="2"/>
      <c r="K910" s="2"/>
      <c r="L910" s="2"/>
      <c r="M910" s="6"/>
      <c r="N910" s="6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6"/>
      <c r="AC910" s="2"/>
      <c r="AD910" s="2"/>
      <c r="AE910" s="2"/>
      <c r="AF910" s="2"/>
      <c r="AG910" s="2"/>
      <c r="AH910" s="2"/>
      <c r="AI910" s="2"/>
    </row>
    <row r="911">
      <c r="D911" s="2"/>
      <c r="E911" s="2"/>
      <c r="F911" s="2"/>
      <c r="G911" s="2"/>
      <c r="H911" s="2"/>
      <c r="I911" s="2"/>
      <c r="J911" s="2"/>
      <c r="K911" s="2"/>
      <c r="L911" s="2"/>
      <c r="M911" s="6"/>
      <c r="N911" s="6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6"/>
      <c r="AC911" s="2"/>
      <c r="AD911" s="2"/>
      <c r="AE911" s="2"/>
      <c r="AF911" s="2"/>
      <c r="AG911" s="2"/>
      <c r="AH911" s="2"/>
      <c r="AI911" s="2"/>
    </row>
    <row r="912">
      <c r="D912" s="2"/>
      <c r="E912" s="2"/>
      <c r="F912" s="2"/>
      <c r="G912" s="2"/>
      <c r="H912" s="2"/>
      <c r="I912" s="2"/>
      <c r="J912" s="2"/>
      <c r="K912" s="2"/>
      <c r="L912" s="2"/>
      <c r="M912" s="6"/>
      <c r="N912" s="6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6"/>
      <c r="AC912" s="2"/>
      <c r="AD912" s="2"/>
      <c r="AE912" s="2"/>
      <c r="AF912" s="2"/>
      <c r="AG912" s="2"/>
      <c r="AH912" s="2"/>
      <c r="AI912" s="2"/>
    </row>
    <row r="913">
      <c r="D913" s="2"/>
      <c r="E913" s="2"/>
      <c r="F913" s="2"/>
      <c r="G913" s="2"/>
      <c r="H913" s="2"/>
      <c r="I913" s="2"/>
      <c r="J913" s="2"/>
      <c r="K913" s="2"/>
      <c r="L913" s="2"/>
      <c r="M913" s="6"/>
      <c r="N913" s="6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6"/>
      <c r="AC913" s="2"/>
      <c r="AD913" s="2"/>
      <c r="AE913" s="2"/>
      <c r="AF913" s="2"/>
      <c r="AG913" s="2"/>
      <c r="AH913" s="2"/>
      <c r="AI913" s="2"/>
    </row>
    <row r="914">
      <c r="D914" s="2"/>
      <c r="E914" s="2"/>
      <c r="F914" s="2"/>
      <c r="G914" s="2"/>
      <c r="H914" s="2"/>
      <c r="I914" s="2"/>
      <c r="J914" s="2"/>
      <c r="K914" s="2"/>
      <c r="L914" s="2"/>
      <c r="M914" s="6"/>
      <c r="N914" s="6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6"/>
      <c r="AC914" s="2"/>
      <c r="AD914" s="2"/>
      <c r="AE914" s="2"/>
      <c r="AF914" s="2"/>
      <c r="AG914" s="2"/>
      <c r="AH914" s="2"/>
      <c r="AI914" s="2"/>
    </row>
    <row r="915">
      <c r="D915" s="2"/>
      <c r="E915" s="2"/>
      <c r="F915" s="2"/>
      <c r="G915" s="2"/>
      <c r="H915" s="2"/>
      <c r="I915" s="2"/>
      <c r="J915" s="2"/>
      <c r="K915" s="2"/>
      <c r="L915" s="2"/>
      <c r="M915" s="6"/>
      <c r="N915" s="6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6"/>
      <c r="AC915" s="2"/>
      <c r="AD915" s="2"/>
      <c r="AE915" s="2"/>
      <c r="AF915" s="2"/>
      <c r="AG915" s="2"/>
      <c r="AH915" s="2"/>
      <c r="AI915" s="2"/>
    </row>
    <row r="916">
      <c r="D916" s="2"/>
      <c r="E916" s="2"/>
      <c r="F916" s="2"/>
      <c r="G916" s="2"/>
      <c r="H916" s="2"/>
      <c r="I916" s="2"/>
      <c r="J916" s="2"/>
      <c r="K916" s="2"/>
      <c r="L916" s="2"/>
      <c r="M916" s="6"/>
      <c r="N916" s="6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6"/>
      <c r="AC916" s="2"/>
      <c r="AD916" s="2"/>
      <c r="AE916" s="2"/>
      <c r="AF916" s="2"/>
      <c r="AG916" s="2"/>
      <c r="AH916" s="2"/>
      <c r="AI916" s="2"/>
    </row>
    <row r="917">
      <c r="D917" s="2"/>
      <c r="E917" s="2"/>
      <c r="F917" s="2"/>
      <c r="G917" s="2"/>
      <c r="H917" s="2"/>
      <c r="I917" s="2"/>
      <c r="J917" s="2"/>
      <c r="K917" s="2"/>
      <c r="L917" s="2"/>
      <c r="M917" s="6"/>
      <c r="N917" s="6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6"/>
      <c r="AC917" s="2"/>
      <c r="AD917" s="2"/>
      <c r="AE917" s="2"/>
      <c r="AF917" s="2"/>
      <c r="AG917" s="2"/>
      <c r="AH917" s="2"/>
      <c r="AI917" s="2"/>
    </row>
    <row r="918">
      <c r="D918" s="2"/>
      <c r="E918" s="2"/>
      <c r="F918" s="2"/>
      <c r="G918" s="2"/>
      <c r="H918" s="2"/>
      <c r="I918" s="2"/>
      <c r="J918" s="2"/>
      <c r="K918" s="2"/>
      <c r="L918" s="2"/>
      <c r="M918" s="6"/>
      <c r="N918" s="6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6"/>
      <c r="AC918" s="2"/>
      <c r="AD918" s="2"/>
      <c r="AE918" s="2"/>
      <c r="AF918" s="2"/>
      <c r="AG918" s="2"/>
      <c r="AH918" s="2"/>
      <c r="AI918" s="2"/>
    </row>
    <row r="919">
      <c r="D919" s="2"/>
      <c r="E919" s="2"/>
      <c r="F919" s="2"/>
      <c r="G919" s="2"/>
      <c r="H919" s="2"/>
      <c r="I919" s="2"/>
      <c r="J919" s="2"/>
      <c r="K919" s="2"/>
      <c r="L919" s="2"/>
      <c r="M919" s="6"/>
      <c r="N919" s="6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6"/>
      <c r="AC919" s="2"/>
      <c r="AD919" s="2"/>
      <c r="AE919" s="2"/>
      <c r="AF919" s="2"/>
      <c r="AG919" s="2"/>
      <c r="AH919" s="2"/>
      <c r="AI919" s="2"/>
    </row>
    <row r="920">
      <c r="D920" s="2"/>
      <c r="E920" s="2"/>
      <c r="F920" s="2"/>
      <c r="G920" s="2"/>
      <c r="H920" s="2"/>
      <c r="I920" s="2"/>
      <c r="J920" s="2"/>
      <c r="K920" s="2"/>
      <c r="L920" s="2"/>
      <c r="M920" s="6"/>
      <c r="N920" s="6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6"/>
      <c r="AC920" s="2"/>
      <c r="AD920" s="2"/>
      <c r="AE920" s="2"/>
      <c r="AF920" s="2"/>
      <c r="AG920" s="2"/>
      <c r="AH920" s="2"/>
      <c r="AI920" s="2"/>
    </row>
    <row r="921">
      <c r="D921" s="2"/>
      <c r="E921" s="2"/>
      <c r="F921" s="2"/>
      <c r="G921" s="2"/>
      <c r="H921" s="2"/>
      <c r="I921" s="2"/>
      <c r="J921" s="2"/>
      <c r="K921" s="2"/>
      <c r="L921" s="2"/>
      <c r="M921" s="6"/>
      <c r="N921" s="6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6"/>
      <c r="AC921" s="2"/>
      <c r="AD921" s="2"/>
      <c r="AE921" s="2"/>
      <c r="AF921" s="2"/>
      <c r="AG921" s="2"/>
      <c r="AH921" s="2"/>
      <c r="AI921" s="2"/>
    </row>
    <row r="922">
      <c r="D922" s="2"/>
      <c r="E922" s="2"/>
      <c r="F922" s="2"/>
      <c r="G922" s="2"/>
      <c r="H922" s="2"/>
      <c r="I922" s="2"/>
      <c r="J922" s="2"/>
      <c r="K922" s="2"/>
      <c r="L922" s="2"/>
      <c r="M922" s="6"/>
      <c r="N922" s="6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6"/>
      <c r="AC922" s="2"/>
      <c r="AD922" s="2"/>
      <c r="AE922" s="2"/>
      <c r="AF922" s="2"/>
      <c r="AG922" s="2"/>
      <c r="AH922" s="2"/>
      <c r="AI922" s="2"/>
    </row>
    <row r="923">
      <c r="D923" s="2"/>
      <c r="E923" s="2"/>
      <c r="F923" s="2"/>
      <c r="G923" s="2"/>
      <c r="H923" s="2"/>
      <c r="I923" s="2"/>
      <c r="J923" s="2"/>
      <c r="K923" s="2"/>
      <c r="L923" s="2"/>
      <c r="M923" s="6"/>
      <c r="N923" s="6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6"/>
      <c r="AC923" s="2"/>
      <c r="AD923" s="2"/>
      <c r="AE923" s="2"/>
      <c r="AF923" s="2"/>
      <c r="AG923" s="2"/>
      <c r="AH923" s="2"/>
      <c r="AI923" s="2"/>
    </row>
    <row r="924">
      <c r="D924" s="2"/>
      <c r="E924" s="2"/>
      <c r="F924" s="2"/>
      <c r="G924" s="2"/>
      <c r="H924" s="2"/>
      <c r="I924" s="2"/>
      <c r="J924" s="2"/>
      <c r="K924" s="2"/>
      <c r="L924" s="2"/>
      <c r="M924" s="6"/>
      <c r="N924" s="6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6"/>
      <c r="AC924" s="2"/>
      <c r="AD924" s="2"/>
      <c r="AE924" s="2"/>
      <c r="AF924" s="2"/>
      <c r="AG924" s="2"/>
      <c r="AH924" s="2"/>
      <c r="AI924" s="2"/>
    </row>
    <row r="925">
      <c r="D925" s="2"/>
      <c r="E925" s="2"/>
      <c r="F925" s="2"/>
      <c r="G925" s="2"/>
      <c r="H925" s="2"/>
      <c r="I925" s="2"/>
      <c r="J925" s="2"/>
      <c r="K925" s="2"/>
      <c r="L925" s="2"/>
      <c r="M925" s="6"/>
      <c r="N925" s="6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6"/>
      <c r="AC925" s="2"/>
      <c r="AD925" s="2"/>
      <c r="AE925" s="2"/>
      <c r="AF925" s="2"/>
      <c r="AG925" s="2"/>
      <c r="AH925" s="2"/>
      <c r="AI925" s="2"/>
    </row>
    <row r="926">
      <c r="D926" s="2"/>
      <c r="E926" s="2"/>
      <c r="F926" s="2"/>
      <c r="G926" s="2"/>
      <c r="H926" s="2"/>
      <c r="I926" s="2"/>
      <c r="J926" s="2"/>
      <c r="K926" s="2"/>
      <c r="L926" s="2"/>
      <c r="M926" s="6"/>
      <c r="N926" s="6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6"/>
      <c r="AC926" s="2"/>
      <c r="AD926" s="2"/>
      <c r="AE926" s="2"/>
      <c r="AF926" s="2"/>
      <c r="AG926" s="2"/>
      <c r="AH926" s="2"/>
      <c r="AI926" s="2"/>
    </row>
    <row r="927">
      <c r="D927" s="2"/>
      <c r="E927" s="2"/>
      <c r="F927" s="2"/>
      <c r="G927" s="2"/>
      <c r="H927" s="2"/>
      <c r="I927" s="2"/>
      <c r="J927" s="2"/>
      <c r="K927" s="2"/>
      <c r="L927" s="2"/>
      <c r="M927" s="6"/>
      <c r="N927" s="6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6"/>
      <c r="AC927" s="2"/>
      <c r="AD927" s="2"/>
      <c r="AE927" s="2"/>
      <c r="AF927" s="2"/>
      <c r="AG927" s="2"/>
      <c r="AH927" s="2"/>
      <c r="AI927" s="2"/>
    </row>
    <row r="928">
      <c r="D928" s="2"/>
      <c r="E928" s="2"/>
      <c r="F928" s="2"/>
      <c r="G928" s="2"/>
      <c r="H928" s="2"/>
      <c r="I928" s="2"/>
      <c r="J928" s="2"/>
      <c r="K928" s="2"/>
      <c r="L928" s="2"/>
      <c r="M928" s="6"/>
      <c r="N928" s="6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6"/>
      <c r="AC928" s="2"/>
      <c r="AD928" s="2"/>
      <c r="AE928" s="2"/>
      <c r="AF928" s="2"/>
      <c r="AG928" s="2"/>
      <c r="AH928" s="2"/>
      <c r="AI928" s="2"/>
    </row>
    <row r="929">
      <c r="D929" s="2"/>
      <c r="E929" s="2"/>
      <c r="F929" s="2"/>
      <c r="G929" s="2"/>
      <c r="H929" s="2"/>
      <c r="I929" s="2"/>
      <c r="J929" s="2"/>
      <c r="K929" s="2"/>
      <c r="L929" s="2"/>
      <c r="M929" s="6"/>
      <c r="N929" s="6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6"/>
      <c r="AC929" s="2"/>
      <c r="AD929" s="2"/>
      <c r="AE929" s="2"/>
      <c r="AF929" s="2"/>
      <c r="AG929" s="2"/>
      <c r="AH929" s="2"/>
      <c r="AI929" s="2"/>
    </row>
    <row r="930">
      <c r="D930" s="2"/>
      <c r="E930" s="2"/>
      <c r="F930" s="2"/>
      <c r="G930" s="2"/>
      <c r="H930" s="2"/>
      <c r="I930" s="2"/>
      <c r="J930" s="2"/>
      <c r="K930" s="2"/>
      <c r="L930" s="2"/>
      <c r="M930" s="6"/>
      <c r="N930" s="6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6"/>
      <c r="AC930" s="2"/>
      <c r="AD930" s="2"/>
      <c r="AE930" s="2"/>
      <c r="AF930" s="2"/>
      <c r="AG930" s="2"/>
      <c r="AH930" s="2"/>
      <c r="AI930" s="2"/>
    </row>
    <row r="931">
      <c r="D931" s="2"/>
      <c r="E931" s="2"/>
      <c r="F931" s="2"/>
      <c r="G931" s="2"/>
      <c r="H931" s="2"/>
      <c r="I931" s="2"/>
      <c r="J931" s="2"/>
      <c r="K931" s="2"/>
      <c r="L931" s="2"/>
      <c r="M931" s="6"/>
      <c r="N931" s="6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6"/>
      <c r="AC931" s="2"/>
      <c r="AD931" s="2"/>
      <c r="AE931" s="2"/>
      <c r="AF931" s="2"/>
      <c r="AG931" s="2"/>
      <c r="AH931" s="2"/>
      <c r="AI931" s="2"/>
    </row>
    <row r="932">
      <c r="D932" s="2"/>
      <c r="E932" s="2"/>
      <c r="F932" s="2"/>
      <c r="G932" s="2"/>
      <c r="H932" s="2"/>
      <c r="I932" s="2"/>
      <c r="J932" s="2"/>
      <c r="K932" s="2"/>
      <c r="L932" s="2"/>
      <c r="M932" s="6"/>
      <c r="N932" s="6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6"/>
      <c r="AC932" s="2"/>
      <c r="AD932" s="2"/>
      <c r="AE932" s="2"/>
      <c r="AF932" s="2"/>
      <c r="AG932" s="2"/>
      <c r="AH932" s="2"/>
      <c r="AI932" s="2"/>
    </row>
    <row r="933">
      <c r="D933" s="2"/>
      <c r="E933" s="2"/>
      <c r="F933" s="2"/>
      <c r="G933" s="2"/>
      <c r="H933" s="2"/>
      <c r="I933" s="2"/>
      <c r="J933" s="2"/>
      <c r="K933" s="2"/>
      <c r="L933" s="2"/>
      <c r="M933" s="6"/>
      <c r="N933" s="6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6"/>
      <c r="AC933" s="2"/>
      <c r="AD933" s="2"/>
      <c r="AE933" s="2"/>
      <c r="AF933" s="2"/>
      <c r="AG933" s="2"/>
      <c r="AH933" s="2"/>
      <c r="AI933" s="2"/>
    </row>
    <row r="934">
      <c r="D934" s="2"/>
      <c r="E934" s="2"/>
      <c r="F934" s="2"/>
      <c r="G934" s="2"/>
      <c r="H934" s="2"/>
      <c r="I934" s="2"/>
      <c r="J934" s="2"/>
      <c r="K934" s="2"/>
      <c r="L934" s="2"/>
      <c r="M934" s="6"/>
      <c r="N934" s="6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6"/>
      <c r="AC934" s="2"/>
      <c r="AD934" s="2"/>
      <c r="AE934" s="2"/>
      <c r="AF934" s="2"/>
      <c r="AG934" s="2"/>
      <c r="AH934" s="2"/>
      <c r="AI934" s="2"/>
    </row>
    <row r="935">
      <c r="D935" s="2"/>
      <c r="E935" s="2"/>
      <c r="F935" s="2"/>
      <c r="G935" s="2"/>
      <c r="H935" s="2"/>
      <c r="I935" s="2"/>
      <c r="J935" s="2"/>
      <c r="K935" s="2"/>
      <c r="L935" s="2"/>
      <c r="M935" s="6"/>
      <c r="N935" s="6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6"/>
      <c r="AC935" s="2"/>
      <c r="AD935" s="2"/>
      <c r="AE935" s="2"/>
      <c r="AF935" s="2"/>
      <c r="AG935" s="2"/>
      <c r="AH935" s="2"/>
      <c r="AI935" s="2"/>
    </row>
    <row r="936">
      <c r="D936" s="2"/>
      <c r="E936" s="2"/>
      <c r="F936" s="2"/>
      <c r="G936" s="2"/>
      <c r="H936" s="2"/>
      <c r="I936" s="2"/>
      <c r="J936" s="2"/>
      <c r="K936" s="2"/>
      <c r="L936" s="2"/>
      <c r="M936" s="6"/>
      <c r="N936" s="6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6"/>
      <c r="AC936" s="2"/>
      <c r="AD936" s="2"/>
      <c r="AE936" s="2"/>
      <c r="AF936" s="2"/>
      <c r="AG936" s="2"/>
      <c r="AH936" s="2"/>
      <c r="AI936" s="2"/>
    </row>
    <row r="937">
      <c r="D937" s="2"/>
      <c r="E937" s="2"/>
      <c r="F937" s="2"/>
      <c r="G937" s="2"/>
      <c r="H937" s="2"/>
      <c r="I937" s="2"/>
      <c r="J937" s="2"/>
      <c r="K937" s="2"/>
      <c r="L937" s="2"/>
      <c r="M937" s="6"/>
      <c r="N937" s="6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6"/>
      <c r="AC937" s="2"/>
      <c r="AD937" s="2"/>
      <c r="AE937" s="2"/>
      <c r="AF937" s="2"/>
      <c r="AG937" s="2"/>
      <c r="AH937" s="2"/>
      <c r="AI937" s="2"/>
    </row>
    <row r="938">
      <c r="D938" s="2"/>
      <c r="E938" s="2"/>
      <c r="F938" s="2"/>
      <c r="G938" s="2"/>
      <c r="H938" s="2"/>
      <c r="I938" s="2"/>
      <c r="J938" s="2"/>
      <c r="K938" s="2"/>
      <c r="L938" s="2"/>
      <c r="M938" s="6"/>
      <c r="N938" s="6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6"/>
      <c r="AC938" s="2"/>
      <c r="AD938" s="2"/>
      <c r="AE938" s="2"/>
      <c r="AF938" s="2"/>
      <c r="AG938" s="2"/>
      <c r="AH938" s="2"/>
      <c r="AI938" s="2"/>
    </row>
    <row r="939">
      <c r="D939" s="2"/>
      <c r="E939" s="2"/>
      <c r="F939" s="2"/>
      <c r="G939" s="2"/>
      <c r="H939" s="2"/>
      <c r="I939" s="2"/>
      <c r="J939" s="2"/>
      <c r="K939" s="2"/>
      <c r="L939" s="2"/>
      <c r="M939" s="6"/>
      <c r="N939" s="6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6"/>
      <c r="AC939" s="2"/>
      <c r="AD939" s="2"/>
      <c r="AE939" s="2"/>
      <c r="AF939" s="2"/>
      <c r="AG939" s="2"/>
      <c r="AH939" s="2"/>
      <c r="AI939" s="2"/>
    </row>
    <row r="940">
      <c r="D940" s="2"/>
      <c r="E940" s="2"/>
      <c r="F940" s="2"/>
      <c r="G940" s="2"/>
      <c r="H940" s="2"/>
      <c r="I940" s="2"/>
      <c r="J940" s="2"/>
      <c r="K940" s="2"/>
      <c r="L940" s="2"/>
      <c r="M940" s="6"/>
      <c r="N940" s="6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6"/>
      <c r="AC940" s="2"/>
      <c r="AD940" s="2"/>
      <c r="AE940" s="2"/>
      <c r="AF940" s="2"/>
      <c r="AG940" s="2"/>
      <c r="AH940" s="2"/>
      <c r="AI940" s="2"/>
    </row>
    <row r="941">
      <c r="D941" s="2"/>
      <c r="E941" s="2"/>
      <c r="F941" s="2"/>
      <c r="G941" s="2"/>
      <c r="H941" s="2"/>
      <c r="I941" s="2"/>
      <c r="J941" s="2"/>
      <c r="K941" s="2"/>
      <c r="L941" s="2"/>
      <c r="M941" s="6"/>
      <c r="N941" s="6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6"/>
      <c r="AC941" s="2"/>
      <c r="AD941" s="2"/>
      <c r="AE941" s="2"/>
      <c r="AF941" s="2"/>
      <c r="AG941" s="2"/>
      <c r="AH941" s="2"/>
      <c r="AI941" s="2"/>
    </row>
    <row r="942">
      <c r="D942" s="2"/>
      <c r="E942" s="2"/>
      <c r="F942" s="2"/>
      <c r="G942" s="2"/>
      <c r="H942" s="2"/>
      <c r="I942" s="2"/>
      <c r="J942" s="2"/>
      <c r="K942" s="2"/>
      <c r="L942" s="2"/>
      <c r="M942" s="6"/>
      <c r="N942" s="6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6"/>
      <c r="AC942" s="2"/>
      <c r="AD942" s="2"/>
      <c r="AE942" s="2"/>
      <c r="AF942" s="2"/>
      <c r="AG942" s="2"/>
      <c r="AH942" s="2"/>
      <c r="AI942" s="2"/>
    </row>
    <row r="943">
      <c r="D943" s="2"/>
      <c r="E943" s="2"/>
      <c r="F943" s="2"/>
      <c r="G943" s="2"/>
      <c r="H943" s="2"/>
      <c r="I943" s="2"/>
      <c r="J943" s="2"/>
      <c r="K943" s="2"/>
      <c r="L943" s="2"/>
      <c r="M943" s="6"/>
      <c r="N943" s="6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6"/>
      <c r="AC943" s="2"/>
      <c r="AD943" s="2"/>
      <c r="AE943" s="2"/>
      <c r="AF943" s="2"/>
      <c r="AG943" s="2"/>
      <c r="AH943" s="2"/>
      <c r="AI943" s="2"/>
    </row>
    <row r="944">
      <c r="D944" s="2"/>
      <c r="E944" s="2"/>
      <c r="F944" s="2"/>
      <c r="G944" s="2"/>
      <c r="H944" s="2"/>
      <c r="I944" s="2"/>
      <c r="J944" s="2"/>
      <c r="K944" s="2"/>
      <c r="L944" s="2"/>
      <c r="M944" s="6"/>
      <c r="N944" s="6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6"/>
      <c r="AC944" s="2"/>
      <c r="AD944" s="2"/>
      <c r="AE944" s="2"/>
      <c r="AF944" s="2"/>
      <c r="AG944" s="2"/>
      <c r="AH944" s="2"/>
      <c r="AI944" s="2"/>
    </row>
    <row r="945">
      <c r="D945" s="2"/>
      <c r="E945" s="2"/>
      <c r="F945" s="2"/>
      <c r="G945" s="2"/>
      <c r="H945" s="2"/>
      <c r="I945" s="2"/>
      <c r="J945" s="2"/>
      <c r="K945" s="2"/>
      <c r="L945" s="2"/>
      <c r="M945" s="6"/>
      <c r="N945" s="6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6"/>
      <c r="AC945" s="2"/>
      <c r="AD945" s="2"/>
      <c r="AE945" s="2"/>
      <c r="AF945" s="2"/>
      <c r="AG945" s="2"/>
      <c r="AH945" s="2"/>
      <c r="AI945" s="2"/>
    </row>
    <row r="946">
      <c r="D946" s="2"/>
      <c r="E946" s="2"/>
      <c r="F946" s="2"/>
      <c r="G946" s="2"/>
      <c r="H946" s="2"/>
      <c r="I946" s="2"/>
      <c r="J946" s="2"/>
      <c r="K946" s="2"/>
      <c r="L946" s="2"/>
      <c r="M946" s="6"/>
      <c r="N946" s="6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6"/>
      <c r="AC946" s="2"/>
      <c r="AD946" s="2"/>
      <c r="AE946" s="2"/>
      <c r="AF946" s="2"/>
      <c r="AG946" s="2"/>
      <c r="AH946" s="2"/>
      <c r="AI946" s="2"/>
    </row>
    <row r="947">
      <c r="D947" s="2"/>
      <c r="E947" s="2"/>
      <c r="F947" s="2"/>
      <c r="G947" s="2"/>
      <c r="H947" s="2"/>
      <c r="I947" s="2"/>
      <c r="J947" s="2"/>
      <c r="K947" s="2"/>
      <c r="L947" s="2"/>
      <c r="M947" s="6"/>
      <c r="N947" s="6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6"/>
      <c r="AC947" s="2"/>
      <c r="AD947" s="2"/>
      <c r="AE947" s="2"/>
      <c r="AF947" s="2"/>
      <c r="AG947" s="2"/>
      <c r="AH947" s="2"/>
      <c r="AI947" s="2"/>
    </row>
    <row r="948">
      <c r="D948" s="2"/>
      <c r="E948" s="2"/>
      <c r="F948" s="2"/>
      <c r="G948" s="2"/>
      <c r="H948" s="2"/>
      <c r="I948" s="2"/>
      <c r="J948" s="2"/>
      <c r="K948" s="2"/>
      <c r="L948" s="2"/>
      <c r="M948" s="6"/>
      <c r="N948" s="6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6"/>
      <c r="AC948" s="2"/>
      <c r="AD948" s="2"/>
      <c r="AE948" s="2"/>
      <c r="AF948" s="2"/>
      <c r="AG948" s="2"/>
      <c r="AH948" s="2"/>
      <c r="AI948" s="2"/>
    </row>
    <row r="949">
      <c r="D949" s="2"/>
      <c r="E949" s="2"/>
      <c r="F949" s="2"/>
      <c r="G949" s="2"/>
      <c r="H949" s="2"/>
      <c r="I949" s="2"/>
      <c r="J949" s="2"/>
      <c r="K949" s="2"/>
      <c r="L949" s="2"/>
      <c r="M949" s="6"/>
      <c r="N949" s="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6"/>
      <c r="AC949" s="2"/>
      <c r="AD949" s="2"/>
      <c r="AE949" s="2"/>
      <c r="AF949" s="2"/>
      <c r="AG949" s="2"/>
      <c r="AH949" s="2"/>
      <c r="AI949" s="2"/>
    </row>
    <row r="950">
      <c r="D950" s="2"/>
      <c r="E950" s="2"/>
      <c r="F950" s="2"/>
      <c r="G950" s="2"/>
      <c r="H950" s="2"/>
      <c r="I950" s="2"/>
      <c r="J950" s="2"/>
      <c r="K950" s="2"/>
      <c r="L950" s="2"/>
      <c r="M950" s="6"/>
      <c r="N950" s="6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6"/>
      <c r="AC950" s="2"/>
      <c r="AD950" s="2"/>
      <c r="AE950" s="2"/>
      <c r="AF950" s="2"/>
      <c r="AG950" s="2"/>
      <c r="AH950" s="2"/>
      <c r="AI950" s="2"/>
    </row>
    <row r="951">
      <c r="D951" s="2"/>
      <c r="E951" s="2"/>
      <c r="F951" s="2"/>
      <c r="G951" s="2"/>
      <c r="H951" s="2"/>
      <c r="I951" s="2"/>
      <c r="J951" s="2"/>
      <c r="K951" s="2"/>
      <c r="L951" s="2"/>
      <c r="M951" s="6"/>
      <c r="N951" s="6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6"/>
      <c r="AC951" s="2"/>
      <c r="AD951" s="2"/>
      <c r="AE951" s="2"/>
      <c r="AF951" s="2"/>
      <c r="AG951" s="2"/>
      <c r="AH951" s="2"/>
      <c r="AI951" s="2"/>
    </row>
    <row r="952">
      <c r="D952" s="2"/>
      <c r="E952" s="2"/>
      <c r="F952" s="2"/>
      <c r="G952" s="2"/>
      <c r="H952" s="2"/>
      <c r="I952" s="2"/>
      <c r="J952" s="2"/>
      <c r="K952" s="2"/>
      <c r="L952" s="2"/>
      <c r="M952" s="6"/>
      <c r="N952" s="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6"/>
      <c r="AC952" s="2"/>
      <c r="AD952" s="2"/>
      <c r="AE952" s="2"/>
      <c r="AF952" s="2"/>
      <c r="AG952" s="2"/>
      <c r="AH952" s="2"/>
      <c r="AI952" s="2"/>
    </row>
    <row r="953">
      <c r="D953" s="2"/>
      <c r="E953" s="2"/>
      <c r="F953" s="2"/>
      <c r="G953" s="2"/>
      <c r="H953" s="2"/>
      <c r="I953" s="2"/>
      <c r="J953" s="2"/>
      <c r="K953" s="2"/>
      <c r="L953" s="2"/>
      <c r="M953" s="6"/>
      <c r="N953" s="6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6"/>
      <c r="AC953" s="2"/>
      <c r="AD953" s="2"/>
      <c r="AE953" s="2"/>
      <c r="AF953" s="2"/>
      <c r="AG953" s="2"/>
      <c r="AH953" s="2"/>
      <c r="AI953" s="2"/>
    </row>
    <row r="954">
      <c r="D954" s="2"/>
      <c r="E954" s="2"/>
      <c r="F954" s="2"/>
      <c r="G954" s="2"/>
      <c r="H954" s="2"/>
      <c r="I954" s="2"/>
      <c r="J954" s="2"/>
      <c r="K954" s="2"/>
      <c r="L954" s="2"/>
      <c r="M954" s="6"/>
      <c r="N954" s="6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6"/>
      <c r="AC954" s="2"/>
      <c r="AD954" s="2"/>
      <c r="AE954" s="2"/>
      <c r="AF954" s="2"/>
      <c r="AG954" s="2"/>
      <c r="AH954" s="2"/>
      <c r="AI954" s="2"/>
    </row>
    <row r="955">
      <c r="D955" s="2"/>
      <c r="E955" s="2"/>
      <c r="F955" s="2"/>
      <c r="G955" s="2"/>
      <c r="H955" s="2"/>
      <c r="I955" s="2"/>
      <c r="J955" s="2"/>
      <c r="K955" s="2"/>
      <c r="L955" s="2"/>
      <c r="M955" s="6"/>
      <c r="N955" s="6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6"/>
      <c r="AC955" s="2"/>
      <c r="AD955" s="2"/>
      <c r="AE955" s="2"/>
      <c r="AF955" s="2"/>
      <c r="AG955" s="2"/>
      <c r="AH955" s="2"/>
      <c r="AI955" s="2"/>
    </row>
    <row r="956">
      <c r="D956" s="2"/>
      <c r="E956" s="2"/>
      <c r="F956" s="2"/>
      <c r="G956" s="2"/>
      <c r="H956" s="2"/>
      <c r="I956" s="2"/>
      <c r="J956" s="2"/>
      <c r="K956" s="2"/>
      <c r="L956" s="2"/>
      <c r="M956" s="6"/>
      <c r="N956" s="6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6"/>
      <c r="AC956" s="2"/>
      <c r="AD956" s="2"/>
      <c r="AE956" s="2"/>
      <c r="AF956" s="2"/>
      <c r="AG956" s="2"/>
      <c r="AH956" s="2"/>
      <c r="AI956" s="2"/>
    </row>
    <row r="957">
      <c r="D957" s="2"/>
      <c r="E957" s="2"/>
      <c r="F957" s="2"/>
      <c r="G957" s="2"/>
      <c r="H957" s="2"/>
      <c r="I957" s="2"/>
      <c r="J957" s="2"/>
      <c r="K957" s="2"/>
      <c r="L957" s="2"/>
      <c r="M957" s="6"/>
      <c r="N957" s="6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6"/>
      <c r="AC957" s="2"/>
      <c r="AD957" s="2"/>
      <c r="AE957" s="2"/>
      <c r="AF957" s="2"/>
      <c r="AG957" s="2"/>
      <c r="AH957" s="2"/>
      <c r="AI957" s="2"/>
    </row>
    <row r="958">
      <c r="D958" s="2"/>
      <c r="E958" s="2"/>
      <c r="F958" s="2"/>
      <c r="G958" s="2"/>
      <c r="H958" s="2"/>
      <c r="I958" s="2"/>
      <c r="J958" s="2"/>
      <c r="K958" s="2"/>
      <c r="L958" s="2"/>
      <c r="M958" s="6"/>
      <c r="N958" s="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6"/>
      <c r="AC958" s="2"/>
      <c r="AD958" s="2"/>
      <c r="AE958" s="2"/>
      <c r="AF958" s="2"/>
      <c r="AG958" s="2"/>
      <c r="AH958" s="2"/>
      <c r="AI958" s="2"/>
    </row>
    <row r="959">
      <c r="D959" s="2"/>
      <c r="E959" s="2"/>
      <c r="F959" s="2"/>
      <c r="G959" s="2"/>
      <c r="H959" s="2"/>
      <c r="I959" s="2"/>
      <c r="J959" s="2"/>
      <c r="K959" s="2"/>
      <c r="L959" s="2"/>
      <c r="M959" s="6"/>
      <c r="N959" s="6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6"/>
      <c r="AC959" s="2"/>
      <c r="AD959" s="2"/>
      <c r="AE959" s="2"/>
      <c r="AF959" s="2"/>
      <c r="AG959" s="2"/>
      <c r="AH959" s="2"/>
      <c r="AI959" s="2"/>
    </row>
    <row r="960">
      <c r="D960" s="2"/>
      <c r="E960" s="2"/>
      <c r="F960" s="2"/>
      <c r="G960" s="2"/>
      <c r="H960" s="2"/>
      <c r="I960" s="2"/>
      <c r="J960" s="2"/>
      <c r="K960" s="2"/>
      <c r="L960" s="2"/>
      <c r="M960" s="6"/>
      <c r="N960" s="6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6"/>
      <c r="AC960" s="2"/>
      <c r="AD960" s="2"/>
      <c r="AE960" s="2"/>
      <c r="AF960" s="2"/>
      <c r="AG960" s="2"/>
      <c r="AH960" s="2"/>
      <c r="AI960" s="2"/>
    </row>
    <row r="961">
      <c r="D961" s="2"/>
      <c r="E961" s="2"/>
      <c r="F961" s="2"/>
      <c r="G961" s="2"/>
      <c r="H961" s="2"/>
      <c r="I961" s="2"/>
      <c r="J961" s="2"/>
      <c r="K961" s="2"/>
      <c r="L961" s="2"/>
      <c r="M961" s="6"/>
      <c r="N961" s="6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6"/>
      <c r="AC961" s="2"/>
      <c r="AD961" s="2"/>
      <c r="AE961" s="2"/>
      <c r="AF961" s="2"/>
      <c r="AG961" s="2"/>
      <c r="AH961" s="2"/>
      <c r="AI961" s="2"/>
    </row>
    <row r="962">
      <c r="D962" s="2"/>
      <c r="E962" s="2"/>
      <c r="F962" s="2"/>
      <c r="G962" s="2"/>
      <c r="H962" s="2"/>
      <c r="I962" s="2"/>
      <c r="J962" s="2"/>
      <c r="K962" s="2"/>
      <c r="L962" s="2"/>
      <c r="M962" s="6"/>
      <c r="N962" s="6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6"/>
      <c r="AC962" s="2"/>
      <c r="AD962" s="2"/>
      <c r="AE962" s="2"/>
      <c r="AF962" s="2"/>
      <c r="AG962" s="2"/>
      <c r="AH962" s="2"/>
      <c r="AI962" s="2"/>
    </row>
    <row r="963">
      <c r="D963" s="2"/>
      <c r="E963" s="2"/>
      <c r="F963" s="2"/>
      <c r="G963" s="2"/>
      <c r="H963" s="2"/>
      <c r="I963" s="2"/>
      <c r="J963" s="2"/>
      <c r="K963" s="2"/>
      <c r="L963" s="2"/>
      <c r="M963" s="6"/>
      <c r="N963" s="6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6"/>
      <c r="AC963" s="2"/>
      <c r="AD963" s="2"/>
      <c r="AE963" s="2"/>
      <c r="AF963" s="2"/>
      <c r="AG963" s="2"/>
      <c r="AH963" s="2"/>
      <c r="AI963" s="2"/>
    </row>
    <row r="964">
      <c r="D964" s="2"/>
      <c r="E964" s="2"/>
      <c r="F964" s="2"/>
      <c r="G964" s="2"/>
      <c r="H964" s="2"/>
      <c r="I964" s="2"/>
      <c r="J964" s="2"/>
      <c r="K964" s="2"/>
      <c r="L964" s="2"/>
      <c r="M964" s="6"/>
      <c r="N964" s="6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6"/>
      <c r="AC964" s="2"/>
      <c r="AD964" s="2"/>
      <c r="AE964" s="2"/>
      <c r="AF964" s="2"/>
      <c r="AG964" s="2"/>
      <c r="AH964" s="2"/>
      <c r="AI964" s="2"/>
    </row>
    <row r="965">
      <c r="D965" s="2"/>
      <c r="E965" s="2"/>
      <c r="F965" s="2"/>
      <c r="G965" s="2"/>
      <c r="H965" s="2"/>
      <c r="I965" s="2"/>
      <c r="J965" s="2"/>
      <c r="K965" s="2"/>
      <c r="L965" s="2"/>
      <c r="M965" s="6"/>
      <c r="N965" s="6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6"/>
      <c r="AC965" s="2"/>
      <c r="AD965" s="2"/>
      <c r="AE965" s="2"/>
      <c r="AF965" s="2"/>
      <c r="AG965" s="2"/>
      <c r="AH965" s="2"/>
      <c r="AI965" s="2"/>
    </row>
    <row r="966">
      <c r="D966" s="2"/>
      <c r="E966" s="2"/>
      <c r="F966" s="2"/>
      <c r="G966" s="2"/>
      <c r="H966" s="2"/>
      <c r="I966" s="2"/>
      <c r="J966" s="2"/>
      <c r="K966" s="2"/>
      <c r="L966" s="2"/>
      <c r="M966" s="6"/>
      <c r="N966" s="6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6"/>
      <c r="AC966" s="2"/>
      <c r="AD966" s="2"/>
      <c r="AE966" s="2"/>
      <c r="AF966" s="2"/>
      <c r="AG966" s="2"/>
      <c r="AH966" s="2"/>
      <c r="AI966" s="2"/>
    </row>
    <row r="967">
      <c r="D967" s="2"/>
      <c r="E967" s="2"/>
      <c r="F967" s="2"/>
      <c r="G967" s="2"/>
      <c r="H967" s="2"/>
      <c r="I967" s="2"/>
      <c r="J967" s="2"/>
      <c r="K967" s="2"/>
      <c r="L967" s="2"/>
      <c r="M967" s="6"/>
      <c r="N967" s="6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6"/>
      <c r="AC967" s="2"/>
      <c r="AD967" s="2"/>
      <c r="AE967" s="2"/>
      <c r="AF967" s="2"/>
      <c r="AG967" s="2"/>
      <c r="AH967" s="2"/>
      <c r="AI967" s="2"/>
    </row>
    <row r="968">
      <c r="D968" s="2"/>
      <c r="E968" s="2"/>
      <c r="F968" s="2"/>
      <c r="G968" s="2"/>
      <c r="H968" s="2"/>
      <c r="I968" s="2"/>
      <c r="J968" s="2"/>
      <c r="K968" s="2"/>
      <c r="L968" s="2"/>
      <c r="M968" s="6"/>
      <c r="N968" s="6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6"/>
      <c r="AC968" s="2"/>
      <c r="AD968" s="2"/>
      <c r="AE968" s="2"/>
      <c r="AF968" s="2"/>
      <c r="AG968" s="2"/>
      <c r="AH968" s="2"/>
      <c r="AI968" s="2"/>
    </row>
    <row r="969">
      <c r="D969" s="2"/>
      <c r="E969" s="2"/>
      <c r="F969" s="2"/>
      <c r="G969" s="2"/>
      <c r="H969" s="2"/>
      <c r="I969" s="2"/>
      <c r="J969" s="2"/>
      <c r="K969" s="2"/>
      <c r="L969" s="2"/>
      <c r="M969" s="6"/>
      <c r="N969" s="6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6"/>
      <c r="AC969" s="2"/>
      <c r="AD969" s="2"/>
      <c r="AE969" s="2"/>
      <c r="AF969" s="2"/>
      <c r="AG969" s="2"/>
      <c r="AH969" s="2"/>
      <c r="AI969" s="2"/>
    </row>
    <row r="970">
      <c r="D970" s="2"/>
      <c r="E970" s="2"/>
      <c r="F970" s="2"/>
      <c r="G970" s="2"/>
      <c r="H970" s="2"/>
      <c r="I970" s="2"/>
      <c r="J970" s="2"/>
      <c r="K970" s="2"/>
      <c r="L970" s="2"/>
      <c r="M970" s="6"/>
      <c r="N970" s="6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6"/>
      <c r="AC970" s="2"/>
      <c r="AD970" s="2"/>
      <c r="AE970" s="2"/>
      <c r="AF970" s="2"/>
      <c r="AG970" s="2"/>
      <c r="AH970" s="2"/>
      <c r="AI970" s="2"/>
    </row>
    <row r="971">
      <c r="D971" s="2"/>
      <c r="E971" s="2"/>
      <c r="F971" s="2"/>
      <c r="G971" s="2"/>
      <c r="H971" s="2"/>
      <c r="I971" s="2"/>
      <c r="J971" s="2"/>
      <c r="K971" s="2"/>
      <c r="L971" s="2"/>
      <c r="M971" s="6"/>
      <c r="N971" s="6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6"/>
      <c r="AC971" s="2"/>
      <c r="AD971" s="2"/>
      <c r="AE971" s="2"/>
      <c r="AF971" s="2"/>
      <c r="AG971" s="2"/>
      <c r="AH971" s="2"/>
      <c r="AI971" s="2"/>
    </row>
    <row r="972">
      <c r="D972" s="2"/>
      <c r="E972" s="2"/>
      <c r="F972" s="2"/>
      <c r="G972" s="2"/>
      <c r="H972" s="2"/>
      <c r="I972" s="2"/>
      <c r="J972" s="2"/>
      <c r="K972" s="2"/>
      <c r="L972" s="2"/>
      <c r="M972" s="6"/>
      <c r="N972" s="6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6"/>
      <c r="AC972" s="2"/>
      <c r="AD972" s="2"/>
      <c r="AE972" s="2"/>
      <c r="AF972" s="2"/>
      <c r="AG972" s="2"/>
      <c r="AH972" s="2"/>
      <c r="AI972" s="2"/>
    </row>
    <row r="973">
      <c r="D973" s="2"/>
      <c r="E973" s="2"/>
      <c r="F973" s="2"/>
      <c r="G973" s="2"/>
      <c r="H973" s="2"/>
      <c r="I973" s="2"/>
      <c r="J973" s="2"/>
      <c r="K973" s="2"/>
      <c r="L973" s="2"/>
      <c r="M973" s="6"/>
      <c r="N973" s="6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6"/>
      <c r="AC973" s="2"/>
      <c r="AD973" s="2"/>
      <c r="AE973" s="2"/>
      <c r="AF973" s="2"/>
      <c r="AG973" s="2"/>
      <c r="AH973" s="2"/>
      <c r="AI973" s="2"/>
    </row>
    <row r="974">
      <c r="D974" s="2"/>
      <c r="E974" s="2"/>
      <c r="F974" s="2"/>
      <c r="G974" s="2"/>
      <c r="H974" s="2"/>
      <c r="I974" s="2"/>
      <c r="J974" s="2"/>
      <c r="K974" s="2"/>
      <c r="L974" s="2"/>
      <c r="M974" s="6"/>
      <c r="N974" s="6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6"/>
      <c r="AC974" s="2"/>
      <c r="AD974" s="2"/>
      <c r="AE974" s="2"/>
      <c r="AF974" s="2"/>
      <c r="AG974" s="2"/>
      <c r="AH974" s="2"/>
      <c r="AI974" s="2"/>
    </row>
    <row r="975">
      <c r="D975" s="2"/>
      <c r="E975" s="2"/>
      <c r="F975" s="2"/>
      <c r="G975" s="2"/>
      <c r="H975" s="2"/>
      <c r="I975" s="2"/>
      <c r="J975" s="2"/>
      <c r="K975" s="2"/>
      <c r="L975" s="2"/>
      <c r="M975" s="6"/>
      <c r="N975" s="6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6"/>
      <c r="AC975" s="2"/>
      <c r="AD975" s="2"/>
      <c r="AE975" s="2"/>
      <c r="AF975" s="2"/>
      <c r="AG975" s="2"/>
      <c r="AH975" s="2"/>
      <c r="AI975" s="2"/>
    </row>
    <row r="976">
      <c r="D976" s="2"/>
      <c r="E976" s="2"/>
      <c r="F976" s="2"/>
      <c r="G976" s="2"/>
      <c r="H976" s="2"/>
      <c r="I976" s="2"/>
      <c r="J976" s="2"/>
      <c r="K976" s="2"/>
      <c r="L976" s="2"/>
      <c r="M976" s="6"/>
      <c r="N976" s="6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6"/>
      <c r="AC976" s="2"/>
      <c r="AD976" s="2"/>
      <c r="AE976" s="2"/>
      <c r="AF976" s="2"/>
      <c r="AG976" s="2"/>
      <c r="AH976" s="2"/>
      <c r="AI976" s="2"/>
    </row>
    <row r="977">
      <c r="D977" s="2"/>
      <c r="E977" s="2"/>
      <c r="F977" s="2"/>
      <c r="G977" s="2"/>
      <c r="H977" s="2"/>
      <c r="I977" s="2"/>
      <c r="J977" s="2"/>
      <c r="K977" s="2"/>
      <c r="L977" s="2"/>
      <c r="M977" s="6"/>
      <c r="N977" s="6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6"/>
      <c r="AC977" s="2"/>
      <c r="AD977" s="2"/>
      <c r="AE977" s="2"/>
      <c r="AF977" s="2"/>
      <c r="AG977" s="2"/>
      <c r="AH977" s="2"/>
      <c r="AI977" s="2"/>
    </row>
    <row r="978">
      <c r="D978" s="2"/>
      <c r="E978" s="2"/>
      <c r="F978" s="2"/>
      <c r="G978" s="2"/>
      <c r="H978" s="2"/>
      <c r="I978" s="2"/>
      <c r="J978" s="2"/>
      <c r="K978" s="2"/>
      <c r="L978" s="2"/>
      <c r="M978" s="6"/>
      <c r="N978" s="6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6"/>
      <c r="AC978" s="2"/>
      <c r="AD978" s="2"/>
      <c r="AE978" s="2"/>
      <c r="AF978" s="2"/>
      <c r="AG978" s="2"/>
      <c r="AH978" s="2"/>
      <c r="AI978" s="2"/>
    </row>
    <row r="979">
      <c r="D979" s="2"/>
      <c r="E979" s="2"/>
      <c r="F979" s="2"/>
      <c r="G979" s="2"/>
      <c r="H979" s="2"/>
      <c r="I979" s="2"/>
      <c r="J979" s="2"/>
      <c r="K979" s="2"/>
      <c r="L979" s="2"/>
      <c r="M979" s="6"/>
      <c r="N979" s="6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6"/>
      <c r="AC979" s="2"/>
      <c r="AD979" s="2"/>
      <c r="AE979" s="2"/>
      <c r="AF979" s="2"/>
      <c r="AG979" s="2"/>
      <c r="AH979" s="2"/>
      <c r="AI979" s="2"/>
    </row>
    <row r="980">
      <c r="D980" s="2"/>
      <c r="E980" s="2"/>
      <c r="F980" s="2"/>
      <c r="G980" s="2"/>
      <c r="H980" s="2"/>
      <c r="I980" s="2"/>
      <c r="J980" s="2"/>
      <c r="K980" s="2"/>
      <c r="L980" s="2"/>
      <c r="M980" s="6"/>
      <c r="N980" s="6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6"/>
      <c r="AC980" s="2"/>
      <c r="AD980" s="2"/>
      <c r="AE980" s="2"/>
      <c r="AF980" s="2"/>
      <c r="AG980" s="2"/>
      <c r="AH980" s="2"/>
      <c r="AI980" s="2"/>
    </row>
    <row r="981">
      <c r="D981" s="2"/>
      <c r="E981" s="2"/>
      <c r="F981" s="2"/>
      <c r="G981" s="2"/>
      <c r="H981" s="2"/>
      <c r="I981" s="2"/>
      <c r="J981" s="2"/>
      <c r="K981" s="2"/>
      <c r="L981" s="2"/>
      <c r="M981" s="6"/>
      <c r="N981" s="6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6"/>
      <c r="AC981" s="2"/>
      <c r="AD981" s="2"/>
      <c r="AE981" s="2"/>
      <c r="AF981" s="2"/>
      <c r="AG981" s="2"/>
      <c r="AH981" s="2"/>
      <c r="AI981" s="2"/>
    </row>
    <row r="982">
      <c r="D982" s="2"/>
      <c r="E982" s="2"/>
      <c r="F982" s="2"/>
      <c r="G982" s="2"/>
      <c r="H982" s="2"/>
      <c r="I982" s="2"/>
      <c r="J982" s="2"/>
      <c r="K982" s="2"/>
      <c r="L982" s="2"/>
      <c r="M982" s="6"/>
      <c r="N982" s="6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6"/>
      <c r="AC982" s="2"/>
      <c r="AD982" s="2"/>
      <c r="AE982" s="2"/>
      <c r="AF982" s="2"/>
      <c r="AG982" s="2"/>
      <c r="AH982" s="2"/>
      <c r="AI982" s="2"/>
    </row>
    <row r="983">
      <c r="D983" s="2"/>
      <c r="E983" s="2"/>
      <c r="F983" s="2"/>
      <c r="G983" s="2"/>
      <c r="H983" s="2"/>
      <c r="I983" s="2"/>
      <c r="J983" s="2"/>
      <c r="K983" s="2"/>
      <c r="L983" s="2"/>
      <c r="M983" s="6"/>
      <c r="N983" s="6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6"/>
      <c r="AC983" s="2"/>
      <c r="AD983" s="2"/>
      <c r="AE983" s="2"/>
      <c r="AF983" s="2"/>
      <c r="AG983" s="2"/>
      <c r="AH983" s="2"/>
      <c r="AI983" s="2"/>
    </row>
    <row r="984">
      <c r="D984" s="2"/>
      <c r="E984" s="2"/>
      <c r="F984" s="2"/>
      <c r="G984" s="2"/>
      <c r="H984" s="2"/>
      <c r="I984" s="2"/>
      <c r="J984" s="2"/>
      <c r="K984" s="2"/>
      <c r="L984" s="2"/>
      <c r="M984" s="6"/>
      <c r="N984" s="6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6"/>
      <c r="AC984" s="2"/>
      <c r="AD984" s="2"/>
      <c r="AE984" s="2"/>
      <c r="AF984" s="2"/>
      <c r="AG984" s="2"/>
      <c r="AH984" s="2"/>
      <c r="AI984" s="2"/>
    </row>
    <row r="985">
      <c r="D985" s="2"/>
      <c r="E985" s="2"/>
      <c r="F985" s="2"/>
      <c r="G985" s="2"/>
      <c r="H985" s="2"/>
      <c r="I985" s="2"/>
      <c r="J985" s="2"/>
      <c r="K985" s="2"/>
      <c r="L985" s="2"/>
      <c r="M985" s="6"/>
      <c r="N985" s="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6"/>
      <c r="AC985" s="2"/>
      <c r="AD985" s="2"/>
      <c r="AE985" s="2"/>
      <c r="AF985" s="2"/>
      <c r="AG985" s="2"/>
      <c r="AH985" s="2"/>
      <c r="AI985" s="2"/>
    </row>
    <row r="986">
      <c r="D986" s="2"/>
      <c r="E986" s="2"/>
      <c r="F986" s="2"/>
      <c r="G986" s="2"/>
      <c r="H986" s="2"/>
      <c r="I986" s="2"/>
      <c r="J986" s="2"/>
      <c r="K986" s="2"/>
      <c r="L986" s="2"/>
      <c r="M986" s="6"/>
      <c r="N986" s="6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6"/>
      <c r="AC986" s="2"/>
      <c r="AD986" s="2"/>
      <c r="AE986" s="2"/>
      <c r="AF986" s="2"/>
      <c r="AG986" s="2"/>
      <c r="AH986" s="2"/>
      <c r="AI986" s="2"/>
    </row>
    <row r="987">
      <c r="D987" s="2"/>
      <c r="E987" s="2"/>
      <c r="F987" s="2"/>
      <c r="G987" s="2"/>
      <c r="H987" s="2"/>
      <c r="I987" s="2"/>
      <c r="J987" s="2"/>
      <c r="K987" s="2"/>
      <c r="L987" s="2"/>
      <c r="M987" s="6"/>
      <c r="N987" s="6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6"/>
      <c r="AC987" s="2"/>
      <c r="AD987" s="2"/>
      <c r="AE987" s="2"/>
      <c r="AF987" s="2"/>
      <c r="AG987" s="2"/>
      <c r="AH987" s="2"/>
      <c r="AI987" s="2"/>
    </row>
    <row r="988">
      <c r="D988" s="2"/>
      <c r="E988" s="2"/>
      <c r="F988" s="2"/>
      <c r="G988" s="2"/>
      <c r="H988" s="2"/>
      <c r="I988" s="2"/>
      <c r="J988" s="2"/>
      <c r="K988" s="2"/>
      <c r="L988" s="2"/>
      <c r="M988" s="6"/>
      <c r="N988" s="6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6"/>
      <c r="AC988" s="2"/>
      <c r="AD988" s="2"/>
      <c r="AE988" s="2"/>
      <c r="AF988" s="2"/>
      <c r="AG988" s="2"/>
      <c r="AH988" s="2"/>
      <c r="AI988" s="2"/>
    </row>
    <row r="989">
      <c r="D989" s="2"/>
      <c r="E989" s="2"/>
      <c r="F989" s="2"/>
      <c r="G989" s="2"/>
      <c r="H989" s="2"/>
      <c r="I989" s="2"/>
      <c r="J989" s="2"/>
      <c r="K989" s="2"/>
      <c r="L989" s="2"/>
      <c r="M989" s="6"/>
      <c r="N989" s="6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6"/>
      <c r="AC989" s="2"/>
      <c r="AD989" s="2"/>
      <c r="AE989" s="2"/>
      <c r="AF989" s="2"/>
      <c r="AG989" s="2"/>
      <c r="AH989" s="2"/>
      <c r="AI989" s="2"/>
    </row>
    <row r="990">
      <c r="D990" s="2"/>
      <c r="E990" s="2"/>
      <c r="F990" s="2"/>
      <c r="G990" s="2"/>
      <c r="H990" s="2"/>
      <c r="I990" s="2"/>
      <c r="J990" s="2"/>
      <c r="K990" s="2"/>
      <c r="L990" s="2"/>
      <c r="M990" s="6"/>
      <c r="N990" s="6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6"/>
      <c r="AC990" s="2"/>
      <c r="AD990" s="2"/>
      <c r="AE990" s="2"/>
      <c r="AF990" s="2"/>
      <c r="AG990" s="2"/>
      <c r="AH990" s="2"/>
      <c r="AI990" s="2"/>
    </row>
    <row r="991">
      <c r="D991" s="2"/>
      <c r="E991" s="2"/>
      <c r="F991" s="2"/>
      <c r="G991" s="2"/>
      <c r="H991" s="2"/>
      <c r="I991" s="2"/>
      <c r="J991" s="2"/>
      <c r="K991" s="2"/>
      <c r="L991" s="2"/>
      <c r="M991" s="6"/>
      <c r="N991" s="6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6"/>
      <c r="AC991" s="2"/>
      <c r="AD991" s="2"/>
      <c r="AE991" s="2"/>
      <c r="AF991" s="2"/>
      <c r="AG991" s="2"/>
      <c r="AH991" s="2"/>
      <c r="AI991" s="2"/>
    </row>
    <row r="992">
      <c r="D992" s="2"/>
      <c r="E992" s="2"/>
      <c r="F992" s="2"/>
      <c r="G992" s="2"/>
      <c r="H992" s="2"/>
      <c r="I992" s="2"/>
      <c r="J992" s="2"/>
      <c r="K992" s="2"/>
      <c r="L992" s="2"/>
      <c r="M992" s="6"/>
      <c r="N992" s="6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6"/>
      <c r="AC992" s="2"/>
      <c r="AD992" s="2"/>
      <c r="AE992" s="2"/>
      <c r="AF992" s="2"/>
      <c r="AG992" s="2"/>
      <c r="AH992" s="2"/>
      <c r="AI992" s="2"/>
    </row>
    <row r="993">
      <c r="D993" s="2"/>
      <c r="E993" s="2"/>
      <c r="F993" s="2"/>
      <c r="G993" s="2"/>
      <c r="H993" s="2"/>
      <c r="I993" s="2"/>
      <c r="J993" s="2"/>
      <c r="K993" s="2"/>
      <c r="L993" s="2"/>
      <c r="M993" s="6"/>
      <c r="N993" s="6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6"/>
      <c r="AC993" s="2"/>
      <c r="AD993" s="2"/>
      <c r="AE993" s="2"/>
      <c r="AF993" s="2"/>
      <c r="AG993" s="2"/>
      <c r="AH993" s="2"/>
      <c r="AI993" s="2"/>
    </row>
    <row r="994">
      <c r="E994" s="2" t="s">
        <v>39</v>
      </c>
      <c r="F994" s="2" t="s">
        <v>39</v>
      </c>
      <c r="G994" s="2" t="s">
        <v>39</v>
      </c>
      <c r="H994" s="2" t="s">
        <v>39</v>
      </c>
      <c r="I994" s="2" t="s">
        <v>39</v>
      </c>
      <c r="J994" s="2" t="s">
        <v>39</v>
      </c>
      <c r="K994" s="2" t="s">
        <v>39</v>
      </c>
      <c r="L994" s="2" t="s">
        <v>39</v>
      </c>
      <c r="M994" s="2" t="s">
        <v>39</v>
      </c>
      <c r="N994" s="2" t="s">
        <v>39</v>
      </c>
      <c r="O994" s="2" t="s">
        <v>39</v>
      </c>
      <c r="P994" s="2" t="s">
        <v>39</v>
      </c>
      <c r="Q994" s="2" t="s">
        <v>39</v>
      </c>
      <c r="R994" s="2" t="s">
        <v>39</v>
      </c>
      <c r="S994" s="2" t="s">
        <v>39</v>
      </c>
      <c r="T994" s="2" t="s">
        <v>39</v>
      </c>
      <c r="U994" s="2" t="s">
        <v>39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39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39</v>
      </c>
      <c r="AH994" s="2" t="s">
        <v>39</v>
      </c>
      <c r="AI994" s="2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32.71"/>
    <col customWidth="1" min="3" max="3" width="24.57"/>
    <col customWidth="1" min="4" max="4" width="16.29"/>
    <col customWidth="1" min="5" max="5" width="26.57"/>
    <col customWidth="1" min="6" max="6" width="30.86"/>
    <col customWidth="1" min="7" max="7" width="20.86"/>
    <col customWidth="1" min="8" max="8" width="12.43"/>
    <col customWidth="1" min="9" max="9" width="14.86"/>
    <col customWidth="1" min="10" max="10" width="16.86"/>
    <col customWidth="1" min="11" max="11" width="9.0"/>
    <col customWidth="1" min="12" max="12" width="11.86"/>
    <col customWidth="1" min="13" max="13" width="16.29"/>
    <col customWidth="1" min="14" max="14" width="15.57"/>
    <col customWidth="1" min="15" max="15" width="15.43"/>
    <col customWidth="1" min="16" max="17" width="9.0"/>
    <col customWidth="1" min="18" max="18" width="18.57"/>
    <col customWidth="1" min="19" max="19" width="18.0"/>
    <col customWidth="1" min="20" max="20" width="16.86"/>
    <col customWidth="1" min="21" max="21" width="16.29"/>
    <col customWidth="1" min="22" max="26" width="8.71"/>
  </cols>
  <sheetData>
    <row r="1">
      <c r="A1" s="2" t="s">
        <v>8</v>
      </c>
      <c r="B1" s="2" t="s">
        <v>40</v>
      </c>
      <c r="C1" s="2" t="s">
        <v>41</v>
      </c>
      <c r="D1" s="1" t="s">
        <v>29</v>
      </c>
      <c r="E1" s="1" t="s">
        <v>30</v>
      </c>
      <c r="F1" s="1" t="s">
        <v>42</v>
      </c>
      <c r="G1" s="1" t="s">
        <v>32</v>
      </c>
      <c r="I1" s="2" t="str">
        <f>change_weekly1!C28/(starting_capital_weekly!C28+cash_flow_weekly1!C28)</f>
        <v>#REF!</v>
      </c>
    </row>
    <row r="2">
      <c r="A2" s="2" t="s">
        <v>9</v>
      </c>
      <c r="B2" s="2" t="s">
        <v>34</v>
      </c>
      <c r="C2" s="2" t="s">
        <v>24</v>
      </c>
    </row>
    <row r="3">
      <c r="A3" s="2" t="s">
        <v>10</v>
      </c>
      <c r="B3" s="2" t="s">
        <v>18</v>
      </c>
      <c r="C3" s="2" t="s">
        <v>25</v>
      </c>
    </row>
    <row r="4">
      <c r="A4" s="2" t="s">
        <v>11</v>
      </c>
      <c r="B4" s="2" t="s">
        <v>19</v>
      </c>
      <c r="C4" s="2" t="s">
        <v>26</v>
      </c>
    </row>
    <row r="5">
      <c r="A5" s="2" t="s">
        <v>12</v>
      </c>
      <c r="B5" s="2" t="s">
        <v>20</v>
      </c>
      <c r="C5" s="2" t="s">
        <v>27</v>
      </c>
    </row>
    <row r="6">
      <c r="A6" s="2" t="s">
        <v>13</v>
      </c>
      <c r="B6" s="2" t="s">
        <v>21</v>
      </c>
    </row>
    <row r="7">
      <c r="A7" s="2" t="s">
        <v>14</v>
      </c>
      <c r="B7" s="2" t="s">
        <v>43</v>
      </c>
      <c r="C7" s="2" t="s">
        <v>28</v>
      </c>
    </row>
    <row r="8">
      <c r="A8" s="2" t="s">
        <v>15</v>
      </c>
    </row>
    <row r="10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40</v>
      </c>
      <c r="J10" s="2" t="s">
        <v>34</v>
      </c>
      <c r="K10" s="2" t="s">
        <v>18</v>
      </c>
      <c r="L10" s="2" t="s">
        <v>19</v>
      </c>
      <c r="M10" s="2" t="s">
        <v>20</v>
      </c>
      <c r="N10" s="2" t="s">
        <v>21</v>
      </c>
      <c r="O10" s="2" t="s">
        <v>43</v>
      </c>
      <c r="P10" s="2" t="s">
        <v>41</v>
      </c>
      <c r="Q10" s="2" t="s">
        <v>24</v>
      </c>
      <c r="R10" s="2" t="s">
        <v>25</v>
      </c>
      <c r="S10" s="2" t="s">
        <v>26</v>
      </c>
      <c r="T10" s="2" t="s">
        <v>27</v>
      </c>
      <c r="U10" s="2" t="s">
        <v>28</v>
      </c>
    </row>
    <row r="11">
      <c r="A11" s="2" t="str">
        <f t="shared" ref="A11:U11" si="1">SUBSTITUTE(A10," ", "_")</f>
        <v>Global_Intra_Cor</v>
      </c>
      <c r="B11" s="2" t="str">
        <f t="shared" si="1"/>
        <v>Global_Intra_Decor</v>
      </c>
      <c r="C11" s="2" t="str">
        <f t="shared" si="1"/>
        <v>TL4_Intra_LS</v>
      </c>
      <c r="D11" s="2" t="str">
        <f t="shared" si="1"/>
        <v>Intra_Correlation</v>
      </c>
      <c r="E11" s="2" t="str">
        <f t="shared" si="1"/>
        <v>TL2_Non_Corr</v>
      </c>
      <c r="F11" s="2" t="str">
        <f t="shared" si="1"/>
        <v>Intra_Decorrelation_500</v>
      </c>
      <c r="G11" s="2" t="str">
        <f t="shared" si="1"/>
        <v>Spread_Combined_US</v>
      </c>
      <c r="H11" s="2" t="str">
        <f t="shared" si="1"/>
        <v>Spread_US_2</v>
      </c>
      <c r="I11" s="2" t="str">
        <f t="shared" si="1"/>
        <v>TL1_Long_Short</v>
      </c>
      <c r="J11" s="2" t="str">
        <f t="shared" si="1"/>
        <v>TL1_Global_Trend</v>
      </c>
      <c r="K11" s="2" t="str">
        <f t="shared" si="1"/>
        <v>TL3_Intra</v>
      </c>
      <c r="L11" s="2" t="str">
        <f t="shared" si="1"/>
        <v>TL5_Intra_LS</v>
      </c>
      <c r="M11" s="2" t="str">
        <f t="shared" si="1"/>
        <v>TL2_Inverse_Corr</v>
      </c>
      <c r="N11" s="2" t="str">
        <f t="shared" si="1"/>
        <v>TL10_Intra_Zone</v>
      </c>
      <c r="O11" s="2" t="str">
        <f t="shared" si="1"/>
        <v>HTTS_Defensive</v>
      </c>
      <c r="P11" s="2" t="str">
        <f t="shared" si="1"/>
        <v>TL9_Intra</v>
      </c>
      <c r="Q11" s="2" t="str">
        <f t="shared" si="1"/>
        <v>TL2_Intra</v>
      </c>
      <c r="R11" s="2" t="str">
        <f t="shared" si="1"/>
        <v>Intra_Decorrelation</v>
      </c>
      <c r="S11" s="2" t="str">
        <f t="shared" si="1"/>
        <v>TL7_Intra_Quaterly</v>
      </c>
      <c r="T11" s="2" t="str">
        <f t="shared" si="1"/>
        <v>TL2_Positive_Corr</v>
      </c>
      <c r="U11" s="2" t="str">
        <f t="shared" si="1"/>
        <v>HTTS_Short_Only</v>
      </c>
    </row>
    <row r="13">
      <c r="E13" s="2" t="s">
        <v>44</v>
      </c>
      <c r="F13" s="2" t="s">
        <v>45</v>
      </c>
    </row>
    <row r="14">
      <c r="A14" s="20" t="s">
        <v>8</v>
      </c>
      <c r="B14" s="2" t="s">
        <v>8</v>
      </c>
      <c r="C14" s="2" t="s">
        <v>8</v>
      </c>
      <c r="E14" s="2" t="s">
        <v>8</v>
      </c>
      <c r="F14" s="2" t="s">
        <v>8</v>
      </c>
      <c r="G14" s="2" t="b">
        <v>1</v>
      </c>
    </row>
    <row r="15">
      <c r="A15" s="20" t="s">
        <v>24</v>
      </c>
      <c r="B15" s="2" t="s">
        <v>9</v>
      </c>
      <c r="C15" s="2" t="s">
        <v>9</v>
      </c>
      <c r="E15" s="2" t="s">
        <v>24</v>
      </c>
      <c r="F15" s="2" t="s">
        <v>24</v>
      </c>
      <c r="G15" s="2" t="b">
        <v>1</v>
      </c>
    </row>
    <row r="16">
      <c r="A16" s="20" t="s">
        <v>9</v>
      </c>
      <c r="B16" s="2" t="s">
        <v>10</v>
      </c>
      <c r="C16" s="2" t="s">
        <v>10</v>
      </c>
      <c r="E16" s="2" t="s">
        <v>10</v>
      </c>
      <c r="F16" s="2" t="s">
        <v>10</v>
      </c>
      <c r="G16" s="2" t="b">
        <v>1</v>
      </c>
    </row>
    <row r="17">
      <c r="A17" s="20" t="s">
        <v>10</v>
      </c>
      <c r="B17" s="2" t="s">
        <v>11</v>
      </c>
      <c r="C17" s="2" t="s">
        <v>11</v>
      </c>
      <c r="D17" s="2" t="s">
        <v>46</v>
      </c>
      <c r="E17" s="2" t="s">
        <v>9</v>
      </c>
      <c r="F17" s="2" t="s">
        <v>9</v>
      </c>
      <c r="G17" s="2" t="b">
        <v>1</v>
      </c>
    </row>
    <row r="18">
      <c r="A18" s="20" t="s">
        <v>26</v>
      </c>
      <c r="B18" s="2" t="s">
        <v>12</v>
      </c>
      <c r="C18" s="2" t="s">
        <v>12</v>
      </c>
      <c r="D18" s="2" t="s">
        <v>46</v>
      </c>
      <c r="E18" s="2" t="s">
        <v>26</v>
      </c>
      <c r="F18" s="2" t="s">
        <v>26</v>
      </c>
      <c r="G18" s="2" t="b">
        <v>1</v>
      </c>
      <c r="I18" s="1" t="s">
        <v>47</v>
      </c>
      <c r="J18" s="1" t="s">
        <v>48</v>
      </c>
    </row>
    <row r="19">
      <c r="A19" s="20" t="s">
        <v>34</v>
      </c>
      <c r="B19" s="2" t="s">
        <v>13</v>
      </c>
      <c r="C19" s="2" t="s">
        <v>13</v>
      </c>
      <c r="D19" s="2" t="s">
        <v>46</v>
      </c>
      <c r="E19" s="2" t="s">
        <v>34</v>
      </c>
      <c r="F19" s="1" t="s">
        <v>17</v>
      </c>
      <c r="G19" s="2" t="b">
        <v>1</v>
      </c>
    </row>
    <row r="20">
      <c r="A20" s="20" t="s">
        <v>18</v>
      </c>
      <c r="B20" s="2" t="s">
        <v>14</v>
      </c>
      <c r="C20" s="2" t="s">
        <v>14</v>
      </c>
      <c r="E20" s="2" t="s">
        <v>13</v>
      </c>
      <c r="F20" s="2" t="s">
        <v>13</v>
      </c>
      <c r="G20" s="2" t="b">
        <v>1</v>
      </c>
    </row>
    <row r="21" ht="15.75" customHeight="1">
      <c r="A21" s="20" t="s">
        <v>19</v>
      </c>
      <c r="B21" s="2" t="s">
        <v>15</v>
      </c>
      <c r="C21" s="2" t="s">
        <v>15</v>
      </c>
      <c r="D21" s="2" t="s">
        <v>46</v>
      </c>
      <c r="E21" s="2" t="s">
        <v>14</v>
      </c>
      <c r="F21" s="2" t="s">
        <v>14</v>
      </c>
      <c r="G21" s="2" t="b">
        <v>1</v>
      </c>
    </row>
    <row r="22" ht="15.75" customHeight="1">
      <c r="A22" s="20" t="s">
        <v>25</v>
      </c>
      <c r="B22" s="2" t="s">
        <v>40</v>
      </c>
      <c r="C22" s="2" t="s">
        <v>40</v>
      </c>
      <c r="E22" s="2" t="s">
        <v>18</v>
      </c>
      <c r="F22" s="2" t="s">
        <v>18</v>
      </c>
      <c r="G22" s="2" t="b">
        <v>1</v>
      </c>
    </row>
    <row r="23" ht="15.75" customHeight="1">
      <c r="A23" s="20" t="s">
        <v>13</v>
      </c>
      <c r="B23" s="2" t="s">
        <v>34</v>
      </c>
      <c r="C23" s="2" t="s">
        <v>34</v>
      </c>
      <c r="E23" s="2" t="s">
        <v>19</v>
      </c>
      <c r="F23" s="2" t="s">
        <v>19</v>
      </c>
      <c r="G23" s="2" t="b">
        <v>1</v>
      </c>
    </row>
    <row r="24" ht="15.75" customHeight="1">
      <c r="A24" s="20" t="s">
        <v>11</v>
      </c>
      <c r="B24" s="2" t="s">
        <v>18</v>
      </c>
      <c r="C24" s="2" t="s">
        <v>18</v>
      </c>
      <c r="D24" s="2" t="s">
        <v>46</v>
      </c>
      <c r="E24" s="2" t="s">
        <v>25</v>
      </c>
      <c r="F24" s="2" t="s">
        <v>25</v>
      </c>
      <c r="G24" s="2" t="b">
        <v>1</v>
      </c>
    </row>
    <row r="25" ht="15.75" customHeight="1">
      <c r="A25" s="20" t="s">
        <v>41</v>
      </c>
      <c r="B25" s="2" t="s">
        <v>19</v>
      </c>
      <c r="C25" s="2" t="s">
        <v>19</v>
      </c>
      <c r="D25" s="2" t="s">
        <v>46</v>
      </c>
      <c r="E25" s="2" t="s">
        <v>11</v>
      </c>
      <c r="F25" s="2" t="s">
        <v>11</v>
      </c>
      <c r="G25" s="2" t="b">
        <v>1</v>
      </c>
    </row>
    <row r="26" ht="15.75" customHeight="1">
      <c r="A26" s="20" t="s">
        <v>21</v>
      </c>
      <c r="B26" s="2" t="s">
        <v>20</v>
      </c>
      <c r="C26" s="2" t="s">
        <v>20</v>
      </c>
      <c r="D26" s="2" t="s">
        <v>46</v>
      </c>
      <c r="E26" s="2" t="s">
        <v>21</v>
      </c>
      <c r="F26" s="2" t="s">
        <v>21</v>
      </c>
      <c r="G26" s="2" t="b">
        <v>1</v>
      </c>
    </row>
    <row r="27" ht="15.75" customHeight="1">
      <c r="A27" s="20" t="s">
        <v>27</v>
      </c>
      <c r="B27" s="2" t="s">
        <v>21</v>
      </c>
      <c r="C27" s="2" t="s">
        <v>21</v>
      </c>
      <c r="D27" s="2" t="s">
        <v>46</v>
      </c>
      <c r="E27" s="2" t="s">
        <v>40</v>
      </c>
      <c r="F27" s="1" t="s">
        <v>16</v>
      </c>
      <c r="G27" s="2" t="b">
        <v>1</v>
      </c>
      <c r="I27" s="1" t="s">
        <v>47</v>
      </c>
      <c r="J27" s="1" t="s">
        <v>49</v>
      </c>
      <c r="K27" s="1" t="s">
        <v>50</v>
      </c>
    </row>
    <row r="28" ht="15.75" customHeight="1">
      <c r="A28" s="20" t="s">
        <v>40</v>
      </c>
      <c r="B28" s="2" t="s">
        <v>43</v>
      </c>
      <c r="C28" s="2" t="s">
        <v>22</v>
      </c>
      <c r="E28" s="2" t="s">
        <v>27</v>
      </c>
      <c r="F28" s="2" t="s">
        <v>27</v>
      </c>
      <c r="G28" s="2" t="b">
        <v>1</v>
      </c>
    </row>
    <row r="29" ht="15.75" customHeight="1">
      <c r="A29" s="20" t="s">
        <v>14</v>
      </c>
      <c r="B29" s="2" t="s">
        <v>41</v>
      </c>
      <c r="C29" s="2" t="s">
        <v>23</v>
      </c>
      <c r="E29" s="21" t="s">
        <v>23</v>
      </c>
      <c r="F29" s="22" t="s">
        <v>23</v>
      </c>
      <c r="G29" s="21" t="b">
        <f>E29=F29</f>
        <v>1</v>
      </c>
      <c r="H29" s="23" t="s">
        <v>51</v>
      </c>
    </row>
    <row r="30" ht="15.75" customHeight="1">
      <c r="A30" s="20" t="s">
        <v>20</v>
      </c>
      <c r="B30" s="2" t="s">
        <v>24</v>
      </c>
      <c r="C30" s="2" t="s">
        <v>24</v>
      </c>
      <c r="D30" s="2" t="s">
        <v>46</v>
      </c>
      <c r="E30" s="2" t="s">
        <v>15</v>
      </c>
      <c r="F30" s="2" t="s">
        <v>15</v>
      </c>
      <c r="G30" s="2" t="b">
        <v>1</v>
      </c>
      <c r="I30" s="1" t="s">
        <v>47</v>
      </c>
    </row>
    <row r="31" ht="15.75" customHeight="1">
      <c r="A31" s="20" t="s">
        <v>12</v>
      </c>
      <c r="B31" s="2" t="s">
        <v>25</v>
      </c>
      <c r="C31" s="2" t="s">
        <v>25</v>
      </c>
      <c r="D31" s="2" t="s">
        <v>46</v>
      </c>
      <c r="E31" s="2" t="s">
        <v>20</v>
      </c>
      <c r="F31" s="2" t="s">
        <v>20</v>
      </c>
      <c r="G31" s="2" t="b">
        <v>1</v>
      </c>
    </row>
    <row r="32" ht="15.75" customHeight="1">
      <c r="A32" s="20" t="s">
        <v>15</v>
      </c>
      <c r="B32" s="2" t="s">
        <v>26</v>
      </c>
      <c r="C32" s="2" t="s">
        <v>26</v>
      </c>
      <c r="D32" s="2" t="s">
        <v>46</v>
      </c>
      <c r="E32" s="2" t="s">
        <v>12</v>
      </c>
      <c r="F32" s="2" t="s">
        <v>12</v>
      </c>
      <c r="G32" s="2" t="b">
        <v>1</v>
      </c>
    </row>
    <row r="33" ht="15.75" customHeight="1">
      <c r="A33" s="20" t="s">
        <v>28</v>
      </c>
      <c r="B33" s="2" t="s">
        <v>27</v>
      </c>
      <c r="C33" s="2" t="s">
        <v>27</v>
      </c>
      <c r="D33" s="2" t="s">
        <v>46</v>
      </c>
      <c r="E33" s="2" t="s">
        <v>28</v>
      </c>
      <c r="F33" s="2" t="s">
        <v>28</v>
      </c>
      <c r="G33" s="2" t="b">
        <v>1</v>
      </c>
    </row>
    <row r="34" ht="15.75" customHeight="1">
      <c r="A34" s="24" t="s">
        <v>43</v>
      </c>
      <c r="B34" s="2" t="s">
        <v>28</v>
      </c>
      <c r="C34" s="2" t="s">
        <v>28</v>
      </c>
      <c r="E34" s="21" t="s">
        <v>22</v>
      </c>
      <c r="F34" s="22" t="s">
        <v>22</v>
      </c>
      <c r="G34" s="21" t="b">
        <f t="shared" ref="G34:G41" si="2">E34=F34</f>
        <v>1</v>
      </c>
      <c r="H34" s="23" t="s">
        <v>51</v>
      </c>
    </row>
    <row r="35" ht="15.75" customHeight="1">
      <c r="E35" s="1" t="s">
        <v>29</v>
      </c>
      <c r="F35" s="1" t="s">
        <v>29</v>
      </c>
      <c r="G35" s="2" t="b">
        <f t="shared" si="2"/>
        <v>1</v>
      </c>
      <c r="I35" s="1" t="s">
        <v>47</v>
      </c>
    </row>
    <row r="36" ht="15.75" customHeight="1">
      <c r="E36" s="1" t="s">
        <v>30</v>
      </c>
      <c r="F36" s="1" t="s">
        <v>30</v>
      </c>
      <c r="G36" s="2" t="b">
        <f t="shared" si="2"/>
        <v>1</v>
      </c>
      <c r="I36" s="1" t="s">
        <v>47</v>
      </c>
    </row>
    <row r="37" ht="15.75" customHeight="1">
      <c r="E37" s="1" t="s">
        <v>42</v>
      </c>
      <c r="F37" s="1" t="s">
        <v>31</v>
      </c>
      <c r="G37" s="2" t="b">
        <f t="shared" si="2"/>
        <v>0</v>
      </c>
      <c r="I37" s="1" t="s">
        <v>47</v>
      </c>
    </row>
    <row r="38" ht="15.75" customHeight="1">
      <c r="E38" s="1" t="s">
        <v>32</v>
      </c>
      <c r="F38" s="1" t="s">
        <v>32</v>
      </c>
      <c r="G38" s="2" t="b">
        <f t="shared" si="2"/>
        <v>1</v>
      </c>
      <c r="I38" s="1" t="s">
        <v>47</v>
      </c>
    </row>
    <row r="39" ht="15.75" customHeight="1">
      <c r="E39" s="1" t="s">
        <v>33</v>
      </c>
      <c r="F39" s="1" t="s">
        <v>33</v>
      </c>
      <c r="G39" s="2" t="b">
        <f t="shared" si="2"/>
        <v>1</v>
      </c>
    </row>
    <row r="40" ht="15.75" customHeight="1">
      <c r="E40" s="1" t="s">
        <v>34</v>
      </c>
      <c r="F40" s="1" t="s">
        <v>34</v>
      </c>
      <c r="G40" s="2" t="b">
        <f t="shared" si="2"/>
        <v>1</v>
      </c>
    </row>
    <row r="41" ht="15.75" customHeight="1">
      <c r="E41" s="1" t="s">
        <v>35</v>
      </c>
      <c r="F41" s="1" t="s">
        <v>35</v>
      </c>
      <c r="G41" s="2" t="b">
        <f t="shared" si="2"/>
        <v>1</v>
      </c>
    </row>
    <row r="42" ht="15.75" customHeight="1">
      <c r="E42" s="1" t="s">
        <v>34</v>
      </c>
      <c r="F42" s="1" t="s">
        <v>52</v>
      </c>
      <c r="G42" s="1" t="b">
        <v>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>
        <v>0.019</v>
      </c>
    </row>
    <row r="2">
      <c r="A2" s="1">
        <v>1000000.0</v>
      </c>
      <c r="B2" s="2" t="str">
        <f t="shared" ref="B2:Z2" si="1">bitor(bitor(bitand(return_weekly_mwr!C2&gt;0,change_weekly!C2&gt;0), bitand(return_weekly_mwr!C2=0,change_weekly!C2=0)), bitand(return_weekly_mwr!C2&lt;0, change_weekly!C2&lt;0))</f>
        <v>#REF!</v>
      </c>
      <c r="C2" s="2" t="str">
        <f t="shared" si="1"/>
        <v>#REF!</v>
      </c>
      <c r="D2" s="2" t="str">
        <f t="shared" si="1"/>
        <v>#REF!</v>
      </c>
      <c r="E2" s="2" t="str">
        <f t="shared" si="1"/>
        <v>#REF!</v>
      </c>
      <c r="F2" s="2" t="str">
        <f t="shared" si="1"/>
        <v>#REF!</v>
      </c>
      <c r="G2" s="2" t="str">
        <f t="shared" si="1"/>
        <v>#REF!</v>
      </c>
      <c r="H2" s="2" t="str">
        <f t="shared" si="1"/>
        <v>#REF!</v>
      </c>
      <c r="I2" s="2" t="str">
        <f t="shared" si="1"/>
        <v>#REF!</v>
      </c>
      <c r="J2" s="2" t="str">
        <f t="shared" si="1"/>
        <v>#REF!</v>
      </c>
      <c r="K2" s="2" t="str">
        <f t="shared" si="1"/>
        <v>#REF!</v>
      </c>
      <c r="L2" s="2" t="str">
        <f t="shared" si="1"/>
        <v>#REF!</v>
      </c>
      <c r="M2" s="2" t="str">
        <f t="shared" si="1"/>
        <v>#REF!</v>
      </c>
      <c r="N2" s="2" t="str">
        <f t="shared" si="1"/>
        <v>#REF!</v>
      </c>
      <c r="O2" s="2" t="str">
        <f t="shared" si="1"/>
        <v>#REF!</v>
      </c>
      <c r="P2" s="2" t="str">
        <f t="shared" si="1"/>
        <v>#REF!</v>
      </c>
      <c r="Q2" s="2" t="str">
        <f t="shared" si="1"/>
        <v>#REF!</v>
      </c>
      <c r="R2" s="2" t="str">
        <f t="shared" si="1"/>
        <v>#REF!</v>
      </c>
      <c r="S2" s="2" t="str">
        <f t="shared" si="1"/>
        <v>#REF!</v>
      </c>
      <c r="T2" s="2" t="str">
        <f t="shared" si="1"/>
        <v>#REF!</v>
      </c>
      <c r="U2" s="2" t="str">
        <f t="shared" si="1"/>
        <v>#REF!</v>
      </c>
      <c r="V2" s="2" t="str">
        <f t="shared" si="1"/>
        <v>#REF!</v>
      </c>
      <c r="W2" s="2" t="str">
        <f t="shared" si="1"/>
        <v>#REF!</v>
      </c>
      <c r="X2" s="2" t="str">
        <f t="shared" si="1"/>
        <v>#REF!</v>
      </c>
      <c r="Y2" s="2" t="str">
        <f t="shared" si="1"/>
        <v>#REF!</v>
      </c>
      <c r="Z2" s="2" t="str">
        <f t="shared" si="1"/>
        <v>#REF!</v>
      </c>
    </row>
    <row r="3">
      <c r="A3" s="2" t="b">
        <f t="shared" ref="A3:A4" si="3">A1&gt;0</f>
        <v>1</v>
      </c>
      <c r="B3" s="2" t="str">
        <f t="shared" ref="B3:Z3" si="2">bitor(bitor(bitand(return_weekly_mwr!C3&gt;0,change_weekly!C3&gt;0), bitand(return_weekly_mwr!C3=0,change_weekly!C3=0)), bitand(return_weekly_mwr!C3&lt;0, change_weekly!C3&lt;0))</f>
        <v>#REF!</v>
      </c>
      <c r="C3" s="2" t="str">
        <f t="shared" si="2"/>
        <v>#REF!</v>
      </c>
      <c r="D3" s="2" t="str">
        <f t="shared" si="2"/>
        <v>#REF!</v>
      </c>
      <c r="E3" s="2" t="str">
        <f t="shared" si="2"/>
        <v>#REF!</v>
      </c>
      <c r="F3" s="2" t="str">
        <f t="shared" si="2"/>
        <v>#REF!</v>
      </c>
      <c r="G3" s="2" t="str">
        <f t="shared" si="2"/>
        <v>#REF!</v>
      </c>
      <c r="H3" s="2" t="str">
        <f t="shared" si="2"/>
        <v>#REF!</v>
      </c>
      <c r="I3" s="2" t="str">
        <f t="shared" si="2"/>
        <v>#REF!</v>
      </c>
      <c r="J3" s="2" t="str">
        <f t="shared" si="2"/>
        <v>#REF!</v>
      </c>
      <c r="K3" s="2" t="str">
        <f t="shared" si="2"/>
        <v>#REF!</v>
      </c>
      <c r="L3" s="2" t="str">
        <f t="shared" si="2"/>
        <v>#REF!</v>
      </c>
      <c r="M3" s="2" t="str">
        <f t="shared" si="2"/>
        <v>#REF!</v>
      </c>
      <c r="N3" s="2" t="str">
        <f t="shared" si="2"/>
        <v>#REF!</v>
      </c>
      <c r="O3" s="2" t="str">
        <f t="shared" si="2"/>
        <v>#REF!</v>
      </c>
      <c r="P3" s="2" t="str">
        <f t="shared" si="2"/>
        <v>#REF!</v>
      </c>
      <c r="Q3" s="2" t="str">
        <f t="shared" si="2"/>
        <v>#REF!</v>
      </c>
      <c r="R3" s="2" t="str">
        <f t="shared" si="2"/>
        <v>#REF!</v>
      </c>
      <c r="S3" s="2" t="str">
        <f t="shared" si="2"/>
        <v>#REF!</v>
      </c>
      <c r="T3" s="2" t="str">
        <f t="shared" si="2"/>
        <v>#REF!</v>
      </c>
      <c r="U3" s="2" t="str">
        <f t="shared" si="2"/>
        <v>#REF!</v>
      </c>
      <c r="V3" s="2" t="str">
        <f t="shared" si="2"/>
        <v>#REF!</v>
      </c>
      <c r="W3" s="2" t="str">
        <f t="shared" si="2"/>
        <v>#REF!</v>
      </c>
      <c r="X3" s="2" t="str">
        <f t="shared" si="2"/>
        <v>#REF!</v>
      </c>
      <c r="Y3" s="2" t="str">
        <f t="shared" si="2"/>
        <v>#REF!</v>
      </c>
      <c r="Z3" s="2" t="str">
        <f t="shared" si="2"/>
        <v>#REF!</v>
      </c>
    </row>
    <row r="4">
      <c r="A4" s="2" t="b">
        <f t="shared" si="3"/>
        <v>1</v>
      </c>
      <c r="B4" s="2" t="str">
        <f t="shared" ref="B4:Z4" si="4">bitor(bitor(bitand(return_weekly_mwr!C4&gt;0,change_weekly!C4&gt;0), bitand(return_weekly_mwr!C4=0,change_weekly!C4=0)), bitand(return_weekly_mwr!C4&lt;0, change_weekly!C4&lt;0))</f>
        <v>#REF!</v>
      </c>
      <c r="C4" s="2" t="str">
        <f t="shared" si="4"/>
        <v>#REF!</v>
      </c>
      <c r="D4" s="2" t="str">
        <f t="shared" si="4"/>
        <v>#REF!</v>
      </c>
      <c r="E4" s="2" t="str">
        <f t="shared" si="4"/>
        <v>#REF!</v>
      </c>
      <c r="F4" s="2" t="str">
        <f t="shared" si="4"/>
        <v>#REF!</v>
      </c>
      <c r="G4" s="2" t="str">
        <f t="shared" si="4"/>
        <v>#REF!</v>
      </c>
      <c r="H4" s="2" t="str">
        <f t="shared" si="4"/>
        <v>#REF!</v>
      </c>
      <c r="I4" s="2" t="str">
        <f t="shared" si="4"/>
        <v>#REF!</v>
      </c>
      <c r="J4" s="2" t="str">
        <f t="shared" si="4"/>
        <v>#REF!</v>
      </c>
      <c r="K4" s="2" t="str">
        <f t="shared" si="4"/>
        <v>#REF!</v>
      </c>
      <c r="L4" s="2" t="str">
        <f t="shared" si="4"/>
        <v>#REF!</v>
      </c>
      <c r="M4" s="2" t="str">
        <f t="shared" si="4"/>
        <v>#REF!</v>
      </c>
      <c r="N4" s="2" t="str">
        <f t="shared" si="4"/>
        <v>#REF!</v>
      </c>
      <c r="O4" s="2" t="str">
        <f t="shared" si="4"/>
        <v>#REF!</v>
      </c>
      <c r="P4" s="2" t="str">
        <f t="shared" si="4"/>
        <v>#REF!</v>
      </c>
      <c r="Q4" s="2" t="str">
        <f t="shared" si="4"/>
        <v>#REF!</v>
      </c>
      <c r="R4" s="2" t="str">
        <f t="shared" si="4"/>
        <v>#REF!</v>
      </c>
      <c r="S4" s="2" t="str">
        <f t="shared" si="4"/>
        <v>#REF!</v>
      </c>
      <c r="T4" s="2" t="str">
        <f t="shared" si="4"/>
        <v>#REF!</v>
      </c>
      <c r="U4" s="2" t="str">
        <f t="shared" si="4"/>
        <v>#REF!</v>
      </c>
      <c r="V4" s="2" t="str">
        <f t="shared" si="4"/>
        <v>#REF!</v>
      </c>
      <c r="W4" s="2" t="str">
        <f t="shared" si="4"/>
        <v>#REF!</v>
      </c>
      <c r="X4" s="2" t="str">
        <f t="shared" si="4"/>
        <v>#REF!</v>
      </c>
      <c r="Y4" s="2" t="str">
        <f t="shared" si="4"/>
        <v>#REF!</v>
      </c>
      <c r="Z4" s="2" t="str">
        <f t="shared" si="4"/>
        <v>#REF!</v>
      </c>
    </row>
    <row r="5">
      <c r="A5" s="1">
        <v>1.0</v>
      </c>
      <c r="B5" s="2" t="str">
        <f t="shared" ref="B5:Z5" si="5">bitor(bitor(bitand(return_weekly_mwr!C5&gt;0,change_weekly!C5&gt;0), bitand(return_weekly_mwr!C5=0,change_weekly!C5=0)), bitand(return_weekly_mwr!C5&lt;0, change_weekly!C5&lt;0))</f>
        <v>#REF!</v>
      </c>
      <c r="C5" s="2" t="str">
        <f t="shared" si="5"/>
        <v>#REF!</v>
      </c>
      <c r="D5" s="2" t="str">
        <f t="shared" si="5"/>
        <v>#REF!</v>
      </c>
      <c r="E5" s="2" t="str">
        <f t="shared" si="5"/>
        <v>#REF!</v>
      </c>
      <c r="F5" s="2" t="str">
        <f t="shared" si="5"/>
        <v>#REF!</v>
      </c>
      <c r="G5" s="2" t="str">
        <f t="shared" si="5"/>
        <v>#REF!</v>
      </c>
      <c r="H5" s="2" t="str">
        <f t="shared" si="5"/>
        <v>#REF!</v>
      </c>
      <c r="I5" s="2" t="str">
        <f t="shared" si="5"/>
        <v>#REF!</v>
      </c>
      <c r="J5" s="2" t="str">
        <f t="shared" si="5"/>
        <v>#REF!</v>
      </c>
      <c r="K5" s="2" t="str">
        <f t="shared" si="5"/>
        <v>#REF!</v>
      </c>
      <c r="L5" s="2" t="str">
        <f t="shared" si="5"/>
        <v>#REF!</v>
      </c>
      <c r="M5" s="2" t="str">
        <f t="shared" si="5"/>
        <v>#REF!</v>
      </c>
      <c r="N5" s="2" t="str">
        <f t="shared" si="5"/>
        <v>#REF!</v>
      </c>
      <c r="O5" s="2" t="str">
        <f t="shared" si="5"/>
        <v>#REF!</v>
      </c>
      <c r="P5" s="2" t="str">
        <f t="shared" si="5"/>
        <v>#REF!</v>
      </c>
      <c r="Q5" s="2" t="str">
        <f t="shared" si="5"/>
        <v>#REF!</v>
      </c>
      <c r="R5" s="2" t="str">
        <f t="shared" si="5"/>
        <v>#REF!</v>
      </c>
      <c r="S5" s="2" t="str">
        <f t="shared" si="5"/>
        <v>#REF!</v>
      </c>
      <c r="T5" s="2" t="str">
        <f t="shared" si="5"/>
        <v>#REF!</v>
      </c>
      <c r="U5" s="2" t="str">
        <f t="shared" si="5"/>
        <v>#REF!</v>
      </c>
      <c r="V5" s="2" t="str">
        <f t="shared" si="5"/>
        <v>#REF!</v>
      </c>
      <c r="W5" s="2" t="str">
        <f t="shared" si="5"/>
        <v>#REF!</v>
      </c>
      <c r="X5" s="2" t="str">
        <f t="shared" si="5"/>
        <v>#REF!</v>
      </c>
      <c r="Y5" s="2" t="str">
        <f t="shared" si="5"/>
        <v>#REF!</v>
      </c>
      <c r="Z5" s="2" t="str">
        <f t="shared" si="5"/>
        <v>#REF!</v>
      </c>
    </row>
    <row r="6">
      <c r="A6" s="2" t="b">
        <f>A1&gt;0*A2&gt;0</f>
        <v>1</v>
      </c>
      <c r="B6" s="2" t="str">
        <f t="shared" ref="B6:Z6" si="6">bitor(bitor(bitand(return_weekly_mwr!C6&gt;0,change_weekly!C6&gt;0), bitand(return_weekly_mwr!C6=0,change_weekly!C6=0)), bitand(return_weekly_mwr!C6&lt;0, change_weekly!C6&lt;0))</f>
        <v>#REF!</v>
      </c>
      <c r="C6" s="2" t="str">
        <f t="shared" si="6"/>
        <v>#REF!</v>
      </c>
      <c r="D6" s="2" t="str">
        <f t="shared" si="6"/>
        <v>#REF!</v>
      </c>
      <c r="E6" s="2" t="str">
        <f t="shared" si="6"/>
        <v>#REF!</v>
      </c>
      <c r="F6" s="2" t="str">
        <f t="shared" si="6"/>
        <v>#REF!</v>
      </c>
      <c r="G6" s="2" t="str">
        <f t="shared" si="6"/>
        <v>#REF!</v>
      </c>
      <c r="H6" s="2" t="str">
        <f t="shared" si="6"/>
        <v>#REF!</v>
      </c>
      <c r="I6" s="2" t="str">
        <f t="shared" si="6"/>
        <v>#REF!</v>
      </c>
      <c r="J6" s="2" t="str">
        <f t="shared" si="6"/>
        <v>#REF!</v>
      </c>
      <c r="K6" s="2" t="str">
        <f t="shared" si="6"/>
        <v>#REF!</v>
      </c>
      <c r="L6" s="2" t="str">
        <f t="shared" si="6"/>
        <v>#REF!</v>
      </c>
      <c r="M6" s="2" t="str">
        <f t="shared" si="6"/>
        <v>#REF!</v>
      </c>
      <c r="N6" s="2" t="str">
        <f t="shared" si="6"/>
        <v>#REF!</v>
      </c>
      <c r="O6" s="2" t="str">
        <f t="shared" si="6"/>
        <v>#REF!</v>
      </c>
      <c r="P6" s="2" t="str">
        <f t="shared" si="6"/>
        <v>#REF!</v>
      </c>
      <c r="Q6" s="2" t="str">
        <f t="shared" si="6"/>
        <v>#REF!</v>
      </c>
      <c r="R6" s="2" t="str">
        <f t="shared" si="6"/>
        <v>#REF!</v>
      </c>
      <c r="S6" s="2" t="str">
        <f t="shared" si="6"/>
        <v>#REF!</v>
      </c>
      <c r="T6" s="2" t="str">
        <f t="shared" si="6"/>
        <v>#REF!</v>
      </c>
      <c r="U6" s="2" t="str">
        <f t="shared" si="6"/>
        <v>#REF!</v>
      </c>
      <c r="V6" s="2" t="str">
        <f t="shared" si="6"/>
        <v>#REF!</v>
      </c>
      <c r="W6" s="2" t="str">
        <f t="shared" si="6"/>
        <v>#REF!</v>
      </c>
      <c r="X6" s="2" t="str">
        <f t="shared" si="6"/>
        <v>#REF!</v>
      </c>
      <c r="Y6" s="2" t="str">
        <f t="shared" si="6"/>
        <v>#REF!</v>
      </c>
      <c r="Z6" s="2" t="str">
        <f t="shared" si="6"/>
        <v>#REF!</v>
      </c>
    </row>
    <row r="7">
      <c r="A7" s="2">
        <f>bitor(bitor(BITAND(A1&gt;0,A2&gt;0),bitand(A2&gt;0,A5&gt;0)),bitand(A8&lt;0,A9&lt;0))</f>
        <v>1</v>
      </c>
      <c r="B7" s="2" t="str">
        <f t="shared" ref="B7:Z7" si="7">bitor(bitor(bitand(return_weekly_mwr!C7&gt;0,change_weekly!C7&gt;0), bitand(return_weekly_mwr!C7=0,change_weekly!C7=0)), bitand(return_weekly_mwr!C7&lt;0, change_weekly!C7&lt;0))</f>
        <v>#REF!</v>
      </c>
      <c r="C7" s="2" t="str">
        <f t="shared" si="7"/>
        <v>#REF!</v>
      </c>
      <c r="D7" s="2" t="str">
        <f t="shared" si="7"/>
        <v>#REF!</v>
      </c>
      <c r="E7" s="2" t="str">
        <f t="shared" si="7"/>
        <v>#REF!</v>
      </c>
      <c r="F7" s="2" t="str">
        <f t="shared" si="7"/>
        <v>#REF!</v>
      </c>
      <c r="G7" s="2" t="str">
        <f t="shared" si="7"/>
        <v>#REF!</v>
      </c>
      <c r="H7" s="2" t="str">
        <f t="shared" si="7"/>
        <v>#REF!</v>
      </c>
      <c r="I7" s="2" t="str">
        <f t="shared" si="7"/>
        <v>#REF!</v>
      </c>
      <c r="J7" s="2" t="str">
        <f t="shared" si="7"/>
        <v>#REF!</v>
      </c>
      <c r="K7" s="2" t="str">
        <f t="shared" si="7"/>
        <v>#REF!</v>
      </c>
      <c r="L7" s="2" t="str">
        <f t="shared" si="7"/>
        <v>#REF!</v>
      </c>
      <c r="M7" s="2" t="str">
        <f t="shared" si="7"/>
        <v>#REF!</v>
      </c>
      <c r="N7" s="2" t="str">
        <f t="shared" si="7"/>
        <v>#REF!</v>
      </c>
      <c r="O7" s="2" t="str">
        <f t="shared" si="7"/>
        <v>#REF!</v>
      </c>
      <c r="P7" s="2" t="str">
        <f t="shared" si="7"/>
        <v>#REF!</v>
      </c>
      <c r="Q7" s="2" t="str">
        <f t="shared" si="7"/>
        <v>#REF!</v>
      </c>
      <c r="R7" s="2" t="str">
        <f t="shared" si="7"/>
        <v>#REF!</v>
      </c>
      <c r="S7" s="2" t="str">
        <f t="shared" si="7"/>
        <v>#REF!</v>
      </c>
      <c r="T7" s="2" t="str">
        <f t="shared" si="7"/>
        <v>#REF!</v>
      </c>
      <c r="U7" s="2" t="str">
        <f t="shared" si="7"/>
        <v>#REF!</v>
      </c>
      <c r="V7" s="2" t="str">
        <f t="shared" si="7"/>
        <v>#REF!</v>
      </c>
      <c r="W7" s="2" t="str">
        <f t="shared" si="7"/>
        <v>#REF!</v>
      </c>
      <c r="X7" s="2" t="str">
        <f t="shared" si="7"/>
        <v>#REF!</v>
      </c>
      <c r="Y7" s="2" t="str">
        <f t="shared" si="7"/>
        <v>#REF!</v>
      </c>
      <c r="Z7" s="2" t="str">
        <f t="shared" si="7"/>
        <v>#REF!</v>
      </c>
    </row>
    <row r="8">
      <c r="A8" s="1">
        <v>-1.0</v>
      </c>
      <c r="B8" s="2" t="str">
        <f t="shared" ref="B8:Z8" si="8">bitor(bitor(bitand(return_weekly_mwr!C8&gt;0,change_weekly!C8&gt;0), bitand(return_weekly_mwr!C8=0,change_weekly!C8=0)), bitand(return_weekly_mwr!C8&lt;0, change_weekly!C8&lt;0))</f>
        <v>#REF!</v>
      </c>
      <c r="C8" s="2" t="str">
        <f t="shared" si="8"/>
        <v>#REF!</v>
      </c>
      <c r="D8" s="2" t="str">
        <f t="shared" si="8"/>
        <v>#REF!</v>
      </c>
      <c r="E8" s="2" t="str">
        <f t="shared" si="8"/>
        <v>#REF!</v>
      </c>
      <c r="F8" s="2" t="str">
        <f t="shared" si="8"/>
        <v>#REF!</v>
      </c>
      <c r="G8" s="2" t="str">
        <f t="shared" si="8"/>
        <v>#REF!</v>
      </c>
      <c r="H8" s="2" t="str">
        <f t="shared" si="8"/>
        <v>#REF!</v>
      </c>
      <c r="I8" s="2" t="str">
        <f t="shared" si="8"/>
        <v>#REF!</v>
      </c>
      <c r="J8" s="2" t="str">
        <f t="shared" si="8"/>
        <v>#REF!</v>
      </c>
      <c r="K8" s="2" t="str">
        <f t="shared" si="8"/>
        <v>#REF!</v>
      </c>
      <c r="L8" s="2" t="str">
        <f t="shared" si="8"/>
        <v>#REF!</v>
      </c>
      <c r="M8" s="2" t="str">
        <f t="shared" si="8"/>
        <v>#REF!</v>
      </c>
      <c r="N8" s="2" t="str">
        <f t="shared" si="8"/>
        <v>#REF!</v>
      </c>
      <c r="O8" s="2" t="str">
        <f t="shared" si="8"/>
        <v>#REF!</v>
      </c>
      <c r="P8" s="2" t="str">
        <f t="shared" si="8"/>
        <v>#REF!</v>
      </c>
      <c r="Q8" s="2" t="str">
        <f t="shared" si="8"/>
        <v>#REF!</v>
      </c>
      <c r="R8" s="2" t="str">
        <f t="shared" si="8"/>
        <v>#REF!</v>
      </c>
      <c r="S8" s="2" t="str">
        <f t="shared" si="8"/>
        <v>#REF!</v>
      </c>
      <c r="T8" s="2" t="str">
        <f t="shared" si="8"/>
        <v>#REF!</v>
      </c>
      <c r="U8" s="2" t="str">
        <f t="shared" si="8"/>
        <v>#REF!</v>
      </c>
      <c r="V8" s="2" t="str">
        <f t="shared" si="8"/>
        <v>#REF!</v>
      </c>
      <c r="W8" s="2" t="str">
        <f t="shared" si="8"/>
        <v>#REF!</v>
      </c>
      <c r="X8" s="2" t="str">
        <f t="shared" si="8"/>
        <v>#REF!</v>
      </c>
      <c r="Y8" s="2" t="str">
        <f t="shared" si="8"/>
        <v>#REF!</v>
      </c>
      <c r="Z8" s="2" t="str">
        <f t="shared" si="8"/>
        <v>#REF!</v>
      </c>
    </row>
    <row r="9">
      <c r="A9" s="1">
        <v>-1.0</v>
      </c>
      <c r="B9" s="2" t="str">
        <f t="shared" ref="B9:Z9" si="9">bitor(bitor(bitand(return_weekly_mwr!C9&gt;0,change_weekly!C9&gt;0), bitand(return_weekly_mwr!C9=0,change_weekly!C9=0)), bitand(return_weekly_mwr!C9&lt;0, change_weekly!C9&lt;0))</f>
        <v>#REF!</v>
      </c>
      <c r="C9" s="2" t="str">
        <f t="shared" si="9"/>
        <v>#REF!</v>
      </c>
      <c r="D9" s="2" t="str">
        <f t="shared" si="9"/>
        <v>#REF!</v>
      </c>
      <c r="E9" s="2" t="str">
        <f t="shared" si="9"/>
        <v>#REF!</v>
      </c>
      <c r="F9" s="2" t="str">
        <f t="shared" si="9"/>
        <v>#REF!</v>
      </c>
      <c r="G9" s="2" t="str">
        <f t="shared" si="9"/>
        <v>#REF!</v>
      </c>
      <c r="H9" s="2" t="str">
        <f t="shared" si="9"/>
        <v>#REF!</v>
      </c>
      <c r="I9" s="2" t="str">
        <f t="shared" si="9"/>
        <v>#REF!</v>
      </c>
      <c r="J9" s="2" t="str">
        <f t="shared" si="9"/>
        <v>#REF!</v>
      </c>
      <c r="K9" s="2" t="str">
        <f t="shared" si="9"/>
        <v>#REF!</v>
      </c>
      <c r="L9" s="2" t="str">
        <f t="shared" si="9"/>
        <v>#REF!</v>
      </c>
      <c r="M9" s="2" t="str">
        <f t="shared" si="9"/>
        <v>#REF!</v>
      </c>
      <c r="N9" s="2" t="str">
        <f t="shared" si="9"/>
        <v>#REF!</v>
      </c>
      <c r="O9" s="2" t="str">
        <f t="shared" si="9"/>
        <v>#REF!</v>
      </c>
      <c r="P9" s="2" t="str">
        <f t="shared" si="9"/>
        <v>#REF!</v>
      </c>
      <c r="Q9" s="2" t="str">
        <f t="shared" si="9"/>
        <v>#REF!</v>
      </c>
      <c r="R9" s="2" t="str">
        <f t="shared" si="9"/>
        <v>#REF!</v>
      </c>
      <c r="S9" s="2" t="str">
        <f t="shared" si="9"/>
        <v>#REF!</v>
      </c>
      <c r="T9" s="2" t="str">
        <f t="shared" si="9"/>
        <v>#REF!</v>
      </c>
      <c r="U9" s="2" t="str">
        <f t="shared" si="9"/>
        <v>#REF!</v>
      </c>
      <c r="V9" s="2" t="str">
        <f t="shared" si="9"/>
        <v>#REF!</v>
      </c>
      <c r="W9" s="2" t="str">
        <f t="shared" si="9"/>
        <v>#REF!</v>
      </c>
      <c r="X9" s="2" t="str">
        <f t="shared" si="9"/>
        <v>#REF!</v>
      </c>
      <c r="Y9" s="2" t="str">
        <f t="shared" si="9"/>
        <v>#REF!</v>
      </c>
      <c r="Z9" s="2" t="str">
        <f t="shared" si="9"/>
        <v>#REF!</v>
      </c>
    </row>
    <row r="10">
      <c r="A10" s="2">
        <f>if(bitor(A1&gt;0,A2&gt;0),100,100+100)</f>
        <v>100</v>
      </c>
      <c r="B10" s="2" t="str">
        <f t="shared" ref="B10:Z10" si="10">bitor(bitor(bitand(return_weekly_mwr!C10&gt;0,change_weekly!C10&gt;0), bitand(return_weekly_mwr!C10=0,change_weekly!C10=0)), bitand(return_weekly_mwr!C10&lt;0, change_weekly!C10&lt;0))</f>
        <v>#REF!</v>
      </c>
      <c r="C10" s="2" t="str">
        <f t="shared" si="10"/>
        <v>#REF!</v>
      </c>
      <c r="D10" s="2" t="str">
        <f t="shared" si="10"/>
        <v>#REF!</v>
      </c>
      <c r="E10" s="2" t="str">
        <f t="shared" si="10"/>
        <v>#REF!</v>
      </c>
      <c r="F10" s="2" t="str">
        <f t="shared" si="10"/>
        <v>#REF!</v>
      </c>
      <c r="G10" s="2" t="str">
        <f t="shared" si="10"/>
        <v>#REF!</v>
      </c>
      <c r="H10" s="2" t="str">
        <f t="shared" si="10"/>
        <v>#REF!</v>
      </c>
      <c r="I10" s="2" t="str">
        <f t="shared" si="10"/>
        <v>#REF!</v>
      </c>
      <c r="J10" s="2" t="str">
        <f t="shared" si="10"/>
        <v>#REF!</v>
      </c>
      <c r="K10" s="2" t="str">
        <f t="shared" si="10"/>
        <v>#REF!</v>
      </c>
      <c r="L10" s="2" t="str">
        <f t="shared" si="10"/>
        <v>#REF!</v>
      </c>
      <c r="M10" s="2" t="str">
        <f t="shared" si="10"/>
        <v>#REF!</v>
      </c>
      <c r="N10" s="2" t="str">
        <f t="shared" si="10"/>
        <v>#REF!</v>
      </c>
      <c r="O10" s="2" t="str">
        <f t="shared" si="10"/>
        <v>#REF!</v>
      </c>
      <c r="P10" s="2" t="str">
        <f t="shared" si="10"/>
        <v>#REF!</v>
      </c>
      <c r="Q10" s="2" t="str">
        <f t="shared" si="10"/>
        <v>#REF!</v>
      </c>
      <c r="R10" s="2" t="str">
        <f t="shared" si="10"/>
        <v>#REF!</v>
      </c>
      <c r="S10" s="2" t="str">
        <f t="shared" si="10"/>
        <v>#REF!</v>
      </c>
      <c r="T10" s="2" t="str">
        <f t="shared" si="10"/>
        <v>#REF!</v>
      </c>
      <c r="U10" s="2" t="str">
        <f t="shared" si="10"/>
        <v>#REF!</v>
      </c>
      <c r="V10" s="2" t="str">
        <f t="shared" si="10"/>
        <v>#REF!</v>
      </c>
      <c r="W10" s="2" t="str">
        <f t="shared" si="10"/>
        <v>#REF!</v>
      </c>
      <c r="X10" s="2" t="str">
        <f t="shared" si="10"/>
        <v>#REF!</v>
      </c>
      <c r="Y10" s="2" t="str">
        <f t="shared" si="10"/>
        <v>#REF!</v>
      </c>
      <c r="Z10" s="2" t="str">
        <f t="shared" si="10"/>
        <v>#REF!</v>
      </c>
    </row>
    <row r="11">
      <c r="B11" s="2" t="str">
        <f t="shared" ref="B11:Z11" si="11">bitor(bitor(bitand(return_weekly_mwr!C11&gt;0,change_weekly!C11&gt;0), bitand(return_weekly_mwr!C11=0,change_weekly!C11=0)), bitand(return_weekly_mwr!C11&lt;0, change_weekly!C11&lt;0))</f>
        <v>#REF!</v>
      </c>
      <c r="C11" s="2" t="str">
        <f t="shared" si="11"/>
        <v>#REF!</v>
      </c>
      <c r="D11" s="2" t="str">
        <f t="shared" si="11"/>
        <v>#REF!</v>
      </c>
      <c r="E11" s="2" t="str">
        <f t="shared" si="11"/>
        <v>#REF!</v>
      </c>
      <c r="F11" s="2" t="str">
        <f t="shared" si="11"/>
        <v>#REF!</v>
      </c>
      <c r="G11" s="2" t="str">
        <f t="shared" si="11"/>
        <v>#REF!</v>
      </c>
      <c r="H11" s="2" t="str">
        <f t="shared" si="11"/>
        <v>#REF!</v>
      </c>
      <c r="I11" s="2" t="str">
        <f t="shared" si="11"/>
        <v>#REF!</v>
      </c>
      <c r="J11" s="2" t="str">
        <f t="shared" si="11"/>
        <v>#REF!</v>
      </c>
      <c r="K11" s="2" t="str">
        <f t="shared" si="11"/>
        <v>#REF!</v>
      </c>
      <c r="L11" s="2" t="str">
        <f t="shared" si="11"/>
        <v>#REF!</v>
      </c>
      <c r="M11" s="2" t="str">
        <f t="shared" si="11"/>
        <v>#REF!</v>
      </c>
      <c r="N11" s="2" t="str">
        <f t="shared" si="11"/>
        <v>#REF!</v>
      </c>
      <c r="O11" s="2" t="str">
        <f t="shared" si="11"/>
        <v>#REF!</v>
      </c>
      <c r="P11" s="2" t="str">
        <f t="shared" si="11"/>
        <v>#REF!</v>
      </c>
      <c r="Q11" s="2" t="str">
        <f t="shared" si="11"/>
        <v>#REF!</v>
      </c>
      <c r="R11" s="2" t="str">
        <f t="shared" si="11"/>
        <v>#REF!</v>
      </c>
      <c r="S11" s="2" t="str">
        <f t="shared" si="11"/>
        <v>#REF!</v>
      </c>
      <c r="T11" s="2" t="str">
        <f t="shared" si="11"/>
        <v>#REF!</v>
      </c>
      <c r="U11" s="2" t="str">
        <f t="shared" si="11"/>
        <v>#REF!</v>
      </c>
      <c r="V11" s="2" t="str">
        <f t="shared" si="11"/>
        <v>#REF!</v>
      </c>
      <c r="W11" s="2" t="str">
        <f t="shared" si="11"/>
        <v>#REF!</v>
      </c>
      <c r="X11" s="2" t="str">
        <f t="shared" si="11"/>
        <v>#REF!</v>
      </c>
      <c r="Y11" s="2" t="str">
        <f t="shared" si="11"/>
        <v>#REF!</v>
      </c>
      <c r="Z11" s="2" t="str">
        <f t="shared" si="11"/>
        <v>#REF!</v>
      </c>
    </row>
    <row r="12">
      <c r="B12" s="2" t="str">
        <f t="shared" ref="B12:Z12" si="12">bitor(bitor(bitand(return_weekly_mwr!C12&gt;0,change_weekly!C12&gt;0), bitand(return_weekly_mwr!C12=0,change_weekly!C12=0)), bitand(return_weekly_mwr!C12&lt;0, change_weekly!C12&lt;0))</f>
        <v>#REF!</v>
      </c>
      <c r="C12" s="2" t="str">
        <f t="shared" si="12"/>
        <v>#REF!</v>
      </c>
      <c r="D12" s="2" t="str">
        <f t="shared" si="12"/>
        <v>#REF!</v>
      </c>
      <c r="E12" s="2" t="str">
        <f t="shared" si="12"/>
        <v>#REF!</v>
      </c>
      <c r="F12" s="2" t="str">
        <f t="shared" si="12"/>
        <v>#REF!</v>
      </c>
      <c r="G12" s="2" t="str">
        <f t="shared" si="12"/>
        <v>#REF!</v>
      </c>
      <c r="H12" s="2" t="str">
        <f t="shared" si="12"/>
        <v>#REF!</v>
      </c>
      <c r="I12" s="2" t="str">
        <f t="shared" si="12"/>
        <v>#REF!</v>
      </c>
      <c r="J12" s="2" t="str">
        <f t="shared" si="12"/>
        <v>#REF!</v>
      </c>
      <c r="K12" s="2" t="str">
        <f t="shared" si="12"/>
        <v>#REF!</v>
      </c>
      <c r="L12" s="2" t="str">
        <f t="shared" si="12"/>
        <v>#REF!</v>
      </c>
      <c r="M12" s="2" t="str">
        <f t="shared" si="12"/>
        <v>#REF!</v>
      </c>
      <c r="N12" s="2" t="str">
        <f t="shared" si="12"/>
        <v>#REF!</v>
      </c>
      <c r="O12" s="2" t="str">
        <f t="shared" si="12"/>
        <v>#REF!</v>
      </c>
      <c r="P12" s="2" t="str">
        <f t="shared" si="12"/>
        <v>#REF!</v>
      </c>
      <c r="Q12" s="2" t="str">
        <f t="shared" si="12"/>
        <v>#REF!</v>
      </c>
      <c r="R12" s="2" t="str">
        <f t="shared" si="12"/>
        <v>#REF!</v>
      </c>
      <c r="S12" s="2" t="str">
        <f t="shared" si="12"/>
        <v>#REF!</v>
      </c>
      <c r="T12" s="2" t="str">
        <f t="shared" si="12"/>
        <v>#REF!</v>
      </c>
      <c r="U12" s="2" t="str">
        <f t="shared" si="12"/>
        <v>#REF!</v>
      </c>
      <c r="V12" s="2" t="str">
        <f t="shared" si="12"/>
        <v>#REF!</v>
      </c>
      <c r="W12" s="2" t="str">
        <f t="shared" si="12"/>
        <v>#REF!</v>
      </c>
      <c r="X12" s="2" t="str">
        <f t="shared" si="12"/>
        <v>#REF!</v>
      </c>
      <c r="Y12" s="2" t="str">
        <f t="shared" si="12"/>
        <v>#REF!</v>
      </c>
      <c r="Z12" s="2" t="str">
        <f t="shared" si="12"/>
        <v>#REF!</v>
      </c>
    </row>
    <row r="13">
      <c r="B13" s="2" t="str">
        <f t="shared" ref="B13:Z13" si="13">bitor(bitor(bitand(return_weekly_mwr!C13&gt;0,change_weekly!C13&gt;0), bitand(return_weekly_mwr!C13=0,change_weekly!C13=0)), bitand(return_weekly_mwr!C13&lt;0, change_weekly!C13&lt;0))</f>
        <v>#REF!</v>
      </c>
      <c r="C13" s="2" t="str">
        <f t="shared" si="13"/>
        <v>#REF!</v>
      </c>
      <c r="D13" s="2" t="str">
        <f t="shared" si="13"/>
        <v>#REF!</v>
      </c>
      <c r="E13" s="2" t="str">
        <f t="shared" si="13"/>
        <v>#REF!</v>
      </c>
      <c r="F13" s="2" t="str">
        <f t="shared" si="13"/>
        <v>#REF!</v>
      </c>
      <c r="G13" s="2" t="str">
        <f t="shared" si="13"/>
        <v>#REF!</v>
      </c>
      <c r="H13" s="2" t="str">
        <f t="shared" si="13"/>
        <v>#REF!</v>
      </c>
      <c r="I13" s="2" t="str">
        <f t="shared" si="13"/>
        <v>#REF!</v>
      </c>
      <c r="J13" s="2" t="str">
        <f t="shared" si="13"/>
        <v>#REF!</v>
      </c>
      <c r="K13" s="2" t="str">
        <f t="shared" si="13"/>
        <v>#REF!</v>
      </c>
      <c r="L13" s="2" t="str">
        <f t="shared" si="13"/>
        <v>#REF!</v>
      </c>
      <c r="M13" s="2" t="str">
        <f t="shared" si="13"/>
        <v>#REF!</v>
      </c>
      <c r="N13" s="2" t="str">
        <f t="shared" si="13"/>
        <v>#REF!</v>
      </c>
      <c r="O13" s="2" t="str">
        <f t="shared" si="13"/>
        <v>#REF!</v>
      </c>
      <c r="P13" s="2" t="str">
        <f t="shared" si="13"/>
        <v>#REF!</v>
      </c>
      <c r="Q13" s="2" t="str">
        <f t="shared" si="13"/>
        <v>#REF!</v>
      </c>
      <c r="R13" s="2" t="str">
        <f t="shared" si="13"/>
        <v>#REF!</v>
      </c>
      <c r="S13" s="2" t="str">
        <f t="shared" si="13"/>
        <v>#REF!</v>
      </c>
      <c r="T13" s="2" t="str">
        <f t="shared" si="13"/>
        <v>#REF!</v>
      </c>
      <c r="U13" s="2" t="str">
        <f t="shared" si="13"/>
        <v>#REF!</v>
      </c>
      <c r="V13" s="2" t="str">
        <f t="shared" si="13"/>
        <v>#REF!</v>
      </c>
      <c r="W13" s="2" t="str">
        <f t="shared" si="13"/>
        <v>#REF!</v>
      </c>
      <c r="X13" s="2" t="str">
        <f t="shared" si="13"/>
        <v>#REF!</v>
      </c>
      <c r="Y13" s="2" t="str">
        <f t="shared" si="13"/>
        <v>#REF!</v>
      </c>
      <c r="Z13" s="2" t="str">
        <f t="shared" si="13"/>
        <v>#REF!</v>
      </c>
    </row>
    <row r="14">
      <c r="B14" s="2" t="str">
        <f t="shared" ref="B14:Z14" si="14">bitor(bitor(bitand(return_weekly_mwr!C14&gt;0,change_weekly!C14&gt;0), bitand(return_weekly_mwr!C14=0,change_weekly!C14=0)), bitand(return_weekly_mwr!C14&lt;0, change_weekly!C14&lt;0))</f>
        <v>#REF!</v>
      </c>
      <c r="C14" s="2" t="str">
        <f t="shared" si="14"/>
        <v>#REF!</v>
      </c>
      <c r="D14" s="2" t="str">
        <f t="shared" si="14"/>
        <v>#REF!</v>
      </c>
      <c r="E14" s="2" t="str">
        <f t="shared" si="14"/>
        <v>#REF!</v>
      </c>
      <c r="F14" s="2" t="str">
        <f t="shared" si="14"/>
        <v>#REF!</v>
      </c>
      <c r="G14" s="2" t="str">
        <f t="shared" si="14"/>
        <v>#REF!</v>
      </c>
      <c r="H14" s="2" t="str">
        <f t="shared" si="14"/>
        <v>#REF!</v>
      </c>
      <c r="I14" s="2" t="str">
        <f t="shared" si="14"/>
        <v>#REF!</v>
      </c>
      <c r="J14" s="2" t="str">
        <f t="shared" si="14"/>
        <v>#REF!</v>
      </c>
      <c r="K14" s="2" t="str">
        <f t="shared" si="14"/>
        <v>#REF!</v>
      </c>
      <c r="L14" s="2" t="str">
        <f t="shared" si="14"/>
        <v>#REF!</v>
      </c>
      <c r="M14" s="2" t="str">
        <f t="shared" si="14"/>
        <v>#REF!</v>
      </c>
      <c r="N14" s="2" t="str">
        <f t="shared" si="14"/>
        <v>#REF!</v>
      </c>
      <c r="O14" s="2" t="str">
        <f t="shared" si="14"/>
        <v>#REF!</v>
      </c>
      <c r="P14" s="2" t="str">
        <f t="shared" si="14"/>
        <v>#REF!</v>
      </c>
      <c r="Q14" s="2" t="str">
        <f t="shared" si="14"/>
        <v>#REF!</v>
      </c>
      <c r="R14" s="2" t="str">
        <f t="shared" si="14"/>
        <v>#REF!</v>
      </c>
      <c r="S14" s="2" t="str">
        <f t="shared" si="14"/>
        <v>#REF!</v>
      </c>
      <c r="T14" s="2" t="str">
        <f t="shared" si="14"/>
        <v>#REF!</v>
      </c>
      <c r="U14" s="2" t="str">
        <f t="shared" si="14"/>
        <v>#REF!</v>
      </c>
      <c r="V14" s="2" t="str">
        <f t="shared" si="14"/>
        <v>#REF!</v>
      </c>
      <c r="W14" s="2" t="str">
        <f t="shared" si="14"/>
        <v>#REF!</v>
      </c>
      <c r="X14" s="2" t="str">
        <f t="shared" si="14"/>
        <v>#REF!</v>
      </c>
      <c r="Y14" s="2" t="str">
        <f t="shared" si="14"/>
        <v>#REF!</v>
      </c>
      <c r="Z14" s="2" t="str">
        <f t="shared" si="14"/>
        <v>#REF!</v>
      </c>
    </row>
    <row r="15">
      <c r="B15" s="2" t="str">
        <f t="shared" ref="B15:Z15" si="15">bitor(bitor(bitand(return_weekly_mwr!C15&gt;0,change_weekly!C15&gt;0), bitand(return_weekly_mwr!C15=0,change_weekly!C15=0)), bitand(return_weekly_mwr!C15&lt;0, change_weekly!C15&lt;0))</f>
        <v>#REF!</v>
      </c>
      <c r="C15" s="2" t="str">
        <f t="shared" si="15"/>
        <v>#REF!</v>
      </c>
      <c r="D15" s="2" t="str">
        <f t="shared" si="15"/>
        <v>#REF!</v>
      </c>
      <c r="E15" s="2" t="str">
        <f t="shared" si="15"/>
        <v>#REF!</v>
      </c>
      <c r="F15" s="2" t="str">
        <f t="shared" si="15"/>
        <v>#REF!</v>
      </c>
      <c r="G15" s="2" t="str">
        <f t="shared" si="15"/>
        <v>#REF!</v>
      </c>
      <c r="H15" s="2" t="str">
        <f t="shared" si="15"/>
        <v>#REF!</v>
      </c>
      <c r="I15" s="2" t="str">
        <f t="shared" si="15"/>
        <v>#REF!</v>
      </c>
      <c r="J15" s="2" t="str">
        <f t="shared" si="15"/>
        <v>#REF!</v>
      </c>
      <c r="K15" s="2" t="str">
        <f t="shared" si="15"/>
        <v>#REF!</v>
      </c>
      <c r="L15" s="2" t="str">
        <f t="shared" si="15"/>
        <v>#REF!</v>
      </c>
      <c r="M15" s="2" t="str">
        <f t="shared" si="15"/>
        <v>#REF!</v>
      </c>
      <c r="N15" s="2" t="str">
        <f t="shared" si="15"/>
        <v>#REF!</v>
      </c>
      <c r="O15" s="2" t="str">
        <f t="shared" si="15"/>
        <v>#REF!</v>
      </c>
      <c r="P15" s="2" t="str">
        <f t="shared" si="15"/>
        <v>#REF!</v>
      </c>
      <c r="Q15" s="2" t="str">
        <f t="shared" si="15"/>
        <v>#REF!</v>
      </c>
      <c r="R15" s="2" t="str">
        <f t="shared" si="15"/>
        <v>#REF!</v>
      </c>
      <c r="S15" s="2" t="str">
        <f t="shared" si="15"/>
        <v>#REF!</v>
      </c>
      <c r="T15" s="2" t="str">
        <f t="shared" si="15"/>
        <v>#REF!</v>
      </c>
      <c r="U15" s="2" t="str">
        <f t="shared" si="15"/>
        <v>#REF!</v>
      </c>
      <c r="V15" s="2" t="str">
        <f t="shared" si="15"/>
        <v>#REF!</v>
      </c>
      <c r="W15" s="2" t="str">
        <f t="shared" si="15"/>
        <v>#REF!</v>
      </c>
      <c r="X15" s="2" t="str">
        <f t="shared" si="15"/>
        <v>#REF!</v>
      </c>
      <c r="Y15" s="2" t="str">
        <f t="shared" si="15"/>
        <v>#REF!</v>
      </c>
      <c r="Z15" s="2" t="str">
        <f t="shared" si="15"/>
        <v>#REF!</v>
      </c>
    </row>
    <row r="16">
      <c r="B16" s="2" t="str">
        <f t="shared" ref="B16:Z16" si="16">bitor(bitor(bitand(return_weekly_mwr!C16&gt;0,change_weekly!C16&gt;0), bitand(return_weekly_mwr!C16=0,change_weekly!C16=0)), bitand(return_weekly_mwr!C16&lt;0, change_weekly!C16&lt;0))</f>
        <v>#REF!</v>
      </c>
      <c r="C16" s="2" t="str">
        <f t="shared" si="16"/>
        <v>#REF!</v>
      </c>
      <c r="D16" s="2" t="str">
        <f t="shared" si="16"/>
        <v>#REF!</v>
      </c>
      <c r="E16" s="2" t="str">
        <f t="shared" si="16"/>
        <v>#REF!</v>
      </c>
      <c r="F16" s="2" t="str">
        <f t="shared" si="16"/>
        <v>#REF!</v>
      </c>
      <c r="G16" s="2" t="str">
        <f t="shared" si="16"/>
        <v>#REF!</v>
      </c>
      <c r="H16" s="2" t="str">
        <f t="shared" si="16"/>
        <v>#REF!</v>
      </c>
      <c r="I16" s="2" t="str">
        <f t="shared" si="16"/>
        <v>#REF!</v>
      </c>
      <c r="J16" s="2" t="str">
        <f t="shared" si="16"/>
        <v>#REF!</v>
      </c>
      <c r="K16" s="2" t="str">
        <f t="shared" si="16"/>
        <v>#REF!</v>
      </c>
      <c r="L16" s="2" t="str">
        <f t="shared" si="16"/>
        <v>#REF!</v>
      </c>
      <c r="M16" s="2" t="str">
        <f t="shared" si="16"/>
        <v>#REF!</v>
      </c>
      <c r="N16" s="2" t="str">
        <f t="shared" si="16"/>
        <v>#REF!</v>
      </c>
      <c r="O16" s="2" t="str">
        <f t="shared" si="16"/>
        <v>#REF!</v>
      </c>
      <c r="P16" s="2" t="str">
        <f t="shared" si="16"/>
        <v>#REF!</v>
      </c>
      <c r="Q16" s="2" t="str">
        <f t="shared" si="16"/>
        <v>#REF!</v>
      </c>
      <c r="R16" s="2" t="str">
        <f t="shared" si="16"/>
        <v>#REF!</v>
      </c>
      <c r="S16" s="2" t="str">
        <f t="shared" si="16"/>
        <v>#REF!</v>
      </c>
      <c r="T16" s="2" t="str">
        <f t="shared" si="16"/>
        <v>#REF!</v>
      </c>
      <c r="U16" s="2" t="str">
        <f t="shared" si="16"/>
        <v>#REF!</v>
      </c>
      <c r="V16" s="2" t="str">
        <f t="shared" si="16"/>
        <v>#REF!</v>
      </c>
      <c r="W16" s="2" t="str">
        <f t="shared" si="16"/>
        <v>#REF!</v>
      </c>
      <c r="X16" s="2" t="str">
        <f t="shared" si="16"/>
        <v>#REF!</v>
      </c>
      <c r="Y16" s="2" t="str">
        <f t="shared" si="16"/>
        <v>#REF!</v>
      </c>
      <c r="Z16" s="2" t="str">
        <f t="shared" si="16"/>
        <v>#REF!</v>
      </c>
    </row>
    <row r="17">
      <c r="B17" s="2" t="str">
        <f t="shared" ref="B17:Z17" si="17">bitor(bitor(bitand(return_weekly_mwr!C17&gt;0,change_weekly!C17&gt;0), bitand(return_weekly_mwr!C17=0,change_weekly!C17=0)), bitand(return_weekly_mwr!C17&lt;0, change_weekly!C17&lt;0))</f>
        <v>#REF!</v>
      </c>
      <c r="C17" s="2" t="str">
        <f t="shared" si="17"/>
        <v>#REF!</v>
      </c>
      <c r="D17" s="2" t="str">
        <f t="shared" si="17"/>
        <v>#REF!</v>
      </c>
      <c r="E17" s="2" t="str">
        <f t="shared" si="17"/>
        <v>#REF!</v>
      </c>
      <c r="F17" s="2" t="str">
        <f t="shared" si="17"/>
        <v>#REF!</v>
      </c>
      <c r="G17" s="2" t="str">
        <f t="shared" si="17"/>
        <v>#REF!</v>
      </c>
      <c r="H17" s="2" t="str">
        <f t="shared" si="17"/>
        <v>#REF!</v>
      </c>
      <c r="I17" s="2" t="str">
        <f t="shared" si="17"/>
        <v>#REF!</v>
      </c>
      <c r="J17" s="2" t="str">
        <f t="shared" si="17"/>
        <v>#REF!</v>
      </c>
      <c r="K17" s="2" t="str">
        <f t="shared" si="17"/>
        <v>#REF!</v>
      </c>
      <c r="L17" s="2" t="str">
        <f t="shared" si="17"/>
        <v>#REF!</v>
      </c>
      <c r="M17" s="2" t="str">
        <f t="shared" si="17"/>
        <v>#REF!</v>
      </c>
      <c r="N17" s="2" t="str">
        <f t="shared" si="17"/>
        <v>#REF!</v>
      </c>
      <c r="O17" s="2" t="str">
        <f t="shared" si="17"/>
        <v>#REF!</v>
      </c>
      <c r="P17" s="2" t="str">
        <f t="shared" si="17"/>
        <v>#REF!</v>
      </c>
      <c r="Q17" s="2" t="str">
        <f t="shared" si="17"/>
        <v>#REF!</v>
      </c>
      <c r="R17" s="2" t="str">
        <f t="shared" si="17"/>
        <v>#REF!</v>
      </c>
      <c r="S17" s="2" t="str">
        <f t="shared" si="17"/>
        <v>#REF!</v>
      </c>
      <c r="T17" s="2" t="str">
        <f t="shared" si="17"/>
        <v>#REF!</v>
      </c>
      <c r="U17" s="2" t="str">
        <f t="shared" si="17"/>
        <v>#REF!</v>
      </c>
      <c r="V17" s="2" t="str">
        <f t="shared" si="17"/>
        <v>#REF!</v>
      </c>
      <c r="W17" s="2" t="str">
        <f t="shared" si="17"/>
        <v>#REF!</v>
      </c>
      <c r="X17" s="2" t="str">
        <f t="shared" si="17"/>
        <v>#REF!</v>
      </c>
      <c r="Y17" s="2" t="str">
        <f t="shared" si="17"/>
        <v>#REF!</v>
      </c>
      <c r="Z17" s="2" t="str">
        <f t="shared" si="17"/>
        <v>#REF!</v>
      </c>
    </row>
    <row r="18">
      <c r="B18" s="2" t="str">
        <f t="shared" ref="B18:Z18" si="18">bitor(bitor(bitand(return_weekly_mwr!C18&gt;0,change_weekly!C18&gt;0), bitand(return_weekly_mwr!C18=0,change_weekly!C18=0)), bitand(return_weekly_mwr!C18&lt;0, change_weekly!C18&lt;0))</f>
        <v>#REF!</v>
      </c>
      <c r="C18" s="2" t="str">
        <f t="shared" si="18"/>
        <v>#REF!</v>
      </c>
      <c r="D18" s="2" t="str">
        <f t="shared" si="18"/>
        <v>#REF!</v>
      </c>
      <c r="E18" s="2" t="str">
        <f t="shared" si="18"/>
        <v>#REF!</v>
      </c>
      <c r="F18" s="2" t="str">
        <f t="shared" si="18"/>
        <v>#REF!</v>
      </c>
      <c r="G18" s="2" t="str">
        <f t="shared" si="18"/>
        <v>#REF!</v>
      </c>
      <c r="H18" s="2" t="str">
        <f t="shared" si="18"/>
        <v>#REF!</v>
      </c>
      <c r="I18" s="2" t="str">
        <f t="shared" si="18"/>
        <v>#REF!</v>
      </c>
      <c r="J18" s="2" t="str">
        <f t="shared" si="18"/>
        <v>#REF!</v>
      </c>
      <c r="K18" s="2" t="str">
        <f t="shared" si="18"/>
        <v>#REF!</v>
      </c>
      <c r="L18" s="2" t="str">
        <f t="shared" si="18"/>
        <v>#REF!</v>
      </c>
      <c r="M18" s="2" t="str">
        <f t="shared" si="18"/>
        <v>#REF!</v>
      </c>
      <c r="N18" s="2" t="str">
        <f t="shared" si="18"/>
        <v>#REF!</v>
      </c>
      <c r="O18" s="2" t="str">
        <f t="shared" si="18"/>
        <v>#REF!</v>
      </c>
      <c r="P18" s="2" t="str">
        <f t="shared" si="18"/>
        <v>#REF!</v>
      </c>
      <c r="Q18" s="2" t="str">
        <f t="shared" si="18"/>
        <v>#REF!</v>
      </c>
      <c r="R18" s="2" t="str">
        <f t="shared" si="18"/>
        <v>#REF!</v>
      </c>
      <c r="S18" s="2" t="str">
        <f t="shared" si="18"/>
        <v>#REF!</v>
      </c>
      <c r="T18" s="2" t="str">
        <f t="shared" si="18"/>
        <v>#REF!</v>
      </c>
      <c r="U18" s="2" t="str">
        <f t="shared" si="18"/>
        <v>#REF!</v>
      </c>
      <c r="V18" s="2" t="str">
        <f t="shared" si="18"/>
        <v>#REF!</v>
      </c>
      <c r="W18" s="2" t="str">
        <f t="shared" si="18"/>
        <v>#REF!</v>
      </c>
      <c r="X18" s="2" t="str">
        <f t="shared" si="18"/>
        <v>#REF!</v>
      </c>
      <c r="Y18" s="2" t="str">
        <f t="shared" si="18"/>
        <v>#REF!</v>
      </c>
      <c r="Z18" s="2" t="str">
        <f t="shared" si="18"/>
        <v>#REF!</v>
      </c>
    </row>
    <row r="19">
      <c r="B19" s="2" t="str">
        <f t="shared" ref="B19:Z19" si="19">bitor(bitor(bitand(return_weekly_mwr!C19&gt;0,change_weekly!C19&gt;0), bitand(return_weekly_mwr!C19=0,change_weekly!C19=0)), bitand(return_weekly_mwr!C19&lt;0, change_weekly!C19&lt;0))</f>
        <v>#REF!</v>
      </c>
      <c r="C19" s="2" t="str">
        <f t="shared" si="19"/>
        <v>#REF!</v>
      </c>
      <c r="D19" s="2" t="str">
        <f t="shared" si="19"/>
        <v>#REF!</v>
      </c>
      <c r="E19" s="2" t="str">
        <f t="shared" si="19"/>
        <v>#REF!</v>
      </c>
      <c r="F19" s="2" t="str">
        <f t="shared" si="19"/>
        <v>#REF!</v>
      </c>
      <c r="G19" s="2" t="str">
        <f t="shared" si="19"/>
        <v>#REF!</v>
      </c>
      <c r="H19" s="2" t="str">
        <f t="shared" si="19"/>
        <v>#REF!</v>
      </c>
      <c r="I19" s="2" t="str">
        <f t="shared" si="19"/>
        <v>#REF!</v>
      </c>
      <c r="J19" s="2" t="str">
        <f t="shared" si="19"/>
        <v>#REF!</v>
      </c>
      <c r="K19" s="2" t="str">
        <f t="shared" si="19"/>
        <v>#REF!</v>
      </c>
      <c r="L19" s="2" t="str">
        <f t="shared" si="19"/>
        <v>#REF!</v>
      </c>
      <c r="M19" s="2" t="str">
        <f t="shared" si="19"/>
        <v>#REF!</v>
      </c>
      <c r="N19" s="2" t="str">
        <f t="shared" si="19"/>
        <v>#REF!</v>
      </c>
      <c r="O19" s="2" t="str">
        <f t="shared" si="19"/>
        <v>#REF!</v>
      </c>
      <c r="P19" s="2" t="str">
        <f t="shared" si="19"/>
        <v>#REF!</v>
      </c>
      <c r="Q19" s="2" t="str">
        <f t="shared" si="19"/>
        <v>#REF!</v>
      </c>
      <c r="R19" s="2" t="str">
        <f t="shared" si="19"/>
        <v>#REF!</v>
      </c>
      <c r="S19" s="2" t="str">
        <f t="shared" si="19"/>
        <v>#REF!</v>
      </c>
      <c r="T19" s="2" t="str">
        <f t="shared" si="19"/>
        <v>#REF!</v>
      </c>
      <c r="U19" s="2" t="str">
        <f t="shared" si="19"/>
        <v>#REF!</v>
      </c>
      <c r="V19" s="2" t="str">
        <f t="shared" si="19"/>
        <v>#REF!</v>
      </c>
      <c r="W19" s="2" t="str">
        <f t="shared" si="19"/>
        <v>#REF!</v>
      </c>
      <c r="X19" s="2" t="str">
        <f t="shared" si="19"/>
        <v>#REF!</v>
      </c>
      <c r="Y19" s="2" t="str">
        <f t="shared" si="19"/>
        <v>#REF!</v>
      </c>
      <c r="Z19" s="2" t="str">
        <f t="shared" si="19"/>
        <v>#REF!</v>
      </c>
    </row>
    <row r="20">
      <c r="B20" s="2" t="str">
        <f t="shared" ref="B20:Z20" si="20">bitor(bitor(bitand(return_weekly_mwr!C20&gt;0,change_weekly!C20&gt;0), bitand(return_weekly_mwr!C20=0,change_weekly!C20=0)), bitand(return_weekly_mwr!C20&lt;0, change_weekly!C20&lt;0))</f>
        <v>#REF!</v>
      </c>
      <c r="C20" s="2" t="str">
        <f t="shared" si="20"/>
        <v>#REF!</v>
      </c>
      <c r="D20" s="2" t="str">
        <f t="shared" si="20"/>
        <v>#REF!</v>
      </c>
      <c r="E20" s="2" t="str">
        <f t="shared" si="20"/>
        <v>#REF!</v>
      </c>
      <c r="F20" s="2" t="str">
        <f t="shared" si="20"/>
        <v>#REF!</v>
      </c>
      <c r="G20" s="2" t="str">
        <f t="shared" si="20"/>
        <v>#REF!</v>
      </c>
      <c r="H20" s="2" t="str">
        <f t="shared" si="20"/>
        <v>#REF!</v>
      </c>
      <c r="I20" s="2" t="str">
        <f t="shared" si="20"/>
        <v>#REF!</v>
      </c>
      <c r="J20" s="2" t="str">
        <f t="shared" si="20"/>
        <v>#REF!</v>
      </c>
      <c r="K20" s="2" t="str">
        <f t="shared" si="20"/>
        <v>#REF!</v>
      </c>
      <c r="L20" s="2" t="str">
        <f t="shared" si="20"/>
        <v>#REF!</v>
      </c>
      <c r="M20" s="2" t="str">
        <f t="shared" si="20"/>
        <v>#REF!</v>
      </c>
      <c r="N20" s="2" t="str">
        <f t="shared" si="20"/>
        <v>#REF!</v>
      </c>
      <c r="O20" s="2" t="str">
        <f t="shared" si="20"/>
        <v>#REF!</v>
      </c>
      <c r="P20" s="2" t="str">
        <f t="shared" si="20"/>
        <v>#REF!</v>
      </c>
      <c r="Q20" s="2" t="str">
        <f t="shared" si="20"/>
        <v>#REF!</v>
      </c>
      <c r="R20" s="2" t="str">
        <f t="shared" si="20"/>
        <v>#REF!</v>
      </c>
      <c r="S20" s="2" t="str">
        <f t="shared" si="20"/>
        <v>#REF!</v>
      </c>
      <c r="T20" s="2" t="str">
        <f t="shared" si="20"/>
        <v>#REF!</v>
      </c>
      <c r="U20" s="2" t="str">
        <f t="shared" si="20"/>
        <v>#REF!</v>
      </c>
      <c r="V20" s="2" t="str">
        <f t="shared" si="20"/>
        <v>#REF!</v>
      </c>
      <c r="W20" s="2" t="str">
        <f t="shared" si="20"/>
        <v>#REF!</v>
      </c>
      <c r="X20" s="2" t="str">
        <f t="shared" si="20"/>
        <v>#REF!</v>
      </c>
      <c r="Y20" s="2" t="str">
        <f t="shared" si="20"/>
        <v>#REF!</v>
      </c>
      <c r="Z20" s="2" t="str">
        <f t="shared" si="20"/>
        <v>#REF!</v>
      </c>
    </row>
    <row r="21">
      <c r="B21" s="2" t="str">
        <f t="shared" ref="B21:Z21" si="21">bitor(bitor(bitand(return_weekly_mwr!C21&gt;0,change_weekly!C21&gt;0), bitand(return_weekly_mwr!C21=0,change_weekly!C21=0)), bitand(return_weekly_mwr!C21&lt;0, change_weekly!C21&lt;0))</f>
        <v>#REF!</v>
      </c>
      <c r="C21" s="2" t="str">
        <f t="shared" si="21"/>
        <v>#REF!</v>
      </c>
      <c r="D21" s="2" t="str">
        <f t="shared" si="21"/>
        <v>#REF!</v>
      </c>
      <c r="E21" s="2" t="str">
        <f t="shared" si="21"/>
        <v>#REF!</v>
      </c>
      <c r="F21" s="2" t="str">
        <f t="shared" si="21"/>
        <v>#REF!</v>
      </c>
      <c r="G21" s="2" t="str">
        <f t="shared" si="21"/>
        <v>#REF!</v>
      </c>
      <c r="H21" s="2" t="str">
        <f t="shared" si="21"/>
        <v>#REF!</v>
      </c>
      <c r="I21" s="2" t="str">
        <f t="shared" si="21"/>
        <v>#REF!</v>
      </c>
      <c r="J21" s="2" t="str">
        <f t="shared" si="21"/>
        <v>#REF!</v>
      </c>
      <c r="K21" s="2" t="str">
        <f t="shared" si="21"/>
        <v>#REF!</v>
      </c>
      <c r="L21" s="2" t="str">
        <f t="shared" si="21"/>
        <v>#REF!</v>
      </c>
      <c r="M21" s="2" t="str">
        <f t="shared" si="21"/>
        <v>#REF!</v>
      </c>
      <c r="N21" s="2" t="str">
        <f t="shared" si="21"/>
        <v>#REF!</v>
      </c>
      <c r="O21" s="2" t="str">
        <f t="shared" si="21"/>
        <v>#REF!</v>
      </c>
      <c r="P21" s="2" t="str">
        <f t="shared" si="21"/>
        <v>#REF!</v>
      </c>
      <c r="Q21" s="2" t="str">
        <f t="shared" si="21"/>
        <v>#REF!</v>
      </c>
      <c r="R21" s="2" t="str">
        <f t="shared" si="21"/>
        <v>#REF!</v>
      </c>
      <c r="S21" s="2" t="str">
        <f t="shared" si="21"/>
        <v>#REF!</v>
      </c>
      <c r="T21" s="2" t="str">
        <f t="shared" si="21"/>
        <v>#REF!</v>
      </c>
      <c r="U21" s="2" t="str">
        <f t="shared" si="21"/>
        <v>#REF!</v>
      </c>
      <c r="V21" s="2" t="str">
        <f t="shared" si="21"/>
        <v>#REF!</v>
      </c>
      <c r="W21" s="2" t="str">
        <f t="shared" si="21"/>
        <v>#REF!</v>
      </c>
      <c r="X21" s="2" t="str">
        <f t="shared" si="21"/>
        <v>#REF!</v>
      </c>
      <c r="Y21" s="2" t="str">
        <f t="shared" si="21"/>
        <v>#REF!</v>
      </c>
      <c r="Z21" s="2" t="str">
        <f t="shared" si="21"/>
        <v>#REF!</v>
      </c>
    </row>
    <row r="22">
      <c r="B22" s="2" t="str">
        <f t="shared" ref="B22:Z22" si="22">bitor(bitor(bitand(return_weekly_mwr!C22&gt;0,change_weekly!C22&gt;0), bitand(return_weekly_mwr!C22=0,change_weekly!C22=0)), bitand(return_weekly_mwr!C22&lt;0, change_weekly!C22&lt;0))</f>
        <v>#REF!</v>
      </c>
      <c r="C22" s="2" t="str">
        <f t="shared" si="22"/>
        <v>#REF!</v>
      </c>
      <c r="D22" s="2" t="str">
        <f t="shared" si="22"/>
        <v>#REF!</v>
      </c>
      <c r="E22" s="2" t="str">
        <f t="shared" si="22"/>
        <v>#REF!</v>
      </c>
      <c r="F22" s="2" t="str">
        <f t="shared" si="22"/>
        <v>#REF!</v>
      </c>
      <c r="G22" s="2" t="str">
        <f t="shared" si="22"/>
        <v>#REF!</v>
      </c>
      <c r="H22" s="2" t="str">
        <f t="shared" si="22"/>
        <v>#REF!</v>
      </c>
      <c r="I22" s="2" t="str">
        <f t="shared" si="22"/>
        <v>#REF!</v>
      </c>
      <c r="J22" s="2" t="str">
        <f t="shared" si="22"/>
        <v>#REF!</v>
      </c>
      <c r="K22" s="2" t="str">
        <f t="shared" si="22"/>
        <v>#REF!</v>
      </c>
      <c r="L22" s="2" t="str">
        <f t="shared" si="22"/>
        <v>#REF!</v>
      </c>
      <c r="M22" s="2" t="str">
        <f t="shared" si="22"/>
        <v>#REF!</v>
      </c>
      <c r="N22" s="2" t="str">
        <f t="shared" si="22"/>
        <v>#REF!</v>
      </c>
      <c r="O22" s="2" t="str">
        <f t="shared" si="22"/>
        <v>#REF!</v>
      </c>
      <c r="P22" s="2" t="str">
        <f t="shared" si="22"/>
        <v>#REF!</v>
      </c>
      <c r="Q22" s="2" t="str">
        <f t="shared" si="22"/>
        <v>#REF!</v>
      </c>
      <c r="R22" s="2" t="str">
        <f t="shared" si="22"/>
        <v>#REF!</v>
      </c>
      <c r="S22" s="2" t="str">
        <f t="shared" si="22"/>
        <v>#REF!</v>
      </c>
      <c r="T22" s="2" t="str">
        <f t="shared" si="22"/>
        <v>#REF!</v>
      </c>
      <c r="U22" s="2" t="str">
        <f t="shared" si="22"/>
        <v>#REF!</v>
      </c>
      <c r="V22" s="2" t="str">
        <f t="shared" si="22"/>
        <v>#REF!</v>
      </c>
      <c r="W22" s="2" t="str">
        <f t="shared" si="22"/>
        <v>#REF!</v>
      </c>
      <c r="X22" s="2" t="str">
        <f t="shared" si="22"/>
        <v>#REF!</v>
      </c>
      <c r="Y22" s="2" t="str">
        <f t="shared" si="22"/>
        <v>#REF!</v>
      </c>
      <c r="Z22" s="2" t="str">
        <f t="shared" si="22"/>
        <v>#REF!</v>
      </c>
    </row>
    <row r="23">
      <c r="B23" s="2" t="str">
        <f t="shared" ref="B23:Z23" si="23">bitor(bitor(bitand(return_weekly_mwr!C23&gt;0,change_weekly!C23&gt;0), bitand(return_weekly_mwr!C23=0,change_weekly!C23=0)), bitand(return_weekly_mwr!C23&lt;0, change_weekly!C23&lt;0))</f>
        <v>#REF!</v>
      </c>
      <c r="C23" s="2" t="str">
        <f t="shared" si="23"/>
        <v>#REF!</v>
      </c>
      <c r="D23" s="2" t="str">
        <f t="shared" si="23"/>
        <v>#REF!</v>
      </c>
      <c r="E23" s="2" t="str">
        <f t="shared" si="23"/>
        <v>#REF!</v>
      </c>
      <c r="F23" s="2" t="str">
        <f t="shared" si="23"/>
        <v>#REF!</v>
      </c>
      <c r="G23" s="2" t="str">
        <f t="shared" si="23"/>
        <v>#REF!</v>
      </c>
      <c r="H23" s="2" t="str">
        <f t="shared" si="23"/>
        <v>#REF!</v>
      </c>
      <c r="I23" s="2" t="str">
        <f t="shared" si="23"/>
        <v>#REF!</v>
      </c>
      <c r="J23" s="2" t="str">
        <f t="shared" si="23"/>
        <v>#REF!</v>
      </c>
      <c r="K23" s="2" t="str">
        <f t="shared" si="23"/>
        <v>#REF!</v>
      </c>
      <c r="L23" s="2" t="str">
        <f t="shared" si="23"/>
        <v>#REF!</v>
      </c>
      <c r="M23" s="2" t="str">
        <f t="shared" si="23"/>
        <v>#REF!</v>
      </c>
      <c r="N23" s="2" t="str">
        <f t="shared" si="23"/>
        <v>#REF!</v>
      </c>
      <c r="O23" s="2" t="str">
        <f t="shared" si="23"/>
        <v>#REF!</v>
      </c>
      <c r="P23" s="2" t="str">
        <f t="shared" si="23"/>
        <v>#REF!</v>
      </c>
      <c r="Q23" s="2" t="str">
        <f t="shared" si="23"/>
        <v>#REF!</v>
      </c>
      <c r="R23" s="2" t="str">
        <f t="shared" si="23"/>
        <v>#REF!</v>
      </c>
      <c r="S23" s="2" t="str">
        <f t="shared" si="23"/>
        <v>#REF!</v>
      </c>
      <c r="T23" s="2" t="str">
        <f t="shared" si="23"/>
        <v>#REF!</v>
      </c>
      <c r="U23" s="2" t="str">
        <f t="shared" si="23"/>
        <v>#REF!</v>
      </c>
      <c r="V23" s="2" t="str">
        <f t="shared" si="23"/>
        <v>#REF!</v>
      </c>
      <c r="W23" s="2" t="str">
        <f t="shared" si="23"/>
        <v>#REF!</v>
      </c>
      <c r="X23" s="2" t="str">
        <f t="shared" si="23"/>
        <v>#REF!</v>
      </c>
      <c r="Y23" s="2" t="str">
        <f t="shared" si="23"/>
        <v>#REF!</v>
      </c>
      <c r="Z23" s="2" t="str">
        <f t="shared" si="23"/>
        <v>#REF!</v>
      </c>
    </row>
    <row r="24">
      <c r="B24" s="2" t="str">
        <f t="shared" ref="B24:Z24" si="24">bitor(bitor(bitand(return_weekly_mwr!C24&gt;0,change_weekly!C24&gt;0), bitand(return_weekly_mwr!C24=0,change_weekly!C24=0)), bitand(return_weekly_mwr!C24&lt;0, change_weekly!C24&lt;0))</f>
        <v>#REF!</v>
      </c>
      <c r="C24" s="2" t="str">
        <f t="shared" si="24"/>
        <v>#REF!</v>
      </c>
      <c r="D24" s="2" t="str">
        <f t="shared" si="24"/>
        <v>#REF!</v>
      </c>
      <c r="E24" s="2" t="str">
        <f t="shared" si="24"/>
        <v>#REF!</v>
      </c>
      <c r="F24" s="2" t="str">
        <f t="shared" si="24"/>
        <v>#REF!</v>
      </c>
      <c r="G24" s="2" t="str">
        <f t="shared" si="24"/>
        <v>#REF!</v>
      </c>
      <c r="H24" s="2" t="str">
        <f t="shared" si="24"/>
        <v>#REF!</v>
      </c>
      <c r="I24" s="2" t="str">
        <f t="shared" si="24"/>
        <v>#REF!</v>
      </c>
      <c r="J24" s="2" t="str">
        <f t="shared" si="24"/>
        <v>#REF!</v>
      </c>
      <c r="K24" s="2" t="str">
        <f t="shared" si="24"/>
        <v>#REF!</v>
      </c>
      <c r="L24" s="2" t="str">
        <f t="shared" si="24"/>
        <v>#REF!</v>
      </c>
      <c r="M24" s="2" t="str">
        <f t="shared" si="24"/>
        <v>#REF!</v>
      </c>
      <c r="N24" s="2" t="str">
        <f t="shared" si="24"/>
        <v>#REF!</v>
      </c>
      <c r="O24" s="2" t="str">
        <f t="shared" si="24"/>
        <v>#REF!</v>
      </c>
      <c r="P24" s="2" t="str">
        <f t="shared" si="24"/>
        <v>#REF!</v>
      </c>
      <c r="Q24" s="2" t="str">
        <f t="shared" si="24"/>
        <v>#REF!</v>
      </c>
      <c r="R24" s="2" t="str">
        <f t="shared" si="24"/>
        <v>#REF!</v>
      </c>
      <c r="S24" s="2" t="str">
        <f t="shared" si="24"/>
        <v>#REF!</v>
      </c>
      <c r="T24" s="2" t="str">
        <f t="shared" si="24"/>
        <v>#REF!</v>
      </c>
      <c r="U24" s="2" t="str">
        <f t="shared" si="24"/>
        <v>#REF!</v>
      </c>
      <c r="V24" s="2" t="str">
        <f t="shared" si="24"/>
        <v>#REF!</v>
      </c>
      <c r="W24" s="2" t="str">
        <f t="shared" si="24"/>
        <v>#REF!</v>
      </c>
      <c r="X24" s="2" t="str">
        <f t="shared" si="24"/>
        <v>#REF!</v>
      </c>
      <c r="Y24" s="2" t="str">
        <f t="shared" si="24"/>
        <v>#REF!</v>
      </c>
      <c r="Z24" s="2" t="str">
        <f t="shared" si="24"/>
        <v>#REF!</v>
      </c>
    </row>
    <row r="25">
      <c r="B25" s="2" t="str">
        <f t="shared" ref="B25:Z25" si="25">bitor(bitor(bitand(return_weekly_mwr!C25&gt;0,change_weekly!C25&gt;0), bitand(return_weekly_mwr!C25=0,change_weekly!C25=0)), bitand(return_weekly_mwr!C25&lt;0, change_weekly!C25&lt;0))</f>
        <v>#REF!</v>
      </c>
      <c r="C25" s="2" t="str">
        <f t="shared" si="25"/>
        <v>#REF!</v>
      </c>
      <c r="D25" s="2" t="str">
        <f t="shared" si="25"/>
        <v>#REF!</v>
      </c>
      <c r="E25" s="2" t="str">
        <f t="shared" si="25"/>
        <v>#REF!</v>
      </c>
      <c r="F25" s="2" t="str">
        <f t="shared" si="25"/>
        <v>#REF!</v>
      </c>
      <c r="G25" s="2" t="str">
        <f t="shared" si="25"/>
        <v>#REF!</v>
      </c>
      <c r="H25" s="2" t="str">
        <f t="shared" si="25"/>
        <v>#REF!</v>
      </c>
      <c r="I25" s="2" t="str">
        <f t="shared" si="25"/>
        <v>#REF!</v>
      </c>
      <c r="J25" s="2" t="str">
        <f t="shared" si="25"/>
        <v>#REF!</v>
      </c>
      <c r="K25" s="2" t="str">
        <f t="shared" si="25"/>
        <v>#REF!</v>
      </c>
      <c r="L25" s="2" t="str">
        <f t="shared" si="25"/>
        <v>#REF!</v>
      </c>
      <c r="M25" s="2" t="str">
        <f t="shared" si="25"/>
        <v>#REF!</v>
      </c>
      <c r="N25" s="2" t="str">
        <f t="shared" si="25"/>
        <v>#REF!</v>
      </c>
      <c r="O25" s="2" t="str">
        <f t="shared" si="25"/>
        <v>#REF!</v>
      </c>
      <c r="P25" s="2" t="str">
        <f t="shared" si="25"/>
        <v>#REF!</v>
      </c>
      <c r="Q25" s="2" t="str">
        <f t="shared" si="25"/>
        <v>#REF!</v>
      </c>
      <c r="R25" s="2" t="str">
        <f t="shared" si="25"/>
        <v>#REF!</v>
      </c>
      <c r="S25" s="2" t="str">
        <f t="shared" si="25"/>
        <v>#REF!</v>
      </c>
      <c r="T25" s="2" t="str">
        <f t="shared" si="25"/>
        <v>#REF!</v>
      </c>
      <c r="U25" s="2" t="str">
        <f t="shared" si="25"/>
        <v>#REF!</v>
      </c>
      <c r="V25" s="2" t="str">
        <f t="shared" si="25"/>
        <v>#REF!</v>
      </c>
      <c r="W25" s="2" t="str">
        <f t="shared" si="25"/>
        <v>#REF!</v>
      </c>
      <c r="X25" s="2" t="str">
        <f t="shared" si="25"/>
        <v>#REF!</v>
      </c>
      <c r="Y25" s="2" t="str">
        <f t="shared" si="25"/>
        <v>#REF!</v>
      </c>
      <c r="Z25" s="2" t="str">
        <f t="shared" si="25"/>
        <v>#REF!</v>
      </c>
    </row>
    <row r="26">
      <c r="B26" s="2" t="str">
        <f t="shared" ref="B26:Z26" si="26">bitor(bitor(bitand(return_weekly_mwr!C26&gt;0,change_weekly!C26&gt;0), bitand(return_weekly_mwr!C26=0,change_weekly!C26=0)), bitand(return_weekly_mwr!C26&lt;0, change_weekly!C26&lt;0))</f>
        <v>#REF!</v>
      </c>
      <c r="C26" s="2" t="str">
        <f t="shared" si="26"/>
        <v>#REF!</v>
      </c>
      <c r="D26" s="2" t="str">
        <f t="shared" si="26"/>
        <v>#REF!</v>
      </c>
      <c r="E26" s="2" t="str">
        <f t="shared" si="26"/>
        <v>#REF!</v>
      </c>
      <c r="F26" s="2" t="str">
        <f t="shared" si="26"/>
        <v>#REF!</v>
      </c>
      <c r="G26" s="2" t="str">
        <f t="shared" si="26"/>
        <v>#REF!</v>
      </c>
      <c r="H26" s="2" t="str">
        <f t="shared" si="26"/>
        <v>#REF!</v>
      </c>
      <c r="I26" s="2" t="str">
        <f t="shared" si="26"/>
        <v>#REF!</v>
      </c>
      <c r="J26" s="2" t="str">
        <f t="shared" si="26"/>
        <v>#REF!</v>
      </c>
      <c r="K26" s="2" t="str">
        <f t="shared" si="26"/>
        <v>#REF!</v>
      </c>
      <c r="L26" s="2" t="str">
        <f t="shared" si="26"/>
        <v>#REF!</v>
      </c>
      <c r="M26" s="2" t="str">
        <f t="shared" si="26"/>
        <v>#REF!</v>
      </c>
      <c r="N26" s="2" t="str">
        <f t="shared" si="26"/>
        <v>#REF!</v>
      </c>
      <c r="O26" s="2" t="str">
        <f t="shared" si="26"/>
        <v>#REF!</v>
      </c>
      <c r="P26" s="2" t="str">
        <f t="shared" si="26"/>
        <v>#REF!</v>
      </c>
      <c r="Q26" s="2" t="str">
        <f t="shared" si="26"/>
        <v>#REF!</v>
      </c>
      <c r="R26" s="2" t="str">
        <f t="shared" si="26"/>
        <v>#REF!</v>
      </c>
      <c r="S26" s="2" t="str">
        <f t="shared" si="26"/>
        <v>#REF!</v>
      </c>
      <c r="T26" s="2" t="str">
        <f t="shared" si="26"/>
        <v>#REF!</v>
      </c>
      <c r="U26" s="2" t="str">
        <f t="shared" si="26"/>
        <v>#REF!</v>
      </c>
      <c r="V26" s="2" t="str">
        <f t="shared" si="26"/>
        <v>#REF!</v>
      </c>
      <c r="W26" s="2" t="str">
        <f t="shared" si="26"/>
        <v>#REF!</v>
      </c>
      <c r="X26" s="2" t="str">
        <f t="shared" si="26"/>
        <v>#REF!</v>
      </c>
      <c r="Y26" s="2" t="str">
        <f t="shared" si="26"/>
        <v>#REF!</v>
      </c>
      <c r="Z26" s="2" t="str">
        <f t="shared" si="26"/>
        <v>#REF!</v>
      </c>
    </row>
    <row r="27">
      <c r="B27" s="2" t="str">
        <f t="shared" ref="B27:Z27" si="27">bitor(bitor(bitand(return_weekly_mwr!C27&gt;0,change_weekly!C27&gt;0), bitand(return_weekly_mwr!C27=0,change_weekly!C27=0)), bitand(return_weekly_mwr!C27&lt;0, change_weekly!C27&lt;0))</f>
        <v>#REF!</v>
      </c>
      <c r="C27" s="2" t="str">
        <f t="shared" si="27"/>
        <v>#REF!</v>
      </c>
      <c r="D27" s="2" t="str">
        <f t="shared" si="27"/>
        <v>#REF!</v>
      </c>
      <c r="E27" s="2" t="str">
        <f t="shared" si="27"/>
        <v>#REF!</v>
      </c>
      <c r="F27" s="2" t="str">
        <f t="shared" si="27"/>
        <v>#REF!</v>
      </c>
      <c r="G27" s="2" t="str">
        <f t="shared" si="27"/>
        <v>#REF!</v>
      </c>
      <c r="H27" s="2" t="str">
        <f t="shared" si="27"/>
        <v>#REF!</v>
      </c>
      <c r="I27" s="2" t="str">
        <f t="shared" si="27"/>
        <v>#REF!</v>
      </c>
      <c r="J27" s="2" t="str">
        <f t="shared" si="27"/>
        <v>#REF!</v>
      </c>
      <c r="K27" s="2" t="str">
        <f t="shared" si="27"/>
        <v>#REF!</v>
      </c>
      <c r="L27" s="2" t="str">
        <f t="shared" si="27"/>
        <v>#REF!</v>
      </c>
      <c r="M27" s="2" t="str">
        <f t="shared" si="27"/>
        <v>#REF!</v>
      </c>
      <c r="N27" s="2" t="str">
        <f t="shared" si="27"/>
        <v>#REF!</v>
      </c>
      <c r="O27" s="2" t="str">
        <f t="shared" si="27"/>
        <v>#REF!</v>
      </c>
      <c r="P27" s="2" t="str">
        <f t="shared" si="27"/>
        <v>#REF!</v>
      </c>
      <c r="Q27" s="2" t="str">
        <f t="shared" si="27"/>
        <v>#REF!</v>
      </c>
      <c r="R27" s="2" t="str">
        <f t="shared" si="27"/>
        <v>#REF!</v>
      </c>
      <c r="S27" s="2" t="str">
        <f t="shared" si="27"/>
        <v>#REF!</v>
      </c>
      <c r="T27" s="2" t="str">
        <f t="shared" si="27"/>
        <v>#REF!</v>
      </c>
      <c r="U27" s="2" t="str">
        <f t="shared" si="27"/>
        <v>#REF!</v>
      </c>
      <c r="V27" s="2" t="str">
        <f t="shared" si="27"/>
        <v>#REF!</v>
      </c>
      <c r="W27" s="2" t="str">
        <f t="shared" si="27"/>
        <v>#REF!</v>
      </c>
      <c r="X27" s="2" t="str">
        <f t="shared" si="27"/>
        <v>#REF!</v>
      </c>
      <c r="Y27" s="2" t="str">
        <f t="shared" si="27"/>
        <v>#REF!</v>
      </c>
      <c r="Z27" s="2" t="str">
        <f t="shared" si="27"/>
        <v>#REF!</v>
      </c>
    </row>
    <row r="28">
      <c r="B28" s="2" t="str">
        <f t="shared" ref="B28:Z28" si="28">bitor(bitor(bitand(return_weekly_mwr!C28&gt;0,change_weekly!C28&gt;0), bitand(return_weekly_mwr!C28=0,change_weekly!C28=0)), bitand(return_weekly_mwr!C28&lt;0, change_weekly!C28&lt;0))</f>
        <v>#REF!</v>
      </c>
      <c r="C28" s="2" t="str">
        <f t="shared" si="28"/>
        <v>#REF!</v>
      </c>
      <c r="D28" s="2" t="str">
        <f t="shared" si="28"/>
        <v>#REF!</v>
      </c>
      <c r="E28" s="2" t="str">
        <f t="shared" si="28"/>
        <v>#REF!</v>
      </c>
      <c r="F28" s="2" t="str">
        <f t="shared" si="28"/>
        <v>#REF!</v>
      </c>
      <c r="G28" s="2" t="str">
        <f t="shared" si="28"/>
        <v>#REF!</v>
      </c>
      <c r="H28" s="2" t="str">
        <f t="shared" si="28"/>
        <v>#REF!</v>
      </c>
      <c r="I28" s="2" t="str">
        <f t="shared" si="28"/>
        <v>#REF!</v>
      </c>
      <c r="J28" s="2" t="str">
        <f t="shared" si="28"/>
        <v>#REF!</v>
      </c>
      <c r="K28" s="2" t="str">
        <f t="shared" si="28"/>
        <v>#REF!</v>
      </c>
      <c r="L28" s="2" t="str">
        <f t="shared" si="28"/>
        <v>#REF!</v>
      </c>
      <c r="M28" s="2" t="str">
        <f t="shared" si="28"/>
        <v>#REF!</v>
      </c>
      <c r="N28" s="2" t="str">
        <f t="shared" si="28"/>
        <v>#REF!</v>
      </c>
      <c r="O28" s="2" t="str">
        <f t="shared" si="28"/>
        <v>#REF!</v>
      </c>
      <c r="P28" s="2" t="str">
        <f t="shared" si="28"/>
        <v>#REF!</v>
      </c>
      <c r="Q28" s="2" t="str">
        <f t="shared" si="28"/>
        <v>#REF!</v>
      </c>
      <c r="R28" s="2" t="str">
        <f t="shared" si="28"/>
        <v>#REF!</v>
      </c>
      <c r="S28" s="2" t="str">
        <f t="shared" si="28"/>
        <v>#REF!</v>
      </c>
      <c r="T28" s="2" t="str">
        <f t="shared" si="28"/>
        <v>#REF!</v>
      </c>
      <c r="U28" s="2" t="str">
        <f t="shared" si="28"/>
        <v>#REF!</v>
      </c>
      <c r="V28" s="2" t="str">
        <f t="shared" si="28"/>
        <v>#REF!</v>
      </c>
      <c r="W28" s="2" t="str">
        <f t="shared" si="28"/>
        <v>#REF!</v>
      </c>
      <c r="X28" s="2" t="str">
        <f t="shared" si="28"/>
        <v>#REF!</v>
      </c>
      <c r="Y28" s="2" t="str">
        <f t="shared" si="28"/>
        <v>#REF!</v>
      </c>
      <c r="Z28" s="2" t="str">
        <f t="shared" si="28"/>
        <v>#REF!</v>
      </c>
    </row>
    <row r="29">
      <c r="B29" s="2" t="str">
        <f t="shared" ref="B29:Z29" si="29">bitor(bitor(bitand(return_weekly_mwr!C29&gt;0,change_weekly!C29&gt;0), bitand(return_weekly_mwr!C29=0,change_weekly!C29=0)), bitand(return_weekly_mwr!C29&lt;0, change_weekly!C29&lt;0))</f>
        <v>#REF!</v>
      </c>
      <c r="C29" s="2" t="str">
        <f t="shared" si="29"/>
        <v>#REF!</v>
      </c>
      <c r="D29" s="2" t="str">
        <f t="shared" si="29"/>
        <v>#REF!</v>
      </c>
      <c r="E29" s="2" t="str">
        <f t="shared" si="29"/>
        <v>#REF!</v>
      </c>
      <c r="F29" s="2" t="str">
        <f t="shared" si="29"/>
        <v>#REF!</v>
      </c>
      <c r="G29" s="2" t="str">
        <f t="shared" si="29"/>
        <v>#REF!</v>
      </c>
      <c r="H29" s="2" t="str">
        <f t="shared" si="29"/>
        <v>#REF!</v>
      </c>
      <c r="I29" s="2" t="str">
        <f t="shared" si="29"/>
        <v>#REF!</v>
      </c>
      <c r="J29" s="2" t="str">
        <f t="shared" si="29"/>
        <v>#REF!</v>
      </c>
      <c r="K29" s="2" t="str">
        <f t="shared" si="29"/>
        <v>#REF!</v>
      </c>
      <c r="L29" s="2" t="str">
        <f t="shared" si="29"/>
        <v>#REF!</v>
      </c>
      <c r="M29" s="2" t="str">
        <f t="shared" si="29"/>
        <v>#REF!</v>
      </c>
      <c r="N29" s="2" t="str">
        <f t="shared" si="29"/>
        <v>#REF!</v>
      </c>
      <c r="O29" s="2" t="str">
        <f t="shared" si="29"/>
        <v>#REF!</v>
      </c>
      <c r="P29" s="2" t="str">
        <f t="shared" si="29"/>
        <v>#REF!</v>
      </c>
      <c r="Q29" s="2" t="str">
        <f t="shared" si="29"/>
        <v>#REF!</v>
      </c>
      <c r="R29" s="2" t="str">
        <f t="shared" si="29"/>
        <v>#REF!</v>
      </c>
      <c r="S29" s="2" t="str">
        <f t="shared" si="29"/>
        <v>#REF!</v>
      </c>
      <c r="T29" s="2" t="str">
        <f t="shared" si="29"/>
        <v>#REF!</v>
      </c>
      <c r="U29" s="2" t="str">
        <f t="shared" si="29"/>
        <v>#REF!</v>
      </c>
      <c r="V29" s="2" t="str">
        <f t="shared" si="29"/>
        <v>#REF!</v>
      </c>
      <c r="W29" s="2" t="str">
        <f t="shared" si="29"/>
        <v>#REF!</v>
      </c>
      <c r="X29" s="2" t="str">
        <f t="shared" si="29"/>
        <v>#REF!</v>
      </c>
      <c r="Y29" s="2" t="str">
        <f t="shared" si="29"/>
        <v>#REF!</v>
      </c>
      <c r="Z29" s="2" t="str">
        <f t="shared" si="29"/>
        <v>#REF!</v>
      </c>
    </row>
    <row r="30">
      <c r="B30" s="2" t="str">
        <f t="shared" ref="B30:Z30" si="30">bitor(bitor(bitand(return_weekly_mwr!C30&gt;0,change_weekly!C30&gt;0), bitand(return_weekly_mwr!C30=0,change_weekly!C30=0)), bitand(return_weekly_mwr!C30&lt;0, change_weekly!C30&lt;0))</f>
        <v>#REF!</v>
      </c>
      <c r="C30" s="2" t="str">
        <f t="shared" si="30"/>
        <v>#REF!</v>
      </c>
      <c r="D30" s="2" t="str">
        <f t="shared" si="30"/>
        <v>#REF!</v>
      </c>
      <c r="E30" s="2" t="str">
        <f t="shared" si="30"/>
        <v>#REF!</v>
      </c>
      <c r="F30" s="2" t="str">
        <f t="shared" si="30"/>
        <v>#REF!</v>
      </c>
      <c r="G30" s="2" t="str">
        <f t="shared" si="30"/>
        <v>#REF!</v>
      </c>
      <c r="H30" s="2" t="str">
        <f t="shared" si="30"/>
        <v>#REF!</v>
      </c>
      <c r="I30" s="2" t="str">
        <f t="shared" si="30"/>
        <v>#REF!</v>
      </c>
      <c r="J30" s="2" t="str">
        <f t="shared" si="30"/>
        <v>#REF!</v>
      </c>
      <c r="K30" s="2" t="str">
        <f t="shared" si="30"/>
        <v>#REF!</v>
      </c>
      <c r="L30" s="2" t="str">
        <f t="shared" si="30"/>
        <v>#REF!</v>
      </c>
      <c r="M30" s="2" t="str">
        <f t="shared" si="30"/>
        <v>#REF!</v>
      </c>
      <c r="N30" s="2" t="str">
        <f t="shared" si="30"/>
        <v>#REF!</v>
      </c>
      <c r="O30" s="2" t="str">
        <f t="shared" si="30"/>
        <v>#REF!</v>
      </c>
      <c r="P30" s="2" t="str">
        <f t="shared" si="30"/>
        <v>#REF!</v>
      </c>
      <c r="Q30" s="2" t="str">
        <f t="shared" si="30"/>
        <v>#REF!</v>
      </c>
      <c r="R30" s="2" t="str">
        <f t="shared" si="30"/>
        <v>#REF!</v>
      </c>
      <c r="S30" s="2" t="str">
        <f t="shared" si="30"/>
        <v>#REF!</v>
      </c>
      <c r="T30" s="2" t="str">
        <f t="shared" si="30"/>
        <v>#REF!</v>
      </c>
      <c r="U30" s="2" t="str">
        <f t="shared" si="30"/>
        <v>#REF!</v>
      </c>
      <c r="V30" s="2" t="str">
        <f t="shared" si="30"/>
        <v>#REF!</v>
      </c>
      <c r="W30" s="2" t="str">
        <f t="shared" si="30"/>
        <v>#REF!</v>
      </c>
      <c r="X30" s="2" t="str">
        <f t="shared" si="30"/>
        <v>#REF!</v>
      </c>
      <c r="Y30" s="2" t="str">
        <f t="shared" si="30"/>
        <v>#REF!</v>
      </c>
      <c r="Z30" s="2" t="str">
        <f t="shared" si="30"/>
        <v>#REF!</v>
      </c>
    </row>
    <row r="31">
      <c r="B31" s="2" t="str">
        <f t="shared" ref="B31:Z31" si="31">bitor(bitor(bitand(return_weekly_mwr!C31&gt;0,change_weekly!C31&gt;0), bitand(return_weekly_mwr!C31=0,change_weekly!C31=0)), bitand(return_weekly_mwr!C31&lt;0, change_weekly!C31&lt;0))</f>
        <v>#REF!</v>
      </c>
      <c r="C31" s="2" t="str">
        <f t="shared" si="31"/>
        <v>#REF!</v>
      </c>
      <c r="D31" s="2" t="str">
        <f t="shared" si="31"/>
        <v>#REF!</v>
      </c>
      <c r="E31" s="2" t="str">
        <f t="shared" si="31"/>
        <v>#REF!</v>
      </c>
      <c r="F31" s="2" t="str">
        <f t="shared" si="31"/>
        <v>#REF!</v>
      </c>
      <c r="G31" s="2" t="str">
        <f t="shared" si="31"/>
        <v>#REF!</v>
      </c>
      <c r="H31" s="2" t="str">
        <f t="shared" si="31"/>
        <v>#REF!</v>
      </c>
      <c r="I31" s="2" t="str">
        <f t="shared" si="31"/>
        <v>#REF!</v>
      </c>
      <c r="J31" s="2" t="str">
        <f t="shared" si="31"/>
        <v>#REF!</v>
      </c>
      <c r="K31" s="2" t="str">
        <f t="shared" si="31"/>
        <v>#REF!</v>
      </c>
      <c r="L31" s="2" t="str">
        <f t="shared" si="31"/>
        <v>#REF!</v>
      </c>
      <c r="M31" s="2" t="str">
        <f t="shared" si="31"/>
        <v>#REF!</v>
      </c>
      <c r="N31" s="2" t="str">
        <f t="shared" si="31"/>
        <v>#REF!</v>
      </c>
      <c r="O31" s="2" t="str">
        <f t="shared" si="31"/>
        <v>#REF!</v>
      </c>
      <c r="P31" s="2" t="str">
        <f t="shared" si="31"/>
        <v>#REF!</v>
      </c>
      <c r="Q31" s="2" t="str">
        <f t="shared" si="31"/>
        <v>#REF!</v>
      </c>
      <c r="R31" s="2" t="str">
        <f t="shared" si="31"/>
        <v>#REF!</v>
      </c>
      <c r="S31" s="2" t="str">
        <f t="shared" si="31"/>
        <v>#REF!</v>
      </c>
      <c r="T31" s="2" t="str">
        <f t="shared" si="31"/>
        <v>#REF!</v>
      </c>
      <c r="U31" s="2" t="str">
        <f t="shared" si="31"/>
        <v>#REF!</v>
      </c>
      <c r="V31" s="2" t="str">
        <f t="shared" si="31"/>
        <v>#REF!</v>
      </c>
      <c r="W31" s="2" t="str">
        <f t="shared" si="31"/>
        <v>#REF!</v>
      </c>
      <c r="X31" s="2" t="str">
        <f t="shared" si="31"/>
        <v>#REF!</v>
      </c>
      <c r="Y31" s="2" t="str">
        <f t="shared" si="31"/>
        <v>#REF!</v>
      </c>
      <c r="Z31" s="2" t="str">
        <f t="shared" si="31"/>
        <v>#REF!</v>
      </c>
    </row>
    <row r="32">
      <c r="B32" s="2" t="str">
        <f t="shared" ref="B32:Z32" si="32">bitor(bitor(bitand(return_weekly_mwr!C32&gt;0,change_weekly!C32&gt;0), bitand(return_weekly_mwr!C32=0,change_weekly!C32=0)), bitand(return_weekly_mwr!C32&lt;0, change_weekly!C32&lt;0))</f>
        <v>#REF!</v>
      </c>
      <c r="C32" s="2" t="str">
        <f t="shared" si="32"/>
        <v>#REF!</v>
      </c>
      <c r="D32" s="2" t="str">
        <f t="shared" si="32"/>
        <v>#REF!</v>
      </c>
      <c r="E32" s="2" t="str">
        <f t="shared" si="32"/>
        <v>#REF!</v>
      </c>
      <c r="F32" s="2" t="str">
        <f t="shared" si="32"/>
        <v>#REF!</v>
      </c>
      <c r="G32" s="2" t="str">
        <f t="shared" si="32"/>
        <v>#REF!</v>
      </c>
      <c r="H32" s="2" t="str">
        <f t="shared" si="32"/>
        <v>#REF!</v>
      </c>
      <c r="I32" s="2" t="str">
        <f t="shared" si="32"/>
        <v>#REF!</v>
      </c>
      <c r="J32" s="2" t="str">
        <f t="shared" si="32"/>
        <v>#REF!</v>
      </c>
      <c r="K32" s="2" t="str">
        <f t="shared" si="32"/>
        <v>#REF!</v>
      </c>
      <c r="L32" s="2" t="str">
        <f t="shared" si="32"/>
        <v>#REF!</v>
      </c>
      <c r="M32" s="2" t="str">
        <f t="shared" si="32"/>
        <v>#REF!</v>
      </c>
      <c r="N32" s="2" t="str">
        <f t="shared" si="32"/>
        <v>#REF!</v>
      </c>
      <c r="O32" s="2" t="str">
        <f t="shared" si="32"/>
        <v>#REF!</v>
      </c>
      <c r="P32" s="2" t="str">
        <f t="shared" si="32"/>
        <v>#REF!</v>
      </c>
      <c r="Q32" s="2" t="str">
        <f t="shared" si="32"/>
        <v>#REF!</v>
      </c>
      <c r="R32" s="2" t="str">
        <f t="shared" si="32"/>
        <v>#REF!</v>
      </c>
      <c r="S32" s="2" t="str">
        <f t="shared" si="32"/>
        <v>#REF!</v>
      </c>
      <c r="T32" s="2" t="str">
        <f t="shared" si="32"/>
        <v>#REF!</v>
      </c>
      <c r="U32" s="2" t="str">
        <f t="shared" si="32"/>
        <v>#REF!</v>
      </c>
      <c r="V32" s="2" t="str">
        <f t="shared" si="32"/>
        <v>#REF!</v>
      </c>
      <c r="W32" s="2" t="str">
        <f t="shared" si="32"/>
        <v>#REF!</v>
      </c>
      <c r="X32" s="2" t="str">
        <f t="shared" si="32"/>
        <v>#REF!</v>
      </c>
      <c r="Y32" s="2" t="str">
        <f t="shared" si="32"/>
        <v>#REF!</v>
      </c>
      <c r="Z32" s="2" t="str">
        <f t="shared" si="32"/>
        <v>#REF!</v>
      </c>
    </row>
    <row r="33">
      <c r="B33" s="2" t="str">
        <f t="shared" ref="B33:Z33" si="33">bitor(bitor(bitand(return_weekly_mwr!C33&gt;0,change_weekly!C33&gt;0), bitand(return_weekly_mwr!C33=0,change_weekly!C33=0)), bitand(return_weekly_mwr!C33&lt;0, change_weekly!C33&lt;0))</f>
        <v>#REF!</v>
      </c>
      <c r="C33" s="2" t="str">
        <f t="shared" si="33"/>
        <v>#REF!</v>
      </c>
      <c r="D33" s="2" t="str">
        <f t="shared" si="33"/>
        <v>#REF!</v>
      </c>
      <c r="E33" s="2" t="str">
        <f t="shared" si="33"/>
        <v>#REF!</v>
      </c>
      <c r="F33" s="2" t="str">
        <f t="shared" si="33"/>
        <v>#REF!</v>
      </c>
      <c r="G33" s="2" t="str">
        <f t="shared" si="33"/>
        <v>#REF!</v>
      </c>
      <c r="H33" s="2" t="str">
        <f t="shared" si="33"/>
        <v>#REF!</v>
      </c>
      <c r="I33" s="2" t="str">
        <f t="shared" si="33"/>
        <v>#REF!</v>
      </c>
      <c r="J33" s="2" t="str">
        <f t="shared" si="33"/>
        <v>#REF!</v>
      </c>
      <c r="K33" s="2" t="str">
        <f t="shared" si="33"/>
        <v>#REF!</v>
      </c>
      <c r="L33" s="2" t="str">
        <f t="shared" si="33"/>
        <v>#REF!</v>
      </c>
      <c r="M33" s="2" t="str">
        <f t="shared" si="33"/>
        <v>#REF!</v>
      </c>
      <c r="N33" s="2" t="str">
        <f t="shared" si="33"/>
        <v>#REF!</v>
      </c>
      <c r="O33" s="2" t="str">
        <f t="shared" si="33"/>
        <v>#REF!</v>
      </c>
      <c r="P33" s="2" t="str">
        <f t="shared" si="33"/>
        <v>#REF!</v>
      </c>
      <c r="Q33" s="2" t="str">
        <f t="shared" si="33"/>
        <v>#REF!</v>
      </c>
      <c r="R33" s="2" t="str">
        <f t="shared" si="33"/>
        <v>#REF!</v>
      </c>
      <c r="S33" s="2" t="str">
        <f t="shared" si="33"/>
        <v>#REF!</v>
      </c>
      <c r="T33" s="2" t="str">
        <f t="shared" si="33"/>
        <v>#REF!</v>
      </c>
      <c r="U33" s="2" t="str">
        <f t="shared" si="33"/>
        <v>#REF!</v>
      </c>
      <c r="V33" s="2" t="str">
        <f t="shared" si="33"/>
        <v>#REF!</v>
      </c>
      <c r="W33" s="2" t="str">
        <f t="shared" si="33"/>
        <v>#REF!</v>
      </c>
      <c r="X33" s="2" t="str">
        <f t="shared" si="33"/>
        <v>#REF!</v>
      </c>
      <c r="Y33" s="2" t="str">
        <f t="shared" si="33"/>
        <v>#REF!</v>
      </c>
      <c r="Z33" s="2" t="str">
        <f t="shared" si="33"/>
        <v>#REF!</v>
      </c>
    </row>
    <row r="34">
      <c r="B34" s="2" t="str">
        <f t="shared" ref="B34:Z34" si="34">bitor(bitor(bitand(return_weekly_mwr!C34&gt;0,change_weekly!C34&gt;0), bitand(return_weekly_mwr!C34=0,change_weekly!C34=0)), bitand(return_weekly_mwr!C34&lt;0, change_weekly!C34&lt;0))</f>
        <v>#REF!</v>
      </c>
      <c r="C34" s="2" t="str">
        <f t="shared" si="34"/>
        <v>#REF!</v>
      </c>
      <c r="D34" s="2" t="str">
        <f t="shared" si="34"/>
        <v>#REF!</v>
      </c>
      <c r="E34" s="2" t="str">
        <f t="shared" si="34"/>
        <v>#REF!</v>
      </c>
      <c r="F34" s="2" t="str">
        <f t="shared" si="34"/>
        <v>#REF!</v>
      </c>
      <c r="G34" s="2" t="str">
        <f t="shared" si="34"/>
        <v>#REF!</v>
      </c>
      <c r="H34" s="2" t="str">
        <f t="shared" si="34"/>
        <v>#REF!</v>
      </c>
      <c r="I34" s="2" t="str">
        <f t="shared" si="34"/>
        <v>#REF!</v>
      </c>
      <c r="J34" s="2" t="str">
        <f t="shared" si="34"/>
        <v>#REF!</v>
      </c>
      <c r="K34" s="2" t="str">
        <f t="shared" si="34"/>
        <v>#REF!</v>
      </c>
      <c r="L34" s="2" t="str">
        <f t="shared" si="34"/>
        <v>#REF!</v>
      </c>
      <c r="M34" s="2" t="str">
        <f t="shared" si="34"/>
        <v>#REF!</v>
      </c>
      <c r="N34" s="2" t="str">
        <f t="shared" si="34"/>
        <v>#REF!</v>
      </c>
      <c r="O34" s="2" t="str">
        <f t="shared" si="34"/>
        <v>#REF!</v>
      </c>
      <c r="P34" s="2" t="str">
        <f t="shared" si="34"/>
        <v>#REF!</v>
      </c>
      <c r="Q34" s="2" t="str">
        <f t="shared" si="34"/>
        <v>#REF!</v>
      </c>
      <c r="R34" s="2" t="str">
        <f t="shared" si="34"/>
        <v>#REF!</v>
      </c>
      <c r="S34" s="2" t="str">
        <f t="shared" si="34"/>
        <v>#REF!</v>
      </c>
      <c r="T34" s="2" t="str">
        <f t="shared" si="34"/>
        <v>#REF!</v>
      </c>
      <c r="U34" s="2" t="str">
        <f t="shared" si="34"/>
        <v>#REF!</v>
      </c>
      <c r="V34" s="2" t="str">
        <f t="shared" si="34"/>
        <v>#REF!</v>
      </c>
      <c r="W34" s="2" t="str">
        <f t="shared" si="34"/>
        <v>#REF!</v>
      </c>
      <c r="X34" s="2" t="str">
        <f t="shared" si="34"/>
        <v>#REF!</v>
      </c>
      <c r="Y34" s="2" t="str">
        <f t="shared" si="34"/>
        <v>#REF!</v>
      </c>
      <c r="Z34" s="2" t="str">
        <f t="shared" si="34"/>
        <v>#REF!</v>
      </c>
    </row>
    <row r="35">
      <c r="B35" s="2" t="str">
        <f t="shared" ref="B35:Z35" si="35">bitor(bitor(bitand(return_weekly_mwr!C35&gt;0,change_weekly!C35&gt;0), bitand(return_weekly_mwr!C35=0,change_weekly!C35=0)), bitand(return_weekly_mwr!C35&lt;0, change_weekly!C35&lt;0))</f>
        <v>#REF!</v>
      </c>
      <c r="C35" s="2" t="str">
        <f t="shared" si="35"/>
        <v>#REF!</v>
      </c>
      <c r="D35" s="2" t="str">
        <f t="shared" si="35"/>
        <v>#REF!</v>
      </c>
      <c r="E35" s="2" t="str">
        <f t="shared" si="35"/>
        <v>#REF!</v>
      </c>
      <c r="F35" s="2" t="str">
        <f t="shared" si="35"/>
        <v>#REF!</v>
      </c>
      <c r="G35" s="2" t="str">
        <f t="shared" si="35"/>
        <v>#REF!</v>
      </c>
      <c r="H35" s="2" t="str">
        <f t="shared" si="35"/>
        <v>#REF!</v>
      </c>
      <c r="I35" s="2" t="str">
        <f t="shared" si="35"/>
        <v>#REF!</v>
      </c>
      <c r="J35" s="2" t="str">
        <f t="shared" si="35"/>
        <v>#REF!</v>
      </c>
      <c r="K35" s="2" t="str">
        <f t="shared" si="35"/>
        <v>#REF!</v>
      </c>
      <c r="L35" s="2" t="str">
        <f t="shared" si="35"/>
        <v>#REF!</v>
      </c>
      <c r="M35" s="2" t="str">
        <f t="shared" si="35"/>
        <v>#REF!</v>
      </c>
      <c r="N35" s="2" t="str">
        <f t="shared" si="35"/>
        <v>#REF!</v>
      </c>
      <c r="O35" s="2" t="str">
        <f t="shared" si="35"/>
        <v>#REF!</v>
      </c>
      <c r="P35" s="2" t="str">
        <f t="shared" si="35"/>
        <v>#REF!</v>
      </c>
      <c r="Q35" s="2" t="str">
        <f t="shared" si="35"/>
        <v>#REF!</v>
      </c>
      <c r="R35" s="2" t="str">
        <f t="shared" si="35"/>
        <v>#REF!</v>
      </c>
      <c r="S35" s="2" t="str">
        <f t="shared" si="35"/>
        <v>#REF!</v>
      </c>
      <c r="T35" s="2" t="str">
        <f t="shared" si="35"/>
        <v>#REF!</v>
      </c>
      <c r="U35" s="2" t="str">
        <f t="shared" si="35"/>
        <v>#REF!</v>
      </c>
      <c r="V35" s="2" t="str">
        <f t="shared" si="35"/>
        <v>#REF!</v>
      </c>
      <c r="W35" s="2" t="str">
        <f t="shared" si="35"/>
        <v>#REF!</v>
      </c>
      <c r="X35" s="2" t="str">
        <f t="shared" si="35"/>
        <v>#REF!</v>
      </c>
      <c r="Y35" s="2" t="str">
        <f t="shared" si="35"/>
        <v>#REF!</v>
      </c>
      <c r="Z35" s="2" t="str">
        <f t="shared" si="35"/>
        <v>#REF!</v>
      </c>
    </row>
    <row r="36">
      <c r="B36" s="2" t="str">
        <f t="shared" ref="B36:Z36" si="36">bitor(bitor(bitand(return_weekly_mwr!C36&gt;0,change_weekly!C36&gt;0), bitand(return_weekly_mwr!C36=0,change_weekly!C36=0)), bitand(return_weekly_mwr!C36&lt;0, change_weekly!C36&lt;0))</f>
        <v>#REF!</v>
      </c>
      <c r="C36" s="2" t="str">
        <f t="shared" si="36"/>
        <v>#REF!</v>
      </c>
      <c r="D36" s="2" t="str">
        <f t="shared" si="36"/>
        <v>#REF!</v>
      </c>
      <c r="E36" s="2" t="str">
        <f t="shared" si="36"/>
        <v>#REF!</v>
      </c>
      <c r="F36" s="2" t="str">
        <f t="shared" si="36"/>
        <v>#REF!</v>
      </c>
      <c r="G36" s="2" t="str">
        <f t="shared" si="36"/>
        <v>#REF!</v>
      </c>
      <c r="H36" s="2" t="str">
        <f t="shared" si="36"/>
        <v>#REF!</v>
      </c>
      <c r="I36" s="2" t="str">
        <f t="shared" si="36"/>
        <v>#REF!</v>
      </c>
      <c r="J36" s="2" t="str">
        <f t="shared" si="36"/>
        <v>#REF!</v>
      </c>
      <c r="K36" s="2" t="str">
        <f t="shared" si="36"/>
        <v>#REF!</v>
      </c>
      <c r="L36" s="2" t="str">
        <f t="shared" si="36"/>
        <v>#REF!</v>
      </c>
      <c r="M36" s="2" t="str">
        <f t="shared" si="36"/>
        <v>#REF!</v>
      </c>
      <c r="N36" s="2" t="str">
        <f t="shared" si="36"/>
        <v>#REF!</v>
      </c>
      <c r="O36" s="2" t="str">
        <f t="shared" si="36"/>
        <v>#REF!</v>
      </c>
      <c r="P36" s="2" t="str">
        <f t="shared" si="36"/>
        <v>#REF!</v>
      </c>
      <c r="Q36" s="2" t="str">
        <f t="shared" si="36"/>
        <v>#REF!</v>
      </c>
      <c r="R36" s="2" t="str">
        <f t="shared" si="36"/>
        <v>#REF!</v>
      </c>
      <c r="S36" s="2" t="str">
        <f t="shared" si="36"/>
        <v>#REF!</v>
      </c>
      <c r="T36" s="2" t="str">
        <f t="shared" si="36"/>
        <v>#REF!</v>
      </c>
      <c r="U36" s="2" t="str">
        <f t="shared" si="36"/>
        <v>#REF!</v>
      </c>
      <c r="V36" s="2" t="str">
        <f t="shared" si="36"/>
        <v>#REF!</v>
      </c>
      <c r="W36" s="2" t="str">
        <f t="shared" si="36"/>
        <v>#REF!</v>
      </c>
      <c r="X36" s="2" t="str">
        <f t="shared" si="36"/>
        <v>#REF!</v>
      </c>
      <c r="Y36" s="2" t="str">
        <f t="shared" si="36"/>
        <v>#REF!</v>
      </c>
      <c r="Z36" s="2" t="str">
        <f t="shared" si="36"/>
        <v>#REF!</v>
      </c>
    </row>
    <row r="37">
      <c r="B37" s="2" t="str">
        <f t="shared" ref="B37:Z37" si="37">bitor(bitor(bitand(return_weekly_mwr!C37&gt;0,change_weekly!C37&gt;0), bitand(return_weekly_mwr!C37=0,change_weekly!C37=0)), bitand(return_weekly_mwr!C37&lt;0, change_weekly!C37&lt;0))</f>
        <v>#REF!</v>
      </c>
      <c r="C37" s="2" t="str">
        <f t="shared" si="37"/>
        <v>#REF!</v>
      </c>
      <c r="D37" s="2" t="str">
        <f t="shared" si="37"/>
        <v>#REF!</v>
      </c>
      <c r="E37" s="2" t="str">
        <f t="shared" si="37"/>
        <v>#REF!</v>
      </c>
      <c r="F37" s="2" t="str">
        <f t="shared" si="37"/>
        <v>#REF!</v>
      </c>
      <c r="G37" s="2" t="str">
        <f t="shared" si="37"/>
        <v>#REF!</v>
      </c>
      <c r="H37" s="2" t="str">
        <f t="shared" si="37"/>
        <v>#REF!</v>
      </c>
      <c r="I37" s="2" t="str">
        <f t="shared" si="37"/>
        <v>#REF!</v>
      </c>
      <c r="J37" s="2" t="str">
        <f t="shared" si="37"/>
        <v>#REF!</v>
      </c>
      <c r="K37" s="2" t="str">
        <f t="shared" si="37"/>
        <v>#REF!</v>
      </c>
      <c r="L37" s="2" t="str">
        <f t="shared" si="37"/>
        <v>#REF!</v>
      </c>
      <c r="M37" s="2" t="str">
        <f t="shared" si="37"/>
        <v>#REF!</v>
      </c>
      <c r="N37" s="2" t="str">
        <f t="shared" si="37"/>
        <v>#REF!</v>
      </c>
      <c r="O37" s="2" t="str">
        <f t="shared" si="37"/>
        <v>#REF!</v>
      </c>
      <c r="P37" s="2" t="str">
        <f t="shared" si="37"/>
        <v>#REF!</v>
      </c>
      <c r="Q37" s="2" t="str">
        <f t="shared" si="37"/>
        <v>#REF!</v>
      </c>
      <c r="R37" s="2" t="str">
        <f t="shared" si="37"/>
        <v>#REF!</v>
      </c>
      <c r="S37" s="2" t="str">
        <f t="shared" si="37"/>
        <v>#REF!</v>
      </c>
      <c r="T37" s="2" t="str">
        <f t="shared" si="37"/>
        <v>#REF!</v>
      </c>
      <c r="U37" s="2" t="str">
        <f t="shared" si="37"/>
        <v>#REF!</v>
      </c>
      <c r="V37" s="2" t="str">
        <f t="shared" si="37"/>
        <v>#REF!</v>
      </c>
      <c r="W37" s="2" t="str">
        <f t="shared" si="37"/>
        <v>#REF!</v>
      </c>
      <c r="X37" s="2" t="str">
        <f t="shared" si="37"/>
        <v>#REF!</v>
      </c>
      <c r="Y37" s="2" t="str">
        <f t="shared" si="37"/>
        <v>#REF!</v>
      </c>
      <c r="Z37" s="2" t="str">
        <f t="shared" si="37"/>
        <v>#REF!</v>
      </c>
    </row>
    <row r="38">
      <c r="B38" s="2" t="str">
        <f t="shared" ref="B38:Z38" si="38">bitor(bitor(bitand(return_weekly_mwr!C38&gt;0,change_weekly!C38&gt;0), bitand(return_weekly_mwr!C38=0,change_weekly!C38=0)), bitand(return_weekly_mwr!C38&lt;0, change_weekly!C38&lt;0))</f>
        <v>#REF!</v>
      </c>
      <c r="C38" s="2" t="str">
        <f t="shared" si="38"/>
        <v>#REF!</v>
      </c>
      <c r="D38" s="2" t="str">
        <f t="shared" si="38"/>
        <v>#REF!</v>
      </c>
      <c r="E38" s="2" t="str">
        <f t="shared" si="38"/>
        <v>#REF!</v>
      </c>
      <c r="F38" s="2" t="str">
        <f t="shared" si="38"/>
        <v>#REF!</v>
      </c>
      <c r="G38" s="2" t="str">
        <f t="shared" si="38"/>
        <v>#REF!</v>
      </c>
      <c r="H38" s="2" t="str">
        <f t="shared" si="38"/>
        <v>#REF!</v>
      </c>
      <c r="I38" s="2" t="str">
        <f t="shared" si="38"/>
        <v>#REF!</v>
      </c>
      <c r="J38" s="2" t="str">
        <f t="shared" si="38"/>
        <v>#REF!</v>
      </c>
      <c r="K38" s="2" t="str">
        <f t="shared" si="38"/>
        <v>#REF!</v>
      </c>
      <c r="L38" s="2" t="str">
        <f t="shared" si="38"/>
        <v>#REF!</v>
      </c>
      <c r="M38" s="2" t="str">
        <f t="shared" si="38"/>
        <v>#REF!</v>
      </c>
      <c r="N38" s="2" t="str">
        <f t="shared" si="38"/>
        <v>#REF!</v>
      </c>
      <c r="O38" s="2" t="str">
        <f t="shared" si="38"/>
        <v>#REF!</v>
      </c>
      <c r="P38" s="2" t="str">
        <f t="shared" si="38"/>
        <v>#REF!</v>
      </c>
      <c r="Q38" s="2" t="str">
        <f t="shared" si="38"/>
        <v>#REF!</v>
      </c>
      <c r="R38" s="2" t="str">
        <f t="shared" si="38"/>
        <v>#REF!</v>
      </c>
      <c r="S38" s="2" t="str">
        <f t="shared" si="38"/>
        <v>#REF!</v>
      </c>
      <c r="T38" s="2" t="str">
        <f t="shared" si="38"/>
        <v>#REF!</v>
      </c>
      <c r="U38" s="2" t="str">
        <f t="shared" si="38"/>
        <v>#REF!</v>
      </c>
      <c r="V38" s="2" t="str">
        <f t="shared" si="38"/>
        <v>#REF!</v>
      </c>
      <c r="W38" s="2" t="str">
        <f t="shared" si="38"/>
        <v>#REF!</v>
      </c>
      <c r="X38" s="2" t="str">
        <f t="shared" si="38"/>
        <v>#REF!</v>
      </c>
      <c r="Y38" s="2" t="str">
        <f t="shared" si="38"/>
        <v>#REF!</v>
      </c>
      <c r="Z38" s="2" t="str">
        <f t="shared" si="38"/>
        <v>#REF!</v>
      </c>
    </row>
    <row r="39">
      <c r="B39" s="2" t="str">
        <f t="shared" ref="B39:Z39" si="39">bitor(bitor(bitand(return_weekly_mwr!C39&gt;0,change_weekly!C39&gt;0), bitand(return_weekly_mwr!C39=0,change_weekly!C39=0)), bitand(return_weekly_mwr!C39&lt;0, change_weekly!C39&lt;0))</f>
        <v>#REF!</v>
      </c>
      <c r="C39" s="2" t="str">
        <f t="shared" si="39"/>
        <v>#REF!</v>
      </c>
      <c r="D39" s="2" t="str">
        <f t="shared" si="39"/>
        <v>#REF!</v>
      </c>
      <c r="E39" s="2" t="str">
        <f t="shared" si="39"/>
        <v>#REF!</v>
      </c>
      <c r="F39" s="2" t="str">
        <f t="shared" si="39"/>
        <v>#REF!</v>
      </c>
      <c r="G39" s="2" t="str">
        <f t="shared" si="39"/>
        <v>#REF!</v>
      </c>
      <c r="H39" s="2" t="str">
        <f t="shared" si="39"/>
        <v>#REF!</v>
      </c>
      <c r="I39" s="2" t="str">
        <f t="shared" si="39"/>
        <v>#REF!</v>
      </c>
      <c r="J39" s="2" t="str">
        <f t="shared" si="39"/>
        <v>#REF!</v>
      </c>
      <c r="K39" s="2" t="str">
        <f t="shared" si="39"/>
        <v>#REF!</v>
      </c>
      <c r="L39" s="2" t="str">
        <f t="shared" si="39"/>
        <v>#REF!</v>
      </c>
      <c r="M39" s="2" t="str">
        <f t="shared" si="39"/>
        <v>#REF!</v>
      </c>
      <c r="N39" s="2" t="str">
        <f t="shared" si="39"/>
        <v>#REF!</v>
      </c>
      <c r="O39" s="2" t="str">
        <f t="shared" si="39"/>
        <v>#REF!</v>
      </c>
      <c r="P39" s="2" t="str">
        <f t="shared" si="39"/>
        <v>#REF!</v>
      </c>
      <c r="Q39" s="2" t="str">
        <f t="shared" si="39"/>
        <v>#REF!</v>
      </c>
      <c r="R39" s="2" t="str">
        <f t="shared" si="39"/>
        <v>#REF!</v>
      </c>
      <c r="S39" s="2" t="str">
        <f t="shared" si="39"/>
        <v>#REF!</v>
      </c>
      <c r="T39" s="2" t="str">
        <f t="shared" si="39"/>
        <v>#REF!</v>
      </c>
      <c r="U39" s="2" t="str">
        <f t="shared" si="39"/>
        <v>#REF!</v>
      </c>
      <c r="V39" s="2" t="str">
        <f t="shared" si="39"/>
        <v>#REF!</v>
      </c>
      <c r="W39" s="2" t="str">
        <f t="shared" si="39"/>
        <v>#REF!</v>
      </c>
      <c r="X39" s="2" t="str">
        <f t="shared" si="39"/>
        <v>#REF!</v>
      </c>
      <c r="Y39" s="2" t="str">
        <f t="shared" si="39"/>
        <v>#REF!</v>
      </c>
      <c r="Z39" s="2" t="str">
        <f t="shared" si="39"/>
        <v>#REF!</v>
      </c>
    </row>
    <row r="40">
      <c r="B40" s="2" t="str">
        <f t="shared" ref="B40:Z40" si="40">bitor(bitor(bitand(return_weekly_mwr!C40&gt;0,change_weekly!C40&gt;0), bitand(return_weekly_mwr!C40=0,change_weekly!C40=0)), bitand(return_weekly_mwr!C40&lt;0, change_weekly!C40&lt;0))</f>
        <v>#REF!</v>
      </c>
      <c r="C40" s="2" t="str">
        <f t="shared" si="40"/>
        <v>#REF!</v>
      </c>
      <c r="D40" s="2" t="str">
        <f t="shared" si="40"/>
        <v>#REF!</v>
      </c>
      <c r="E40" s="2" t="str">
        <f t="shared" si="40"/>
        <v>#REF!</v>
      </c>
      <c r="F40" s="2" t="str">
        <f t="shared" si="40"/>
        <v>#REF!</v>
      </c>
      <c r="G40" s="2" t="str">
        <f t="shared" si="40"/>
        <v>#REF!</v>
      </c>
      <c r="H40" s="2" t="str">
        <f t="shared" si="40"/>
        <v>#REF!</v>
      </c>
      <c r="I40" s="2" t="str">
        <f t="shared" si="40"/>
        <v>#REF!</v>
      </c>
      <c r="J40" s="2" t="str">
        <f t="shared" si="40"/>
        <v>#REF!</v>
      </c>
      <c r="K40" s="2" t="str">
        <f t="shared" si="40"/>
        <v>#REF!</v>
      </c>
      <c r="L40" s="2" t="str">
        <f t="shared" si="40"/>
        <v>#REF!</v>
      </c>
      <c r="M40" s="2" t="str">
        <f t="shared" si="40"/>
        <v>#REF!</v>
      </c>
      <c r="N40" s="2" t="str">
        <f t="shared" si="40"/>
        <v>#REF!</v>
      </c>
      <c r="O40" s="2" t="str">
        <f t="shared" si="40"/>
        <v>#REF!</v>
      </c>
      <c r="P40" s="2" t="str">
        <f t="shared" si="40"/>
        <v>#REF!</v>
      </c>
      <c r="Q40" s="2" t="str">
        <f t="shared" si="40"/>
        <v>#REF!</v>
      </c>
      <c r="R40" s="2" t="str">
        <f t="shared" si="40"/>
        <v>#REF!</v>
      </c>
      <c r="S40" s="2" t="str">
        <f t="shared" si="40"/>
        <v>#REF!</v>
      </c>
      <c r="T40" s="2" t="str">
        <f t="shared" si="40"/>
        <v>#REF!</v>
      </c>
      <c r="U40" s="2" t="str">
        <f t="shared" si="40"/>
        <v>#REF!</v>
      </c>
      <c r="V40" s="2" t="str">
        <f t="shared" si="40"/>
        <v>#REF!</v>
      </c>
      <c r="W40" s="2" t="str">
        <f t="shared" si="40"/>
        <v>#REF!</v>
      </c>
      <c r="X40" s="2" t="str">
        <f t="shared" si="40"/>
        <v>#REF!</v>
      </c>
      <c r="Y40" s="2" t="str">
        <f t="shared" si="40"/>
        <v>#REF!</v>
      </c>
      <c r="Z40" s="2" t="str">
        <f t="shared" si="40"/>
        <v>#REF!</v>
      </c>
    </row>
    <row r="41">
      <c r="B41" s="2" t="str">
        <f t="shared" ref="B41:Z41" si="41">bitor(bitor(bitand(return_weekly_mwr!C41&gt;0,change_weekly!C41&gt;0), bitand(return_weekly_mwr!C41=0,change_weekly!C41=0)), bitand(return_weekly_mwr!C41&lt;0, change_weekly!C41&lt;0))</f>
        <v>#REF!</v>
      </c>
      <c r="C41" s="2" t="str">
        <f t="shared" si="41"/>
        <v>#REF!</v>
      </c>
      <c r="D41" s="2" t="str">
        <f t="shared" si="41"/>
        <v>#REF!</v>
      </c>
      <c r="E41" s="2" t="str">
        <f t="shared" si="41"/>
        <v>#REF!</v>
      </c>
      <c r="F41" s="2" t="str">
        <f t="shared" si="41"/>
        <v>#REF!</v>
      </c>
      <c r="G41" s="2" t="str">
        <f t="shared" si="41"/>
        <v>#REF!</v>
      </c>
      <c r="H41" s="2" t="str">
        <f t="shared" si="41"/>
        <v>#REF!</v>
      </c>
      <c r="I41" s="2" t="str">
        <f t="shared" si="41"/>
        <v>#REF!</v>
      </c>
      <c r="J41" s="2" t="str">
        <f t="shared" si="41"/>
        <v>#REF!</v>
      </c>
      <c r="K41" s="2" t="str">
        <f t="shared" si="41"/>
        <v>#REF!</v>
      </c>
      <c r="L41" s="2" t="str">
        <f t="shared" si="41"/>
        <v>#REF!</v>
      </c>
      <c r="M41" s="2" t="str">
        <f t="shared" si="41"/>
        <v>#REF!</v>
      </c>
      <c r="N41" s="2" t="str">
        <f t="shared" si="41"/>
        <v>#REF!</v>
      </c>
      <c r="O41" s="2" t="str">
        <f t="shared" si="41"/>
        <v>#REF!</v>
      </c>
      <c r="P41" s="2" t="str">
        <f t="shared" si="41"/>
        <v>#REF!</v>
      </c>
      <c r="Q41" s="2" t="str">
        <f t="shared" si="41"/>
        <v>#REF!</v>
      </c>
      <c r="R41" s="2" t="str">
        <f t="shared" si="41"/>
        <v>#REF!</v>
      </c>
      <c r="S41" s="2" t="str">
        <f t="shared" si="41"/>
        <v>#REF!</v>
      </c>
      <c r="T41" s="2" t="str">
        <f t="shared" si="41"/>
        <v>#REF!</v>
      </c>
      <c r="U41" s="2" t="str">
        <f t="shared" si="41"/>
        <v>#REF!</v>
      </c>
      <c r="V41" s="2" t="str">
        <f t="shared" si="41"/>
        <v>#REF!</v>
      </c>
      <c r="W41" s="2" t="str">
        <f t="shared" si="41"/>
        <v>#REF!</v>
      </c>
      <c r="X41" s="2" t="str">
        <f t="shared" si="41"/>
        <v>#REF!</v>
      </c>
      <c r="Y41" s="2" t="str">
        <f t="shared" si="41"/>
        <v>#REF!</v>
      </c>
      <c r="Z41" s="2" t="str">
        <f t="shared" si="41"/>
        <v>#REF!</v>
      </c>
    </row>
    <row r="42">
      <c r="B42" s="2" t="str">
        <f t="shared" ref="B42:Z42" si="42">bitor(bitor(bitand(return_weekly_mwr!C42&gt;0,change_weekly!C42&gt;0), bitand(return_weekly_mwr!C42=0,change_weekly!C42=0)), bitand(return_weekly_mwr!C42&lt;0, change_weekly!C42&lt;0))</f>
        <v>#REF!</v>
      </c>
      <c r="C42" s="2" t="str">
        <f t="shared" si="42"/>
        <v>#REF!</v>
      </c>
      <c r="D42" s="2" t="str">
        <f t="shared" si="42"/>
        <v>#REF!</v>
      </c>
      <c r="E42" s="2" t="str">
        <f t="shared" si="42"/>
        <v>#REF!</v>
      </c>
      <c r="F42" s="2" t="str">
        <f t="shared" si="42"/>
        <v>#REF!</v>
      </c>
      <c r="G42" s="2" t="str">
        <f t="shared" si="42"/>
        <v>#REF!</v>
      </c>
      <c r="H42" s="2" t="str">
        <f t="shared" si="42"/>
        <v>#REF!</v>
      </c>
      <c r="I42" s="2" t="str">
        <f t="shared" si="42"/>
        <v>#REF!</v>
      </c>
      <c r="J42" s="2" t="str">
        <f t="shared" si="42"/>
        <v>#REF!</v>
      </c>
      <c r="K42" s="2" t="str">
        <f t="shared" si="42"/>
        <v>#REF!</v>
      </c>
      <c r="L42" s="2" t="str">
        <f t="shared" si="42"/>
        <v>#REF!</v>
      </c>
      <c r="M42" s="2" t="str">
        <f t="shared" si="42"/>
        <v>#REF!</v>
      </c>
      <c r="N42" s="2" t="str">
        <f t="shared" si="42"/>
        <v>#REF!</v>
      </c>
      <c r="O42" s="2" t="str">
        <f t="shared" si="42"/>
        <v>#REF!</v>
      </c>
      <c r="P42" s="2" t="str">
        <f t="shared" si="42"/>
        <v>#REF!</v>
      </c>
      <c r="Q42" s="2" t="str">
        <f t="shared" si="42"/>
        <v>#REF!</v>
      </c>
      <c r="R42" s="2" t="str">
        <f t="shared" si="42"/>
        <v>#REF!</v>
      </c>
      <c r="S42" s="2" t="str">
        <f t="shared" si="42"/>
        <v>#REF!</v>
      </c>
      <c r="T42" s="2" t="str">
        <f t="shared" si="42"/>
        <v>#REF!</v>
      </c>
      <c r="U42" s="2" t="str">
        <f t="shared" si="42"/>
        <v>#REF!</v>
      </c>
      <c r="V42" s="2" t="str">
        <f t="shared" si="42"/>
        <v>#REF!</v>
      </c>
      <c r="W42" s="2" t="str">
        <f t="shared" si="42"/>
        <v>#REF!</v>
      </c>
      <c r="X42" s="2" t="str">
        <f t="shared" si="42"/>
        <v>#REF!</v>
      </c>
      <c r="Y42" s="2" t="str">
        <f t="shared" si="42"/>
        <v>#REF!</v>
      </c>
      <c r="Z42" s="2" t="str">
        <f t="shared" si="42"/>
        <v>#REF!</v>
      </c>
    </row>
    <row r="43">
      <c r="B43" s="2" t="str">
        <f t="shared" ref="B43:Z43" si="43">bitor(bitor(bitand(return_weekly_mwr!C43&gt;0,change_weekly!C43&gt;0), bitand(return_weekly_mwr!C43=0,change_weekly!C43=0)), bitand(return_weekly_mwr!C43&lt;0, change_weekly!C43&lt;0))</f>
        <v>#REF!</v>
      </c>
      <c r="C43" s="2" t="str">
        <f t="shared" si="43"/>
        <v>#REF!</v>
      </c>
      <c r="D43" s="2" t="str">
        <f t="shared" si="43"/>
        <v>#REF!</v>
      </c>
      <c r="E43" s="2" t="str">
        <f t="shared" si="43"/>
        <v>#REF!</v>
      </c>
      <c r="F43" s="2" t="str">
        <f t="shared" si="43"/>
        <v>#REF!</v>
      </c>
      <c r="G43" s="2" t="str">
        <f t="shared" si="43"/>
        <v>#REF!</v>
      </c>
      <c r="H43" s="2" t="str">
        <f t="shared" si="43"/>
        <v>#REF!</v>
      </c>
      <c r="I43" s="2" t="str">
        <f t="shared" si="43"/>
        <v>#REF!</v>
      </c>
      <c r="J43" s="2" t="str">
        <f t="shared" si="43"/>
        <v>#REF!</v>
      </c>
      <c r="K43" s="2" t="str">
        <f t="shared" si="43"/>
        <v>#REF!</v>
      </c>
      <c r="L43" s="2" t="str">
        <f t="shared" si="43"/>
        <v>#REF!</v>
      </c>
      <c r="M43" s="2" t="str">
        <f t="shared" si="43"/>
        <v>#REF!</v>
      </c>
      <c r="N43" s="2" t="str">
        <f t="shared" si="43"/>
        <v>#REF!</v>
      </c>
      <c r="O43" s="2" t="str">
        <f t="shared" si="43"/>
        <v>#REF!</v>
      </c>
      <c r="P43" s="2" t="str">
        <f t="shared" si="43"/>
        <v>#REF!</v>
      </c>
      <c r="Q43" s="2" t="str">
        <f t="shared" si="43"/>
        <v>#REF!</v>
      </c>
      <c r="R43" s="2" t="str">
        <f t="shared" si="43"/>
        <v>#REF!</v>
      </c>
      <c r="S43" s="2" t="str">
        <f t="shared" si="43"/>
        <v>#REF!</v>
      </c>
      <c r="T43" s="2" t="str">
        <f t="shared" si="43"/>
        <v>#REF!</v>
      </c>
      <c r="U43" s="2" t="str">
        <f t="shared" si="43"/>
        <v>#REF!</v>
      </c>
      <c r="V43" s="2" t="str">
        <f t="shared" si="43"/>
        <v>#REF!</v>
      </c>
      <c r="W43" s="2" t="str">
        <f t="shared" si="43"/>
        <v>#REF!</v>
      </c>
      <c r="X43" s="2" t="str">
        <f t="shared" si="43"/>
        <v>#REF!</v>
      </c>
      <c r="Y43" s="2" t="str">
        <f t="shared" si="43"/>
        <v>#REF!</v>
      </c>
      <c r="Z43" s="2" t="str">
        <f t="shared" si="43"/>
        <v>#REF!</v>
      </c>
    </row>
    <row r="44">
      <c r="B44" s="2" t="str">
        <f t="shared" ref="B44:Z44" si="44">bitor(bitor(bitand(return_weekly_mwr!C44&gt;0,change_weekly!C44&gt;0), bitand(return_weekly_mwr!C44=0,change_weekly!C44=0)), bitand(return_weekly_mwr!C44&lt;0, change_weekly!C44&lt;0))</f>
        <v>#REF!</v>
      </c>
      <c r="C44" s="2" t="str">
        <f t="shared" si="44"/>
        <v>#REF!</v>
      </c>
      <c r="D44" s="2" t="str">
        <f t="shared" si="44"/>
        <v>#REF!</v>
      </c>
      <c r="E44" s="2" t="str">
        <f t="shared" si="44"/>
        <v>#REF!</v>
      </c>
      <c r="F44" s="2" t="str">
        <f t="shared" si="44"/>
        <v>#REF!</v>
      </c>
      <c r="G44" s="2" t="str">
        <f t="shared" si="44"/>
        <v>#REF!</v>
      </c>
      <c r="H44" s="2" t="str">
        <f t="shared" si="44"/>
        <v>#REF!</v>
      </c>
      <c r="I44" s="2" t="str">
        <f t="shared" si="44"/>
        <v>#REF!</v>
      </c>
      <c r="J44" s="2" t="str">
        <f t="shared" si="44"/>
        <v>#REF!</v>
      </c>
      <c r="K44" s="2" t="str">
        <f t="shared" si="44"/>
        <v>#REF!</v>
      </c>
      <c r="L44" s="2" t="str">
        <f t="shared" si="44"/>
        <v>#REF!</v>
      </c>
      <c r="M44" s="2" t="str">
        <f t="shared" si="44"/>
        <v>#REF!</v>
      </c>
      <c r="N44" s="2" t="str">
        <f t="shared" si="44"/>
        <v>#REF!</v>
      </c>
      <c r="O44" s="2" t="str">
        <f t="shared" si="44"/>
        <v>#REF!</v>
      </c>
      <c r="P44" s="2" t="str">
        <f t="shared" si="44"/>
        <v>#REF!</v>
      </c>
      <c r="Q44" s="2" t="str">
        <f t="shared" si="44"/>
        <v>#REF!</v>
      </c>
      <c r="R44" s="2" t="str">
        <f t="shared" si="44"/>
        <v>#REF!</v>
      </c>
      <c r="S44" s="2" t="str">
        <f t="shared" si="44"/>
        <v>#REF!</v>
      </c>
      <c r="T44" s="2" t="str">
        <f t="shared" si="44"/>
        <v>#REF!</v>
      </c>
      <c r="U44" s="2" t="str">
        <f t="shared" si="44"/>
        <v>#REF!</v>
      </c>
      <c r="V44" s="2" t="str">
        <f t="shared" si="44"/>
        <v>#REF!</v>
      </c>
      <c r="W44" s="2" t="str">
        <f t="shared" si="44"/>
        <v>#REF!</v>
      </c>
      <c r="X44" s="2" t="str">
        <f t="shared" si="44"/>
        <v>#REF!</v>
      </c>
      <c r="Y44" s="2" t="str">
        <f t="shared" si="44"/>
        <v>#REF!</v>
      </c>
      <c r="Z44" s="2" t="str">
        <f t="shared" si="44"/>
        <v>#REF!</v>
      </c>
    </row>
    <row r="45">
      <c r="B45" s="2" t="str">
        <f t="shared" ref="B45:Z45" si="45">bitor(bitor(bitand(return_weekly_mwr!C45&gt;0,change_weekly!C45&gt;0), bitand(return_weekly_mwr!C45=0,change_weekly!C45=0)), bitand(return_weekly_mwr!C45&lt;0, change_weekly!C45&lt;0))</f>
        <v>#REF!</v>
      </c>
      <c r="C45" s="2" t="str">
        <f t="shared" si="45"/>
        <v>#REF!</v>
      </c>
      <c r="D45" s="2" t="str">
        <f t="shared" si="45"/>
        <v>#REF!</v>
      </c>
      <c r="E45" s="2" t="str">
        <f t="shared" si="45"/>
        <v>#REF!</v>
      </c>
      <c r="F45" s="2" t="str">
        <f t="shared" si="45"/>
        <v>#REF!</v>
      </c>
      <c r="G45" s="2" t="str">
        <f t="shared" si="45"/>
        <v>#REF!</v>
      </c>
      <c r="H45" s="2" t="str">
        <f t="shared" si="45"/>
        <v>#REF!</v>
      </c>
      <c r="I45" s="2" t="str">
        <f t="shared" si="45"/>
        <v>#REF!</v>
      </c>
      <c r="J45" s="2" t="str">
        <f t="shared" si="45"/>
        <v>#REF!</v>
      </c>
      <c r="K45" s="2" t="str">
        <f t="shared" si="45"/>
        <v>#REF!</v>
      </c>
      <c r="L45" s="2" t="str">
        <f t="shared" si="45"/>
        <v>#REF!</v>
      </c>
      <c r="M45" s="2" t="str">
        <f t="shared" si="45"/>
        <v>#REF!</v>
      </c>
      <c r="N45" s="2" t="str">
        <f t="shared" si="45"/>
        <v>#REF!</v>
      </c>
      <c r="O45" s="2" t="str">
        <f t="shared" si="45"/>
        <v>#REF!</v>
      </c>
      <c r="P45" s="2" t="str">
        <f t="shared" si="45"/>
        <v>#REF!</v>
      </c>
      <c r="Q45" s="2" t="str">
        <f t="shared" si="45"/>
        <v>#REF!</v>
      </c>
      <c r="R45" s="2" t="str">
        <f t="shared" si="45"/>
        <v>#REF!</v>
      </c>
      <c r="S45" s="2" t="str">
        <f t="shared" si="45"/>
        <v>#REF!</v>
      </c>
      <c r="T45" s="2" t="str">
        <f t="shared" si="45"/>
        <v>#REF!</v>
      </c>
      <c r="U45" s="2" t="str">
        <f t="shared" si="45"/>
        <v>#REF!</v>
      </c>
      <c r="V45" s="2" t="str">
        <f t="shared" si="45"/>
        <v>#REF!</v>
      </c>
      <c r="W45" s="2" t="str">
        <f t="shared" si="45"/>
        <v>#REF!</v>
      </c>
      <c r="X45" s="2" t="str">
        <f t="shared" si="45"/>
        <v>#REF!</v>
      </c>
      <c r="Y45" s="2" t="str">
        <f t="shared" si="45"/>
        <v>#REF!</v>
      </c>
      <c r="Z45" s="2" t="str">
        <f t="shared" si="45"/>
        <v>#REF!</v>
      </c>
    </row>
    <row r="46">
      <c r="B46" s="2" t="str">
        <f t="shared" ref="B46:Z46" si="46">bitor(bitor(bitand(return_weekly_mwr!C46&gt;0,change_weekly!C46&gt;0), bitand(return_weekly_mwr!C46=0,change_weekly!C46=0)), bitand(return_weekly_mwr!C46&lt;0, change_weekly!C46&lt;0))</f>
        <v>#REF!</v>
      </c>
      <c r="C46" s="2" t="str">
        <f t="shared" si="46"/>
        <v>#REF!</v>
      </c>
      <c r="D46" s="2" t="str">
        <f t="shared" si="46"/>
        <v>#REF!</v>
      </c>
      <c r="E46" s="2" t="str">
        <f t="shared" si="46"/>
        <v>#REF!</v>
      </c>
      <c r="F46" s="2" t="str">
        <f t="shared" si="46"/>
        <v>#REF!</v>
      </c>
      <c r="G46" s="2" t="str">
        <f t="shared" si="46"/>
        <v>#REF!</v>
      </c>
      <c r="H46" s="2" t="str">
        <f t="shared" si="46"/>
        <v>#REF!</v>
      </c>
      <c r="I46" s="2" t="str">
        <f t="shared" si="46"/>
        <v>#REF!</v>
      </c>
      <c r="J46" s="2" t="str">
        <f t="shared" si="46"/>
        <v>#REF!</v>
      </c>
      <c r="K46" s="2" t="str">
        <f t="shared" si="46"/>
        <v>#REF!</v>
      </c>
      <c r="L46" s="2" t="str">
        <f t="shared" si="46"/>
        <v>#REF!</v>
      </c>
      <c r="M46" s="2" t="str">
        <f t="shared" si="46"/>
        <v>#REF!</v>
      </c>
      <c r="N46" s="2" t="str">
        <f t="shared" si="46"/>
        <v>#REF!</v>
      </c>
      <c r="O46" s="2" t="str">
        <f t="shared" si="46"/>
        <v>#REF!</v>
      </c>
      <c r="P46" s="2" t="str">
        <f t="shared" si="46"/>
        <v>#REF!</v>
      </c>
      <c r="Q46" s="2" t="str">
        <f t="shared" si="46"/>
        <v>#REF!</v>
      </c>
      <c r="R46" s="2" t="str">
        <f t="shared" si="46"/>
        <v>#REF!</v>
      </c>
      <c r="S46" s="2" t="str">
        <f t="shared" si="46"/>
        <v>#REF!</v>
      </c>
      <c r="T46" s="2" t="str">
        <f t="shared" si="46"/>
        <v>#REF!</v>
      </c>
      <c r="U46" s="2" t="str">
        <f t="shared" si="46"/>
        <v>#REF!</v>
      </c>
      <c r="V46" s="2" t="str">
        <f t="shared" si="46"/>
        <v>#REF!</v>
      </c>
      <c r="W46" s="2" t="str">
        <f t="shared" si="46"/>
        <v>#REF!</v>
      </c>
      <c r="X46" s="2" t="str">
        <f t="shared" si="46"/>
        <v>#REF!</v>
      </c>
      <c r="Y46" s="2" t="str">
        <f t="shared" si="46"/>
        <v>#REF!</v>
      </c>
      <c r="Z46" s="2" t="str">
        <f t="shared" si="46"/>
        <v>#REF!</v>
      </c>
    </row>
    <row r="47">
      <c r="B47" s="2" t="str">
        <f t="shared" ref="B47:Z47" si="47">bitor(bitor(bitand(return_weekly_mwr!C47&gt;0,change_weekly!C47&gt;0), bitand(return_weekly_mwr!C47=0,change_weekly!C47=0)), bitand(return_weekly_mwr!C47&lt;0, change_weekly!C47&lt;0))</f>
        <v>#REF!</v>
      </c>
      <c r="C47" s="2" t="str">
        <f t="shared" si="47"/>
        <v>#REF!</v>
      </c>
      <c r="D47" s="2" t="str">
        <f t="shared" si="47"/>
        <v>#REF!</v>
      </c>
      <c r="E47" s="2" t="str">
        <f t="shared" si="47"/>
        <v>#REF!</v>
      </c>
      <c r="F47" s="2" t="str">
        <f t="shared" si="47"/>
        <v>#REF!</v>
      </c>
      <c r="G47" s="2" t="str">
        <f t="shared" si="47"/>
        <v>#REF!</v>
      </c>
      <c r="H47" s="2" t="str">
        <f t="shared" si="47"/>
        <v>#REF!</v>
      </c>
      <c r="I47" s="2" t="str">
        <f t="shared" si="47"/>
        <v>#REF!</v>
      </c>
      <c r="J47" s="2" t="str">
        <f t="shared" si="47"/>
        <v>#REF!</v>
      </c>
      <c r="K47" s="2" t="str">
        <f t="shared" si="47"/>
        <v>#REF!</v>
      </c>
      <c r="L47" s="2" t="str">
        <f t="shared" si="47"/>
        <v>#REF!</v>
      </c>
      <c r="M47" s="2" t="str">
        <f t="shared" si="47"/>
        <v>#REF!</v>
      </c>
      <c r="N47" s="2" t="str">
        <f t="shared" si="47"/>
        <v>#REF!</v>
      </c>
      <c r="O47" s="2" t="str">
        <f t="shared" si="47"/>
        <v>#REF!</v>
      </c>
      <c r="P47" s="2" t="str">
        <f t="shared" si="47"/>
        <v>#REF!</v>
      </c>
      <c r="Q47" s="2" t="str">
        <f t="shared" si="47"/>
        <v>#REF!</v>
      </c>
      <c r="R47" s="2" t="str">
        <f t="shared" si="47"/>
        <v>#REF!</v>
      </c>
      <c r="S47" s="2" t="str">
        <f t="shared" si="47"/>
        <v>#REF!</v>
      </c>
      <c r="T47" s="2" t="str">
        <f t="shared" si="47"/>
        <v>#REF!</v>
      </c>
      <c r="U47" s="2" t="str">
        <f t="shared" si="47"/>
        <v>#REF!</v>
      </c>
      <c r="V47" s="2" t="str">
        <f t="shared" si="47"/>
        <v>#REF!</v>
      </c>
      <c r="W47" s="2" t="str">
        <f t="shared" si="47"/>
        <v>#REF!</v>
      </c>
      <c r="X47" s="2" t="str">
        <f t="shared" si="47"/>
        <v>#REF!</v>
      </c>
      <c r="Y47" s="2" t="str">
        <f t="shared" si="47"/>
        <v>#REF!</v>
      </c>
      <c r="Z47" s="2" t="str">
        <f t="shared" si="47"/>
        <v>#REF!</v>
      </c>
    </row>
    <row r="49">
      <c r="B49" s="2" t="str">
        <f>IFERROR(__xludf.DUMMYFUNCTION("UNIQUE(B2:B47)"),"#REF!")</f>
        <v>#REF!</v>
      </c>
      <c r="C49" s="2" t="str">
        <f>IFERROR(__xludf.DUMMYFUNCTION("UNIQUE(C2:C47)"),"#REF!")</f>
        <v>#REF!</v>
      </c>
      <c r="D49" s="2" t="str">
        <f>IFERROR(__xludf.DUMMYFUNCTION("UNIQUE(D2:D47)"),"#REF!")</f>
        <v>#REF!</v>
      </c>
      <c r="E49" s="2" t="str">
        <f>IFERROR(__xludf.DUMMYFUNCTION("UNIQUE(E2:E47)"),"#REF!")</f>
        <v>#REF!</v>
      </c>
      <c r="F49" s="2" t="str">
        <f>IFERROR(__xludf.DUMMYFUNCTION("UNIQUE(F2:F47)"),"#REF!")</f>
        <v>#REF!</v>
      </c>
      <c r="G49" s="2" t="str">
        <f>IFERROR(__xludf.DUMMYFUNCTION("UNIQUE(G2:G47)"),"#REF!")</f>
        <v>#REF!</v>
      </c>
      <c r="H49" s="2" t="str">
        <f>IFERROR(__xludf.DUMMYFUNCTION("UNIQUE(H2:H47)"),"#REF!")</f>
        <v>#REF!</v>
      </c>
      <c r="I49" s="2" t="str">
        <f>IFERROR(__xludf.DUMMYFUNCTION("UNIQUE(I2:I47)"),"#REF!")</f>
        <v>#REF!</v>
      </c>
      <c r="J49" s="2" t="str">
        <f>IFERROR(__xludf.DUMMYFUNCTION("UNIQUE(J2:J47)"),"#REF!")</f>
        <v>#REF!</v>
      </c>
      <c r="K49" s="2" t="str">
        <f>IFERROR(__xludf.DUMMYFUNCTION("UNIQUE(K2:K47)"),"#REF!")</f>
        <v>#REF!</v>
      </c>
      <c r="L49" s="2" t="str">
        <f>IFERROR(__xludf.DUMMYFUNCTION("UNIQUE(L2:L47)"),"#REF!")</f>
        <v>#REF!</v>
      </c>
      <c r="M49" s="2" t="str">
        <f>IFERROR(__xludf.DUMMYFUNCTION("UNIQUE(M2:M47)"),"#REF!")</f>
        <v>#REF!</v>
      </c>
      <c r="N49" s="2" t="str">
        <f>IFERROR(__xludf.DUMMYFUNCTION("UNIQUE(N2:N47)"),"#REF!")</f>
        <v>#REF!</v>
      </c>
      <c r="O49" s="2" t="str">
        <f>IFERROR(__xludf.DUMMYFUNCTION("UNIQUE(O2:O47)"),"#REF!")</f>
        <v>#REF!</v>
      </c>
      <c r="P49" s="2" t="str">
        <f>IFERROR(__xludf.DUMMYFUNCTION("UNIQUE(P2:P47)"),"#REF!")</f>
        <v>#REF!</v>
      </c>
      <c r="Q49" s="2" t="str">
        <f>IFERROR(__xludf.DUMMYFUNCTION("UNIQUE(Q2:Q47)"),"#REF!")</f>
        <v>#REF!</v>
      </c>
      <c r="R49" s="2" t="str">
        <f>IFERROR(__xludf.DUMMYFUNCTION("UNIQUE(R2:R47)"),"#REF!")</f>
        <v>#REF!</v>
      </c>
      <c r="S49" s="2" t="str">
        <f>IFERROR(__xludf.DUMMYFUNCTION("UNIQUE(S2:S47)"),"#REF!")</f>
        <v>#REF!</v>
      </c>
      <c r="T49" s="2" t="str">
        <f>IFERROR(__xludf.DUMMYFUNCTION("UNIQUE(T2:T47)"),"#REF!")</f>
        <v>#REF!</v>
      </c>
      <c r="U49" s="2" t="str">
        <f>IFERROR(__xludf.DUMMYFUNCTION("UNIQUE(U2:U47)"),"#REF!")</f>
        <v>#REF!</v>
      </c>
      <c r="V49" s="2" t="str">
        <f>IFERROR(__xludf.DUMMYFUNCTION("UNIQUE(V2:V47)"),"#REF!")</f>
        <v>#REF!</v>
      </c>
      <c r="W49" s="2" t="str">
        <f>IFERROR(__xludf.DUMMYFUNCTION("UNIQUE(W2:W47)"),"#REF!")</f>
        <v>#REF!</v>
      </c>
      <c r="X49" s="2" t="str">
        <f>IFERROR(__xludf.DUMMYFUNCTION("UNIQUE(X2:X47)"),"#REF!")</f>
        <v>#REF!</v>
      </c>
      <c r="Y49" s="2" t="str">
        <f>IFERROR(__xludf.DUMMYFUNCTION("UNIQUE(Y2:Y47)"),"#REF!")</f>
        <v>#REF!</v>
      </c>
      <c r="Z49" s="2" t="str">
        <f>IFERROR(__xludf.DUMMYFUNCTION("UNIQUE(Z2:Z47)"),"#REF!")</f>
        <v>#REF!</v>
      </c>
    </row>
    <row r="51">
      <c r="B51" s="2" t="b">
        <v>1</v>
      </c>
      <c r="C51" s="2" t="b">
        <v>1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1</v>
      </c>
      <c r="I51" s="2" t="b">
        <v>1</v>
      </c>
      <c r="J51" s="2" t="b">
        <v>1</v>
      </c>
      <c r="K51" s="2" t="b">
        <v>1</v>
      </c>
      <c r="L51" s="2" t="b">
        <v>1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1</v>
      </c>
      <c r="R51" s="2" t="b">
        <v>1</v>
      </c>
      <c r="S51" s="2" t="b">
        <v>1</v>
      </c>
      <c r="T51" s="2" t="b">
        <v>1</v>
      </c>
      <c r="U51" s="2" t="b">
        <v>1</v>
      </c>
      <c r="V51" s="2" t="b">
        <v>1</v>
      </c>
      <c r="W51" s="2" t="b">
        <v>1</v>
      </c>
      <c r="X51" s="2" t="b">
        <v>1</v>
      </c>
      <c r="Y51" s="2" t="b">
        <v>1</v>
      </c>
      <c r="Z51" s="2" t="b">
        <v>1</v>
      </c>
    </row>
    <row r="53">
      <c r="B53" s="2" t="b">
        <v>1</v>
      </c>
      <c r="C53" s="2" t="b">
        <f>IFERROR(__xludf.DUMMYFUNCTION("UNIQUE(B53:B77)"),TRUE)</f>
        <v>1</v>
      </c>
    </row>
    <row r="54">
      <c r="B54" s="2" t="b">
        <v>1</v>
      </c>
    </row>
    <row r="55">
      <c r="B55" s="2" t="b">
        <v>1</v>
      </c>
    </row>
    <row r="56">
      <c r="B56" s="2" t="b">
        <v>1</v>
      </c>
    </row>
    <row r="57">
      <c r="B57" s="2" t="b">
        <v>1</v>
      </c>
    </row>
    <row r="58">
      <c r="B58" s="2" t="b">
        <v>1</v>
      </c>
    </row>
    <row r="59">
      <c r="B59" s="2" t="b">
        <v>1</v>
      </c>
    </row>
    <row r="60">
      <c r="B60" s="2" t="b">
        <v>1</v>
      </c>
    </row>
    <row r="61">
      <c r="B61" s="2" t="b">
        <v>1</v>
      </c>
    </row>
    <row r="62">
      <c r="B62" s="2" t="b">
        <v>1</v>
      </c>
    </row>
    <row r="63">
      <c r="B63" s="2" t="b">
        <v>1</v>
      </c>
    </row>
    <row r="64">
      <c r="B64" s="2" t="b">
        <v>1</v>
      </c>
    </row>
    <row r="65">
      <c r="B65" s="2" t="b">
        <v>1</v>
      </c>
    </row>
    <row r="66">
      <c r="B66" s="2" t="b">
        <v>1</v>
      </c>
    </row>
    <row r="67">
      <c r="B67" s="2" t="b">
        <v>1</v>
      </c>
    </row>
    <row r="68">
      <c r="B68" s="2" t="b">
        <v>1</v>
      </c>
    </row>
    <row r="69">
      <c r="B69" s="2" t="b">
        <v>1</v>
      </c>
    </row>
    <row r="70">
      <c r="B70" s="2" t="b">
        <v>1</v>
      </c>
    </row>
    <row r="71">
      <c r="B71" s="2" t="b">
        <v>1</v>
      </c>
    </row>
    <row r="72">
      <c r="B72" s="2" t="b">
        <v>1</v>
      </c>
    </row>
    <row r="73">
      <c r="B73" s="2" t="b">
        <v>1</v>
      </c>
    </row>
    <row r="74">
      <c r="B74" s="2" t="b">
        <v>1</v>
      </c>
    </row>
    <row r="75">
      <c r="B75" s="2" t="b">
        <v>1</v>
      </c>
    </row>
    <row r="76">
      <c r="B76" s="2" t="b">
        <v>1</v>
      </c>
    </row>
    <row r="77">
      <c r="B77" s="2" t="b">
        <v>1</v>
      </c>
    </row>
  </sheetData>
  <drawing r:id="rId1"/>
</worksheet>
</file>