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9.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0.xml" ContentType="application/vnd.openxmlformats-officedocument.drawing+xml"/>
  <Override PartName="/xl/slicers/slicer1.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OneDrive\Documents\New folder (2)\New folder (4)\a\exc\"/>
    </mc:Choice>
  </mc:AlternateContent>
  <bookViews>
    <workbookView xWindow="0" yWindow="0" windowWidth="24000" windowHeight="9735" tabRatio="1000" firstSheet="1" activeTab="1"/>
  </bookViews>
  <sheets>
    <sheet name="bestsellers with categories" sheetId="1" r:id="rId1"/>
    <sheet name="Amazon Books data" sheetId="26" r:id="rId2"/>
    <sheet name="Proper data set" sheetId="2" r:id="rId3"/>
    <sheet name="Descriptive" sheetId="3" r:id="rId4"/>
    <sheet name="Relation" sheetId="23" r:id="rId5"/>
    <sheet name="Top 5 Books" sheetId="12" r:id="rId6"/>
    <sheet name="reviewDistribution" sheetId="24" r:id="rId7"/>
    <sheet name="priceByFrequency" sheetId="17" r:id="rId8"/>
    <sheet name="priceOverTime" sheetId="13" r:id="rId9"/>
    <sheet name="ratingByYear" sheetId="14" r:id="rId10"/>
    <sheet name="Pivot table" sheetId="4" r:id="rId11"/>
    <sheet name="Fiction vs. Non Fiction" sheetId="22" r:id="rId12"/>
    <sheet name="Dashboard" sheetId="15" r:id="rId13"/>
  </sheets>
  <definedNames>
    <definedName name="_xlnm._FilterDatabase" localSheetId="10" hidden="1">'Pivot table'!$N$12:$Q$13</definedName>
    <definedName name="_xlnm.Print_Area" localSheetId="12">Dashboard!$A$1:$AB$36</definedName>
    <definedName name="_xlnm.Print_Area" localSheetId="11">'Fiction vs. Non Fiction'!$E$1:$S$29</definedName>
    <definedName name="Slicer_Genre">#N/A</definedName>
    <definedName name="Slicer_Year">#N/A</definedName>
  </definedNames>
  <calcPr calcId="152511"/>
  <pivotCaches>
    <pivotCache cacheId="2" r:id="rId14"/>
    <pivotCache cacheId="3" r:id="rId15"/>
  </pivotCaches>
  <fileRecoveryPr repairLoad="1"/>
  <extLst>
    <ext xmlns:x14="http://schemas.microsoft.com/office/spreadsheetml/2009/9/main" uri="{BBE1A952-AA13-448e-AADC-164F8A28A991}">
      <x14:slicerCaches>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12" i="22" l="1"/>
  <c r="F12" i="22"/>
  <c r="M8" i="22"/>
  <c r="F8" i="22"/>
  <c r="M4" i="22"/>
  <c r="F4" i="22"/>
  <c r="O6" i="23"/>
  <c r="G6" i="23"/>
  <c r="O5" i="23"/>
  <c r="G5" i="23"/>
  <c r="H22" i="3"/>
  <c r="H21" i="3"/>
  <c r="H20" i="3"/>
  <c r="G20" i="3"/>
  <c r="F20" i="3"/>
  <c r="E20" i="3"/>
  <c r="G19" i="3"/>
  <c r="F19" i="3"/>
  <c r="E19" i="3"/>
  <c r="I12" i="3"/>
  <c r="F12" i="3"/>
  <c r="C12" i="3"/>
  <c r="I11" i="3"/>
  <c r="F11" i="3"/>
  <c r="C11" i="3"/>
  <c r="I10" i="3"/>
  <c r="F10" i="3"/>
  <c r="C10" i="3"/>
  <c r="I8" i="3"/>
  <c r="F8" i="3"/>
  <c r="F9" i="3" s="1"/>
  <c r="C8" i="3"/>
  <c r="I7" i="3"/>
  <c r="F7" i="3"/>
  <c r="C7" i="3"/>
  <c r="I6" i="3"/>
  <c r="F6" i="3"/>
  <c r="C6" i="3"/>
  <c r="I5" i="3"/>
  <c r="F5" i="3"/>
  <c r="C5" i="3"/>
  <c r="I4" i="3"/>
  <c r="F4" i="3"/>
  <c r="C4" i="3"/>
  <c r="XFD1048575" i="2" a="1"/>
  <c r="XFD1048575" i="2" s="1"/>
  <c r="XFD1048574" i="2" a="1"/>
  <c r="XFD1048574" i="2" s="1"/>
  <c r="XFD1048573" i="2" a="1"/>
  <c r="XFD1048573" i="2" s="1"/>
  <c r="XFD1048572" i="2" a="1"/>
  <c r="XFD1048572" i="2" s="1"/>
  <c r="XFD1048571" i="2" a="1"/>
  <c r="XFD1048571" i="2" s="1"/>
  <c r="XFD1048570" i="2" a="1"/>
  <c r="XFD1048570" i="2" s="1"/>
  <c r="XFD1048569" i="2" a="1"/>
  <c r="XFD1048569" i="2" s="1"/>
  <c r="XFD1048568" i="2"/>
  <c r="XFD1048568" i="2" a="1"/>
  <c r="XFD1048567" i="2" a="1"/>
  <c r="XFD1048567" i="2" s="1"/>
  <c r="XFD1048566" i="2" a="1"/>
  <c r="XFD1048566" i="2" s="1"/>
  <c r="XFD1048565" i="2" a="1"/>
  <c r="XFD1048565" i="2" s="1"/>
  <c r="XFD1048564" i="2" a="1"/>
  <c r="XFD1048564" i="2" s="1"/>
  <c r="XFD1048563" i="2" a="1"/>
  <c r="XFD1048563" i="2" s="1"/>
  <c r="XFD1048562" i="2" a="1"/>
  <c r="XFD1048562" i="2" s="1"/>
  <c r="XFD1048561" i="2" a="1"/>
  <c r="XFD1048561" i="2" s="1"/>
  <c r="XFD1048560" i="2"/>
  <c r="XFD1048560" i="2" a="1"/>
  <c r="XFD1048559" i="2" a="1"/>
  <c r="XFD1048559" i="2" s="1"/>
  <c r="XFD1048558" i="2" a="1"/>
  <c r="XFD1048558" i="2" s="1"/>
  <c r="XFD1048557" i="2" a="1"/>
  <c r="XFD1048557" i="2" s="1"/>
  <c r="XFD1048556" i="2" a="1"/>
  <c r="XFD1048556" i="2" s="1"/>
  <c r="XFD1048555" i="2" a="1"/>
  <c r="XFD1048555" i="2" s="1"/>
  <c r="XFD1048554" i="2" a="1"/>
  <c r="XFD1048554" i="2" s="1"/>
  <c r="XFD1048553" i="2" a="1"/>
  <c r="XFD1048553" i="2" s="1"/>
  <c r="XFD1048552" i="2"/>
  <c r="XFD1048552" i="2" a="1"/>
  <c r="XFD1048551" i="2" a="1"/>
  <c r="XFD1048551" i="2" s="1"/>
  <c r="XFD1048550" i="2" a="1"/>
  <c r="XFD1048550" i="2" s="1"/>
  <c r="H551" i="2"/>
  <c r="H550" i="2"/>
  <c r="H549" i="2"/>
  <c r="H548" i="2"/>
  <c r="H547" i="2"/>
  <c r="H546" i="2"/>
  <c r="H545" i="2"/>
  <c r="H544" i="2"/>
  <c r="H543" i="2"/>
  <c r="H542" i="2"/>
  <c r="H541" i="2"/>
  <c r="H540" i="2"/>
  <c r="H539" i="2"/>
  <c r="H538" i="2"/>
  <c r="H537" i="2"/>
  <c r="H536" i="2"/>
  <c r="H535" i="2"/>
  <c r="H534" i="2"/>
  <c r="H533" i="2"/>
  <c r="H532" i="2"/>
  <c r="H531" i="2"/>
  <c r="H530" i="2"/>
  <c r="H529" i="2"/>
  <c r="H528" i="2"/>
  <c r="H527" i="2"/>
  <c r="H526" i="2"/>
  <c r="H525" i="2"/>
  <c r="H524" i="2"/>
  <c r="H523" i="2"/>
  <c r="H522" i="2"/>
  <c r="H521" i="2"/>
  <c r="H520" i="2"/>
  <c r="H519" i="2"/>
  <c r="H518" i="2"/>
  <c r="H517" i="2"/>
  <c r="H516" i="2"/>
  <c r="H515" i="2"/>
  <c r="H514" i="2"/>
  <c r="H513" i="2"/>
  <c r="H512" i="2"/>
  <c r="H511" i="2"/>
  <c r="H510" i="2"/>
  <c r="H509" i="2"/>
  <c r="H508" i="2"/>
  <c r="H507" i="2"/>
  <c r="H506" i="2"/>
  <c r="H505" i="2"/>
  <c r="H504" i="2"/>
  <c r="H503" i="2"/>
  <c r="H502" i="2"/>
  <c r="H501" i="2"/>
  <c r="H500" i="2"/>
  <c r="H499" i="2"/>
  <c r="H498" i="2"/>
  <c r="H497" i="2"/>
  <c r="H496" i="2"/>
  <c r="H495" i="2"/>
  <c r="H494" i="2"/>
  <c r="H493" i="2"/>
  <c r="H492" i="2"/>
  <c r="H491" i="2"/>
  <c r="H490" i="2"/>
  <c r="H489" i="2"/>
  <c r="H488" i="2"/>
  <c r="H487" i="2"/>
  <c r="H486" i="2"/>
  <c r="H485" i="2"/>
  <c r="H484" i="2"/>
  <c r="H483" i="2"/>
  <c r="H482" i="2"/>
  <c r="H481" i="2"/>
  <c r="H480" i="2"/>
  <c r="H479" i="2"/>
  <c r="H478" i="2"/>
  <c r="H477" i="2"/>
  <c r="H476" i="2"/>
  <c r="H475" i="2"/>
  <c r="H474" i="2"/>
  <c r="H473" i="2"/>
  <c r="H472" i="2"/>
  <c r="H471" i="2"/>
  <c r="H470" i="2"/>
  <c r="H469" i="2"/>
  <c r="H468" i="2"/>
  <c r="H467" i="2"/>
  <c r="H466" i="2"/>
  <c r="H465" i="2"/>
  <c r="H464" i="2"/>
  <c r="H463" i="2"/>
  <c r="H462" i="2"/>
  <c r="H461" i="2"/>
  <c r="H460" i="2"/>
  <c r="H459" i="2"/>
  <c r="H458" i="2"/>
  <c r="H457" i="2"/>
  <c r="H456" i="2"/>
  <c r="H455" i="2"/>
  <c r="H454" i="2"/>
  <c r="H453" i="2"/>
  <c r="H452" i="2"/>
  <c r="H451" i="2"/>
  <c r="H450" i="2"/>
  <c r="H449" i="2"/>
  <c r="H448" i="2"/>
  <c r="H447" i="2"/>
  <c r="H446" i="2"/>
  <c r="H445" i="2"/>
  <c r="H444" i="2"/>
  <c r="H443" i="2"/>
  <c r="H442" i="2"/>
  <c r="H441" i="2"/>
  <c r="H440" i="2"/>
  <c r="H439" i="2"/>
  <c r="H438" i="2"/>
  <c r="H437" i="2"/>
  <c r="H436" i="2"/>
  <c r="H435" i="2"/>
  <c r="H434" i="2"/>
  <c r="H433" i="2"/>
  <c r="H432" i="2"/>
  <c r="H431" i="2"/>
  <c r="H430" i="2"/>
  <c r="H429" i="2"/>
  <c r="H428" i="2"/>
  <c r="H427" i="2"/>
  <c r="H426" i="2"/>
  <c r="H425" i="2"/>
  <c r="H424" i="2"/>
  <c r="H423" i="2"/>
  <c r="H422" i="2"/>
  <c r="H421" i="2"/>
  <c r="H420" i="2"/>
  <c r="H419" i="2"/>
  <c r="H418" i="2"/>
  <c r="H417" i="2"/>
  <c r="H416" i="2"/>
  <c r="H415" i="2"/>
  <c r="H414" i="2"/>
  <c r="H413" i="2"/>
  <c r="H412" i="2"/>
  <c r="H411" i="2"/>
  <c r="H410" i="2"/>
  <c r="H409" i="2"/>
  <c r="H408" i="2"/>
  <c r="H407" i="2"/>
  <c r="H406" i="2"/>
  <c r="H405" i="2"/>
  <c r="H404" i="2"/>
  <c r="H403" i="2"/>
  <c r="H402" i="2"/>
  <c r="H401" i="2"/>
  <c r="H400" i="2"/>
  <c r="H399" i="2"/>
  <c r="H398" i="2"/>
  <c r="H397" i="2"/>
  <c r="H396" i="2"/>
  <c r="H395" i="2"/>
  <c r="H394" i="2"/>
  <c r="H393" i="2"/>
  <c r="H392" i="2"/>
  <c r="H391" i="2"/>
  <c r="H390" i="2"/>
  <c r="H389" i="2"/>
  <c r="H388" i="2"/>
  <c r="H387" i="2"/>
  <c r="H386" i="2"/>
  <c r="H385" i="2"/>
  <c r="H384" i="2"/>
  <c r="H383" i="2"/>
  <c r="H382" i="2"/>
  <c r="H381" i="2"/>
  <c r="H380" i="2"/>
  <c r="H379" i="2"/>
  <c r="H378" i="2"/>
  <c r="H377" i="2"/>
  <c r="H376" i="2"/>
  <c r="H375" i="2"/>
  <c r="H374" i="2"/>
  <c r="H373" i="2"/>
  <c r="H372" i="2"/>
  <c r="H371" i="2"/>
  <c r="H370" i="2"/>
  <c r="H369" i="2"/>
  <c r="H368" i="2"/>
  <c r="H367" i="2"/>
  <c r="H366" i="2"/>
  <c r="H365" i="2"/>
  <c r="H364" i="2"/>
  <c r="H363" i="2"/>
  <c r="H362" i="2"/>
  <c r="H361" i="2"/>
  <c r="H360" i="2"/>
  <c r="H359" i="2"/>
  <c r="H358" i="2"/>
  <c r="H357" i="2"/>
  <c r="H356" i="2"/>
  <c r="H355" i="2"/>
  <c r="H354" i="2"/>
  <c r="H353" i="2"/>
  <c r="H352" i="2"/>
  <c r="H351" i="2"/>
  <c r="H350" i="2"/>
  <c r="H349" i="2"/>
  <c r="H348" i="2"/>
  <c r="H347" i="2"/>
  <c r="H346" i="2"/>
  <c r="H345" i="2"/>
  <c r="H344" i="2"/>
  <c r="H343" i="2"/>
  <c r="H342" i="2"/>
  <c r="H341" i="2"/>
  <c r="H340" i="2"/>
  <c r="H339" i="2"/>
  <c r="H338" i="2"/>
  <c r="H337" i="2"/>
  <c r="H336" i="2"/>
  <c r="H335" i="2"/>
  <c r="H334" i="2"/>
  <c r="H333" i="2"/>
  <c r="H332" i="2"/>
  <c r="H331" i="2"/>
  <c r="H330" i="2"/>
  <c r="H329" i="2"/>
  <c r="H328" i="2"/>
  <c r="H327" i="2"/>
  <c r="H326" i="2"/>
  <c r="H325" i="2"/>
  <c r="H324" i="2"/>
  <c r="H323" i="2"/>
  <c r="H322" i="2"/>
  <c r="H321" i="2"/>
  <c r="H320" i="2"/>
  <c r="H319" i="2"/>
  <c r="H318" i="2"/>
  <c r="H317" i="2"/>
  <c r="H316" i="2"/>
  <c r="H315" i="2"/>
  <c r="H314" i="2"/>
  <c r="H313" i="2"/>
  <c r="H312" i="2"/>
  <c r="H311" i="2"/>
  <c r="H310" i="2"/>
  <c r="H309" i="2"/>
  <c r="H308" i="2"/>
  <c r="H307" i="2"/>
  <c r="H306" i="2"/>
  <c r="H305" i="2"/>
  <c r="H304" i="2"/>
  <c r="H303" i="2"/>
  <c r="H302" i="2"/>
  <c r="H301" i="2"/>
  <c r="H300" i="2"/>
  <c r="H299" i="2"/>
  <c r="H298" i="2"/>
  <c r="H297" i="2"/>
  <c r="H296" i="2"/>
  <c r="H295" i="2"/>
  <c r="H294" i="2"/>
  <c r="H293" i="2"/>
  <c r="H292" i="2"/>
  <c r="H291" i="2"/>
  <c r="H290" i="2"/>
  <c r="H289" i="2"/>
  <c r="H288" i="2"/>
  <c r="H287" i="2"/>
  <c r="H286" i="2"/>
  <c r="H285" i="2"/>
  <c r="H284" i="2"/>
  <c r="H283" i="2"/>
  <c r="H282" i="2"/>
  <c r="H281" i="2"/>
  <c r="H280" i="2"/>
  <c r="H279" i="2"/>
  <c r="H278" i="2"/>
  <c r="H277" i="2"/>
  <c r="H276" i="2"/>
  <c r="H275" i="2"/>
  <c r="H274" i="2"/>
  <c r="H273" i="2"/>
  <c r="H272" i="2"/>
  <c r="H271" i="2"/>
  <c r="H270" i="2"/>
  <c r="H269" i="2"/>
  <c r="H268" i="2"/>
  <c r="H267" i="2"/>
  <c r="H266" i="2"/>
  <c r="H265" i="2"/>
  <c r="H264" i="2"/>
  <c r="H263" i="2"/>
  <c r="H262" i="2"/>
  <c r="H261" i="2"/>
  <c r="H260" i="2"/>
  <c r="H259" i="2"/>
  <c r="H258" i="2"/>
  <c r="H257" i="2"/>
  <c r="H256" i="2"/>
  <c r="H255" i="2"/>
  <c r="H254" i="2"/>
  <c r="H253" i="2"/>
  <c r="H252" i="2"/>
  <c r="H251" i="2"/>
  <c r="H250" i="2"/>
  <c r="H249" i="2"/>
  <c r="H248" i="2"/>
  <c r="H247" i="2"/>
  <c r="H246" i="2"/>
  <c r="H245" i="2"/>
  <c r="H244" i="2"/>
  <c r="H243" i="2"/>
  <c r="H242" i="2"/>
  <c r="H241" i="2"/>
  <c r="H240" i="2"/>
  <c r="H239" i="2"/>
  <c r="H238" i="2"/>
  <c r="H237" i="2"/>
  <c r="H236" i="2"/>
  <c r="H235" i="2"/>
  <c r="H234" i="2"/>
  <c r="H233" i="2"/>
  <c r="H232" i="2"/>
  <c r="H231" i="2"/>
  <c r="H230" i="2"/>
  <c r="H229" i="2"/>
  <c r="H228" i="2"/>
  <c r="H227" i="2"/>
  <c r="H226" i="2"/>
  <c r="H225" i="2"/>
  <c r="H224" i="2"/>
  <c r="H223" i="2"/>
  <c r="H222" i="2"/>
  <c r="H221" i="2"/>
  <c r="H220" i="2"/>
  <c r="H219" i="2"/>
  <c r="H218" i="2"/>
  <c r="H217" i="2"/>
  <c r="H216" i="2"/>
  <c r="H215" i="2"/>
  <c r="H214" i="2"/>
  <c r="H213" i="2"/>
  <c r="H212" i="2"/>
  <c r="H211" i="2"/>
  <c r="H210" i="2"/>
  <c r="H209" i="2"/>
  <c r="H208" i="2"/>
  <c r="H207" i="2"/>
  <c r="H206" i="2"/>
  <c r="H205" i="2"/>
  <c r="H204" i="2"/>
  <c r="H203" i="2"/>
  <c r="H202" i="2"/>
  <c r="H201" i="2"/>
  <c r="H200" i="2"/>
  <c r="H199" i="2"/>
  <c r="H198" i="2"/>
  <c r="H197" i="2"/>
  <c r="H196" i="2"/>
  <c r="H195" i="2"/>
  <c r="H194" i="2"/>
  <c r="H193" i="2"/>
  <c r="H192" i="2"/>
  <c r="H191" i="2"/>
  <c r="H190" i="2"/>
  <c r="H189" i="2"/>
  <c r="H188" i="2"/>
  <c r="H187" i="2"/>
  <c r="H186" i="2"/>
  <c r="H185" i="2"/>
  <c r="H184" i="2"/>
  <c r="H183" i="2"/>
  <c r="H182" i="2"/>
  <c r="H181" i="2"/>
  <c r="H180" i="2"/>
  <c r="H179" i="2"/>
  <c r="H178" i="2"/>
  <c r="H177" i="2"/>
  <c r="H176" i="2"/>
  <c r="H175" i="2"/>
  <c r="H174" i="2"/>
  <c r="H173" i="2"/>
  <c r="H172" i="2"/>
  <c r="H171" i="2"/>
  <c r="H170" i="2"/>
  <c r="H169" i="2"/>
  <c r="H168" i="2"/>
  <c r="H167" i="2"/>
  <c r="H166" i="2"/>
  <c r="H165" i="2"/>
  <c r="H164" i="2"/>
  <c r="H163" i="2"/>
  <c r="H162" i="2"/>
  <c r="H161" i="2"/>
  <c r="H160" i="2"/>
  <c r="H159" i="2"/>
  <c r="H158" i="2"/>
  <c r="H157" i="2"/>
  <c r="H156" i="2"/>
  <c r="H155" i="2"/>
  <c r="H154" i="2"/>
  <c r="H153" i="2"/>
  <c r="H152" i="2"/>
  <c r="H151" i="2"/>
  <c r="H150" i="2"/>
  <c r="H149" i="2"/>
  <c r="H148" i="2"/>
  <c r="H147" i="2"/>
  <c r="H146" i="2"/>
  <c r="H145" i="2"/>
  <c r="H144" i="2"/>
  <c r="H143" i="2"/>
  <c r="H142" i="2"/>
  <c r="H141" i="2"/>
  <c r="H140" i="2"/>
  <c r="H139" i="2"/>
  <c r="H138" i="2"/>
  <c r="H137" i="2"/>
  <c r="H136" i="2"/>
  <c r="H135" i="2"/>
  <c r="H134" i="2"/>
  <c r="H133" i="2"/>
  <c r="H132" i="2"/>
  <c r="H131" i="2"/>
  <c r="H130" i="2"/>
  <c r="H129" i="2"/>
  <c r="H128" i="2"/>
  <c r="H127" i="2"/>
  <c r="H126" i="2"/>
  <c r="H125" i="2"/>
  <c r="H124" i="2"/>
  <c r="H123" i="2"/>
  <c r="H122" i="2"/>
  <c r="H121" i="2"/>
  <c r="H120" i="2"/>
  <c r="H119" i="2"/>
  <c r="H118" i="2"/>
  <c r="H117" i="2"/>
  <c r="H116" i="2"/>
  <c r="H115" i="2"/>
  <c r="H114" i="2"/>
  <c r="H113" i="2"/>
  <c r="H112" i="2"/>
  <c r="H111" i="2"/>
  <c r="H110" i="2"/>
  <c r="H109" i="2"/>
  <c r="H108" i="2"/>
  <c r="H107" i="2"/>
  <c r="H106" i="2"/>
  <c r="H105" i="2"/>
  <c r="H104" i="2"/>
  <c r="H103" i="2"/>
  <c r="H102" i="2"/>
  <c r="H101" i="2"/>
  <c r="H100" i="2"/>
  <c r="H99" i="2"/>
  <c r="H98" i="2"/>
  <c r="H97" i="2"/>
  <c r="H96" i="2"/>
  <c r="H95" i="2"/>
  <c r="H94" i="2"/>
  <c r="H93" i="2"/>
  <c r="H92" i="2"/>
  <c r="H91" i="2"/>
  <c r="H90" i="2"/>
  <c r="H89" i="2"/>
  <c r="H88" i="2"/>
  <c r="H87" i="2"/>
  <c r="H86" i="2"/>
  <c r="H85" i="2"/>
  <c r="H84" i="2"/>
  <c r="H83" i="2"/>
  <c r="H82" i="2"/>
  <c r="H81" i="2"/>
  <c r="H80" i="2"/>
  <c r="H79" i="2"/>
  <c r="H78" i="2"/>
  <c r="H77" i="2"/>
  <c r="H76" i="2"/>
  <c r="H75" i="2"/>
  <c r="H74" i="2"/>
  <c r="H73" i="2"/>
  <c r="H72" i="2"/>
  <c r="H71" i="2"/>
  <c r="H70" i="2"/>
  <c r="H69" i="2"/>
  <c r="H68" i="2"/>
  <c r="H67" i="2"/>
  <c r="H66" i="2"/>
  <c r="H65" i="2"/>
  <c r="H64" i="2"/>
  <c r="H63" i="2"/>
  <c r="H62" i="2"/>
  <c r="H61" i="2"/>
  <c r="H60" i="2"/>
  <c r="H59" i="2"/>
  <c r="H58" i="2"/>
  <c r="H57" i="2"/>
  <c r="H56" i="2"/>
  <c r="H55" i="2"/>
  <c r="H54" i="2"/>
  <c r="H53" i="2"/>
  <c r="H52" i="2"/>
  <c r="H51" i="2"/>
  <c r="H50" i="2"/>
  <c r="H49" i="2"/>
  <c r="H48" i="2"/>
  <c r="H47" i="2"/>
  <c r="H46" i="2"/>
  <c r="H45" i="2"/>
  <c r="H44" i="2"/>
  <c r="H43" i="2"/>
  <c r="H42" i="2"/>
  <c r="H41" i="2"/>
  <c r="H40" i="2"/>
  <c r="H39" i="2"/>
  <c r="H38" i="2"/>
  <c r="H37" i="2"/>
  <c r="H36" i="2"/>
  <c r="H35" i="2"/>
  <c r="H34" i="2"/>
  <c r="H33" i="2"/>
  <c r="H32" i="2"/>
  <c r="H31" i="2"/>
  <c r="H30" i="2"/>
  <c r="H29" i="2"/>
  <c r="H28" i="2"/>
  <c r="H27" i="2"/>
  <c r="H26" i="2"/>
  <c r="H25" i="2"/>
  <c r="H24" i="2"/>
  <c r="H23" i="2"/>
  <c r="H22" i="2"/>
  <c r="H21" i="2"/>
  <c r="H20" i="2"/>
  <c r="H19" i="2"/>
  <c r="H18" i="2"/>
  <c r="H17" i="2"/>
  <c r="H16" i="2"/>
  <c r="H15" i="2"/>
  <c r="H14" i="2"/>
  <c r="H13" i="2"/>
  <c r="H12" i="2"/>
  <c r="H11" i="2"/>
  <c r="H10" i="2"/>
  <c r="H9" i="2"/>
  <c r="H8" i="2"/>
  <c r="H7" i="2"/>
  <c r="H6" i="2"/>
  <c r="H5" i="2"/>
  <c r="H4" i="2"/>
  <c r="H3" i="2"/>
  <c r="H2" i="2"/>
  <c r="D30" i="4"/>
  <c r="C30" i="4"/>
  <c r="E33" i="4"/>
  <c r="E32" i="4"/>
  <c r="E30" i="4"/>
  <c r="H19" i="3" l="1"/>
  <c r="I9" i="3"/>
  <c r="C9" i="3"/>
  <c r="C31" i="4"/>
  <c r="D31" i="4"/>
  <c r="E31" i="4" l="1"/>
</calcChain>
</file>

<file path=xl/sharedStrings.xml><?xml version="1.0" encoding="utf-8"?>
<sst xmlns="http://schemas.openxmlformats.org/spreadsheetml/2006/main" count="5164" uniqueCount="684">
  <si>
    <t>Name</t>
  </si>
  <si>
    <t>Author</t>
  </si>
  <si>
    <t>User Rating</t>
  </si>
  <si>
    <t>Reviews</t>
  </si>
  <si>
    <t>Price</t>
  </si>
  <si>
    <t>Year</t>
  </si>
  <si>
    <t>Genre</t>
  </si>
  <si>
    <t>10-Day Green Smoothie Cleanse</t>
  </si>
  <si>
    <t>JJ Smith</t>
  </si>
  <si>
    <t>Non Fiction</t>
  </si>
  <si>
    <t>11/22/63: A Novel</t>
  </si>
  <si>
    <t>Stephen King</t>
  </si>
  <si>
    <t>Fiction</t>
  </si>
  <si>
    <t>12 Rules for Life: An Antidote to Chaos</t>
  </si>
  <si>
    <t>Jordan B. Peterson</t>
  </si>
  <si>
    <t>1984 (Signet Classics)</t>
  </si>
  <si>
    <t>George Orwell</t>
  </si>
  <si>
    <t>5,000 Awesome Facts (About Everything!) (National Geographic Kids)</t>
  </si>
  <si>
    <t>National Geographic Kids</t>
  </si>
  <si>
    <t>A Dance with Dragons (A Song of Ice and Fire)</t>
  </si>
  <si>
    <t>George R. R. Martin</t>
  </si>
  <si>
    <t>A Game of Thrones / A Clash of Kings / A Storm of Swords / A Feast of Crows / A Dance with Dragons</t>
  </si>
  <si>
    <t>A Gentleman in Moscow: A Novel</t>
  </si>
  <si>
    <t>Amor Towles</t>
  </si>
  <si>
    <t>A Higher Loyalty: Truth, Lies, and Leadership</t>
  </si>
  <si>
    <t>James Comey</t>
  </si>
  <si>
    <t>A Man Called Ove: A Novel</t>
  </si>
  <si>
    <t>Fredrik Backman</t>
  </si>
  <si>
    <t>A Patriot's History of the United States: From Columbus's Great Discovery to the War on Terror</t>
  </si>
  <si>
    <t>Larry Schweikart</t>
  </si>
  <si>
    <t>A Stolen Life: A Memoir</t>
  </si>
  <si>
    <t>Jaycee Dugard</t>
  </si>
  <si>
    <t>A Wrinkle in Time (Time Quintet)</t>
  </si>
  <si>
    <t>Madeleine L'Engle</t>
  </si>
  <si>
    <t>Act Like a Lady, Think Like a Man: What Men Really Think About Love, Relationships, Intimacy, and Commitment</t>
  </si>
  <si>
    <t>Steve Harvey</t>
  </si>
  <si>
    <t>Adult Coloring Book Designs: Stress Relief Coloring Book: Garden Designs, Mandalas, Animals, and Paisley Patterns</t>
  </si>
  <si>
    <t>Adult Coloring Book Designs</t>
  </si>
  <si>
    <t>Adult Coloring Book: Stress Relieving Animal Designs</t>
  </si>
  <si>
    <t>Blue Star Coloring</t>
  </si>
  <si>
    <t>Adult Coloring Book: Stress Relieving Patterns</t>
  </si>
  <si>
    <t>Adult Coloring Books: A Coloring Book for Adults Featuring Mandalas and Henna Inspired Flowers, Animals, and Paisleyâ€¦</t>
  </si>
  <si>
    <t>Coloring Books for Adults</t>
  </si>
  <si>
    <t>Alexander Hamilton</t>
  </si>
  <si>
    <t>Ron Chernow</t>
  </si>
  <si>
    <t>All the Light We Cannot See</t>
  </si>
  <si>
    <t>Anthony Doerr</t>
  </si>
  <si>
    <t>Allegiant</t>
  </si>
  <si>
    <t>Veronica Roth</t>
  </si>
  <si>
    <t>American Sniper: The Autobiography of the Most Lethal Sniper in U.S. Military History</t>
  </si>
  <si>
    <t>Chris Kyle</t>
  </si>
  <si>
    <t>And the Mountains Echoed</t>
  </si>
  <si>
    <t>Khaled Hosseini</t>
  </si>
  <si>
    <t>Arguing with Idiots: How to Stop Small Minds and Big Government</t>
  </si>
  <si>
    <t>Glenn Beck</t>
  </si>
  <si>
    <t>Astrophysics for People in a Hurry</t>
  </si>
  <si>
    <t>Neil deGrasse Tyson</t>
  </si>
  <si>
    <t>Autobiography of Mark Twain, Vol. 1</t>
  </si>
  <si>
    <t>Mark Twain</t>
  </si>
  <si>
    <t>Baby Touch and Feel: Animals</t>
  </si>
  <si>
    <t>DK</t>
  </si>
  <si>
    <t>Balance (Angie's Extreme Stress Menders)</t>
  </si>
  <si>
    <t>Angie Grace</t>
  </si>
  <si>
    <t>Barefoot Contessa Foolproof: Recipes You Can Trust: A Cookbook</t>
  </si>
  <si>
    <t>Ina Garten</t>
  </si>
  <si>
    <t>Barefoot Contessa, How Easy Is That?: Fabulous Recipes &amp; Easy Tips</t>
  </si>
  <si>
    <t>Becoming</t>
  </si>
  <si>
    <t>Michelle Obama</t>
  </si>
  <si>
    <t>Being Mortal: Medicine and What Matters in the End</t>
  </si>
  <si>
    <t>Atul Gawande</t>
  </si>
  <si>
    <t>Between the World and Me</t>
  </si>
  <si>
    <t>Ta-Nehisi Coates</t>
  </si>
  <si>
    <t>Born to Run</t>
  </si>
  <si>
    <t>Bruce Springsteen</t>
  </si>
  <si>
    <t>Breaking Dawn (The Twilight Saga, Book 4)</t>
  </si>
  <si>
    <t>Stephenie Meyer</t>
  </si>
  <si>
    <t>Broke: The Plan to Restore Our Trust, Truth and Treasure</t>
  </si>
  <si>
    <t>Brown Bear, Brown Bear, What Do You See?</t>
  </si>
  <si>
    <t>Bill Martin Jr.</t>
  </si>
  <si>
    <t>Cabin Fever (Diary of a Wimpy Kid, Book 6)</t>
  </si>
  <si>
    <t>Jeff Kinney</t>
  </si>
  <si>
    <t>Calm the F*ck Down: An Irreverent Adult Coloring Book (Irreverent Book Series)</t>
  </si>
  <si>
    <t>Sasha O'Hara</t>
  </si>
  <si>
    <t>Can't Hurt Me: Master Your Mind and Defy the Odds</t>
  </si>
  <si>
    <t>David Goggins</t>
  </si>
  <si>
    <t>Capital in the Twenty First Century</t>
  </si>
  <si>
    <t>Thomas Piketty</t>
  </si>
  <si>
    <t>Catching Fire (The Hunger Games)</t>
  </si>
  <si>
    <t>Suzanne Collins</t>
  </si>
  <si>
    <t>Cravings: Recipes for All the Food You Want to Eat: A Cookbook</t>
  </si>
  <si>
    <t>Chrissy Teigen</t>
  </si>
  <si>
    <t>Crazy Love: Overwhelmed by a Relentless God</t>
  </si>
  <si>
    <t>Francis Chan</t>
  </si>
  <si>
    <t>Crazy Rich Asians (Crazy Rich Asians Trilogy)</t>
  </si>
  <si>
    <t>Kevin Kwan</t>
  </si>
  <si>
    <t>Creative Haven Creative Cats Coloring Book (Adult Coloring)</t>
  </si>
  <si>
    <t>Marjorie Sarnat</t>
  </si>
  <si>
    <t>Creative Haven Owls Coloring Book (Adult Coloring)</t>
  </si>
  <si>
    <t>Cutting for Stone</t>
  </si>
  <si>
    <t>Abraham Verghese</t>
  </si>
  <si>
    <t>Daring Greatly: How the Courage to Be Vulnerable Transforms the Way We Live, Love, Parent, and Lead</t>
  </si>
  <si>
    <t>BreneÌ Brown</t>
  </si>
  <si>
    <t>David and Goliath: Underdogs, Misfits, and the Art of Battling Giants</t>
  </si>
  <si>
    <t>Malcolm Gladwell</t>
  </si>
  <si>
    <t>Dead And Gone: A Sookie Stackhouse Novel (Sookie Stackhouse/True Blood)</t>
  </si>
  <si>
    <t>Charlaine Harris</t>
  </si>
  <si>
    <t>Dead in the Family (Sookie Stackhouse/True Blood, Book 10)</t>
  </si>
  <si>
    <t>Dead Reckoning (Sookie Stackhouse/True Blood, Book 11)</t>
  </si>
  <si>
    <t>Dear Zoo: A Lift-the-Flap Book</t>
  </si>
  <si>
    <t>Rod Campbell</t>
  </si>
  <si>
    <t>Decision Points</t>
  </si>
  <si>
    <t>George W. Bush</t>
  </si>
  <si>
    <t>Delivering Happiness: A Path to Profits, Passion, and Purpose</t>
  </si>
  <si>
    <t>Tony Hsieh</t>
  </si>
  <si>
    <t>Diagnostic and Statistical Manual of Mental Disorders, 5th Edition: DSM-5</t>
  </si>
  <si>
    <t>American Psychiatric Association</t>
  </si>
  <si>
    <t>Diary of a Wimpy Kid: Hard Luck, Book 8</t>
  </si>
  <si>
    <t>Diary of a Wimpy Kid: The Last Straw (Book 3)</t>
  </si>
  <si>
    <t>Diary of a Wimpy Kid: The Long Haul</t>
  </si>
  <si>
    <t>Difficult Riddles For Smart Kids: 300 Difficult Riddles And Brain Teasers Families Will Love (Books for Smart Kids)</t>
  </si>
  <si>
    <t>M Prefontaine</t>
  </si>
  <si>
    <t>Divergent</t>
  </si>
  <si>
    <t>Divergent / Insurgent</t>
  </si>
  <si>
    <t>Divine Soul Mind Body Healing and Transmission System: The Divine Way to Heal You, Humanity, Mother Earth, and Allâ€¦</t>
  </si>
  <si>
    <t>Zhi Gang Sha</t>
  </si>
  <si>
    <t>Doctor Sleep: A Novel</t>
  </si>
  <si>
    <t>Dog Days (Diary of a Wimpy Kid, Book 4) (Volume 4)</t>
  </si>
  <si>
    <t>Dog Man and Cat Kid: From the Creator of Captain Underpants (Dog Man #4)</t>
  </si>
  <si>
    <t>Dav Pilkey</t>
  </si>
  <si>
    <t>Dog Man: A Tale of Two Kitties: From the Creator of Captain Underpants (Dog Man #3)</t>
  </si>
  <si>
    <t>Dog Man: Brawl of the Wild: From the Creator of Captain Underpants (Dog Man #6)</t>
  </si>
  <si>
    <t>Dog Man: Fetch-22: From the Creator of Captain Underpants (Dog Man #8)</t>
  </si>
  <si>
    <t>Dog Man: For Whom the Ball Rolls: From the Creator of Captain Underpants (Dog Man #7)</t>
  </si>
  <si>
    <t>Dog Man: Lord of the Fleas: From the Creator of Captain Underpants (Dog Man #5)</t>
  </si>
  <si>
    <t>Double Down (Diary of a Wimpy Kid #11)</t>
  </si>
  <si>
    <t>Dover Creative Haven Art Nouveau Animal Designs Coloring Book (Creative Haven Coloring Books)</t>
  </si>
  <si>
    <t>Marty Noble</t>
  </si>
  <si>
    <t>Drive: The Surprising Truth About What Motivates Us</t>
  </si>
  <si>
    <t>Daniel H. Pink</t>
  </si>
  <si>
    <t>Eat This Not That! Supermarket Survival Guide: The No-Diet Weight Loss Solution</t>
  </si>
  <si>
    <t>David Zinczenko</t>
  </si>
  <si>
    <t>Eat This, Not That! Thousands of Simple Food Swaps that Can Save You 10, 20, 30 Pounds--or More!</t>
  </si>
  <si>
    <t>Eat to Live: The Amazing Nutrient-Rich Program for Fast and Sustained Weight Loss, Revised Edition</t>
  </si>
  <si>
    <t>Joel Fuhrman MD</t>
  </si>
  <si>
    <t>Eclipse (Twilight Sagas)</t>
  </si>
  <si>
    <t>Eclipse (Twilight)</t>
  </si>
  <si>
    <t>Educated: A Memoir</t>
  </si>
  <si>
    <t>Tara Westover</t>
  </si>
  <si>
    <t>Enchanted Forest: An Inky Quest and Coloring book (Activity Books, Mindfulness and Meditation, Illustrated Floral Printsâ€¦</t>
  </si>
  <si>
    <t>Johanna Basford</t>
  </si>
  <si>
    <t>Fahrenheit 451</t>
  </si>
  <si>
    <t>Ray Bradbury</t>
  </si>
  <si>
    <t>Fantastic Beasts and Where to Find Them: The Original Screenplay (Harry Potter)</t>
  </si>
  <si>
    <t>J.K. Rowling</t>
  </si>
  <si>
    <t>Fear: Trump in the White House</t>
  </si>
  <si>
    <t>Bob Woodward</t>
  </si>
  <si>
    <t>Fifty Shades Darker</t>
  </si>
  <si>
    <t>E L James</t>
  </si>
  <si>
    <t>Fifty Shades Freed: Book Three of the Fifty Shades Trilogy (Fifty Shades of Grey Series) (English Edition)</t>
  </si>
  <si>
    <t>Fifty Shades of Grey: Book One of the Fifty Shades Trilogy (Fifty Shades of Grey Series)</t>
  </si>
  <si>
    <t>Fifty Shades Trilogy (Fifty Shades of Grey / Fifty Shades Darker / Fifty Shades Freed)</t>
  </si>
  <si>
    <t>Fire and Fury: Inside the Trump White House</t>
  </si>
  <si>
    <t>Michael Wolff</t>
  </si>
  <si>
    <t>First 100 Words</t>
  </si>
  <si>
    <t>Roger Priddy</t>
  </si>
  <si>
    <t>Food Rules: An Eater's Manual</t>
  </si>
  <si>
    <t>Michael Pollan</t>
  </si>
  <si>
    <t>Frozen (Little Golden Book)</t>
  </si>
  <si>
    <t>RH Disney</t>
  </si>
  <si>
    <t>Game Change: Obama and the Clintons, McCain and Palin, and the Race of a Lifetime</t>
  </si>
  <si>
    <t>John Heilemann</t>
  </si>
  <si>
    <t>Game of Thrones Boxed Set: A Game of Thrones/A Clash of Kings/A Storm of Swords/A Feast for Crows</t>
  </si>
  <si>
    <t>George R.R. Martin</t>
  </si>
  <si>
    <t>George Washington's Sacred Fire</t>
  </si>
  <si>
    <t>Peter A. Lillback</t>
  </si>
  <si>
    <t>George Washington's Secret Six: The Spy Ring That Saved the American Revolution</t>
  </si>
  <si>
    <t>Brian Kilmeade</t>
  </si>
  <si>
    <t>Giraffes Can't Dance</t>
  </si>
  <si>
    <t>Giles Andreae</t>
  </si>
  <si>
    <t>Girl, Stop Apologizing: A Shame-Free Plan for Embracing and Achieving Your Goals</t>
  </si>
  <si>
    <t>Rachel Hollis</t>
  </si>
  <si>
    <t>Girl, Wash Your Face: Stop Believing the Lies About Who You Are So You Can Become Who You Were Meant to Be</t>
  </si>
  <si>
    <t>Glenn Beck's Common Sense: The Case Against an Out-of-Control Government, Inspired by Thomas Paine</t>
  </si>
  <si>
    <t>Go Set a Watchman: A Novel</t>
  </si>
  <si>
    <t>Harper Lee</t>
  </si>
  <si>
    <t>Go the F**k to Sleep</t>
  </si>
  <si>
    <t>Adam Mansbach</t>
  </si>
  <si>
    <t>Going Rogue: An American Life</t>
  </si>
  <si>
    <t>Sarah Palin</t>
  </si>
  <si>
    <t>Gone Girl</t>
  </si>
  <si>
    <t>Gillian Flynn</t>
  </si>
  <si>
    <t>Good Days Start With Gratitude: A 52 Week Guide To Cultivate An Attitude Of Gratitude: Gratitude Journal</t>
  </si>
  <si>
    <t>Pretty Simple Press</t>
  </si>
  <si>
    <t>Good to Great: Why Some Companies Make the Leap and Others Don't</t>
  </si>
  <si>
    <t>Jim Collins</t>
  </si>
  <si>
    <t>Goodnight Moon</t>
  </si>
  <si>
    <t>Margaret Wise Brown</t>
  </si>
  <si>
    <t>Goodnight, Goodnight Construction Site (Hardcover Books for Toddlers, Preschool Books for Kids)</t>
  </si>
  <si>
    <t>Sherri Duskey Rinker</t>
  </si>
  <si>
    <t>Grain Brain: The Surprising Truth about Wheat, Carbs, and Sugar--Your Brain's Silent Killers</t>
  </si>
  <si>
    <t>David Perlmutter MD</t>
  </si>
  <si>
    <t>Grey: Fifty Shades of Grey as Told by Christian (Fifty Shades of Grey Series)</t>
  </si>
  <si>
    <t>Guts</t>
  </si>
  <si>
    <t>Raina Telgemeier</t>
  </si>
  <si>
    <t>Hamilton: The Revolution</t>
  </si>
  <si>
    <t>Lin-Manuel Miranda</t>
  </si>
  <si>
    <t>Happy, Happy, Happy: My Life and Legacy as the Duck Commander</t>
  </si>
  <si>
    <t>Phil Robertson</t>
  </si>
  <si>
    <t>Harry Potter and the Chamber of Secrets: The Illustrated Edition (Harry Potter, Book 2)</t>
  </si>
  <si>
    <t>Harry Potter and the Cursed Child, Parts 1 &amp; 2, Special Rehearsal Edition Script</t>
  </si>
  <si>
    <t>Harry Potter and the Goblet of Fire: The Illustrated Edition (Harry Potter, Book 4) (4)</t>
  </si>
  <si>
    <t>J. K. Rowling</t>
  </si>
  <si>
    <t>Harry Potter and the Prisoner of Azkaban: The Illustrated Edition (Harry Potter, Book 3)</t>
  </si>
  <si>
    <t>Harry Potter and the Sorcerer's Stone: The Illustrated Edition (Harry Potter, Book 1)</t>
  </si>
  <si>
    <t>Harry Potter Coloring Book</t>
  </si>
  <si>
    <t>Scholastic</t>
  </si>
  <si>
    <t>Harry Potter Paperback Box Set (Books 1-7)</t>
  </si>
  <si>
    <t>Have a Little Faith: A True Story</t>
  </si>
  <si>
    <t>Mitch Albom</t>
  </si>
  <si>
    <t>Heaven is for Real: A Little Boy's Astounding Story of His Trip to Heaven and Back</t>
  </si>
  <si>
    <t>Todd Burpo</t>
  </si>
  <si>
    <t>Hillbilly Elegy: A Memoir of a Family and Culture in Crisis</t>
  </si>
  <si>
    <t>J. D. Vance</t>
  </si>
  <si>
    <t>Homebody: A Guide to Creating Spaces You Never Want to Leave</t>
  </si>
  <si>
    <t>Joanna Gaines</t>
  </si>
  <si>
    <t>How to Win Friends &amp; Influence People</t>
  </si>
  <si>
    <t>Dale Carnegie</t>
  </si>
  <si>
    <t>Howard Stern Comes Again</t>
  </si>
  <si>
    <t>Howard Stern</t>
  </si>
  <si>
    <t>Humans of New York</t>
  </si>
  <si>
    <t>Brandon Stanton</t>
  </si>
  <si>
    <t>Humans of New York : Stories</t>
  </si>
  <si>
    <t>Hyperbole and a Half: Unfortunate Situations, Flawed Coping Mechanisms, Mayhem, and Other Things That Happened</t>
  </si>
  <si>
    <t>Allie Brosh</t>
  </si>
  <si>
    <t>I Am Confident, Brave &amp; Beautiful: A Coloring Book for Girls</t>
  </si>
  <si>
    <t>Hopscotch Girls</t>
  </si>
  <si>
    <t>I, Alex Cross</t>
  </si>
  <si>
    <t>James Patterson</t>
  </si>
  <si>
    <t>If Animals Kissed Good Night</t>
  </si>
  <si>
    <t>Ann Whitford Paul</t>
  </si>
  <si>
    <t>If I Stay</t>
  </si>
  <si>
    <t>Gayle Forman</t>
  </si>
  <si>
    <t>In the Garden of Beasts: Love, Terror, and an American Family in Hitler's Berlin</t>
  </si>
  <si>
    <t>Eric Larson</t>
  </si>
  <si>
    <t>Inferno</t>
  </si>
  <si>
    <t>Dan Brown</t>
  </si>
  <si>
    <t>Inheritance: Book IV (Inheritance Cycle)</t>
  </si>
  <si>
    <t>Christopher Paolini</t>
  </si>
  <si>
    <t>Instant Pot Pressure Cooker Cookbook: 500 Everyday Recipes for Beginners and Advanced Users. Try Easy and Healthyâ€¦</t>
  </si>
  <si>
    <t>Jennifer Smith</t>
  </si>
  <si>
    <t>It's Not Supposed to Be This Way: Finding Unexpected Strength When Disappointments Leave You Shattered</t>
  </si>
  <si>
    <t>Lysa TerKeurst</t>
  </si>
  <si>
    <t>Jesus Calling: Enjoying Peace in His Presence (with Scripture References)</t>
  </si>
  <si>
    <t>Sarah Young</t>
  </si>
  <si>
    <t>JOURNEY TO THE ICE P</t>
  </si>
  <si>
    <t>Joyland (Hard Case Crime)</t>
  </si>
  <si>
    <t>Killers of the Flower Moon: The Osage Murders and the Birth of the FBI</t>
  </si>
  <si>
    <t>David Grann</t>
  </si>
  <si>
    <t>Killing Jesus (Bill O'Reilly's Killing Series)</t>
  </si>
  <si>
    <t>Bill O'Reilly</t>
  </si>
  <si>
    <t>Killing Kennedy: The End of Camelot</t>
  </si>
  <si>
    <t>Killing Lincoln: The Shocking Assassination that Changed America Forever (Bill O'Reilly's Killing Series)</t>
  </si>
  <si>
    <t>Killing Patton: The Strange Death of World War II's Most Audacious General (Bill O'Reilly's Killing Series)</t>
  </si>
  <si>
    <t>Killing Reagan: The Violent Assault That Changed a Presidency (Bill O'Reilly's Killing Series)</t>
  </si>
  <si>
    <t>Killing the Rising Sun: How America Vanquished World War II Japan (Bill O'Reilly's Killing Series)</t>
  </si>
  <si>
    <t>Kitchen Confidential Updated Edition: Adventures in the Culinary Underbelly (P.S.)</t>
  </si>
  <si>
    <t>Anthony Bourdain</t>
  </si>
  <si>
    <t>Knock-Knock Jokes for Kids</t>
  </si>
  <si>
    <t>Rob Elliott</t>
  </si>
  <si>
    <t>Last Week Tonight with John Oliver Presents A Day in the Life of Marlon Bundo (Better Bundo Book, LGBT ChildrenÂ’s Book)</t>
  </si>
  <si>
    <t>Jill Twiss</t>
  </si>
  <si>
    <t>Laugh-Out-Loud Jokes for Kids</t>
  </si>
  <si>
    <t>Lean In: Women, Work, and the Will to Lead</t>
  </si>
  <si>
    <t>Sheryl Sandberg</t>
  </si>
  <si>
    <t>Leonardo da Vinci</t>
  </si>
  <si>
    <t>Walter Isaacson</t>
  </si>
  <si>
    <t>Lettering and Modern Calligraphy: A Beginner's Guide: Learn Hand Lettering and Brush Lettering</t>
  </si>
  <si>
    <t>Paper Peony Press</t>
  </si>
  <si>
    <t>Liberty and Tyranny: A Conservative Manifesto</t>
  </si>
  <si>
    <t>Mark R. Levin</t>
  </si>
  <si>
    <t>Life</t>
  </si>
  <si>
    <t>Keith Richards</t>
  </si>
  <si>
    <t>Little Bee: A Novel</t>
  </si>
  <si>
    <t>Chris Cleave</t>
  </si>
  <si>
    <t>Little Blue Truck</t>
  </si>
  <si>
    <t>Alice Schertle</t>
  </si>
  <si>
    <t>Little Fires Everywhere</t>
  </si>
  <si>
    <t>Celeste Ng</t>
  </si>
  <si>
    <t>Looking for Alaska</t>
  </si>
  <si>
    <t>John Green</t>
  </si>
  <si>
    <t>Love Wins: A Book About Heaven, Hell, and the Fate of Every Person Who Ever Lived</t>
  </si>
  <si>
    <t>Rob Bell</t>
  </si>
  <si>
    <t>Love You Forever</t>
  </si>
  <si>
    <t>Robert Munsch</t>
  </si>
  <si>
    <t>Magnolia Table: A Collection of Recipes for Gathering</t>
  </si>
  <si>
    <t>Make It Ahead: A Barefoot Contessa Cookbook</t>
  </si>
  <si>
    <t>Make Your Bed: Little Things That Can Change Your Life...And Maybe the World</t>
  </si>
  <si>
    <t>Admiral William H. McRaven</t>
  </si>
  <si>
    <t>Mastering the Art of French Cooking, Vol. 2</t>
  </si>
  <si>
    <t>Julia Child</t>
  </si>
  <si>
    <t>Milk and Honey</t>
  </si>
  <si>
    <t>Rupi Kaur</t>
  </si>
  <si>
    <t>Milk and Vine: Inspirational Quotes From Classic Vines</t>
  </si>
  <si>
    <t>Adam Gasiewski</t>
  </si>
  <si>
    <t>Mindset: The New Psychology of Success</t>
  </si>
  <si>
    <t>Carol S. Dweck</t>
  </si>
  <si>
    <t>Mockingjay (The Hunger Games)</t>
  </si>
  <si>
    <t>National Geographic Kids Why?: Over 1,111 Answers to Everything</t>
  </si>
  <si>
    <t>Crispin Boyer</t>
  </si>
  <si>
    <t>National Geographic Little Kids First Big Book of Why (National Geographic Little Kids First Big Books)</t>
  </si>
  <si>
    <t>Amy Shields</t>
  </si>
  <si>
    <t>New Moon (The Twilight Saga)</t>
  </si>
  <si>
    <t>Night (Night)</t>
  </si>
  <si>
    <t>Elie Wiesel</t>
  </si>
  <si>
    <t>No Easy Day: The Autobiography of a Navy Seal: The Firsthand Account of the Mission That Killed Osama Bin Laden</t>
  </si>
  <si>
    <t>Mark Owen</t>
  </si>
  <si>
    <t>Obama: An Intimate Portrait</t>
  </si>
  <si>
    <t>Pete Souza</t>
  </si>
  <si>
    <t>Oh, the Places You'll Go!</t>
  </si>
  <si>
    <t>Dr. Seuss</t>
  </si>
  <si>
    <t>Old School (Diary of a Wimpy Kid #10)</t>
  </si>
  <si>
    <t>Olive Kitteridge</t>
  </si>
  <si>
    <t>Elizabeth Strout</t>
  </si>
  <si>
    <t>One Thousand Gifts: A Dare to Live Fully Right Where You Are</t>
  </si>
  <si>
    <t>Ann Voskamp</t>
  </si>
  <si>
    <t>Option B: Facing Adversity, Building Resilience, and Finding Joy</t>
  </si>
  <si>
    <t>Origin: A Novel (Robert Langdon)</t>
  </si>
  <si>
    <t>Orphan Train</t>
  </si>
  <si>
    <t>Christina Baker Kline</t>
  </si>
  <si>
    <t>Outliers: The Story of Success</t>
  </si>
  <si>
    <t>P is for Potty! (Sesame Street) (Lift-the-Flap)</t>
  </si>
  <si>
    <t>Naomi Kleinberg</t>
  </si>
  <si>
    <t>Percy Jackson and the Olympians Paperback Boxed Set (Books 1-3)</t>
  </si>
  <si>
    <t>Rick Riordan</t>
  </si>
  <si>
    <t>Player's Handbook (Dungeons &amp; Dragons)</t>
  </si>
  <si>
    <t>Wizards RPG Team</t>
  </si>
  <si>
    <t>PokÃ©mon Deluxe Essential Handbook: The Need-to-Know Stats and Facts on Over 700 PokÃ©mon</t>
  </si>
  <si>
    <t>Proof of Heaven: A Neurosurgeon's Journey into the Afterlife</t>
  </si>
  <si>
    <t>Eben Alexander</t>
  </si>
  <si>
    <t>Publication Manual of the American Psychological Association, 6th Edition</t>
  </si>
  <si>
    <t>American Psychological Association</t>
  </si>
  <si>
    <t>Puppy Birthday to You! (Paw Patrol) (Little Golden Book)</t>
  </si>
  <si>
    <t>Golden Books</t>
  </si>
  <si>
    <t>Quiet: The Power of Introverts in a World That Can't Stop Talking</t>
  </si>
  <si>
    <t>Susan Cain</t>
  </si>
  <si>
    <t>Radical: Taking Back Your Faith from the American Dream</t>
  </si>
  <si>
    <t>David Platt</t>
  </si>
  <si>
    <t>Ready Player One: A Novel</t>
  </si>
  <si>
    <t>Ernest Cline</t>
  </si>
  <si>
    <t>Rush Revere and the Brave Pilgrims: Time-Travel Adventures with Exceptional Americans (1)</t>
  </si>
  <si>
    <t>Rush Limbaugh</t>
  </si>
  <si>
    <t>Rush Revere and the First Patriots: Time-Travel Adventures With Exceptional Americans (2)</t>
  </si>
  <si>
    <t>Salt, Fat, Acid, Heat: Mastering the Elements of Good Cooking</t>
  </si>
  <si>
    <t>Samin Nosrat</t>
  </si>
  <si>
    <t>Sarah's Key</t>
  </si>
  <si>
    <t>Tatiana de Rosnay</t>
  </si>
  <si>
    <t>School Zone - Big Preschool Workbook - Ages 4 and Up, Colors, Shapes, Numbers 1-10, Alphabet, Pre-Writing, Pre-Readingâ€¦</t>
  </si>
  <si>
    <t>School Zone</t>
  </si>
  <si>
    <t>Secret Garden: An Inky Treasure Hunt and Coloring Book (For Adults, mindfulness coloring)</t>
  </si>
  <si>
    <t>Sh*t My Dad Says</t>
  </si>
  <si>
    <t>Justin Halpern</t>
  </si>
  <si>
    <t>Ship of Fools: How a Selfish Ruling Class Is Bringing America to the Brink of Revolution</t>
  </si>
  <si>
    <t>Tucker Carlson</t>
  </si>
  <si>
    <t>Shred: The Revolutionary Diet: 6 Weeks 4 Inches 2 Sizes</t>
  </si>
  <si>
    <t>Ian K. Smith M.D.</t>
  </si>
  <si>
    <t>Sookie Stackhouse</t>
  </si>
  <si>
    <t>Soul Healing Miracles: Ancient and New Sacred Wisdom, Knowledge, and Practical Techniques for Healing the Spiritualâ€¦</t>
  </si>
  <si>
    <t>Steve Jobs</t>
  </si>
  <si>
    <t>Strange Planet (Strange Planet Series)</t>
  </si>
  <si>
    <t>Nathan W. Pyle</t>
  </si>
  <si>
    <t>StrengthsFinder 2.0</t>
  </si>
  <si>
    <t>Gallup</t>
  </si>
  <si>
    <t>Super Freakonomics: Global Cooling, Patriotic Prostitutes, and Why Suicide Bombers Should Buy Life Insurance</t>
  </si>
  <si>
    <t>Steven D. Levitt</t>
  </si>
  <si>
    <t>Switch: How to Change Things When Change Is Hard</t>
  </si>
  <si>
    <t>Chip Heath</t>
  </si>
  <si>
    <t>Sycamore Row (Jake Brigance)</t>
  </si>
  <si>
    <t>John Grisham</t>
  </si>
  <si>
    <t>Teach Like a Champion: 49 Techniques that Put Students on the Path to College</t>
  </si>
  <si>
    <t>Doug Lemov</t>
  </si>
  <si>
    <t>The 17 Day Diet: A Doctor's Plan Designed for Rapid Results</t>
  </si>
  <si>
    <t>Mike Moreno</t>
  </si>
  <si>
    <t>The 4 Hour Body: An Uncommon Guide to Rapid Fat Loss, Incredible Sex and Becoming Superhuman</t>
  </si>
  <si>
    <t>Timothy Ferriss</t>
  </si>
  <si>
    <t>The 5 Love Languages: The Secret to Love That Lasts</t>
  </si>
  <si>
    <t>Gary Chapman</t>
  </si>
  <si>
    <t>The 5 Love Languages: The Secret to Love that Lasts</t>
  </si>
  <si>
    <t>The 5000 Year Leap</t>
  </si>
  <si>
    <t>W. Cleon Skousen</t>
  </si>
  <si>
    <t>The 7 Habits of Highly Effective People: Powerful Lessons in Personal Change</t>
  </si>
  <si>
    <t>Stephen R. Covey</t>
  </si>
  <si>
    <t>The Alchemist</t>
  </si>
  <si>
    <t>Paulo Coelho</t>
  </si>
  <si>
    <t>The Amateur</t>
  </si>
  <si>
    <t>Edward Klein</t>
  </si>
  <si>
    <t>The Art of Racing in the Rain: A Novel</t>
  </si>
  <si>
    <t>Garth Stein</t>
  </si>
  <si>
    <t>The Big Short: Inside the Doomsday Machine</t>
  </si>
  <si>
    <t>Michael Lewis</t>
  </si>
  <si>
    <t>The Blood of Olympus (The Heroes of Olympus (5))</t>
  </si>
  <si>
    <t>The Blood Sugar Solution: The UltraHealthy Program for Losing Weight, Preventing Disease, and Feeling Great Now!</t>
  </si>
  <si>
    <t>Mark Hyman M.D.</t>
  </si>
  <si>
    <t>The Body Keeps the Score: Brain, Mind, and Body in the Healing of Trauma</t>
  </si>
  <si>
    <t>Bessel van der Kolk M.D.</t>
  </si>
  <si>
    <t>The Book of Basketball: The NBA According to The Sports Guy</t>
  </si>
  <si>
    <t>Bill Simmons</t>
  </si>
  <si>
    <t>The Book Thief</t>
  </si>
  <si>
    <t>Markus Zusak</t>
  </si>
  <si>
    <t>The Book with No Pictures</t>
  </si>
  <si>
    <t>B. J. Novak</t>
  </si>
  <si>
    <t>The Boys in the Boat: Nine Americans and Their Epic Quest for Gold at the 1936 Berlin Olympics</t>
  </si>
  <si>
    <t>Daniel James Brown</t>
  </si>
  <si>
    <t>The Casual Vacancy</t>
  </si>
  <si>
    <t>The China Study: The Most Comprehensive Study of Nutrition Ever Conducted And the Startling Implications for Dietâ€¦</t>
  </si>
  <si>
    <t>Thomas Campbell</t>
  </si>
  <si>
    <t>The Complete Ketogenic Diet for Beginners: Your Essential Guide to Living the Keto Lifestyle</t>
  </si>
  <si>
    <t>Amy Ramos</t>
  </si>
  <si>
    <t>The Confession: A Novel</t>
  </si>
  <si>
    <t>The Constitution of the United States</t>
  </si>
  <si>
    <t>Delegates of the ConstitutionalÂ…</t>
  </si>
  <si>
    <t>The Daily Show with Jon Stewart Presents Earth (The Book): A Visitor's Guide to the Human Race</t>
  </si>
  <si>
    <t>Jon Stewart</t>
  </si>
  <si>
    <t>The Day the Crayons Quit</t>
  </si>
  <si>
    <t>Drew Daywalt</t>
  </si>
  <si>
    <t>The Dukan Diet: 2 Steps to Lose the Weight, 2 Steps to Keep It Off Forever</t>
  </si>
  <si>
    <t>Pierre Dukan</t>
  </si>
  <si>
    <t>The Elegance of the Hedgehog</t>
  </si>
  <si>
    <t>Muriel Barbery</t>
  </si>
  <si>
    <t>The Fault in Our Stars</t>
  </si>
  <si>
    <t>The Five Dysfunctions of a Team: A Leadership Fable</t>
  </si>
  <si>
    <t>Patrick Lencioni</t>
  </si>
  <si>
    <t>The Five Love Languages: How to Express Heartfelt Commitment to Your Mate</t>
  </si>
  <si>
    <t>The Four Agreements: A Practical Guide to Personal Freedom (A Toltec Wisdom Book)</t>
  </si>
  <si>
    <t>Don Miguel Ruiz</t>
  </si>
  <si>
    <t>The Getaway</t>
  </si>
  <si>
    <t>The Girl on the Train</t>
  </si>
  <si>
    <t>Paula Hawkins</t>
  </si>
  <si>
    <t>The Girl Who Kicked the Hornet's Nest (Millennium Trilogy)</t>
  </si>
  <si>
    <t>Stieg Larsson</t>
  </si>
  <si>
    <t>The Girl Who Played with Fire (Millennium Series)</t>
  </si>
  <si>
    <t>The Girl Who Played with Fire (Millennium)</t>
  </si>
  <si>
    <t>The Girl with the Dragon Tattoo (Millennium Series)</t>
  </si>
  <si>
    <t>The Going-To-Bed Book</t>
  </si>
  <si>
    <t>Sandra Boynton</t>
  </si>
  <si>
    <t>The Goldfinch: A Novel (Pulitzer Prize for Fiction)</t>
  </si>
  <si>
    <t>Donna Tartt</t>
  </si>
  <si>
    <t>The Great Gatsby</t>
  </si>
  <si>
    <t>F. Scott Fitzgerald</t>
  </si>
  <si>
    <t>The Guardians: A Novel</t>
  </si>
  <si>
    <t>The Guernsey Literary and Potato Peel Pie Society</t>
  </si>
  <si>
    <t>Mary Ann Shaffer</t>
  </si>
  <si>
    <t>The Handmaid's Tale</t>
  </si>
  <si>
    <t>Margaret Atwood</t>
  </si>
  <si>
    <t>The Harbinger: The Ancient Mystery that Holds the Secret of America's Future</t>
  </si>
  <si>
    <t>Jonathan Cahn</t>
  </si>
  <si>
    <t>The Hate U Give</t>
  </si>
  <si>
    <t>Angie Thomas</t>
  </si>
  <si>
    <t>The Help</t>
  </si>
  <si>
    <t>Kathryn Stockett</t>
  </si>
  <si>
    <t>The House of Hades (Heroes of Olympus, Book 4)</t>
  </si>
  <si>
    <t>The Hunger Games</t>
  </si>
  <si>
    <t>The Hunger Games (Book 1)</t>
  </si>
  <si>
    <t>The Hunger Games Trilogy Boxed Set (1)</t>
  </si>
  <si>
    <t>The Immortal Life of Henrietta Lacks</t>
  </si>
  <si>
    <t>Rebecca Skloot</t>
  </si>
  <si>
    <t>The Instant Pot Electric Pressure Cooker Cookbook: Easy Recipes for Fast &amp; Healthy Meals</t>
  </si>
  <si>
    <t>Laurel Randolph</t>
  </si>
  <si>
    <t>The Last Lecture</t>
  </si>
  <si>
    <t>Randy Pausch</t>
  </si>
  <si>
    <t>The Last Olympian (Percy Jackson and the Olympians, Book 5)</t>
  </si>
  <si>
    <t>The Legend of Zelda: Hyrule Historia</t>
  </si>
  <si>
    <t>Patrick Thorpe</t>
  </si>
  <si>
    <t>The Lego Ideas Book: Unlock Your Imagination</t>
  </si>
  <si>
    <t>Daniel Lipkowitz</t>
  </si>
  <si>
    <t>The Life-Changing Magic of Tidying Up: The Japanese Art of Decluttering and Organizing</t>
  </si>
  <si>
    <t>Marie KondÅ</t>
  </si>
  <si>
    <t>The Litigators</t>
  </si>
  <si>
    <t>The Lost Hero (Heroes of Olympus, Book 1)</t>
  </si>
  <si>
    <t>The Lost Symbol</t>
  </si>
  <si>
    <t>The Love Dare</t>
  </si>
  <si>
    <t>Stephen Kendrick</t>
  </si>
  <si>
    <t>The Magnolia Story</t>
  </si>
  <si>
    <t>Chip Gaines</t>
  </si>
  <si>
    <t>The Mark of Athena (Heroes of Olympus, Book 3)</t>
  </si>
  <si>
    <t>The Martian</t>
  </si>
  <si>
    <t>Andy Weir</t>
  </si>
  <si>
    <t>The Maze Runner (Book 1)</t>
  </si>
  <si>
    <t>James Dashner</t>
  </si>
  <si>
    <t>The Meltdown (Diary of a Wimpy Kid Book 13)</t>
  </si>
  <si>
    <t>The Mueller Report</t>
  </si>
  <si>
    <t>The Washington Post</t>
  </si>
  <si>
    <t>The Nightingale: A Novel</t>
  </si>
  <si>
    <t>Kristin Hannah</t>
  </si>
  <si>
    <t>The Official SAT Study Guide</t>
  </si>
  <si>
    <t>The College Board</t>
  </si>
  <si>
    <t>The Official SAT Study Guide, 2016 Edition (Official Study Guide for the New Sat)</t>
  </si>
  <si>
    <t>The Paris Wife: A Novel</t>
  </si>
  <si>
    <t>Paula McLain</t>
  </si>
  <si>
    <t>The Pioneer Woman Cooks: A Year of Holidays: 140 Step-by-Step Recipes for Simple, Scrumptious Celebrations</t>
  </si>
  <si>
    <t>Ree Drummond</t>
  </si>
  <si>
    <t>The Pioneer Woman Cooks: Dinnertime - Comfort Classics, Freezer Food, 16-minute Meals, and Other Delicious Ways to Solveâ€¦</t>
  </si>
  <si>
    <t>The Pioneer Woman Cooks: Food from My Frontier</t>
  </si>
  <si>
    <t>The Plant Paradox Cookbook: 100 Delicious Recipes to Help You Lose Weight, Heal Your Gut, and Live Lectin-Free</t>
  </si>
  <si>
    <t>Dr. Steven R Gundry MD</t>
  </si>
  <si>
    <t>The Plant Paradox: The Hidden Dangers in "Healthy" Foods That Cause Disease and Weight Gain</t>
  </si>
  <si>
    <t>The Pout-Pout Fish</t>
  </si>
  <si>
    <t>Deborah Diesen</t>
  </si>
  <si>
    <t>The Power of Habit: Why We Do What We Do in Life and Business</t>
  </si>
  <si>
    <t>Charles Duhigg</t>
  </si>
  <si>
    <t>The President Is Missing: A Novel</t>
  </si>
  <si>
    <t>The Racketeer</t>
  </si>
  <si>
    <t>The Red Pyramid (The Kane Chronicles, Book 1)</t>
  </si>
  <si>
    <t>The Road to Serfdom: Text and Documents--The Definitive Edition (The Collected Works of F. A. Hayek, Volume 2)</t>
  </si>
  <si>
    <t>F. A. Hayek</t>
  </si>
  <si>
    <t>The Serpent's Shadow (The Kane Chronicles, Book 3)</t>
  </si>
  <si>
    <t>The Shack: Where Tragedy Confronts Eternity</t>
  </si>
  <si>
    <t>William P. Young</t>
  </si>
  <si>
    <t>The Short Second Life of Bree Tanner: An Eclipse Novella (The Twilight Saga)</t>
  </si>
  <si>
    <t>The Silent Patient</t>
  </si>
  <si>
    <t>Alex Michaelides</t>
  </si>
  <si>
    <t>The Son of Neptune (Heroes of Olympus, Book 2)</t>
  </si>
  <si>
    <t>The Subtle Art of Not Giving a F*ck: A Counterintuitive Approach to Living a Good Life</t>
  </si>
  <si>
    <t>Mark Manson</t>
  </si>
  <si>
    <t>The Sun and Her Flowers</t>
  </si>
  <si>
    <t>The Third Wheel (Diary of a Wimpy Kid, Book 7)</t>
  </si>
  <si>
    <t>The Throne of Fire (The Kane Chronicles, Book 2)</t>
  </si>
  <si>
    <t>The Time Traveler's Wife</t>
  </si>
  <si>
    <t>Audrey Niffenegger</t>
  </si>
  <si>
    <t>The Tipping Point: How Little Things Can Make a Big Difference</t>
  </si>
  <si>
    <t>The Total Money Makeover: Classic Edition: A Proven Plan for Financial Fitness</t>
  </si>
  <si>
    <t>Dave Ramsey</t>
  </si>
  <si>
    <t>The Twilight Saga Collection</t>
  </si>
  <si>
    <t>The Ugly Truth (Diary of a Wimpy Kid, Book 5)</t>
  </si>
  <si>
    <t>The Unofficial Harry Potter Cookbook: From Cauldron Cakes to Knickerbocker Glory--More Than 150 Magical Recipes forâ€¦</t>
  </si>
  <si>
    <t>Dinah Bucholz</t>
  </si>
  <si>
    <t>The Very Hungry Caterpillar</t>
  </si>
  <si>
    <t>Eric Carle</t>
  </si>
  <si>
    <t>The Whole30: The 30-Day Guide to Total Health and Food Freedom</t>
  </si>
  <si>
    <t>Melissa Hartwig Urban</t>
  </si>
  <si>
    <t>The Wonderful Things You Will Be</t>
  </si>
  <si>
    <t>Emily Winfield Martin</t>
  </si>
  <si>
    <t>The Wonky Donkey</t>
  </si>
  <si>
    <t>Craig Smith</t>
  </si>
  <si>
    <t>The Wright Brothers</t>
  </si>
  <si>
    <t>David McCullough</t>
  </si>
  <si>
    <t>Things That Matter: Three Decades of Passions, Pastimes and Politics [Deckled Edge]</t>
  </si>
  <si>
    <t>Charles Krauthammer</t>
  </si>
  <si>
    <t>Thinking, Fast and Slow</t>
  </si>
  <si>
    <t>Daniel Kahneman</t>
  </si>
  <si>
    <t>Thirteen Reasons Why</t>
  </si>
  <si>
    <t>Jay Asher</t>
  </si>
  <si>
    <t>Thomas Jefferson: The Art of Power</t>
  </si>
  <si>
    <t>Jon Meacham</t>
  </si>
  <si>
    <t>Three Cups of Tea: One Man's Mission to Promote Peace - One School at a Time</t>
  </si>
  <si>
    <t>Greg Mortenson</t>
  </si>
  <si>
    <t>Thug Kitchen: The Official Cookbook: Eat Like You Give a F*ck (Thug Kitchen Cookbooks)</t>
  </si>
  <si>
    <t>Thug Kitchen</t>
  </si>
  <si>
    <t>Tina Fey: Bossypants</t>
  </si>
  <si>
    <t>Tina Fey</t>
  </si>
  <si>
    <t>To Kill a Mockingbird</t>
  </si>
  <si>
    <t>Tools of Titans: The Tactics, Routines, and Habits of Billionaires, Icons, and World-Class Performers</t>
  </si>
  <si>
    <t>Towers of Midnight (Wheel of Time, Book Thirteen)</t>
  </si>
  <si>
    <t>Robert Jordan</t>
  </si>
  <si>
    <t>True Compass: A Memoir</t>
  </si>
  <si>
    <t>Edward M. Kennedy</t>
  </si>
  <si>
    <t>Twilight (The Twilight Saga, Book 1)</t>
  </si>
  <si>
    <t>Ultimate Sticker Book: Frozen: More Than 60 Reusable Full-Color Stickers</t>
  </si>
  <si>
    <t>Unbroken: A World War II Story of Survival, Resilience, and Redemption</t>
  </si>
  <si>
    <t>Laura Hillenbrand</t>
  </si>
  <si>
    <t>Under the Dome: A Novel</t>
  </si>
  <si>
    <t>Unfreedom of the Press</t>
  </si>
  <si>
    <t>Unicorn Coloring Book: For Kids Ages 4-8 (US Edition) (Silly Bear Coloring Books)</t>
  </si>
  <si>
    <t>Silly Bear</t>
  </si>
  <si>
    <t>Uninvited: Living Loved When You Feel Less Than, Left Out, and Lonely</t>
  </si>
  <si>
    <t>Watchmen</t>
  </si>
  <si>
    <t>Alan Moore</t>
  </si>
  <si>
    <t>Water for Elephants: A Novel</t>
  </si>
  <si>
    <t>Sara Gruen</t>
  </si>
  <si>
    <t>What Happened</t>
  </si>
  <si>
    <t>Hillary Rodham Clinton</t>
  </si>
  <si>
    <t>What If?: Serious Scientific Answers to Absurd Hypothetical Questions</t>
  </si>
  <si>
    <t>Randall Munroe</t>
  </si>
  <si>
    <t>What Pet Should I Get? (Classic Seuss)</t>
  </si>
  <si>
    <t>What Should Danny Do? (The Power to Choose Series)</t>
  </si>
  <si>
    <t>Adir Levy</t>
  </si>
  <si>
    <t>What to Expect When You're Expecting</t>
  </si>
  <si>
    <t>Heidi Murkoff</t>
  </si>
  <si>
    <t>Wheat Belly: Lose the Wheat, Lose the Weight, and Find Your Path Back to Health</t>
  </si>
  <si>
    <t>William Davis</t>
  </si>
  <si>
    <t>When Breath Becomes Air</t>
  </si>
  <si>
    <t>Paul Kalanithi</t>
  </si>
  <si>
    <t>Where the Crawdads Sing</t>
  </si>
  <si>
    <t>Delia Owens</t>
  </si>
  <si>
    <t>Where the Wild Things Are</t>
  </si>
  <si>
    <t>Maurice Sendak</t>
  </si>
  <si>
    <t>Whose Boat Is This Boat?: Comments That Don't Help in the Aftermath of a Hurricane</t>
  </si>
  <si>
    <t>The Staff of The Late Show withÂ…</t>
  </si>
  <si>
    <t>Wild: From Lost to Found on the Pacific Crest Trail</t>
  </si>
  <si>
    <t>Cheryl Strayed</t>
  </si>
  <si>
    <t>Winter of the World: Book Two of the Century Trilogy</t>
  </si>
  <si>
    <t>Ken Follett</t>
  </si>
  <si>
    <t>Women Food and God: An Unexpected Path to Almost Everything</t>
  </si>
  <si>
    <t>Geneen Roth</t>
  </si>
  <si>
    <t>Wonder</t>
  </si>
  <si>
    <t>R. J. Palacio</t>
  </si>
  <si>
    <t>Wrecking Ball (Diary of a Wimpy Kid Book 14)</t>
  </si>
  <si>
    <t>You Are a Badass: How to Stop Doubting Your Greatness and Start Living an Awesome Life</t>
  </si>
  <si>
    <t>Jen Sincero</t>
  </si>
  <si>
    <t>Rating</t>
  </si>
  <si>
    <t>Mapping</t>
  </si>
  <si>
    <t>Exceptional</t>
  </si>
  <si>
    <t>&gt;4.8</t>
  </si>
  <si>
    <t>Above average</t>
  </si>
  <si>
    <t>&gt;4.6</t>
  </si>
  <si>
    <t>Average</t>
  </si>
  <si>
    <t>&gt;4.5</t>
  </si>
  <si>
    <t>poor</t>
  </si>
  <si>
    <t>&gt;4</t>
  </si>
  <si>
    <t>very  poor</t>
  </si>
  <si>
    <t>&lt;4</t>
  </si>
  <si>
    <t xml:space="preserve"> </t>
  </si>
  <si>
    <t>Review</t>
  </si>
  <si>
    <t>Count</t>
  </si>
  <si>
    <t>Mean</t>
  </si>
  <si>
    <t>Median</t>
  </si>
  <si>
    <t>Min</t>
  </si>
  <si>
    <t>Max</t>
  </si>
  <si>
    <t>Range</t>
  </si>
  <si>
    <t>Q1 (25%)</t>
  </si>
  <si>
    <t>Q3 (75%)</t>
  </si>
  <si>
    <t>St.d</t>
  </si>
  <si>
    <t>Std</t>
  </si>
  <si>
    <t>Unique</t>
  </si>
  <si>
    <t>User Rating vs Price</t>
  </si>
  <si>
    <t>User Rating vs Review</t>
  </si>
  <si>
    <t>Covariance</t>
  </si>
  <si>
    <t>Correlation</t>
  </si>
  <si>
    <t>What is the correlation between the rating and the price of the books?</t>
  </si>
  <si>
    <t>The correlation between user ratings and book prices is around -0.133, showing a very weak negative relationship. This means there's no strong connection between how much a book costs and how users rate it.</t>
  </si>
  <si>
    <t>Price by Frequency</t>
  </si>
  <si>
    <t>count of name</t>
  </si>
  <si>
    <t>Grand Total</t>
  </si>
  <si>
    <t>0-1</t>
  </si>
  <si>
    <t>1-10</t>
  </si>
  <si>
    <t>11-20</t>
  </si>
  <si>
    <t>21-30</t>
  </si>
  <si>
    <t>31-40</t>
  </si>
  <si>
    <t>41-50</t>
  </si>
  <si>
    <t>51-60</t>
  </si>
  <si>
    <t>Average of User Rating</t>
  </si>
  <si>
    <t>Average Price Per Year</t>
  </si>
  <si>
    <t>Average of Price</t>
  </si>
  <si>
    <t>Rating by Frequency</t>
  </si>
  <si>
    <t>Count of Name</t>
  </si>
  <si>
    <t>Above Average</t>
  </si>
  <si>
    <t>Poor</t>
  </si>
  <si>
    <t>Very Poor</t>
  </si>
  <si>
    <t>Pivot Table</t>
  </si>
  <si>
    <t>Values</t>
  </si>
  <si>
    <t>Average of Reviews</t>
  </si>
  <si>
    <t>Average Rating Per Year</t>
  </si>
  <si>
    <t>Average Price</t>
  </si>
  <si>
    <t>avg price</t>
  </si>
  <si>
    <t>fiction</t>
  </si>
  <si>
    <t>total</t>
  </si>
  <si>
    <t>count</t>
  </si>
  <si>
    <t>%</t>
  </si>
  <si>
    <t>Non fiction</t>
  </si>
  <si>
    <t>avg rating</t>
  </si>
  <si>
    <t>81-90</t>
  </si>
  <si>
    <t>101-110</t>
  </si>
  <si>
    <t>Average Rating</t>
  </si>
  <si>
    <t>Count of Reviews</t>
  </si>
  <si>
    <t>37-20036</t>
  </si>
  <si>
    <t>20037-40036</t>
  </si>
  <si>
    <t>40037-60036</t>
  </si>
  <si>
    <t>60037-80036</t>
  </si>
  <si>
    <t>80037-100036</t>
  </si>
  <si>
    <t>Review group Distribution</t>
  </si>
  <si>
    <t>Top 5 Most Expensive Books</t>
  </si>
  <si>
    <t>Top 5 Bestselling books by review</t>
  </si>
  <si>
    <t>50 Bestselling Book: 2013 - 2019</t>
  </si>
  <si>
    <t>Amazon Bestselling Books Data</t>
  </si>
  <si>
    <t>Amazon's Bestselling Book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</si>
</sst>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4" formatCode="_ &quot;₹&quot;\ * #,##0.00_ ;_ &quot;₹&quot;\ * \-#,##0.00_ ;_ &quot;₹&quot;\ * &quot;-&quot;??_ ;_ @_ "/>
    <numFmt numFmtId="43" formatCode="_ * #,##0.00_ ;_ * \-#,##0.00_ ;_ * &quot;-&quot;??_ ;_ @_ "/>
    <numFmt numFmtId="164" formatCode="_-[$$-409]* #,##0.00_ ;_-[$$-409]* \-#,##0.00\ ;_-[$$-409]* &quot;-&quot;??_ ;_-@_ "/>
    <numFmt numFmtId="165" formatCode="[$$-409]#,##0.00"/>
    <numFmt numFmtId="166" formatCode="#,##0.0"/>
    <numFmt numFmtId="167" formatCode="_ * #,##0_ ;_ * \-#,##0_ ;_ * &quot;-&quot;??_ ;_ @_ "/>
    <numFmt numFmtId="168" formatCode="#,##0_ ;\-#,##0\ "/>
    <numFmt numFmtId="169" formatCode="[$$-409]#,##0"/>
  </numFmts>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sz val="14"/>
      <color theme="0"/>
      <name val="Calibri"/>
      <family val="2"/>
      <scheme val="minor"/>
    </font>
    <font>
      <sz val="28"/>
      <color theme="1"/>
      <name val="Segoe UI Light"/>
      <family val="2"/>
    </font>
    <font>
      <sz val="16"/>
      <color theme="1"/>
      <name val="Calibri"/>
      <family val="2"/>
      <scheme val="minor"/>
    </font>
    <font>
      <b/>
      <sz val="20"/>
      <color theme="0"/>
      <name val="Segoe UI Black"/>
      <family val="2"/>
    </font>
    <font>
      <b/>
      <sz val="18"/>
      <color theme="0"/>
      <name val="Segoe UI Black"/>
      <family val="2"/>
    </font>
    <font>
      <sz val="14"/>
      <color rgb="FFFF0000"/>
      <name val="Calibri"/>
      <family val="2"/>
      <scheme val="minor"/>
    </font>
    <font>
      <sz val="14"/>
      <color theme="0"/>
      <name val="Calibri"/>
      <family val="2"/>
      <scheme val="minor"/>
    </font>
    <font>
      <sz val="11"/>
      <color theme="2"/>
      <name val="Calibri"/>
      <family val="2"/>
      <scheme val="minor"/>
    </font>
    <font>
      <b/>
      <sz val="23"/>
      <color theme="0" tint="-0.14999847407452621"/>
      <name val="Calibri"/>
      <family val="2"/>
      <scheme val="minor"/>
    </font>
    <font>
      <b/>
      <sz val="14"/>
      <color theme="0" tint="-0.34998626667073579"/>
      <name val="Calibri"/>
      <family val="2"/>
      <scheme val="minor"/>
    </font>
    <font>
      <b/>
      <sz val="22"/>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1" tint="0.34998626667073579"/>
        <bgColor indexed="64"/>
      </patternFill>
    </fill>
    <fill>
      <patternFill patternType="solid">
        <fgColor theme="0"/>
        <bgColor indexed="64"/>
      </patternFill>
    </fill>
    <fill>
      <patternFill patternType="solid">
        <fgColor theme="1"/>
        <bgColor indexed="64"/>
      </patternFill>
    </fill>
    <fill>
      <patternFill patternType="solid">
        <fgColor theme="8"/>
        <bgColor theme="8"/>
      </patternFill>
    </fill>
    <fill>
      <patternFill patternType="solid">
        <fgColor theme="8" tint="0.79998168889431442"/>
        <bgColor theme="8" tint="0.79998168889431442"/>
      </patternFill>
    </fill>
    <fill>
      <patternFill patternType="solid">
        <fgColor theme="4"/>
        <bgColor indexed="64"/>
      </patternFill>
    </fill>
    <fill>
      <patternFill patternType="solid">
        <fgColor theme="5"/>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double">
        <color auto="1"/>
      </bottom>
      <diagonal/>
    </border>
    <border>
      <left/>
      <right/>
      <top style="thin">
        <color theme="8" tint="0.39997558519241921"/>
      </top>
      <bottom style="thin">
        <color theme="8" tint="0.39997558519241921"/>
      </bottom>
      <diagonal/>
    </border>
    <border>
      <left style="thin">
        <color theme="8" tint="0.39997558519241921"/>
      </left>
      <right/>
      <top style="thin">
        <color theme="8" tint="0.39997558519241921"/>
      </top>
      <bottom style="thin">
        <color theme="8" tint="0.39997558519241921"/>
      </bottom>
      <diagonal/>
    </border>
    <border>
      <left/>
      <right/>
      <top/>
      <bottom style="medium">
        <color indexed="64"/>
      </bottom>
      <diagonal/>
    </border>
    <border>
      <left style="thin">
        <color theme="4"/>
      </left>
      <right/>
      <top style="thin">
        <color theme="4"/>
      </top>
      <bottom/>
      <diagonal/>
    </border>
    <border>
      <left/>
      <right style="thin">
        <color theme="4"/>
      </right>
      <top style="thin">
        <color theme="4"/>
      </top>
      <bottom/>
      <diagonal/>
    </border>
    <border>
      <left style="thin">
        <color theme="4"/>
      </left>
      <right/>
      <top/>
      <bottom/>
      <diagonal/>
    </border>
    <border>
      <left/>
      <right style="thin">
        <color theme="4"/>
      </right>
      <top/>
      <bottom/>
      <diagonal/>
    </border>
    <border>
      <left style="thin">
        <color theme="4"/>
      </left>
      <right/>
      <top/>
      <bottom style="thin">
        <color theme="4"/>
      </bottom>
      <diagonal/>
    </border>
    <border>
      <left/>
      <right style="thin">
        <color theme="4"/>
      </right>
      <top/>
      <bottom style="thin">
        <color theme="4"/>
      </bottom>
      <diagonal/>
    </border>
  </borders>
  <cellStyleXfs count="44">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cellStyleXfs>
  <cellXfs count="85">
    <xf numFmtId="0" fontId="0" fillId="0" borderId="0" xfId="0"/>
    <xf numFmtId="164" fontId="0" fillId="0" borderId="0" xfId="1" applyNumberFormat="1" applyFont="1"/>
    <xf numFmtId="2" fontId="0" fillId="0" borderId="0" xfId="1" applyNumberFormat="1" applyFont="1"/>
    <xf numFmtId="0" fontId="18" fillId="33" borderId="0" xfId="0" applyFont="1" applyFill="1"/>
    <xf numFmtId="0" fontId="0" fillId="0" borderId="0" xfId="0" pivotButton="1"/>
    <xf numFmtId="2" fontId="0" fillId="0" borderId="0" xfId="0" applyNumberFormat="1"/>
    <xf numFmtId="1" fontId="0" fillId="0" borderId="0" xfId="0" applyNumberFormat="1"/>
    <xf numFmtId="0" fontId="0" fillId="0" borderId="10" xfId="0" applyBorder="1"/>
    <xf numFmtId="0" fontId="0" fillId="0" borderId="10" xfId="0" applyBorder="1" applyAlignment="1">
      <alignment horizontal="right"/>
    </xf>
    <xf numFmtId="0" fontId="16" fillId="0" borderId="0" xfId="0" applyFont="1"/>
    <xf numFmtId="165" fontId="0" fillId="0" borderId="0" xfId="0" applyNumberFormat="1"/>
    <xf numFmtId="0" fontId="18" fillId="34" borderId="0" xfId="0" applyFont="1" applyFill="1"/>
    <xf numFmtId="0" fontId="19" fillId="34" borderId="0" xfId="0" applyFont="1" applyFill="1"/>
    <xf numFmtId="0" fontId="21" fillId="33" borderId="0" xfId="0" applyFont="1" applyFill="1"/>
    <xf numFmtId="4" fontId="0" fillId="0" borderId="0" xfId="0" applyNumberFormat="1"/>
    <xf numFmtId="0" fontId="0" fillId="0" borderId="11" xfId="0" applyBorder="1"/>
    <xf numFmtId="3" fontId="0" fillId="0" borderId="0" xfId="0" applyNumberFormat="1"/>
    <xf numFmtId="166" fontId="0" fillId="0" borderId="0" xfId="0" applyNumberFormat="1"/>
    <xf numFmtId="167" fontId="0" fillId="0" borderId="0" xfId="43" applyNumberFormat="1" applyFont="1"/>
    <xf numFmtId="168" fontId="0" fillId="0" borderId="0" xfId="43" applyNumberFormat="1" applyFont="1"/>
    <xf numFmtId="49" fontId="0" fillId="0" borderId="0" xfId="0" applyNumberFormat="1"/>
    <xf numFmtId="169" fontId="0" fillId="0" borderId="0" xfId="1" applyNumberFormat="1" applyFont="1"/>
    <xf numFmtId="0" fontId="24" fillId="34" borderId="0" xfId="0" applyFont="1" applyFill="1"/>
    <xf numFmtId="0" fontId="0" fillId="0" borderId="0" xfId="1" applyNumberFormat="1" applyFont="1" applyBorder="1"/>
    <xf numFmtId="164" fontId="0" fillId="0" borderId="0" xfId="1" applyNumberFormat="1" applyFont="1" applyBorder="1"/>
    <xf numFmtId="0" fontId="16" fillId="0" borderId="11" xfId="0" applyFont="1" applyBorder="1"/>
    <xf numFmtId="164" fontId="0" fillId="0" borderId="11" xfId="1" applyNumberFormat="1" applyFont="1" applyBorder="1"/>
    <xf numFmtId="2" fontId="0" fillId="0" borderId="11" xfId="1" applyNumberFormat="1" applyFont="1" applyBorder="1"/>
    <xf numFmtId="167" fontId="0" fillId="0" borderId="11" xfId="43" applyNumberFormat="1" applyFont="1" applyBorder="1"/>
    <xf numFmtId="1" fontId="0" fillId="35" borderId="0" xfId="0" applyNumberFormat="1" applyFill="1"/>
    <xf numFmtId="0" fontId="25" fillId="34" borderId="0" xfId="0" applyFont="1" applyFill="1"/>
    <xf numFmtId="169" fontId="0" fillId="0" borderId="11" xfId="1" applyNumberFormat="1" applyFont="1" applyBorder="1"/>
    <xf numFmtId="1" fontId="0" fillId="0" borderId="11" xfId="0" applyNumberFormat="1" applyBorder="1"/>
    <xf numFmtId="1" fontId="0" fillId="35" borderId="11" xfId="0" applyNumberFormat="1" applyFill="1" applyBorder="1"/>
    <xf numFmtId="3" fontId="0" fillId="0" borderId="11" xfId="0" applyNumberFormat="1" applyBorder="1"/>
    <xf numFmtId="0" fontId="0" fillId="0" borderId="0" xfId="0" applyNumberFormat="1"/>
    <xf numFmtId="0" fontId="26" fillId="36" borderId="0" xfId="0" applyFont="1" applyFill="1"/>
    <xf numFmtId="0" fontId="26" fillId="36" borderId="0" xfId="0" applyFont="1" applyFill="1" applyBorder="1"/>
    <xf numFmtId="0" fontId="0" fillId="35" borderId="0" xfId="0" applyFill="1"/>
    <xf numFmtId="0" fontId="20" fillId="35" borderId="0" xfId="0" applyFont="1" applyFill="1" applyAlignment="1">
      <alignment vertical="center"/>
    </xf>
    <xf numFmtId="0" fontId="20" fillId="35" borderId="0" xfId="0" applyFont="1" applyFill="1" applyAlignment="1">
      <alignment horizontal="center" vertical="center"/>
    </xf>
    <xf numFmtId="0" fontId="0" fillId="35" borderId="11" xfId="0" applyFill="1" applyBorder="1"/>
    <xf numFmtId="9" fontId="0" fillId="0" borderId="0" xfId="0" applyNumberFormat="1"/>
    <xf numFmtId="0" fontId="27" fillId="36" borderId="0" xfId="0" applyFont="1" applyFill="1" applyAlignment="1">
      <alignment horizontal="left"/>
    </xf>
    <xf numFmtId="0" fontId="28" fillId="36" borderId="0" xfId="0" applyFont="1" applyFill="1" applyAlignment="1">
      <alignment horizontal="left"/>
    </xf>
    <xf numFmtId="0" fontId="21" fillId="33" borderId="0" xfId="0" applyFont="1" applyFill="1" applyAlignment="1"/>
    <xf numFmtId="0" fontId="13" fillId="37" borderId="12" xfId="0" applyFont="1" applyFill="1" applyBorder="1"/>
    <xf numFmtId="49" fontId="13" fillId="37" borderId="12" xfId="0" applyNumberFormat="1" applyFont="1" applyFill="1" applyBorder="1"/>
    <xf numFmtId="1" fontId="0" fillId="38" borderId="12" xfId="0" applyNumberFormat="1" applyFont="1" applyFill="1" applyBorder="1"/>
    <xf numFmtId="49" fontId="0" fillId="38" borderId="12" xfId="0" applyNumberFormat="1" applyFont="1" applyFill="1" applyBorder="1"/>
    <xf numFmtId="1" fontId="0" fillId="0" borderId="12" xfId="0" applyNumberFormat="1" applyFont="1" applyBorder="1"/>
    <xf numFmtId="49" fontId="0" fillId="0" borderId="12" xfId="0" applyNumberFormat="1" applyFont="1" applyBorder="1"/>
    <xf numFmtId="166" fontId="0" fillId="38" borderId="12" xfId="0" applyNumberFormat="1" applyFont="1" applyFill="1" applyBorder="1"/>
    <xf numFmtId="168" fontId="0" fillId="38" borderId="12" xfId="43" applyNumberFormat="1" applyFont="1" applyFill="1" applyBorder="1"/>
    <xf numFmtId="169" fontId="0" fillId="38" borderId="12" xfId="1" applyNumberFormat="1" applyFont="1" applyFill="1" applyBorder="1"/>
    <xf numFmtId="166" fontId="0" fillId="0" borderId="12" xfId="0" applyNumberFormat="1" applyFont="1" applyBorder="1"/>
    <xf numFmtId="168" fontId="0" fillId="0" borderId="12" xfId="43" applyNumberFormat="1" applyFont="1" applyBorder="1"/>
    <xf numFmtId="169" fontId="0" fillId="0" borderId="12" xfId="1" applyNumberFormat="1" applyFont="1" applyBorder="1"/>
    <xf numFmtId="164" fontId="13" fillId="37" borderId="12" xfId="1" applyNumberFormat="1" applyFont="1" applyFill="1" applyBorder="1"/>
    <xf numFmtId="0" fontId="13" fillId="37" borderId="13" xfId="0" applyFont="1" applyFill="1" applyBorder="1"/>
    <xf numFmtId="49" fontId="0" fillId="38" borderId="13" xfId="0" applyNumberFormat="1" applyFont="1" applyFill="1" applyBorder="1"/>
    <xf numFmtId="49" fontId="0" fillId="0" borderId="13" xfId="0" applyNumberFormat="1" applyFont="1" applyBorder="1"/>
    <xf numFmtId="0" fontId="0" fillId="0" borderId="0" xfId="0" applyBorder="1"/>
    <xf numFmtId="0" fontId="0" fillId="0" borderId="14" xfId="0" applyBorder="1"/>
    <xf numFmtId="0" fontId="29" fillId="0" borderId="0" xfId="0" applyFont="1" applyBorder="1" applyAlignment="1">
      <alignment horizontal="left"/>
    </xf>
    <xf numFmtId="0" fontId="29" fillId="0" borderId="14" xfId="0" applyFont="1" applyBorder="1" applyAlignment="1">
      <alignment horizontal="left"/>
    </xf>
    <xf numFmtId="0" fontId="19" fillId="34" borderId="0" xfId="0" applyFont="1" applyFill="1" applyAlignment="1">
      <alignment horizontal="center"/>
    </xf>
    <xf numFmtId="0" fontId="24" fillId="34" borderId="0" xfId="0" applyFont="1" applyFill="1" applyAlignment="1">
      <alignment horizontal="center"/>
    </xf>
    <xf numFmtId="0" fontId="16" fillId="35" borderId="0" xfId="0" applyFont="1" applyFill="1" applyAlignment="1">
      <alignment horizontal="center"/>
    </xf>
    <xf numFmtId="0" fontId="0" fillId="35" borderId="0" xfId="0" applyFill="1" applyAlignment="1">
      <alignment horizontal="center"/>
    </xf>
    <xf numFmtId="0" fontId="16" fillId="35" borderId="11" xfId="0" applyFont="1" applyFill="1" applyBorder="1" applyAlignment="1">
      <alignment horizontal="center"/>
    </xf>
    <xf numFmtId="0" fontId="0" fillId="35" borderId="11" xfId="0" applyFill="1" applyBorder="1" applyAlignment="1">
      <alignment horizontal="center"/>
    </xf>
    <xf numFmtId="0" fontId="21" fillId="33" borderId="0" xfId="0" applyFont="1" applyFill="1" applyAlignment="1">
      <alignment horizontal="left"/>
    </xf>
    <xf numFmtId="0" fontId="18" fillId="33" borderId="0" xfId="0" applyFont="1" applyFill="1" applyAlignment="1">
      <alignment horizontal="left"/>
    </xf>
    <xf numFmtId="0" fontId="22" fillId="40" borderId="0" xfId="0" applyFont="1" applyFill="1" applyAlignment="1">
      <alignment horizontal="center" vertical="center"/>
    </xf>
    <xf numFmtId="0" fontId="23" fillId="40" borderId="0" xfId="0" applyFont="1" applyFill="1" applyAlignment="1">
      <alignment horizontal="center" vertical="center"/>
    </xf>
    <xf numFmtId="0" fontId="20" fillId="35" borderId="0" xfId="0" applyFont="1" applyFill="1" applyAlignment="1">
      <alignment horizontal="center" vertical="center"/>
    </xf>
    <xf numFmtId="0" fontId="22" fillId="39" borderId="15" xfId="0" applyFont="1" applyFill="1" applyBorder="1" applyAlignment="1">
      <alignment horizontal="center" vertical="center"/>
    </xf>
    <xf numFmtId="0" fontId="22" fillId="39" borderId="16" xfId="0" applyFont="1" applyFill="1" applyBorder="1" applyAlignment="1">
      <alignment horizontal="center" vertical="center"/>
    </xf>
    <xf numFmtId="0" fontId="22" fillId="39" borderId="17" xfId="0" applyFont="1" applyFill="1" applyBorder="1" applyAlignment="1">
      <alignment horizontal="center" vertical="center"/>
    </xf>
    <xf numFmtId="0" fontId="22" fillId="39" borderId="18" xfId="0" applyFont="1" applyFill="1" applyBorder="1" applyAlignment="1">
      <alignment horizontal="center" vertical="center"/>
    </xf>
    <xf numFmtId="0" fontId="22" fillId="39" borderId="19" xfId="0" applyFont="1" applyFill="1" applyBorder="1" applyAlignment="1">
      <alignment horizontal="center" vertical="center"/>
    </xf>
    <xf numFmtId="0" fontId="22" fillId="39" borderId="20" xfId="0" applyFont="1" applyFill="1" applyBorder="1" applyAlignment="1">
      <alignment horizontal="center" vertical="center"/>
    </xf>
    <xf numFmtId="0" fontId="23" fillId="39" borderId="0" xfId="0" applyFont="1" applyFill="1" applyAlignment="1">
      <alignment horizontal="center" vertical="center"/>
    </xf>
    <xf numFmtId="0" fontId="0" fillId="35" borderId="0" xfId="0" applyNumberFormat="1" applyFill="1"/>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43" builtinId="3"/>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73">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border>
        <bottom style="double">
          <color indexed="64"/>
        </bottom>
      </border>
    </dxf>
    <dxf>
      <border>
        <bottom style="double">
          <color indexed="64"/>
        </bottom>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border>
        <bottom style="double">
          <color indexed="64"/>
        </bottom>
      </border>
    </dxf>
    <dxf>
      <numFmt numFmtId="165" formatCode="[$$-409]#,##0.00"/>
    </dxf>
    <dxf>
      <numFmt numFmtId="4" formatCode="#,##0.00"/>
    </dxf>
    <dxf>
      <numFmt numFmtId="3" formatCode="#,##0"/>
    </dxf>
    <dxf>
      <numFmt numFmtId="4" formatCode="#,##0.00"/>
    </dxf>
    <dxf>
      <numFmt numFmtId="3" formatCode="#,##0"/>
    </dxf>
    <dxf>
      <numFmt numFmtId="3" formatCode="#,##0"/>
    </dxf>
    <dxf>
      <numFmt numFmtId="4" formatCode="#,##0.00"/>
    </dxf>
    <dxf>
      <numFmt numFmtId="4" formatCode="#,##0.00"/>
    </dxf>
    <dxf>
      <numFmt numFmtId="1" formatCode="0"/>
      <fill>
        <patternFill patternType="solid">
          <fgColor indexed="64"/>
          <bgColor theme="0"/>
        </patternFill>
      </fill>
    </dxf>
    <dxf>
      <numFmt numFmtId="3" formatCode="#,##0"/>
    </dxf>
    <dxf>
      <font>
        <b val="0"/>
        <i val="0"/>
        <strike val="0"/>
        <condense val="0"/>
        <extend val="0"/>
        <outline val="0"/>
        <shadow val="0"/>
        <u val="none"/>
        <vertAlign val="baseline"/>
        <sz val="14"/>
        <color theme="0"/>
        <name val="Calibri"/>
        <scheme val="minor"/>
      </font>
      <fill>
        <patternFill patternType="solid">
          <fgColor indexed="64"/>
          <bgColor theme="1" tint="0.34998626667073579"/>
        </patternFill>
      </fill>
    </dxf>
    <dxf>
      <numFmt numFmtId="170" formatCode="[$$-2009]#,##0"/>
    </dxf>
    <dxf>
      <numFmt numFmtId="170" formatCode="[$$-2009]#,##0"/>
    </dxf>
    <dxf>
      <font>
        <b val="0"/>
        <i val="0"/>
        <strike val="0"/>
        <condense val="0"/>
        <extend val="0"/>
        <outline val="0"/>
        <shadow val="0"/>
        <u val="none"/>
        <vertAlign val="baseline"/>
        <sz val="14"/>
        <color theme="0"/>
        <name val="Calibri"/>
        <scheme val="minor"/>
      </font>
      <fill>
        <patternFill patternType="solid">
          <fgColor indexed="64"/>
          <bgColor theme="1" tint="0.34998626667073579"/>
        </patternFill>
      </fill>
    </dxf>
    <dxf>
      <font>
        <b val="0"/>
        <i val="0"/>
        <strike val="0"/>
        <condense val="0"/>
        <extend val="0"/>
        <outline val="0"/>
        <shadow val="0"/>
        <u val="none"/>
        <vertAlign val="baseline"/>
        <sz val="11"/>
        <color theme="1"/>
        <name val="Calibri"/>
        <scheme val="minor"/>
      </font>
      <numFmt numFmtId="167" formatCode="_ * #,##0_ ;_ * \-#,##0_ ;_ * &quot;-&quot;??_ ;_ @_ "/>
    </dxf>
    <dxf>
      <font>
        <b/>
        <i val="0"/>
        <strike val="0"/>
        <condense val="0"/>
        <extend val="0"/>
        <outline val="0"/>
        <shadow val="0"/>
        <u val="none"/>
        <vertAlign val="baseline"/>
        <sz val="11"/>
        <color theme="1"/>
        <name val="Calibri"/>
        <scheme val="minor"/>
      </font>
    </dxf>
    <dxf>
      <border outline="0">
        <bottom style="thin">
          <color indexed="64"/>
        </bottom>
      </border>
    </dxf>
    <dxf>
      <font>
        <b val="0"/>
        <i val="0"/>
        <strike val="0"/>
        <condense val="0"/>
        <extend val="0"/>
        <outline val="0"/>
        <shadow val="0"/>
        <u val="none"/>
        <vertAlign val="baseline"/>
        <sz val="14"/>
        <color theme="0"/>
        <name val="Calibri"/>
        <scheme val="minor"/>
      </font>
      <fill>
        <patternFill patternType="solid">
          <fgColor indexed="64"/>
          <bgColor theme="1" tint="0.34998626667073579"/>
        </patternFill>
      </fill>
    </dxf>
    <dxf>
      <font>
        <b val="0"/>
        <i val="0"/>
        <strike val="0"/>
        <condense val="0"/>
        <extend val="0"/>
        <outline val="0"/>
        <shadow val="0"/>
        <u val="none"/>
        <vertAlign val="baseline"/>
        <sz val="11"/>
        <color theme="1"/>
        <name val="Calibri"/>
        <scheme val="minor"/>
      </font>
      <numFmt numFmtId="2" formatCode="0.00"/>
    </dxf>
    <dxf>
      <font>
        <b/>
        <i val="0"/>
        <strike val="0"/>
        <condense val="0"/>
        <extend val="0"/>
        <outline val="0"/>
        <shadow val="0"/>
        <u val="none"/>
        <vertAlign val="baseline"/>
        <sz val="11"/>
        <color theme="1"/>
        <name val="Calibri"/>
        <scheme val="minor"/>
      </font>
    </dxf>
    <dxf>
      <border outline="0">
        <bottom style="thin">
          <color indexed="64"/>
        </bottom>
      </border>
    </dxf>
    <dxf>
      <font>
        <b val="0"/>
        <i val="0"/>
        <strike val="0"/>
        <condense val="0"/>
        <extend val="0"/>
        <outline val="0"/>
        <shadow val="0"/>
        <u val="none"/>
        <vertAlign val="baseline"/>
        <sz val="14"/>
        <color theme="0"/>
        <name val="Calibri"/>
        <scheme val="minor"/>
      </font>
      <fill>
        <patternFill patternType="solid">
          <fgColor indexed="64"/>
          <bgColor theme="1" tint="0.34998626667073579"/>
        </patternFill>
      </fill>
    </dxf>
    <dxf>
      <numFmt numFmtId="0" formatCode="General"/>
    </dxf>
    <dxf>
      <numFmt numFmtId="0" formatCode="General"/>
    </dxf>
    <dxf>
      <numFmt numFmtId="0" formatCode="General"/>
    </dxf>
    <dxf>
      <numFmt numFmtId="0" formatCode="General"/>
    </dxf>
    <dxf>
      <font>
        <b/>
      </font>
    </dxf>
    <dxf>
      <font>
        <b val="0"/>
        <i val="0"/>
        <strike val="0"/>
        <condense val="0"/>
        <extend val="0"/>
        <outline val="0"/>
        <shadow val="0"/>
        <u val="none"/>
        <vertAlign val="baseline"/>
        <sz val="14"/>
        <color theme="0"/>
        <name val="Calibri"/>
        <scheme val="minor"/>
      </font>
      <fill>
        <patternFill patternType="solid">
          <fgColor indexed="64"/>
          <bgColor theme="1" tint="0.34998626667073579"/>
        </patternFill>
      </fill>
    </dxf>
    <dxf>
      <font>
        <b val="0"/>
        <i val="0"/>
        <strike val="0"/>
        <condense val="0"/>
        <extend val="0"/>
        <outline val="0"/>
        <shadow val="0"/>
        <u val="none"/>
        <vertAlign val="baseline"/>
        <sz val="11"/>
        <color theme="1"/>
        <name val="Calibri"/>
        <scheme val="minor"/>
      </font>
      <numFmt numFmtId="164" formatCode="_-[$$-409]* #,##0.00_ ;_-[$$-409]* \-#,##0.00\ ;_-[$$-409]* &quot;-&quot;??_ ;_-@_ "/>
    </dxf>
    <dxf>
      <font>
        <b/>
      </font>
    </dxf>
    <dxf>
      <fill>
        <patternFill patternType="solid">
          <fgColor indexed="64"/>
          <bgColor theme="1" tint="0.34998626667073579"/>
        </patternFill>
      </fill>
    </dxf>
    <dxf>
      <numFmt numFmtId="30" formatCode="@"/>
    </dxf>
    <dxf>
      <numFmt numFmtId="30" formatCode="@"/>
    </dxf>
    <dxf>
      <numFmt numFmtId="1" formatCode="0"/>
    </dxf>
    <dxf>
      <numFmt numFmtId="0" formatCode="General"/>
    </dxf>
    <dxf>
      <numFmt numFmtId="169" formatCode="[$$-409]#,##0"/>
    </dxf>
    <dxf>
      <numFmt numFmtId="0" formatCode="General"/>
    </dxf>
    <dxf>
      <numFmt numFmtId="168" formatCode="#,##0_ ;\-#,##0\ "/>
    </dxf>
    <dxf>
      <numFmt numFmtId="166" formatCode="#,##0.0"/>
    </dxf>
    <dxf>
      <numFmt numFmtId="30" formatCode="@"/>
    </dxf>
    <dxf>
      <numFmt numFmtId="30" formatCode="@"/>
    </dxf>
    <dxf>
      <font>
        <color rgb="FF9C6500"/>
      </font>
      <fill>
        <patternFill>
          <bgColor rgb="FFFFEB9C"/>
        </patternFill>
      </fill>
    </dxf>
    <dxf>
      <border>
        <bottom style="double">
          <color auto="1"/>
        </bottom>
      </border>
    </dxf>
    <dxf>
      <fill>
        <patternFill>
          <bgColor theme="2" tint="-0.749961851863155"/>
        </patternFill>
      </fill>
    </dxf>
    <dxf>
      <fill>
        <patternFill>
          <bgColor theme="0"/>
        </patternFill>
      </fill>
    </dxf>
    <dxf>
      <font>
        <b/>
        <i val="0"/>
      </font>
    </dxf>
    <dxf>
      <border>
        <bottom style="double">
          <color auto="1"/>
        </bottom>
      </border>
    </dxf>
    <dxf>
      <font>
        <color theme="0"/>
      </font>
      <fill>
        <patternFill>
          <bgColor theme="1"/>
        </patternFill>
      </fill>
    </dxf>
    <dxf>
      <fill>
        <patternFill>
          <bgColor theme="0"/>
        </patternFill>
      </fill>
    </dxf>
    <dxf>
      <fill>
        <patternFill>
          <bgColor theme="8" tint="0.59996337778862885"/>
        </patternFill>
      </fill>
      <border diagonalUp="0" diagonalDown="0">
        <left/>
        <right/>
        <top/>
        <bottom/>
        <vertical/>
        <horizontal/>
      </border>
    </dxf>
    <dxf>
      <font>
        <b/>
        <i val="0"/>
      </font>
      <border>
        <top style="thin">
          <color auto="1"/>
        </top>
        <bottom style="double">
          <color auto="1"/>
        </bottom>
      </border>
    </dxf>
    <dxf>
      <font>
        <b/>
        <i val="0"/>
      </font>
      <fill>
        <patternFill>
          <bgColor theme="8" tint="0.79998168889431442"/>
        </patternFill>
      </fill>
      <border>
        <bottom style="thin">
          <color auto="1"/>
        </bottom>
      </border>
    </dxf>
    <dxf>
      <fill>
        <patternFill>
          <bgColor theme="0"/>
        </patternFill>
      </fill>
    </dxf>
    <dxf>
      <border>
        <bottom style="double">
          <color auto="1"/>
        </bottom>
      </border>
    </dxf>
    <dxf>
      <fill>
        <patternFill>
          <bgColor theme="4" tint="0.59996337778862885"/>
        </patternFill>
      </fill>
    </dxf>
    <dxf>
      <border>
        <bottom style="double">
          <color auto="1"/>
        </bottom>
      </border>
    </dxf>
    <dxf>
      <font>
        <b/>
        <i val="0"/>
        <color theme="0"/>
      </font>
      <border>
        <bottom style="thin">
          <color theme="0"/>
        </bottom>
        <vertical/>
        <horizontal/>
      </border>
    </dxf>
    <dxf>
      <font>
        <color theme="0"/>
      </font>
      <fill>
        <patternFill patternType="solid">
          <fgColor indexed="64"/>
          <bgColor theme="1"/>
        </patternFill>
      </fill>
      <border diagonalUp="0" diagonalDown="0">
        <left/>
        <right/>
        <top/>
        <bottom/>
        <vertical/>
        <horizontal/>
      </border>
    </dxf>
  </dxfs>
  <tableStyles count="10" defaultTableStyle="Table Style 1" defaultPivotStyle="PivotStyleLight16">
    <tableStyle name=" new" pivot="0" table="0" count="10">
      <tableStyleElement type="wholeTable" dxfId="72"/>
      <tableStyleElement type="headerRow" dxfId="71"/>
    </tableStyle>
    <tableStyle name="PivotTable Style 1" table="0" count="1">
      <tableStyleElement type="wholeTable" dxfId="70"/>
    </tableStyle>
    <tableStyle name="PivotTable Style 2" table="0" count="2">
      <tableStyleElement type="headerRow" dxfId="69"/>
      <tableStyleElement type="lastColumn" dxfId="68"/>
    </tableStyle>
    <tableStyle name="PivotTable Style 3" table="0" count="3">
      <tableStyleElement type="wholeTable" dxfId="67"/>
      <tableStyleElement type="headerRow" dxfId="66"/>
      <tableStyleElement type="totalRow" dxfId="65"/>
    </tableStyle>
    <tableStyle name="Slicer Style 1" pivot="0" table="0" count="1">
      <tableStyleElement type="wholeTable" dxfId="64"/>
    </tableStyle>
    <tableStyle name="Slicer Style 2" pivot="0" table="0" count="1"/>
    <tableStyle name="Slicer Style 3" pivot="0" table="0" count="1"/>
    <tableStyle name="Slicer Style 4" pivot="0" table="0" count="1"/>
    <tableStyle name="Table Style 1" pivot="0" count="4">
      <tableStyleElement type="wholeTable" dxfId="63"/>
      <tableStyleElement type="headerRow" dxfId="62"/>
      <tableStyleElement type="lastColumn" dxfId="61"/>
      <tableStyleElement type="firstColumnStripe" dxfId="60"/>
    </tableStyle>
    <tableStyle name="Table Style 2" pivot="0" count="3">
      <tableStyleElement type="wholeTable" dxfId="59"/>
      <tableStyleElement type="headerRow" dxfId="58"/>
      <tableStyleElement type="lastColumn" dxfId="57"/>
    </tableStyle>
  </tableStyles>
  <colors>
    <mruColors>
      <color rgb="FFFFFFFF"/>
      <color rgb="FF000000"/>
    </mruColors>
  </colors>
  <extLst>
    <ext xmlns:x14="http://schemas.microsoft.com/office/spreadsheetml/2009/9/main" uri="{46F421CA-312F-682f-3DD2-61675219B42D}">
      <x14:dxfs count="11">
        <dxf>
          <font>
            <b/>
            <i val="0"/>
          </font>
        </dxf>
        <dxf>
          <fill>
            <patternFill>
              <bgColor theme="1"/>
            </patternFill>
          </fill>
        </dxf>
        <dxf>
          <fill>
            <patternFill>
              <bgColor theme="4" tint="0.59996337778862885"/>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3" tint="-0.499984740745262"/>
            </patternFill>
          </fill>
          <border>
            <left style="thin">
              <color theme="2" tint="-0.89996032593768116"/>
            </left>
            <right style="thin">
              <color theme="2" tint="-0.89996032593768116"/>
            </right>
            <top style="thin">
              <color theme="2" tint="-0.89996032593768116"/>
            </top>
            <bottom style="thin">
              <color theme="2" tint="-0.8999603259376811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 new">
          <x14:slicerStyleElements>
            <x14:slicerStyleElement type="unselectedItemWithData" dxfId="10"/>
            <x14:slicerStyleElement type="unselectedItemWithNoData" dxfId="9"/>
            <x14:slicerStyleElement type="selectedItemWithData" dxfId="8"/>
            <x14:slicerStyleElement type="selectedItemWithNoData" dxfId="7"/>
            <x14:slicerStyleElement type="hoveredUnselectedItemWithData" dxfId="6"/>
            <x14:slicerStyleElement type="hoveredSelectedItemWithData" dxfId="5"/>
            <x14:slicerStyleElement type="hoveredUnselectedItemWithNoData" dxfId="4"/>
            <x14:slicerStyleElement type="hoveredSelectedItemWithNoData" dxfId="3"/>
          </x14:slicerStyleElements>
        </x14:slicerStyle>
        <x14:slicerStyle name="Slicer Style 1"/>
        <x14:slicerStyle name="Slicer Style 2">
          <x14:slicerStyleElements>
            <x14:slicerStyleElement type="hoveredSelectedItemWithData" dxfId="2"/>
          </x14:slicerStyleElements>
        </x14:slicerStyle>
        <x14:slicerStyle name="Slicer Style 3">
          <x14:slicerStyleElements>
            <x14:slicerStyleElement type="hoveredUnselectedItemWithNoData" dxfId="1"/>
          </x14:slicerStyleElements>
        </x14:slicerStyle>
        <x14:slicerStyle name="Slicer Style 4">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Relation!$E$4</c:f>
          <c:strCache>
            <c:ptCount val="1"/>
            <c:pt idx="0">
              <c:v>User Rating vs Price</c:v>
            </c:pt>
          </c:strCache>
        </c:strRef>
      </c:tx>
      <c:layout/>
      <c:overlay val="0"/>
      <c:spPr>
        <a:noFill/>
        <a:ln>
          <a:noFill/>
        </a:ln>
        <a:effectLst/>
      </c:spPr>
      <c:txPr>
        <a:bodyPr rot="0" spcFirstLastPara="1" vertOverflow="ellipsis" vert="horz" wrap="square" anchor="ctr" anchorCtr="1"/>
        <a:lstStyle/>
        <a:p>
          <a:pPr algn="ctr" rtl="0">
            <a:defRPr lang="en-IN" sz="1600" b="1" i="0" u="none" strike="noStrike" kern="1200" cap="none" spc="0" normalizeH="0" baseline="0">
              <a:solidFill>
                <a:srgbClr val="44546A"/>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diamond"/>
            <c:size val="6"/>
            <c:spPr>
              <a:solidFill>
                <a:schemeClr val="lt1"/>
              </a:solidFill>
              <a:ln w="15875">
                <a:solidFill>
                  <a:schemeClr val="accent1"/>
                </a:solidFill>
                <a:round/>
              </a:ln>
              <a:effectLst/>
            </c:spPr>
          </c:marker>
          <c:trendline>
            <c:spPr>
              <a:ln w="19050" cap="rnd">
                <a:solidFill>
                  <a:schemeClr val="accent1"/>
                </a:solidFill>
              </a:ln>
              <a:effectLst/>
            </c:spPr>
            <c:trendlineType val="linear"/>
            <c:dispRSqr val="0"/>
            <c:dispEq val="0"/>
          </c:trendline>
          <c:trendline>
            <c:spPr>
              <a:ln w="19050" cap="rnd">
                <a:solidFill>
                  <a:schemeClr val="accent1"/>
                </a:solidFill>
              </a:ln>
              <a:effectLst/>
            </c:spPr>
            <c:trendlineType val="linear"/>
            <c:dispRSqr val="0"/>
            <c:dispEq val="0"/>
          </c:trendline>
          <c:xVal>
            <c:numRef>
              <c:f>'Proper data set'!$C$2:$C$551</c:f>
              <c:numCache>
                <c:formatCode>#,##0.0</c:formatCode>
                <c:ptCount val="550"/>
                <c:pt idx="0">
                  <c:v>4.7</c:v>
                </c:pt>
                <c:pt idx="1">
                  <c:v>4.5999999999999996</c:v>
                </c:pt>
                <c:pt idx="2">
                  <c:v>4.7</c:v>
                </c:pt>
                <c:pt idx="3">
                  <c:v>4.7</c:v>
                </c:pt>
                <c:pt idx="4">
                  <c:v>4.8</c:v>
                </c:pt>
                <c:pt idx="5">
                  <c:v>4.4000000000000004</c:v>
                </c:pt>
                <c:pt idx="6">
                  <c:v>4.7</c:v>
                </c:pt>
                <c:pt idx="7">
                  <c:v>4.7</c:v>
                </c:pt>
                <c:pt idx="8">
                  <c:v>4.7</c:v>
                </c:pt>
                <c:pt idx="9">
                  <c:v>4.5999999999999996</c:v>
                </c:pt>
                <c:pt idx="10">
                  <c:v>4.5999999999999996</c:v>
                </c:pt>
                <c:pt idx="11">
                  <c:v>4.5999999999999996</c:v>
                </c:pt>
                <c:pt idx="12">
                  <c:v>4.5999999999999996</c:v>
                </c:pt>
                <c:pt idx="13">
                  <c:v>4.5</c:v>
                </c:pt>
                <c:pt idx="14">
                  <c:v>4.5999999999999996</c:v>
                </c:pt>
                <c:pt idx="15">
                  <c:v>4.5</c:v>
                </c:pt>
                <c:pt idx="16">
                  <c:v>4.5999999999999996</c:v>
                </c:pt>
                <c:pt idx="17">
                  <c:v>4.4000000000000004</c:v>
                </c:pt>
                <c:pt idx="18">
                  <c:v>4.5</c:v>
                </c:pt>
                <c:pt idx="19">
                  <c:v>4.8</c:v>
                </c:pt>
                <c:pt idx="20">
                  <c:v>4.5999999999999996</c:v>
                </c:pt>
                <c:pt idx="21">
                  <c:v>4.5999999999999996</c:v>
                </c:pt>
                <c:pt idx="22">
                  <c:v>3.9</c:v>
                </c:pt>
                <c:pt idx="23">
                  <c:v>4.5999999999999996</c:v>
                </c:pt>
                <c:pt idx="24">
                  <c:v>4.3</c:v>
                </c:pt>
                <c:pt idx="25">
                  <c:v>4.5999999999999996</c:v>
                </c:pt>
                <c:pt idx="26">
                  <c:v>4.7</c:v>
                </c:pt>
                <c:pt idx="27">
                  <c:v>4.2</c:v>
                </c:pt>
                <c:pt idx="28">
                  <c:v>4.5999999999999996</c:v>
                </c:pt>
                <c:pt idx="29">
                  <c:v>4.5999999999999996</c:v>
                </c:pt>
                <c:pt idx="30">
                  <c:v>4.8</c:v>
                </c:pt>
                <c:pt idx="31">
                  <c:v>4.7</c:v>
                </c:pt>
                <c:pt idx="32">
                  <c:v>4.8</c:v>
                </c:pt>
                <c:pt idx="33">
                  <c:v>4.8</c:v>
                </c:pt>
                <c:pt idx="34">
                  <c:v>4.8</c:v>
                </c:pt>
                <c:pt idx="35">
                  <c:v>4.7</c:v>
                </c:pt>
                <c:pt idx="36">
                  <c:v>4.7</c:v>
                </c:pt>
                <c:pt idx="37">
                  <c:v>4.7</c:v>
                </c:pt>
                <c:pt idx="38">
                  <c:v>4.5999999999999996</c:v>
                </c:pt>
                <c:pt idx="39">
                  <c:v>4.5</c:v>
                </c:pt>
                <c:pt idx="40">
                  <c:v>4.9000000000000004</c:v>
                </c:pt>
                <c:pt idx="41">
                  <c:v>4.9000000000000004</c:v>
                </c:pt>
                <c:pt idx="42">
                  <c:v>4.8</c:v>
                </c:pt>
                <c:pt idx="43">
                  <c:v>4.5999999999999996</c:v>
                </c:pt>
                <c:pt idx="44">
                  <c:v>4.8</c:v>
                </c:pt>
                <c:pt idx="45">
                  <c:v>4.5</c:v>
                </c:pt>
                <c:pt idx="46">
                  <c:v>4.7</c:v>
                </c:pt>
                <c:pt idx="47">
                  <c:v>4.7</c:v>
                </c:pt>
                <c:pt idx="48">
                  <c:v>4.7</c:v>
                </c:pt>
                <c:pt idx="49">
                  <c:v>4.7</c:v>
                </c:pt>
                <c:pt idx="50">
                  <c:v>4.7</c:v>
                </c:pt>
                <c:pt idx="51">
                  <c:v>4.7</c:v>
                </c:pt>
                <c:pt idx="52">
                  <c:v>4.7</c:v>
                </c:pt>
                <c:pt idx="53">
                  <c:v>4.3</c:v>
                </c:pt>
                <c:pt idx="54">
                  <c:v>4.8</c:v>
                </c:pt>
                <c:pt idx="55">
                  <c:v>4.8</c:v>
                </c:pt>
                <c:pt idx="56">
                  <c:v>4.5999999999999996</c:v>
                </c:pt>
                <c:pt idx="57">
                  <c:v>4.5999999999999996</c:v>
                </c:pt>
                <c:pt idx="58">
                  <c:v>4.8</c:v>
                </c:pt>
                <c:pt idx="59">
                  <c:v>4.4000000000000004</c:v>
                </c:pt>
                <c:pt idx="60">
                  <c:v>4.5999999999999996</c:v>
                </c:pt>
                <c:pt idx="61">
                  <c:v>4.3</c:v>
                </c:pt>
                <c:pt idx="62">
                  <c:v>4.2</c:v>
                </c:pt>
                <c:pt idx="63">
                  <c:v>4.8</c:v>
                </c:pt>
                <c:pt idx="64">
                  <c:v>4.8</c:v>
                </c:pt>
                <c:pt idx="65">
                  <c:v>4.8</c:v>
                </c:pt>
                <c:pt idx="66">
                  <c:v>4.8</c:v>
                </c:pt>
                <c:pt idx="67">
                  <c:v>4.5999999999999996</c:v>
                </c:pt>
                <c:pt idx="68">
                  <c:v>4.5999999999999996</c:v>
                </c:pt>
                <c:pt idx="69">
                  <c:v>4.5</c:v>
                </c:pt>
                <c:pt idx="70">
                  <c:v>4.5</c:v>
                </c:pt>
                <c:pt idx="71">
                  <c:v>4.8</c:v>
                </c:pt>
                <c:pt idx="72">
                  <c:v>4.8</c:v>
                </c:pt>
                <c:pt idx="73">
                  <c:v>4.8</c:v>
                </c:pt>
                <c:pt idx="74">
                  <c:v>4.5999999999999996</c:v>
                </c:pt>
                <c:pt idx="75">
                  <c:v>4.5999999999999996</c:v>
                </c:pt>
                <c:pt idx="76">
                  <c:v>4.5999999999999996</c:v>
                </c:pt>
                <c:pt idx="77">
                  <c:v>4.5</c:v>
                </c:pt>
                <c:pt idx="78">
                  <c:v>4.5999999999999996</c:v>
                </c:pt>
                <c:pt idx="79">
                  <c:v>4.7</c:v>
                </c:pt>
                <c:pt idx="80">
                  <c:v>4.8</c:v>
                </c:pt>
                <c:pt idx="81">
                  <c:v>4.9000000000000004</c:v>
                </c:pt>
                <c:pt idx="82">
                  <c:v>4.9000000000000004</c:v>
                </c:pt>
                <c:pt idx="83">
                  <c:v>4.9000000000000004</c:v>
                </c:pt>
                <c:pt idx="84">
                  <c:v>4.9000000000000004</c:v>
                </c:pt>
                <c:pt idx="85">
                  <c:v>4.9000000000000004</c:v>
                </c:pt>
                <c:pt idx="86">
                  <c:v>4.9000000000000004</c:v>
                </c:pt>
                <c:pt idx="87">
                  <c:v>4.9000000000000004</c:v>
                </c:pt>
                <c:pt idx="88">
                  <c:v>4.8</c:v>
                </c:pt>
                <c:pt idx="89">
                  <c:v>4.5999999999999996</c:v>
                </c:pt>
                <c:pt idx="90">
                  <c:v>4.5</c:v>
                </c:pt>
                <c:pt idx="91">
                  <c:v>4.5</c:v>
                </c:pt>
                <c:pt idx="92">
                  <c:v>4.3</c:v>
                </c:pt>
                <c:pt idx="93">
                  <c:v>4.5</c:v>
                </c:pt>
                <c:pt idx="94">
                  <c:v>4.5</c:v>
                </c:pt>
                <c:pt idx="95">
                  <c:v>4.7</c:v>
                </c:pt>
                <c:pt idx="96">
                  <c:v>4.7</c:v>
                </c:pt>
                <c:pt idx="97">
                  <c:v>4.7</c:v>
                </c:pt>
                <c:pt idx="98">
                  <c:v>4.7</c:v>
                </c:pt>
                <c:pt idx="99">
                  <c:v>4.7</c:v>
                </c:pt>
                <c:pt idx="100">
                  <c:v>4.5999999999999996</c:v>
                </c:pt>
                <c:pt idx="101">
                  <c:v>4.5999999999999996</c:v>
                </c:pt>
                <c:pt idx="102">
                  <c:v>4.7</c:v>
                </c:pt>
                <c:pt idx="103">
                  <c:v>4.4000000000000004</c:v>
                </c:pt>
                <c:pt idx="104">
                  <c:v>4.4000000000000004</c:v>
                </c:pt>
                <c:pt idx="105">
                  <c:v>4.5</c:v>
                </c:pt>
                <c:pt idx="106">
                  <c:v>3.8</c:v>
                </c:pt>
                <c:pt idx="107">
                  <c:v>3.8</c:v>
                </c:pt>
                <c:pt idx="108">
                  <c:v>4.5</c:v>
                </c:pt>
                <c:pt idx="109">
                  <c:v>4.2</c:v>
                </c:pt>
                <c:pt idx="110">
                  <c:v>4.7</c:v>
                </c:pt>
                <c:pt idx="111">
                  <c:v>4.7</c:v>
                </c:pt>
                <c:pt idx="112">
                  <c:v>4.7</c:v>
                </c:pt>
                <c:pt idx="113">
                  <c:v>4.7</c:v>
                </c:pt>
                <c:pt idx="114">
                  <c:v>4.7</c:v>
                </c:pt>
                <c:pt idx="115">
                  <c:v>4.4000000000000004</c:v>
                </c:pt>
                <c:pt idx="116">
                  <c:v>4.7</c:v>
                </c:pt>
                <c:pt idx="117">
                  <c:v>4.4000000000000004</c:v>
                </c:pt>
                <c:pt idx="118">
                  <c:v>4.5999999999999996</c:v>
                </c:pt>
                <c:pt idx="119">
                  <c:v>4.5999999999999996</c:v>
                </c:pt>
                <c:pt idx="120">
                  <c:v>4.5999999999999996</c:v>
                </c:pt>
                <c:pt idx="121">
                  <c:v>4.5</c:v>
                </c:pt>
                <c:pt idx="122">
                  <c:v>4.5999999999999996</c:v>
                </c:pt>
                <c:pt idx="123">
                  <c:v>4.8</c:v>
                </c:pt>
                <c:pt idx="124">
                  <c:v>4.8</c:v>
                </c:pt>
                <c:pt idx="125">
                  <c:v>4.8</c:v>
                </c:pt>
                <c:pt idx="126">
                  <c:v>4.8</c:v>
                </c:pt>
                <c:pt idx="127">
                  <c:v>4.8</c:v>
                </c:pt>
                <c:pt idx="128">
                  <c:v>4.5999999999999996</c:v>
                </c:pt>
                <c:pt idx="129">
                  <c:v>4.5999999999999996</c:v>
                </c:pt>
                <c:pt idx="130">
                  <c:v>4.5999999999999996</c:v>
                </c:pt>
                <c:pt idx="131">
                  <c:v>4.5999999999999996</c:v>
                </c:pt>
                <c:pt idx="132">
                  <c:v>3.6</c:v>
                </c:pt>
                <c:pt idx="133">
                  <c:v>4.8</c:v>
                </c:pt>
                <c:pt idx="134">
                  <c:v>4.5999999999999996</c:v>
                </c:pt>
                <c:pt idx="135">
                  <c:v>4</c:v>
                </c:pt>
                <c:pt idx="136">
                  <c:v>4</c:v>
                </c:pt>
                <c:pt idx="137">
                  <c:v>4</c:v>
                </c:pt>
                <c:pt idx="138">
                  <c:v>4.5999999999999996</c:v>
                </c:pt>
                <c:pt idx="139">
                  <c:v>4.5</c:v>
                </c:pt>
                <c:pt idx="140">
                  <c:v>4.5</c:v>
                </c:pt>
                <c:pt idx="141">
                  <c:v>4.5</c:v>
                </c:pt>
                <c:pt idx="142">
                  <c:v>4.5</c:v>
                </c:pt>
                <c:pt idx="143">
                  <c:v>4.8</c:v>
                </c:pt>
                <c:pt idx="144">
                  <c:v>4.8</c:v>
                </c:pt>
                <c:pt idx="145">
                  <c:v>4.8</c:v>
                </c:pt>
                <c:pt idx="146">
                  <c:v>4.9000000000000004</c:v>
                </c:pt>
                <c:pt idx="147">
                  <c:v>4.9000000000000004</c:v>
                </c:pt>
                <c:pt idx="148">
                  <c:v>4.5999999999999996</c:v>
                </c:pt>
                <c:pt idx="149">
                  <c:v>4.4000000000000004</c:v>
                </c:pt>
                <c:pt idx="150">
                  <c:v>4.8</c:v>
                </c:pt>
                <c:pt idx="151">
                  <c:v>4.7</c:v>
                </c:pt>
                <c:pt idx="152">
                  <c:v>4.8</c:v>
                </c:pt>
                <c:pt idx="153">
                  <c:v>4.9000000000000004</c:v>
                </c:pt>
                <c:pt idx="154">
                  <c:v>4</c:v>
                </c:pt>
                <c:pt idx="155">
                  <c:v>4.9000000000000004</c:v>
                </c:pt>
                <c:pt idx="156">
                  <c:v>4.9000000000000004</c:v>
                </c:pt>
                <c:pt idx="157">
                  <c:v>4.9000000000000004</c:v>
                </c:pt>
                <c:pt idx="158">
                  <c:v>4.7</c:v>
                </c:pt>
                <c:pt idx="159">
                  <c:v>4.8</c:v>
                </c:pt>
                <c:pt idx="160">
                  <c:v>4.8</c:v>
                </c:pt>
                <c:pt idx="161">
                  <c:v>4.7</c:v>
                </c:pt>
                <c:pt idx="162">
                  <c:v>4.7</c:v>
                </c:pt>
                <c:pt idx="163">
                  <c:v>4.4000000000000004</c:v>
                </c:pt>
                <c:pt idx="164">
                  <c:v>4.4000000000000004</c:v>
                </c:pt>
                <c:pt idx="165">
                  <c:v>4.8</c:v>
                </c:pt>
                <c:pt idx="166">
                  <c:v>4.7</c:v>
                </c:pt>
                <c:pt idx="167">
                  <c:v>4.7</c:v>
                </c:pt>
                <c:pt idx="168">
                  <c:v>4.7</c:v>
                </c:pt>
                <c:pt idx="169">
                  <c:v>4.7</c:v>
                </c:pt>
                <c:pt idx="170">
                  <c:v>4.7</c:v>
                </c:pt>
                <c:pt idx="171">
                  <c:v>4.3</c:v>
                </c:pt>
                <c:pt idx="172">
                  <c:v>4.8</c:v>
                </c:pt>
                <c:pt idx="173">
                  <c:v>4.8</c:v>
                </c:pt>
                <c:pt idx="174">
                  <c:v>4.9000000000000004</c:v>
                </c:pt>
                <c:pt idx="175">
                  <c:v>4.7</c:v>
                </c:pt>
                <c:pt idx="176">
                  <c:v>4.8</c:v>
                </c:pt>
                <c:pt idx="177">
                  <c:v>4.5999999999999996</c:v>
                </c:pt>
                <c:pt idx="178">
                  <c:v>4.8</c:v>
                </c:pt>
                <c:pt idx="179">
                  <c:v>4.8</c:v>
                </c:pt>
                <c:pt idx="180">
                  <c:v>4.3</c:v>
                </c:pt>
                <c:pt idx="181">
                  <c:v>4.4000000000000004</c:v>
                </c:pt>
                <c:pt idx="182">
                  <c:v>4.0999999999999996</c:v>
                </c:pt>
                <c:pt idx="183">
                  <c:v>4.5999999999999996</c:v>
                </c:pt>
                <c:pt idx="184">
                  <c:v>4.4000000000000004</c:v>
                </c:pt>
                <c:pt idx="185">
                  <c:v>4.4000000000000004</c:v>
                </c:pt>
                <c:pt idx="186">
                  <c:v>4.8</c:v>
                </c:pt>
                <c:pt idx="187">
                  <c:v>4.9000000000000004</c:v>
                </c:pt>
                <c:pt idx="188">
                  <c:v>4.9000000000000004</c:v>
                </c:pt>
                <c:pt idx="189">
                  <c:v>4.9000000000000004</c:v>
                </c:pt>
                <c:pt idx="190">
                  <c:v>4.9000000000000004</c:v>
                </c:pt>
                <c:pt idx="191">
                  <c:v>4.9000000000000004</c:v>
                </c:pt>
                <c:pt idx="192">
                  <c:v>4.9000000000000004</c:v>
                </c:pt>
                <c:pt idx="193">
                  <c:v>4.5999999999999996</c:v>
                </c:pt>
                <c:pt idx="194">
                  <c:v>4.5</c:v>
                </c:pt>
                <c:pt idx="195">
                  <c:v>4.5999999999999996</c:v>
                </c:pt>
                <c:pt idx="196">
                  <c:v>4.5</c:v>
                </c:pt>
                <c:pt idx="197">
                  <c:v>4.5999999999999996</c:v>
                </c:pt>
                <c:pt idx="198">
                  <c:v>4.7</c:v>
                </c:pt>
                <c:pt idx="199">
                  <c:v>4.7</c:v>
                </c:pt>
                <c:pt idx="200">
                  <c:v>4.5999999999999996</c:v>
                </c:pt>
                <c:pt idx="201">
                  <c:v>4.5999999999999996</c:v>
                </c:pt>
                <c:pt idx="202">
                  <c:v>4.8</c:v>
                </c:pt>
                <c:pt idx="203">
                  <c:v>4.8</c:v>
                </c:pt>
                <c:pt idx="204">
                  <c:v>4.5</c:v>
                </c:pt>
                <c:pt idx="205">
                  <c:v>4.5</c:v>
                </c:pt>
                <c:pt idx="206">
                  <c:v>4.5</c:v>
                </c:pt>
                <c:pt idx="207">
                  <c:v>4.9000000000000004</c:v>
                </c:pt>
                <c:pt idx="208">
                  <c:v>4.5999999999999996</c:v>
                </c:pt>
                <c:pt idx="209">
                  <c:v>4.5999999999999996</c:v>
                </c:pt>
                <c:pt idx="210">
                  <c:v>4.5999999999999996</c:v>
                </c:pt>
                <c:pt idx="211">
                  <c:v>4.5999999999999996</c:v>
                </c:pt>
                <c:pt idx="212">
                  <c:v>4.5999999999999996</c:v>
                </c:pt>
                <c:pt idx="213">
                  <c:v>4.5</c:v>
                </c:pt>
                <c:pt idx="214">
                  <c:v>4.5</c:v>
                </c:pt>
                <c:pt idx="215">
                  <c:v>4.4000000000000004</c:v>
                </c:pt>
                <c:pt idx="216">
                  <c:v>4.8</c:v>
                </c:pt>
                <c:pt idx="217">
                  <c:v>4.5</c:v>
                </c:pt>
                <c:pt idx="218">
                  <c:v>4.0999999999999996</c:v>
                </c:pt>
                <c:pt idx="219">
                  <c:v>4.9000000000000004</c:v>
                </c:pt>
                <c:pt idx="220">
                  <c:v>4.5</c:v>
                </c:pt>
                <c:pt idx="221">
                  <c:v>4.5</c:v>
                </c:pt>
                <c:pt idx="222">
                  <c:v>4.2</c:v>
                </c:pt>
                <c:pt idx="223">
                  <c:v>4.8</c:v>
                </c:pt>
                <c:pt idx="224">
                  <c:v>4.8</c:v>
                </c:pt>
                <c:pt idx="225">
                  <c:v>4.8</c:v>
                </c:pt>
                <c:pt idx="226">
                  <c:v>4.5</c:v>
                </c:pt>
                <c:pt idx="227">
                  <c:v>4.7</c:v>
                </c:pt>
                <c:pt idx="228">
                  <c:v>4.8</c:v>
                </c:pt>
                <c:pt idx="229">
                  <c:v>4.7</c:v>
                </c:pt>
                <c:pt idx="230">
                  <c:v>4.7</c:v>
                </c:pt>
                <c:pt idx="231">
                  <c:v>4.7</c:v>
                </c:pt>
                <c:pt idx="232">
                  <c:v>4.4000000000000004</c:v>
                </c:pt>
                <c:pt idx="233">
                  <c:v>4.5999999999999996</c:v>
                </c:pt>
                <c:pt idx="234">
                  <c:v>4.5999999999999996</c:v>
                </c:pt>
                <c:pt idx="235">
                  <c:v>4.5999999999999996</c:v>
                </c:pt>
                <c:pt idx="236">
                  <c:v>4.5</c:v>
                </c:pt>
                <c:pt idx="237">
                  <c:v>4.5</c:v>
                </c:pt>
                <c:pt idx="238">
                  <c:v>4.5</c:v>
                </c:pt>
                <c:pt idx="239">
                  <c:v>4.8</c:v>
                </c:pt>
                <c:pt idx="240">
                  <c:v>4.8</c:v>
                </c:pt>
                <c:pt idx="241">
                  <c:v>4.5999999999999996</c:v>
                </c:pt>
                <c:pt idx="242">
                  <c:v>4.7</c:v>
                </c:pt>
                <c:pt idx="243">
                  <c:v>4.5999999999999996</c:v>
                </c:pt>
                <c:pt idx="244">
                  <c:v>4.9000000000000004</c:v>
                </c:pt>
                <c:pt idx="245">
                  <c:v>4.9000000000000004</c:v>
                </c:pt>
                <c:pt idx="246">
                  <c:v>4.9000000000000004</c:v>
                </c:pt>
                <c:pt idx="247">
                  <c:v>4.9000000000000004</c:v>
                </c:pt>
                <c:pt idx="248">
                  <c:v>4.9000000000000004</c:v>
                </c:pt>
                <c:pt idx="249">
                  <c:v>4.9000000000000004</c:v>
                </c:pt>
                <c:pt idx="250">
                  <c:v>4.9000000000000004</c:v>
                </c:pt>
                <c:pt idx="251">
                  <c:v>4.9000000000000004</c:v>
                </c:pt>
                <c:pt idx="252">
                  <c:v>4.9000000000000004</c:v>
                </c:pt>
                <c:pt idx="253">
                  <c:v>4.8</c:v>
                </c:pt>
                <c:pt idx="254">
                  <c:v>4.2</c:v>
                </c:pt>
                <c:pt idx="255">
                  <c:v>4.5999999999999996</c:v>
                </c:pt>
                <c:pt idx="256">
                  <c:v>4.5999999999999996</c:v>
                </c:pt>
                <c:pt idx="257">
                  <c:v>4.5</c:v>
                </c:pt>
                <c:pt idx="258">
                  <c:v>4.3</c:v>
                </c:pt>
                <c:pt idx="259">
                  <c:v>4.5999999999999996</c:v>
                </c:pt>
                <c:pt idx="260">
                  <c:v>4.5999999999999996</c:v>
                </c:pt>
                <c:pt idx="261">
                  <c:v>4.5999999999999996</c:v>
                </c:pt>
                <c:pt idx="262">
                  <c:v>4.7</c:v>
                </c:pt>
                <c:pt idx="263">
                  <c:v>4.7</c:v>
                </c:pt>
                <c:pt idx="264">
                  <c:v>4.8</c:v>
                </c:pt>
                <c:pt idx="265">
                  <c:v>4.8</c:v>
                </c:pt>
                <c:pt idx="266">
                  <c:v>4.8</c:v>
                </c:pt>
                <c:pt idx="267">
                  <c:v>4.8</c:v>
                </c:pt>
                <c:pt idx="268">
                  <c:v>4.7</c:v>
                </c:pt>
                <c:pt idx="269">
                  <c:v>4.3</c:v>
                </c:pt>
                <c:pt idx="270">
                  <c:v>4.3</c:v>
                </c:pt>
                <c:pt idx="271">
                  <c:v>4.5</c:v>
                </c:pt>
                <c:pt idx="272">
                  <c:v>4.5</c:v>
                </c:pt>
                <c:pt idx="273">
                  <c:v>4.5</c:v>
                </c:pt>
                <c:pt idx="274">
                  <c:v>4.5</c:v>
                </c:pt>
                <c:pt idx="275">
                  <c:v>4.5</c:v>
                </c:pt>
                <c:pt idx="276">
                  <c:v>4.5</c:v>
                </c:pt>
                <c:pt idx="277">
                  <c:v>4.5</c:v>
                </c:pt>
                <c:pt idx="278">
                  <c:v>4.5</c:v>
                </c:pt>
                <c:pt idx="279">
                  <c:v>4.5</c:v>
                </c:pt>
                <c:pt idx="280">
                  <c:v>4.5</c:v>
                </c:pt>
                <c:pt idx="281">
                  <c:v>4.8</c:v>
                </c:pt>
                <c:pt idx="282">
                  <c:v>4.5999999999999996</c:v>
                </c:pt>
                <c:pt idx="283">
                  <c:v>4.5999999999999996</c:v>
                </c:pt>
                <c:pt idx="284">
                  <c:v>4.7</c:v>
                </c:pt>
                <c:pt idx="285">
                  <c:v>4.7</c:v>
                </c:pt>
                <c:pt idx="286">
                  <c:v>4.5999999999999996</c:v>
                </c:pt>
                <c:pt idx="287">
                  <c:v>4.5999999999999996</c:v>
                </c:pt>
                <c:pt idx="288">
                  <c:v>4.9000000000000004</c:v>
                </c:pt>
                <c:pt idx="289">
                  <c:v>4.9000000000000004</c:v>
                </c:pt>
                <c:pt idx="290">
                  <c:v>4.8</c:v>
                </c:pt>
                <c:pt idx="291">
                  <c:v>4.8</c:v>
                </c:pt>
                <c:pt idx="292">
                  <c:v>4.5999999999999996</c:v>
                </c:pt>
                <c:pt idx="293">
                  <c:v>4.8</c:v>
                </c:pt>
                <c:pt idx="294">
                  <c:v>4.8</c:v>
                </c:pt>
                <c:pt idx="295">
                  <c:v>4.7</c:v>
                </c:pt>
                <c:pt idx="296">
                  <c:v>4.7</c:v>
                </c:pt>
                <c:pt idx="297">
                  <c:v>4.8</c:v>
                </c:pt>
                <c:pt idx="298">
                  <c:v>4.0999999999999996</c:v>
                </c:pt>
                <c:pt idx="299">
                  <c:v>4.7</c:v>
                </c:pt>
                <c:pt idx="300">
                  <c:v>4.5999999999999996</c:v>
                </c:pt>
                <c:pt idx="301">
                  <c:v>4.5999999999999996</c:v>
                </c:pt>
                <c:pt idx="302">
                  <c:v>4.5999999999999996</c:v>
                </c:pt>
                <c:pt idx="303">
                  <c:v>4.9000000000000004</c:v>
                </c:pt>
                <c:pt idx="304">
                  <c:v>4</c:v>
                </c:pt>
                <c:pt idx="305">
                  <c:v>4</c:v>
                </c:pt>
                <c:pt idx="306">
                  <c:v>4</c:v>
                </c:pt>
                <c:pt idx="307">
                  <c:v>4</c:v>
                </c:pt>
                <c:pt idx="308">
                  <c:v>4</c:v>
                </c:pt>
                <c:pt idx="309">
                  <c:v>4</c:v>
                </c:pt>
                <c:pt idx="310">
                  <c:v>4</c:v>
                </c:pt>
                <c:pt idx="311">
                  <c:v>4</c:v>
                </c:pt>
                <c:pt idx="312">
                  <c:v>4</c:v>
                </c:pt>
                <c:pt idx="313">
                  <c:v>4.5</c:v>
                </c:pt>
                <c:pt idx="314">
                  <c:v>4.5999999999999996</c:v>
                </c:pt>
                <c:pt idx="315">
                  <c:v>4.5</c:v>
                </c:pt>
                <c:pt idx="316">
                  <c:v>4.4000000000000004</c:v>
                </c:pt>
                <c:pt idx="317">
                  <c:v>4.4000000000000004</c:v>
                </c:pt>
                <c:pt idx="318">
                  <c:v>4.3</c:v>
                </c:pt>
                <c:pt idx="319">
                  <c:v>4.3</c:v>
                </c:pt>
                <c:pt idx="320">
                  <c:v>4.7</c:v>
                </c:pt>
                <c:pt idx="321">
                  <c:v>4.7</c:v>
                </c:pt>
                <c:pt idx="322">
                  <c:v>4.7</c:v>
                </c:pt>
                <c:pt idx="323">
                  <c:v>4.7</c:v>
                </c:pt>
                <c:pt idx="324">
                  <c:v>4.7</c:v>
                </c:pt>
                <c:pt idx="325">
                  <c:v>4.8</c:v>
                </c:pt>
                <c:pt idx="326">
                  <c:v>4.8</c:v>
                </c:pt>
                <c:pt idx="327">
                  <c:v>4.8</c:v>
                </c:pt>
                <c:pt idx="328">
                  <c:v>4.8</c:v>
                </c:pt>
                <c:pt idx="329">
                  <c:v>4.8</c:v>
                </c:pt>
                <c:pt idx="330">
                  <c:v>4.8</c:v>
                </c:pt>
                <c:pt idx="331">
                  <c:v>4.5999999999999996</c:v>
                </c:pt>
                <c:pt idx="332">
                  <c:v>4.5999999999999996</c:v>
                </c:pt>
                <c:pt idx="333">
                  <c:v>4.5999999999999996</c:v>
                </c:pt>
                <c:pt idx="334">
                  <c:v>4.5999999999999996</c:v>
                </c:pt>
                <c:pt idx="335">
                  <c:v>4.7</c:v>
                </c:pt>
                <c:pt idx="336">
                  <c:v>4.7</c:v>
                </c:pt>
                <c:pt idx="337">
                  <c:v>4.7</c:v>
                </c:pt>
                <c:pt idx="338">
                  <c:v>4.7</c:v>
                </c:pt>
                <c:pt idx="339">
                  <c:v>4.5999999999999996</c:v>
                </c:pt>
                <c:pt idx="340">
                  <c:v>4.7</c:v>
                </c:pt>
                <c:pt idx="341">
                  <c:v>4.7</c:v>
                </c:pt>
                <c:pt idx="342">
                  <c:v>4.7</c:v>
                </c:pt>
                <c:pt idx="343">
                  <c:v>4.8</c:v>
                </c:pt>
                <c:pt idx="344">
                  <c:v>4.2</c:v>
                </c:pt>
                <c:pt idx="345">
                  <c:v>4.8</c:v>
                </c:pt>
                <c:pt idx="346">
                  <c:v>4.9000000000000004</c:v>
                </c:pt>
                <c:pt idx="347">
                  <c:v>4.5999999999999996</c:v>
                </c:pt>
                <c:pt idx="348">
                  <c:v>4.5999999999999996</c:v>
                </c:pt>
                <c:pt idx="349">
                  <c:v>4.8</c:v>
                </c:pt>
                <c:pt idx="350">
                  <c:v>4.8</c:v>
                </c:pt>
                <c:pt idx="351">
                  <c:v>4.8</c:v>
                </c:pt>
                <c:pt idx="352">
                  <c:v>4.8</c:v>
                </c:pt>
                <c:pt idx="353">
                  <c:v>3.3</c:v>
                </c:pt>
                <c:pt idx="354">
                  <c:v>4.7</c:v>
                </c:pt>
                <c:pt idx="355">
                  <c:v>4.3</c:v>
                </c:pt>
                <c:pt idx="356">
                  <c:v>4.3</c:v>
                </c:pt>
                <c:pt idx="357">
                  <c:v>4.3</c:v>
                </c:pt>
                <c:pt idx="358">
                  <c:v>4.8</c:v>
                </c:pt>
                <c:pt idx="359">
                  <c:v>4.4000000000000004</c:v>
                </c:pt>
                <c:pt idx="360">
                  <c:v>4.8</c:v>
                </c:pt>
                <c:pt idx="361">
                  <c:v>4.8</c:v>
                </c:pt>
                <c:pt idx="362">
                  <c:v>4.8</c:v>
                </c:pt>
                <c:pt idx="363">
                  <c:v>4.0999999999999996</c:v>
                </c:pt>
                <c:pt idx="364">
                  <c:v>4</c:v>
                </c:pt>
                <c:pt idx="365">
                  <c:v>4.7</c:v>
                </c:pt>
                <c:pt idx="366">
                  <c:v>4.7</c:v>
                </c:pt>
                <c:pt idx="367">
                  <c:v>4.7</c:v>
                </c:pt>
                <c:pt idx="368">
                  <c:v>4.7</c:v>
                </c:pt>
                <c:pt idx="369">
                  <c:v>4.5999999999999996</c:v>
                </c:pt>
                <c:pt idx="370">
                  <c:v>4.5999999999999996</c:v>
                </c:pt>
                <c:pt idx="371">
                  <c:v>4.5999999999999996</c:v>
                </c:pt>
                <c:pt idx="372">
                  <c:v>4.5999999999999996</c:v>
                </c:pt>
                <c:pt idx="373">
                  <c:v>4.5999999999999996</c:v>
                </c:pt>
                <c:pt idx="374">
                  <c:v>4.5999999999999996</c:v>
                </c:pt>
                <c:pt idx="375">
                  <c:v>4.7</c:v>
                </c:pt>
                <c:pt idx="376">
                  <c:v>4.7</c:v>
                </c:pt>
                <c:pt idx="377">
                  <c:v>4.7</c:v>
                </c:pt>
                <c:pt idx="378">
                  <c:v>4.7</c:v>
                </c:pt>
                <c:pt idx="379">
                  <c:v>4.7</c:v>
                </c:pt>
                <c:pt idx="380">
                  <c:v>4.7</c:v>
                </c:pt>
                <c:pt idx="381">
                  <c:v>4.8</c:v>
                </c:pt>
                <c:pt idx="382">
                  <c:v>4.0999999999999996</c:v>
                </c:pt>
                <c:pt idx="383">
                  <c:v>4.0999999999999996</c:v>
                </c:pt>
                <c:pt idx="384">
                  <c:v>4.7</c:v>
                </c:pt>
                <c:pt idx="385">
                  <c:v>4.7</c:v>
                </c:pt>
                <c:pt idx="386">
                  <c:v>4.7</c:v>
                </c:pt>
                <c:pt idx="387">
                  <c:v>4.7</c:v>
                </c:pt>
                <c:pt idx="388">
                  <c:v>4.4000000000000004</c:v>
                </c:pt>
                <c:pt idx="389">
                  <c:v>4.4000000000000004</c:v>
                </c:pt>
                <c:pt idx="390">
                  <c:v>4.8</c:v>
                </c:pt>
                <c:pt idx="391">
                  <c:v>4.8</c:v>
                </c:pt>
                <c:pt idx="392">
                  <c:v>3.9</c:v>
                </c:pt>
                <c:pt idx="393">
                  <c:v>3.9</c:v>
                </c:pt>
                <c:pt idx="394">
                  <c:v>4.4000000000000004</c:v>
                </c:pt>
                <c:pt idx="395">
                  <c:v>4.4000000000000004</c:v>
                </c:pt>
                <c:pt idx="396">
                  <c:v>4.4000000000000004</c:v>
                </c:pt>
                <c:pt idx="397">
                  <c:v>4.5</c:v>
                </c:pt>
                <c:pt idx="398">
                  <c:v>4.7</c:v>
                </c:pt>
                <c:pt idx="399">
                  <c:v>4.3</c:v>
                </c:pt>
                <c:pt idx="400">
                  <c:v>4.5999999999999996</c:v>
                </c:pt>
                <c:pt idx="401">
                  <c:v>4.8</c:v>
                </c:pt>
                <c:pt idx="402">
                  <c:v>4.8</c:v>
                </c:pt>
                <c:pt idx="403">
                  <c:v>4.8</c:v>
                </c:pt>
                <c:pt idx="404">
                  <c:v>4.8</c:v>
                </c:pt>
                <c:pt idx="405">
                  <c:v>4.8</c:v>
                </c:pt>
                <c:pt idx="406">
                  <c:v>4.8</c:v>
                </c:pt>
                <c:pt idx="407">
                  <c:v>4.7</c:v>
                </c:pt>
                <c:pt idx="408">
                  <c:v>4.7</c:v>
                </c:pt>
                <c:pt idx="409">
                  <c:v>4.7</c:v>
                </c:pt>
                <c:pt idx="410">
                  <c:v>4.8</c:v>
                </c:pt>
                <c:pt idx="411">
                  <c:v>4.8</c:v>
                </c:pt>
                <c:pt idx="412">
                  <c:v>4.7</c:v>
                </c:pt>
                <c:pt idx="413">
                  <c:v>4.7</c:v>
                </c:pt>
                <c:pt idx="414">
                  <c:v>4.7</c:v>
                </c:pt>
                <c:pt idx="415">
                  <c:v>4.3</c:v>
                </c:pt>
                <c:pt idx="416">
                  <c:v>4.3</c:v>
                </c:pt>
                <c:pt idx="417">
                  <c:v>4.7</c:v>
                </c:pt>
                <c:pt idx="418">
                  <c:v>4.8</c:v>
                </c:pt>
                <c:pt idx="419">
                  <c:v>4.8</c:v>
                </c:pt>
                <c:pt idx="420">
                  <c:v>4.9000000000000004</c:v>
                </c:pt>
                <c:pt idx="421">
                  <c:v>4.4000000000000004</c:v>
                </c:pt>
                <c:pt idx="422">
                  <c:v>4.4000000000000004</c:v>
                </c:pt>
                <c:pt idx="423">
                  <c:v>4.5</c:v>
                </c:pt>
                <c:pt idx="424">
                  <c:v>4.5</c:v>
                </c:pt>
                <c:pt idx="425">
                  <c:v>4.5</c:v>
                </c:pt>
                <c:pt idx="426">
                  <c:v>4.5</c:v>
                </c:pt>
                <c:pt idx="427">
                  <c:v>4.4000000000000004</c:v>
                </c:pt>
                <c:pt idx="428">
                  <c:v>4.8</c:v>
                </c:pt>
                <c:pt idx="429">
                  <c:v>4.2</c:v>
                </c:pt>
                <c:pt idx="430">
                  <c:v>4.8</c:v>
                </c:pt>
                <c:pt idx="431">
                  <c:v>4.9000000000000004</c:v>
                </c:pt>
                <c:pt idx="432">
                  <c:v>4.8</c:v>
                </c:pt>
                <c:pt idx="433">
                  <c:v>4.7</c:v>
                </c:pt>
                <c:pt idx="434">
                  <c:v>4.5</c:v>
                </c:pt>
                <c:pt idx="435">
                  <c:v>4.8</c:v>
                </c:pt>
                <c:pt idx="436">
                  <c:v>4.5999999999999996</c:v>
                </c:pt>
                <c:pt idx="437">
                  <c:v>4.8</c:v>
                </c:pt>
                <c:pt idx="438">
                  <c:v>4.8</c:v>
                </c:pt>
                <c:pt idx="439">
                  <c:v>4.4000000000000004</c:v>
                </c:pt>
                <c:pt idx="440">
                  <c:v>4.4000000000000004</c:v>
                </c:pt>
                <c:pt idx="441">
                  <c:v>4.4000000000000004</c:v>
                </c:pt>
                <c:pt idx="442">
                  <c:v>4.4000000000000004</c:v>
                </c:pt>
                <c:pt idx="443">
                  <c:v>4.4000000000000004</c:v>
                </c:pt>
                <c:pt idx="444">
                  <c:v>4.3</c:v>
                </c:pt>
                <c:pt idx="445">
                  <c:v>4.3</c:v>
                </c:pt>
                <c:pt idx="446">
                  <c:v>4.8</c:v>
                </c:pt>
                <c:pt idx="447">
                  <c:v>4.8</c:v>
                </c:pt>
                <c:pt idx="448">
                  <c:v>4.8</c:v>
                </c:pt>
                <c:pt idx="449">
                  <c:v>4.5</c:v>
                </c:pt>
                <c:pt idx="450">
                  <c:v>4.4000000000000004</c:v>
                </c:pt>
                <c:pt idx="451">
                  <c:v>4.8</c:v>
                </c:pt>
                <c:pt idx="452">
                  <c:v>4.8</c:v>
                </c:pt>
                <c:pt idx="453">
                  <c:v>4.5999999999999996</c:v>
                </c:pt>
                <c:pt idx="454">
                  <c:v>4.3</c:v>
                </c:pt>
                <c:pt idx="455">
                  <c:v>4.3</c:v>
                </c:pt>
                <c:pt idx="456">
                  <c:v>4.5999999999999996</c:v>
                </c:pt>
                <c:pt idx="457">
                  <c:v>4.5999999999999996</c:v>
                </c:pt>
                <c:pt idx="458">
                  <c:v>4.8</c:v>
                </c:pt>
                <c:pt idx="459">
                  <c:v>4.5999999999999996</c:v>
                </c:pt>
                <c:pt idx="460">
                  <c:v>4.5999999999999996</c:v>
                </c:pt>
                <c:pt idx="461">
                  <c:v>4.5999999999999996</c:v>
                </c:pt>
                <c:pt idx="462">
                  <c:v>4.5</c:v>
                </c:pt>
                <c:pt idx="463">
                  <c:v>4.8</c:v>
                </c:pt>
                <c:pt idx="464">
                  <c:v>4.5999999999999996</c:v>
                </c:pt>
                <c:pt idx="465">
                  <c:v>4.5999999999999996</c:v>
                </c:pt>
                <c:pt idx="466">
                  <c:v>4.5999999999999996</c:v>
                </c:pt>
                <c:pt idx="467">
                  <c:v>4.7</c:v>
                </c:pt>
                <c:pt idx="468">
                  <c:v>4.7</c:v>
                </c:pt>
                <c:pt idx="469">
                  <c:v>4.7</c:v>
                </c:pt>
                <c:pt idx="470">
                  <c:v>4.4000000000000004</c:v>
                </c:pt>
                <c:pt idx="471">
                  <c:v>4.4000000000000004</c:v>
                </c:pt>
                <c:pt idx="472">
                  <c:v>4.7</c:v>
                </c:pt>
                <c:pt idx="473">
                  <c:v>4.7</c:v>
                </c:pt>
                <c:pt idx="474">
                  <c:v>4.8</c:v>
                </c:pt>
                <c:pt idx="475">
                  <c:v>4.7</c:v>
                </c:pt>
                <c:pt idx="476">
                  <c:v>4.9000000000000004</c:v>
                </c:pt>
                <c:pt idx="477">
                  <c:v>4.9000000000000004</c:v>
                </c:pt>
                <c:pt idx="478">
                  <c:v>4.9000000000000004</c:v>
                </c:pt>
                <c:pt idx="479">
                  <c:v>4.9000000000000004</c:v>
                </c:pt>
                <c:pt idx="480">
                  <c:v>4.9000000000000004</c:v>
                </c:pt>
                <c:pt idx="481">
                  <c:v>4.9000000000000004</c:v>
                </c:pt>
                <c:pt idx="482">
                  <c:v>4.9000000000000004</c:v>
                </c:pt>
                <c:pt idx="483">
                  <c:v>4.5999999999999996</c:v>
                </c:pt>
                <c:pt idx="484">
                  <c:v>4.5999999999999996</c:v>
                </c:pt>
                <c:pt idx="485">
                  <c:v>4.5999999999999996</c:v>
                </c:pt>
                <c:pt idx="486">
                  <c:v>4.9000000000000004</c:v>
                </c:pt>
                <c:pt idx="487">
                  <c:v>4.9000000000000004</c:v>
                </c:pt>
                <c:pt idx="488">
                  <c:v>4.9000000000000004</c:v>
                </c:pt>
                <c:pt idx="489">
                  <c:v>4.9000000000000004</c:v>
                </c:pt>
                <c:pt idx="490">
                  <c:v>4.8</c:v>
                </c:pt>
                <c:pt idx="491">
                  <c:v>4.8</c:v>
                </c:pt>
                <c:pt idx="492">
                  <c:v>4.7</c:v>
                </c:pt>
                <c:pt idx="493">
                  <c:v>4.7</c:v>
                </c:pt>
                <c:pt idx="494">
                  <c:v>4.5999999999999996</c:v>
                </c:pt>
                <c:pt idx="495">
                  <c:v>4.5999999999999996</c:v>
                </c:pt>
                <c:pt idx="496">
                  <c:v>4.5</c:v>
                </c:pt>
                <c:pt idx="497">
                  <c:v>4.5</c:v>
                </c:pt>
                <c:pt idx="498">
                  <c:v>4.3</c:v>
                </c:pt>
                <c:pt idx="499">
                  <c:v>4.3</c:v>
                </c:pt>
                <c:pt idx="500">
                  <c:v>4.5999999999999996</c:v>
                </c:pt>
                <c:pt idx="501">
                  <c:v>4.5999999999999996</c:v>
                </c:pt>
                <c:pt idx="502">
                  <c:v>4.5999999999999996</c:v>
                </c:pt>
                <c:pt idx="503">
                  <c:v>4.5999999999999996</c:v>
                </c:pt>
                <c:pt idx="504">
                  <c:v>4.3</c:v>
                </c:pt>
                <c:pt idx="505">
                  <c:v>4.8</c:v>
                </c:pt>
                <c:pt idx="506">
                  <c:v>4.8</c:v>
                </c:pt>
                <c:pt idx="507">
                  <c:v>4.8</c:v>
                </c:pt>
                <c:pt idx="508">
                  <c:v>4.8</c:v>
                </c:pt>
                <c:pt idx="509">
                  <c:v>4.8</c:v>
                </c:pt>
                <c:pt idx="510">
                  <c:v>4.5999999999999996</c:v>
                </c:pt>
                <c:pt idx="511">
                  <c:v>4.8</c:v>
                </c:pt>
                <c:pt idx="512">
                  <c:v>4.5</c:v>
                </c:pt>
                <c:pt idx="513">
                  <c:v>4.7</c:v>
                </c:pt>
                <c:pt idx="514">
                  <c:v>4.5</c:v>
                </c:pt>
                <c:pt idx="515">
                  <c:v>4.8</c:v>
                </c:pt>
                <c:pt idx="516">
                  <c:v>4.8</c:v>
                </c:pt>
                <c:pt idx="517">
                  <c:v>4.8</c:v>
                </c:pt>
                <c:pt idx="518">
                  <c:v>4.8</c:v>
                </c:pt>
                <c:pt idx="519">
                  <c:v>4.8</c:v>
                </c:pt>
                <c:pt idx="520">
                  <c:v>4.3</c:v>
                </c:pt>
                <c:pt idx="521">
                  <c:v>4.9000000000000004</c:v>
                </c:pt>
                <c:pt idx="522">
                  <c:v>4.8</c:v>
                </c:pt>
                <c:pt idx="523">
                  <c:v>4.7</c:v>
                </c:pt>
                <c:pt idx="524">
                  <c:v>4.8</c:v>
                </c:pt>
                <c:pt idx="525">
                  <c:v>4.5</c:v>
                </c:pt>
                <c:pt idx="526">
                  <c:v>4.5999999999999996</c:v>
                </c:pt>
                <c:pt idx="527">
                  <c:v>4.7</c:v>
                </c:pt>
                <c:pt idx="528">
                  <c:v>4.7</c:v>
                </c:pt>
                <c:pt idx="529">
                  <c:v>4.8</c:v>
                </c:pt>
                <c:pt idx="530">
                  <c:v>4.4000000000000004</c:v>
                </c:pt>
                <c:pt idx="531">
                  <c:v>4.4000000000000004</c:v>
                </c:pt>
                <c:pt idx="532">
                  <c:v>4.4000000000000004</c:v>
                </c:pt>
                <c:pt idx="533">
                  <c:v>4.8</c:v>
                </c:pt>
                <c:pt idx="534">
                  <c:v>4.8</c:v>
                </c:pt>
                <c:pt idx="535">
                  <c:v>4.8</c:v>
                </c:pt>
                <c:pt idx="536">
                  <c:v>4.5999999999999996</c:v>
                </c:pt>
                <c:pt idx="537">
                  <c:v>4.4000000000000004</c:v>
                </c:pt>
                <c:pt idx="538">
                  <c:v>4.5</c:v>
                </c:pt>
                <c:pt idx="539">
                  <c:v>4.2</c:v>
                </c:pt>
                <c:pt idx="540">
                  <c:v>4.8</c:v>
                </c:pt>
                <c:pt idx="541">
                  <c:v>4.8</c:v>
                </c:pt>
                <c:pt idx="542">
                  <c:v>4.8</c:v>
                </c:pt>
                <c:pt idx="543">
                  <c:v>4.8</c:v>
                </c:pt>
                <c:pt idx="544">
                  <c:v>4.8</c:v>
                </c:pt>
                <c:pt idx="545">
                  <c:v>4.9000000000000004</c:v>
                </c:pt>
                <c:pt idx="546">
                  <c:v>4.7</c:v>
                </c:pt>
                <c:pt idx="547">
                  <c:v>4.7</c:v>
                </c:pt>
                <c:pt idx="548">
                  <c:v>4.7</c:v>
                </c:pt>
                <c:pt idx="549">
                  <c:v>4.7</c:v>
                </c:pt>
              </c:numCache>
            </c:numRef>
          </c:xVal>
          <c:yVal>
            <c:numRef>
              <c:f>'Proper data set'!$E$2:$E$551</c:f>
              <c:numCache>
                <c:formatCode>[$$-409]#,##0</c:formatCode>
                <c:ptCount val="550"/>
                <c:pt idx="0">
                  <c:v>8</c:v>
                </c:pt>
                <c:pt idx="1">
                  <c:v>22</c:v>
                </c:pt>
                <c:pt idx="2">
                  <c:v>15</c:v>
                </c:pt>
                <c:pt idx="3">
                  <c:v>6</c:v>
                </c:pt>
                <c:pt idx="4">
                  <c:v>12</c:v>
                </c:pt>
                <c:pt idx="5">
                  <c:v>11</c:v>
                </c:pt>
                <c:pt idx="6">
                  <c:v>30</c:v>
                </c:pt>
                <c:pt idx="7">
                  <c:v>15</c:v>
                </c:pt>
                <c:pt idx="8">
                  <c:v>3</c:v>
                </c:pt>
                <c:pt idx="9">
                  <c:v>8</c:v>
                </c:pt>
                <c:pt idx="10">
                  <c:v>8</c:v>
                </c:pt>
                <c:pt idx="11">
                  <c:v>2</c:v>
                </c:pt>
                <c:pt idx="12">
                  <c:v>32</c:v>
                </c:pt>
                <c:pt idx="13">
                  <c:v>5</c:v>
                </c:pt>
                <c:pt idx="14">
                  <c:v>17</c:v>
                </c:pt>
                <c:pt idx="15">
                  <c:v>4</c:v>
                </c:pt>
                <c:pt idx="16">
                  <c:v>6</c:v>
                </c:pt>
                <c:pt idx="17">
                  <c:v>6</c:v>
                </c:pt>
                <c:pt idx="18">
                  <c:v>8</c:v>
                </c:pt>
                <c:pt idx="19">
                  <c:v>13</c:v>
                </c:pt>
                <c:pt idx="20">
                  <c:v>14</c:v>
                </c:pt>
                <c:pt idx="21">
                  <c:v>14</c:v>
                </c:pt>
                <c:pt idx="22">
                  <c:v>13</c:v>
                </c:pt>
                <c:pt idx="23">
                  <c:v>9</c:v>
                </c:pt>
                <c:pt idx="24">
                  <c:v>13</c:v>
                </c:pt>
                <c:pt idx="25">
                  <c:v>5</c:v>
                </c:pt>
                <c:pt idx="26">
                  <c:v>9</c:v>
                </c:pt>
                <c:pt idx="27">
                  <c:v>14</c:v>
                </c:pt>
                <c:pt idx="28">
                  <c:v>5</c:v>
                </c:pt>
                <c:pt idx="29">
                  <c:v>11</c:v>
                </c:pt>
                <c:pt idx="30">
                  <c:v>24</c:v>
                </c:pt>
                <c:pt idx="31">
                  <c:v>21</c:v>
                </c:pt>
                <c:pt idx="32">
                  <c:v>11</c:v>
                </c:pt>
                <c:pt idx="33">
                  <c:v>11</c:v>
                </c:pt>
                <c:pt idx="34">
                  <c:v>15</c:v>
                </c:pt>
                <c:pt idx="35">
                  <c:v>13</c:v>
                </c:pt>
                <c:pt idx="36">
                  <c:v>13</c:v>
                </c:pt>
                <c:pt idx="37">
                  <c:v>18</c:v>
                </c:pt>
                <c:pt idx="38">
                  <c:v>13</c:v>
                </c:pt>
                <c:pt idx="39">
                  <c:v>8</c:v>
                </c:pt>
                <c:pt idx="40">
                  <c:v>5</c:v>
                </c:pt>
                <c:pt idx="41">
                  <c:v>5</c:v>
                </c:pt>
                <c:pt idx="42">
                  <c:v>0</c:v>
                </c:pt>
                <c:pt idx="43">
                  <c:v>4</c:v>
                </c:pt>
                <c:pt idx="44">
                  <c:v>18</c:v>
                </c:pt>
                <c:pt idx="45">
                  <c:v>28</c:v>
                </c:pt>
                <c:pt idx="46">
                  <c:v>11</c:v>
                </c:pt>
                <c:pt idx="47">
                  <c:v>11</c:v>
                </c:pt>
                <c:pt idx="48">
                  <c:v>11</c:v>
                </c:pt>
                <c:pt idx="49">
                  <c:v>16</c:v>
                </c:pt>
                <c:pt idx="50">
                  <c:v>14</c:v>
                </c:pt>
                <c:pt idx="51">
                  <c:v>14</c:v>
                </c:pt>
                <c:pt idx="52">
                  <c:v>14</c:v>
                </c:pt>
                <c:pt idx="53">
                  <c:v>8</c:v>
                </c:pt>
                <c:pt idx="54">
                  <c:v>4</c:v>
                </c:pt>
                <c:pt idx="55">
                  <c:v>5</c:v>
                </c:pt>
                <c:pt idx="56">
                  <c:v>11</c:v>
                </c:pt>
                <c:pt idx="57">
                  <c:v>11</c:v>
                </c:pt>
                <c:pt idx="58">
                  <c:v>10</c:v>
                </c:pt>
                <c:pt idx="59">
                  <c:v>13</c:v>
                </c:pt>
                <c:pt idx="60">
                  <c:v>4</c:v>
                </c:pt>
                <c:pt idx="61">
                  <c:v>8</c:v>
                </c:pt>
                <c:pt idx="62">
                  <c:v>4</c:v>
                </c:pt>
                <c:pt idx="63">
                  <c:v>5</c:v>
                </c:pt>
                <c:pt idx="64">
                  <c:v>5</c:v>
                </c:pt>
                <c:pt idx="65">
                  <c:v>5</c:v>
                </c:pt>
                <c:pt idx="66">
                  <c:v>5</c:v>
                </c:pt>
                <c:pt idx="67">
                  <c:v>17</c:v>
                </c:pt>
                <c:pt idx="68">
                  <c:v>15</c:v>
                </c:pt>
                <c:pt idx="69">
                  <c:v>105</c:v>
                </c:pt>
                <c:pt idx="70">
                  <c:v>105</c:v>
                </c:pt>
                <c:pt idx="71">
                  <c:v>0</c:v>
                </c:pt>
                <c:pt idx="72">
                  <c:v>15</c:v>
                </c:pt>
                <c:pt idx="73">
                  <c:v>22</c:v>
                </c:pt>
                <c:pt idx="74">
                  <c:v>5</c:v>
                </c:pt>
                <c:pt idx="75">
                  <c:v>15</c:v>
                </c:pt>
                <c:pt idx="76">
                  <c:v>15</c:v>
                </c:pt>
                <c:pt idx="77">
                  <c:v>6</c:v>
                </c:pt>
                <c:pt idx="78">
                  <c:v>6</c:v>
                </c:pt>
                <c:pt idx="79">
                  <c:v>13</c:v>
                </c:pt>
                <c:pt idx="80">
                  <c:v>12</c:v>
                </c:pt>
                <c:pt idx="81">
                  <c:v>6</c:v>
                </c:pt>
                <c:pt idx="82">
                  <c:v>8</c:v>
                </c:pt>
                <c:pt idx="83">
                  <c:v>4</c:v>
                </c:pt>
                <c:pt idx="84">
                  <c:v>4</c:v>
                </c:pt>
                <c:pt idx="85">
                  <c:v>8</c:v>
                </c:pt>
                <c:pt idx="86">
                  <c:v>8</c:v>
                </c:pt>
                <c:pt idx="87">
                  <c:v>6</c:v>
                </c:pt>
                <c:pt idx="88">
                  <c:v>20</c:v>
                </c:pt>
                <c:pt idx="89">
                  <c:v>5</c:v>
                </c:pt>
                <c:pt idx="90">
                  <c:v>16</c:v>
                </c:pt>
                <c:pt idx="91">
                  <c:v>1</c:v>
                </c:pt>
                <c:pt idx="92">
                  <c:v>14</c:v>
                </c:pt>
                <c:pt idx="93">
                  <c:v>9</c:v>
                </c:pt>
                <c:pt idx="94">
                  <c:v>9</c:v>
                </c:pt>
                <c:pt idx="95">
                  <c:v>7</c:v>
                </c:pt>
                <c:pt idx="96">
                  <c:v>18</c:v>
                </c:pt>
                <c:pt idx="97">
                  <c:v>15</c:v>
                </c:pt>
                <c:pt idx="98">
                  <c:v>15</c:v>
                </c:pt>
                <c:pt idx="99">
                  <c:v>9</c:v>
                </c:pt>
                <c:pt idx="100">
                  <c:v>8</c:v>
                </c:pt>
                <c:pt idx="101">
                  <c:v>8</c:v>
                </c:pt>
                <c:pt idx="102">
                  <c:v>15</c:v>
                </c:pt>
                <c:pt idx="103">
                  <c:v>2</c:v>
                </c:pt>
                <c:pt idx="104">
                  <c:v>7</c:v>
                </c:pt>
                <c:pt idx="105">
                  <c:v>11</c:v>
                </c:pt>
                <c:pt idx="106">
                  <c:v>14</c:v>
                </c:pt>
                <c:pt idx="107">
                  <c:v>14</c:v>
                </c:pt>
                <c:pt idx="108">
                  <c:v>32</c:v>
                </c:pt>
                <c:pt idx="109">
                  <c:v>6</c:v>
                </c:pt>
                <c:pt idx="110">
                  <c:v>4</c:v>
                </c:pt>
                <c:pt idx="111">
                  <c:v>4</c:v>
                </c:pt>
                <c:pt idx="112">
                  <c:v>4</c:v>
                </c:pt>
                <c:pt idx="113">
                  <c:v>4</c:v>
                </c:pt>
                <c:pt idx="114">
                  <c:v>4</c:v>
                </c:pt>
                <c:pt idx="115">
                  <c:v>9</c:v>
                </c:pt>
                <c:pt idx="116">
                  <c:v>0</c:v>
                </c:pt>
                <c:pt idx="117">
                  <c:v>9</c:v>
                </c:pt>
                <c:pt idx="118">
                  <c:v>5</c:v>
                </c:pt>
                <c:pt idx="119">
                  <c:v>5</c:v>
                </c:pt>
                <c:pt idx="120">
                  <c:v>5</c:v>
                </c:pt>
                <c:pt idx="121">
                  <c:v>20</c:v>
                </c:pt>
                <c:pt idx="122">
                  <c:v>16</c:v>
                </c:pt>
                <c:pt idx="123">
                  <c:v>4</c:v>
                </c:pt>
                <c:pt idx="124">
                  <c:v>4</c:v>
                </c:pt>
                <c:pt idx="125">
                  <c:v>4</c:v>
                </c:pt>
                <c:pt idx="126">
                  <c:v>4</c:v>
                </c:pt>
                <c:pt idx="127">
                  <c:v>4</c:v>
                </c:pt>
                <c:pt idx="128">
                  <c:v>12</c:v>
                </c:pt>
                <c:pt idx="129">
                  <c:v>12</c:v>
                </c:pt>
                <c:pt idx="130">
                  <c:v>12</c:v>
                </c:pt>
                <c:pt idx="131">
                  <c:v>11</c:v>
                </c:pt>
                <c:pt idx="132">
                  <c:v>19</c:v>
                </c:pt>
                <c:pt idx="133">
                  <c:v>9</c:v>
                </c:pt>
                <c:pt idx="134">
                  <c:v>6</c:v>
                </c:pt>
                <c:pt idx="135">
                  <c:v>10</c:v>
                </c:pt>
                <c:pt idx="136">
                  <c:v>10</c:v>
                </c:pt>
                <c:pt idx="137">
                  <c:v>9</c:v>
                </c:pt>
                <c:pt idx="138">
                  <c:v>6</c:v>
                </c:pt>
                <c:pt idx="139">
                  <c:v>14</c:v>
                </c:pt>
                <c:pt idx="140">
                  <c:v>14</c:v>
                </c:pt>
                <c:pt idx="141">
                  <c:v>14</c:v>
                </c:pt>
                <c:pt idx="142">
                  <c:v>14</c:v>
                </c:pt>
                <c:pt idx="143">
                  <c:v>5</c:v>
                </c:pt>
                <c:pt idx="144">
                  <c:v>5</c:v>
                </c:pt>
                <c:pt idx="145">
                  <c:v>5</c:v>
                </c:pt>
                <c:pt idx="146">
                  <c:v>7</c:v>
                </c:pt>
                <c:pt idx="147">
                  <c:v>7</c:v>
                </c:pt>
                <c:pt idx="148">
                  <c:v>10</c:v>
                </c:pt>
                <c:pt idx="149">
                  <c:v>14</c:v>
                </c:pt>
                <c:pt idx="150">
                  <c:v>7</c:v>
                </c:pt>
                <c:pt idx="151">
                  <c:v>82</c:v>
                </c:pt>
                <c:pt idx="152">
                  <c:v>11</c:v>
                </c:pt>
                <c:pt idx="153">
                  <c:v>30</c:v>
                </c:pt>
                <c:pt idx="154">
                  <c:v>12</c:v>
                </c:pt>
                <c:pt idx="155">
                  <c:v>18</c:v>
                </c:pt>
                <c:pt idx="156">
                  <c:v>30</c:v>
                </c:pt>
                <c:pt idx="157">
                  <c:v>22</c:v>
                </c:pt>
                <c:pt idx="158">
                  <c:v>9</c:v>
                </c:pt>
                <c:pt idx="159">
                  <c:v>52</c:v>
                </c:pt>
                <c:pt idx="160">
                  <c:v>4</c:v>
                </c:pt>
                <c:pt idx="161">
                  <c:v>10</c:v>
                </c:pt>
                <c:pt idx="162">
                  <c:v>10</c:v>
                </c:pt>
                <c:pt idx="163">
                  <c:v>14</c:v>
                </c:pt>
                <c:pt idx="164">
                  <c:v>14</c:v>
                </c:pt>
                <c:pt idx="165">
                  <c:v>22</c:v>
                </c:pt>
                <c:pt idx="166">
                  <c:v>11</c:v>
                </c:pt>
                <c:pt idx="167">
                  <c:v>11</c:v>
                </c:pt>
                <c:pt idx="168">
                  <c:v>11</c:v>
                </c:pt>
                <c:pt idx="169">
                  <c:v>11</c:v>
                </c:pt>
                <c:pt idx="170">
                  <c:v>11</c:v>
                </c:pt>
                <c:pt idx="171">
                  <c:v>16</c:v>
                </c:pt>
                <c:pt idx="172">
                  <c:v>15</c:v>
                </c:pt>
                <c:pt idx="173">
                  <c:v>15</c:v>
                </c:pt>
                <c:pt idx="174">
                  <c:v>17</c:v>
                </c:pt>
                <c:pt idx="175">
                  <c:v>17</c:v>
                </c:pt>
                <c:pt idx="176">
                  <c:v>7</c:v>
                </c:pt>
                <c:pt idx="177">
                  <c:v>7</c:v>
                </c:pt>
                <c:pt idx="178">
                  <c:v>4</c:v>
                </c:pt>
                <c:pt idx="179">
                  <c:v>4</c:v>
                </c:pt>
                <c:pt idx="180">
                  <c:v>9</c:v>
                </c:pt>
                <c:pt idx="181">
                  <c:v>21</c:v>
                </c:pt>
                <c:pt idx="182">
                  <c:v>14</c:v>
                </c:pt>
                <c:pt idx="183">
                  <c:v>20</c:v>
                </c:pt>
                <c:pt idx="184">
                  <c:v>13</c:v>
                </c:pt>
                <c:pt idx="185">
                  <c:v>13</c:v>
                </c:pt>
                <c:pt idx="186">
                  <c:v>12</c:v>
                </c:pt>
                <c:pt idx="187">
                  <c:v>8</c:v>
                </c:pt>
                <c:pt idx="188">
                  <c:v>8</c:v>
                </c:pt>
                <c:pt idx="189">
                  <c:v>8</c:v>
                </c:pt>
                <c:pt idx="190">
                  <c:v>8</c:v>
                </c:pt>
                <c:pt idx="191">
                  <c:v>8</c:v>
                </c:pt>
                <c:pt idx="192">
                  <c:v>8</c:v>
                </c:pt>
                <c:pt idx="193">
                  <c:v>0</c:v>
                </c:pt>
                <c:pt idx="194">
                  <c:v>12</c:v>
                </c:pt>
                <c:pt idx="195">
                  <c:v>17</c:v>
                </c:pt>
                <c:pt idx="196">
                  <c:v>12</c:v>
                </c:pt>
                <c:pt idx="197">
                  <c:v>25</c:v>
                </c:pt>
                <c:pt idx="198">
                  <c:v>10</c:v>
                </c:pt>
                <c:pt idx="199">
                  <c:v>10</c:v>
                </c:pt>
                <c:pt idx="200">
                  <c:v>6</c:v>
                </c:pt>
                <c:pt idx="201">
                  <c:v>5</c:v>
                </c:pt>
                <c:pt idx="202">
                  <c:v>6</c:v>
                </c:pt>
                <c:pt idx="203">
                  <c:v>8</c:v>
                </c:pt>
                <c:pt idx="204">
                  <c:v>4</c:v>
                </c:pt>
                <c:pt idx="205">
                  <c:v>4</c:v>
                </c:pt>
                <c:pt idx="206">
                  <c:v>4</c:v>
                </c:pt>
                <c:pt idx="207">
                  <c:v>13</c:v>
                </c:pt>
                <c:pt idx="208">
                  <c:v>4</c:v>
                </c:pt>
                <c:pt idx="209">
                  <c:v>4</c:v>
                </c:pt>
                <c:pt idx="210">
                  <c:v>4</c:v>
                </c:pt>
                <c:pt idx="211">
                  <c:v>4</c:v>
                </c:pt>
                <c:pt idx="212">
                  <c:v>4</c:v>
                </c:pt>
                <c:pt idx="213">
                  <c:v>13</c:v>
                </c:pt>
                <c:pt idx="214">
                  <c:v>21</c:v>
                </c:pt>
                <c:pt idx="215">
                  <c:v>6</c:v>
                </c:pt>
                <c:pt idx="216">
                  <c:v>15</c:v>
                </c:pt>
                <c:pt idx="217">
                  <c:v>18</c:v>
                </c:pt>
                <c:pt idx="218">
                  <c:v>10</c:v>
                </c:pt>
                <c:pt idx="219">
                  <c:v>0</c:v>
                </c:pt>
                <c:pt idx="220">
                  <c:v>12</c:v>
                </c:pt>
                <c:pt idx="221">
                  <c:v>7</c:v>
                </c:pt>
                <c:pt idx="222">
                  <c:v>13</c:v>
                </c:pt>
                <c:pt idx="223">
                  <c:v>5</c:v>
                </c:pt>
                <c:pt idx="224">
                  <c:v>5</c:v>
                </c:pt>
                <c:pt idx="225">
                  <c:v>16</c:v>
                </c:pt>
                <c:pt idx="226">
                  <c:v>20</c:v>
                </c:pt>
                <c:pt idx="227">
                  <c:v>11</c:v>
                </c:pt>
                <c:pt idx="228">
                  <c:v>27</c:v>
                </c:pt>
                <c:pt idx="229">
                  <c:v>8</c:v>
                </c:pt>
                <c:pt idx="230">
                  <c:v>8</c:v>
                </c:pt>
                <c:pt idx="231">
                  <c:v>8</c:v>
                </c:pt>
                <c:pt idx="232">
                  <c:v>6</c:v>
                </c:pt>
                <c:pt idx="233">
                  <c:v>10</c:v>
                </c:pt>
                <c:pt idx="234">
                  <c:v>10</c:v>
                </c:pt>
                <c:pt idx="235">
                  <c:v>10</c:v>
                </c:pt>
                <c:pt idx="236">
                  <c:v>8</c:v>
                </c:pt>
                <c:pt idx="237">
                  <c:v>8</c:v>
                </c:pt>
                <c:pt idx="238">
                  <c:v>8</c:v>
                </c:pt>
                <c:pt idx="239">
                  <c:v>16</c:v>
                </c:pt>
                <c:pt idx="240">
                  <c:v>11</c:v>
                </c:pt>
                <c:pt idx="241">
                  <c:v>10</c:v>
                </c:pt>
                <c:pt idx="242">
                  <c:v>9</c:v>
                </c:pt>
                <c:pt idx="243">
                  <c:v>14</c:v>
                </c:pt>
                <c:pt idx="244">
                  <c:v>22</c:v>
                </c:pt>
                <c:pt idx="245">
                  <c:v>8</c:v>
                </c:pt>
                <c:pt idx="246">
                  <c:v>8</c:v>
                </c:pt>
                <c:pt idx="247">
                  <c:v>8</c:v>
                </c:pt>
                <c:pt idx="248">
                  <c:v>8</c:v>
                </c:pt>
                <c:pt idx="249">
                  <c:v>8</c:v>
                </c:pt>
                <c:pt idx="250">
                  <c:v>8</c:v>
                </c:pt>
                <c:pt idx="251">
                  <c:v>8</c:v>
                </c:pt>
                <c:pt idx="252">
                  <c:v>8</c:v>
                </c:pt>
                <c:pt idx="253">
                  <c:v>7</c:v>
                </c:pt>
                <c:pt idx="254">
                  <c:v>12</c:v>
                </c:pt>
                <c:pt idx="255">
                  <c:v>13</c:v>
                </c:pt>
                <c:pt idx="256">
                  <c:v>13</c:v>
                </c:pt>
                <c:pt idx="257">
                  <c:v>9</c:v>
                </c:pt>
                <c:pt idx="258">
                  <c:v>13</c:v>
                </c:pt>
                <c:pt idx="259">
                  <c:v>11</c:v>
                </c:pt>
                <c:pt idx="260">
                  <c:v>20</c:v>
                </c:pt>
                <c:pt idx="261">
                  <c:v>20</c:v>
                </c:pt>
                <c:pt idx="262">
                  <c:v>5</c:v>
                </c:pt>
                <c:pt idx="263">
                  <c:v>5</c:v>
                </c:pt>
                <c:pt idx="264">
                  <c:v>2</c:v>
                </c:pt>
                <c:pt idx="265">
                  <c:v>27</c:v>
                </c:pt>
                <c:pt idx="266">
                  <c:v>27</c:v>
                </c:pt>
                <c:pt idx="267">
                  <c:v>27</c:v>
                </c:pt>
                <c:pt idx="268">
                  <c:v>9</c:v>
                </c:pt>
                <c:pt idx="269">
                  <c:v>10</c:v>
                </c:pt>
                <c:pt idx="270">
                  <c:v>10</c:v>
                </c:pt>
                <c:pt idx="271">
                  <c:v>46</c:v>
                </c:pt>
                <c:pt idx="272">
                  <c:v>46</c:v>
                </c:pt>
                <c:pt idx="273">
                  <c:v>46</c:v>
                </c:pt>
                <c:pt idx="274">
                  <c:v>46</c:v>
                </c:pt>
                <c:pt idx="275">
                  <c:v>46</c:v>
                </c:pt>
                <c:pt idx="276">
                  <c:v>46</c:v>
                </c:pt>
                <c:pt idx="277">
                  <c:v>46</c:v>
                </c:pt>
                <c:pt idx="278">
                  <c:v>46</c:v>
                </c:pt>
                <c:pt idx="279">
                  <c:v>46</c:v>
                </c:pt>
                <c:pt idx="280">
                  <c:v>46</c:v>
                </c:pt>
                <c:pt idx="281">
                  <c:v>4</c:v>
                </c:pt>
                <c:pt idx="282">
                  <c:v>20</c:v>
                </c:pt>
                <c:pt idx="283">
                  <c:v>7</c:v>
                </c:pt>
                <c:pt idx="284">
                  <c:v>9</c:v>
                </c:pt>
                <c:pt idx="285">
                  <c:v>9</c:v>
                </c:pt>
                <c:pt idx="286">
                  <c:v>12</c:v>
                </c:pt>
                <c:pt idx="287">
                  <c:v>12</c:v>
                </c:pt>
                <c:pt idx="288">
                  <c:v>12</c:v>
                </c:pt>
                <c:pt idx="289">
                  <c:v>12</c:v>
                </c:pt>
                <c:pt idx="290">
                  <c:v>20</c:v>
                </c:pt>
                <c:pt idx="291">
                  <c:v>20</c:v>
                </c:pt>
                <c:pt idx="292">
                  <c:v>10</c:v>
                </c:pt>
                <c:pt idx="293">
                  <c:v>6</c:v>
                </c:pt>
                <c:pt idx="294">
                  <c:v>6</c:v>
                </c:pt>
                <c:pt idx="295">
                  <c:v>9</c:v>
                </c:pt>
                <c:pt idx="296">
                  <c:v>11</c:v>
                </c:pt>
                <c:pt idx="297">
                  <c:v>16</c:v>
                </c:pt>
                <c:pt idx="298">
                  <c:v>6</c:v>
                </c:pt>
                <c:pt idx="299">
                  <c:v>25</c:v>
                </c:pt>
                <c:pt idx="300">
                  <c:v>17</c:v>
                </c:pt>
                <c:pt idx="301">
                  <c:v>20</c:v>
                </c:pt>
                <c:pt idx="302">
                  <c:v>20</c:v>
                </c:pt>
                <c:pt idx="303">
                  <c:v>6</c:v>
                </c:pt>
                <c:pt idx="304">
                  <c:v>17</c:v>
                </c:pt>
                <c:pt idx="305">
                  <c:v>17</c:v>
                </c:pt>
                <c:pt idx="306">
                  <c:v>17</c:v>
                </c:pt>
                <c:pt idx="307">
                  <c:v>17</c:v>
                </c:pt>
                <c:pt idx="308">
                  <c:v>17</c:v>
                </c:pt>
                <c:pt idx="309">
                  <c:v>17</c:v>
                </c:pt>
                <c:pt idx="310">
                  <c:v>17</c:v>
                </c:pt>
                <c:pt idx="311">
                  <c:v>17</c:v>
                </c:pt>
                <c:pt idx="312">
                  <c:v>17</c:v>
                </c:pt>
                <c:pt idx="313">
                  <c:v>18</c:v>
                </c:pt>
                <c:pt idx="314">
                  <c:v>13</c:v>
                </c:pt>
                <c:pt idx="315">
                  <c:v>18</c:v>
                </c:pt>
                <c:pt idx="316">
                  <c:v>20</c:v>
                </c:pt>
                <c:pt idx="317">
                  <c:v>20</c:v>
                </c:pt>
                <c:pt idx="318">
                  <c:v>22</c:v>
                </c:pt>
                <c:pt idx="319">
                  <c:v>21</c:v>
                </c:pt>
                <c:pt idx="320">
                  <c:v>28</c:v>
                </c:pt>
                <c:pt idx="321">
                  <c:v>28</c:v>
                </c:pt>
                <c:pt idx="322">
                  <c:v>28</c:v>
                </c:pt>
                <c:pt idx="323">
                  <c:v>28</c:v>
                </c:pt>
                <c:pt idx="324">
                  <c:v>28</c:v>
                </c:pt>
                <c:pt idx="325">
                  <c:v>8</c:v>
                </c:pt>
                <c:pt idx="326">
                  <c:v>8</c:v>
                </c:pt>
                <c:pt idx="327">
                  <c:v>8</c:v>
                </c:pt>
                <c:pt idx="328">
                  <c:v>8</c:v>
                </c:pt>
                <c:pt idx="329">
                  <c:v>8</c:v>
                </c:pt>
                <c:pt idx="330">
                  <c:v>12</c:v>
                </c:pt>
                <c:pt idx="331">
                  <c:v>24</c:v>
                </c:pt>
                <c:pt idx="332">
                  <c:v>24</c:v>
                </c:pt>
                <c:pt idx="333">
                  <c:v>24</c:v>
                </c:pt>
                <c:pt idx="334">
                  <c:v>24</c:v>
                </c:pt>
                <c:pt idx="335">
                  <c:v>16</c:v>
                </c:pt>
                <c:pt idx="336">
                  <c:v>16</c:v>
                </c:pt>
                <c:pt idx="337">
                  <c:v>16</c:v>
                </c:pt>
                <c:pt idx="338">
                  <c:v>39</c:v>
                </c:pt>
                <c:pt idx="339">
                  <c:v>9</c:v>
                </c:pt>
                <c:pt idx="340">
                  <c:v>10</c:v>
                </c:pt>
                <c:pt idx="341">
                  <c:v>10</c:v>
                </c:pt>
                <c:pt idx="342">
                  <c:v>17</c:v>
                </c:pt>
                <c:pt idx="343">
                  <c:v>11</c:v>
                </c:pt>
                <c:pt idx="344">
                  <c:v>14</c:v>
                </c:pt>
                <c:pt idx="345">
                  <c:v>12</c:v>
                </c:pt>
                <c:pt idx="346">
                  <c:v>54</c:v>
                </c:pt>
                <c:pt idx="347">
                  <c:v>6</c:v>
                </c:pt>
                <c:pt idx="348">
                  <c:v>6</c:v>
                </c:pt>
                <c:pt idx="349">
                  <c:v>8</c:v>
                </c:pt>
                <c:pt idx="350">
                  <c:v>8</c:v>
                </c:pt>
                <c:pt idx="351">
                  <c:v>12</c:v>
                </c:pt>
                <c:pt idx="352">
                  <c:v>12</c:v>
                </c:pt>
                <c:pt idx="353">
                  <c:v>12</c:v>
                </c:pt>
                <c:pt idx="354">
                  <c:v>21</c:v>
                </c:pt>
                <c:pt idx="355">
                  <c:v>6</c:v>
                </c:pt>
                <c:pt idx="356">
                  <c:v>6</c:v>
                </c:pt>
                <c:pt idx="357">
                  <c:v>13</c:v>
                </c:pt>
                <c:pt idx="358">
                  <c:v>0</c:v>
                </c:pt>
                <c:pt idx="359">
                  <c:v>11</c:v>
                </c:pt>
                <c:pt idx="360">
                  <c:v>9</c:v>
                </c:pt>
                <c:pt idx="361">
                  <c:v>9</c:v>
                </c:pt>
                <c:pt idx="362">
                  <c:v>9</c:v>
                </c:pt>
                <c:pt idx="363">
                  <c:v>15</c:v>
                </c:pt>
                <c:pt idx="364">
                  <c:v>11</c:v>
                </c:pt>
                <c:pt idx="365">
                  <c:v>13</c:v>
                </c:pt>
                <c:pt idx="366">
                  <c:v>13</c:v>
                </c:pt>
                <c:pt idx="367">
                  <c:v>7</c:v>
                </c:pt>
                <c:pt idx="368">
                  <c:v>13</c:v>
                </c:pt>
                <c:pt idx="369">
                  <c:v>6</c:v>
                </c:pt>
                <c:pt idx="370">
                  <c:v>6</c:v>
                </c:pt>
                <c:pt idx="371">
                  <c:v>6</c:v>
                </c:pt>
                <c:pt idx="372">
                  <c:v>6</c:v>
                </c:pt>
                <c:pt idx="373">
                  <c:v>6</c:v>
                </c:pt>
                <c:pt idx="374">
                  <c:v>9</c:v>
                </c:pt>
                <c:pt idx="375">
                  <c:v>6</c:v>
                </c:pt>
                <c:pt idx="376">
                  <c:v>6</c:v>
                </c:pt>
                <c:pt idx="377">
                  <c:v>6</c:v>
                </c:pt>
                <c:pt idx="378">
                  <c:v>6</c:v>
                </c:pt>
                <c:pt idx="379">
                  <c:v>6</c:v>
                </c:pt>
                <c:pt idx="380">
                  <c:v>6</c:v>
                </c:pt>
                <c:pt idx="381">
                  <c:v>0</c:v>
                </c:pt>
                <c:pt idx="382">
                  <c:v>18</c:v>
                </c:pt>
                <c:pt idx="383">
                  <c:v>7</c:v>
                </c:pt>
                <c:pt idx="384">
                  <c:v>14</c:v>
                </c:pt>
                <c:pt idx="385">
                  <c:v>14</c:v>
                </c:pt>
                <c:pt idx="386">
                  <c:v>9</c:v>
                </c:pt>
                <c:pt idx="387">
                  <c:v>16</c:v>
                </c:pt>
                <c:pt idx="388">
                  <c:v>2</c:v>
                </c:pt>
                <c:pt idx="389">
                  <c:v>2</c:v>
                </c:pt>
                <c:pt idx="390">
                  <c:v>5</c:v>
                </c:pt>
                <c:pt idx="391">
                  <c:v>5</c:v>
                </c:pt>
                <c:pt idx="392">
                  <c:v>20</c:v>
                </c:pt>
                <c:pt idx="393">
                  <c:v>20</c:v>
                </c:pt>
                <c:pt idx="394">
                  <c:v>7</c:v>
                </c:pt>
                <c:pt idx="395">
                  <c:v>7</c:v>
                </c:pt>
                <c:pt idx="396">
                  <c:v>7</c:v>
                </c:pt>
                <c:pt idx="397">
                  <c:v>14</c:v>
                </c:pt>
                <c:pt idx="398">
                  <c:v>10</c:v>
                </c:pt>
                <c:pt idx="399">
                  <c:v>7</c:v>
                </c:pt>
                <c:pt idx="400">
                  <c:v>13</c:v>
                </c:pt>
                <c:pt idx="401">
                  <c:v>11</c:v>
                </c:pt>
                <c:pt idx="402">
                  <c:v>6</c:v>
                </c:pt>
                <c:pt idx="403">
                  <c:v>6</c:v>
                </c:pt>
                <c:pt idx="404">
                  <c:v>8</c:v>
                </c:pt>
                <c:pt idx="405">
                  <c:v>7</c:v>
                </c:pt>
                <c:pt idx="406">
                  <c:v>14</c:v>
                </c:pt>
                <c:pt idx="407">
                  <c:v>14</c:v>
                </c:pt>
                <c:pt idx="408">
                  <c:v>8</c:v>
                </c:pt>
                <c:pt idx="409">
                  <c:v>8</c:v>
                </c:pt>
                <c:pt idx="410">
                  <c:v>30</c:v>
                </c:pt>
                <c:pt idx="411">
                  <c:v>30</c:v>
                </c:pt>
                <c:pt idx="412">
                  <c:v>13</c:v>
                </c:pt>
                <c:pt idx="413">
                  <c:v>9</c:v>
                </c:pt>
                <c:pt idx="414">
                  <c:v>9</c:v>
                </c:pt>
                <c:pt idx="415">
                  <c:v>7</c:v>
                </c:pt>
                <c:pt idx="416">
                  <c:v>7</c:v>
                </c:pt>
                <c:pt idx="417">
                  <c:v>9</c:v>
                </c:pt>
                <c:pt idx="418">
                  <c:v>7</c:v>
                </c:pt>
                <c:pt idx="419">
                  <c:v>7</c:v>
                </c:pt>
                <c:pt idx="420">
                  <c:v>20</c:v>
                </c:pt>
                <c:pt idx="421">
                  <c:v>13</c:v>
                </c:pt>
                <c:pt idx="422">
                  <c:v>13</c:v>
                </c:pt>
                <c:pt idx="423">
                  <c:v>11</c:v>
                </c:pt>
                <c:pt idx="424">
                  <c:v>11</c:v>
                </c:pt>
                <c:pt idx="425">
                  <c:v>11</c:v>
                </c:pt>
                <c:pt idx="426">
                  <c:v>11</c:v>
                </c:pt>
                <c:pt idx="427">
                  <c:v>18</c:v>
                </c:pt>
                <c:pt idx="428">
                  <c:v>14</c:v>
                </c:pt>
                <c:pt idx="429">
                  <c:v>19</c:v>
                </c:pt>
                <c:pt idx="430">
                  <c:v>13</c:v>
                </c:pt>
                <c:pt idx="431">
                  <c:v>5</c:v>
                </c:pt>
                <c:pt idx="432">
                  <c:v>10</c:v>
                </c:pt>
                <c:pt idx="433">
                  <c:v>9</c:v>
                </c:pt>
                <c:pt idx="434">
                  <c:v>8</c:v>
                </c:pt>
                <c:pt idx="435">
                  <c:v>8</c:v>
                </c:pt>
                <c:pt idx="436">
                  <c:v>12</c:v>
                </c:pt>
                <c:pt idx="437">
                  <c:v>11</c:v>
                </c:pt>
                <c:pt idx="438">
                  <c:v>11</c:v>
                </c:pt>
                <c:pt idx="439">
                  <c:v>40</c:v>
                </c:pt>
                <c:pt idx="440">
                  <c:v>40</c:v>
                </c:pt>
                <c:pt idx="441">
                  <c:v>40</c:v>
                </c:pt>
                <c:pt idx="442">
                  <c:v>40</c:v>
                </c:pt>
                <c:pt idx="443">
                  <c:v>40</c:v>
                </c:pt>
                <c:pt idx="444">
                  <c:v>36</c:v>
                </c:pt>
                <c:pt idx="445">
                  <c:v>16</c:v>
                </c:pt>
                <c:pt idx="446">
                  <c:v>17</c:v>
                </c:pt>
                <c:pt idx="447">
                  <c:v>14</c:v>
                </c:pt>
                <c:pt idx="448">
                  <c:v>21</c:v>
                </c:pt>
                <c:pt idx="449">
                  <c:v>18</c:v>
                </c:pt>
                <c:pt idx="450">
                  <c:v>17</c:v>
                </c:pt>
                <c:pt idx="451">
                  <c:v>5</c:v>
                </c:pt>
                <c:pt idx="452">
                  <c:v>5</c:v>
                </c:pt>
                <c:pt idx="453">
                  <c:v>21</c:v>
                </c:pt>
                <c:pt idx="454">
                  <c:v>18</c:v>
                </c:pt>
                <c:pt idx="455">
                  <c:v>18</c:v>
                </c:pt>
                <c:pt idx="456">
                  <c:v>12</c:v>
                </c:pt>
                <c:pt idx="457">
                  <c:v>14</c:v>
                </c:pt>
                <c:pt idx="458">
                  <c:v>12</c:v>
                </c:pt>
                <c:pt idx="459">
                  <c:v>8</c:v>
                </c:pt>
                <c:pt idx="460">
                  <c:v>8</c:v>
                </c:pt>
                <c:pt idx="461">
                  <c:v>0</c:v>
                </c:pt>
                <c:pt idx="462">
                  <c:v>14</c:v>
                </c:pt>
                <c:pt idx="463">
                  <c:v>10</c:v>
                </c:pt>
                <c:pt idx="464">
                  <c:v>15</c:v>
                </c:pt>
                <c:pt idx="465">
                  <c:v>15</c:v>
                </c:pt>
                <c:pt idx="466">
                  <c:v>15</c:v>
                </c:pt>
                <c:pt idx="467">
                  <c:v>9</c:v>
                </c:pt>
                <c:pt idx="468">
                  <c:v>7</c:v>
                </c:pt>
                <c:pt idx="469">
                  <c:v>10</c:v>
                </c:pt>
                <c:pt idx="470">
                  <c:v>6</c:v>
                </c:pt>
                <c:pt idx="471">
                  <c:v>9</c:v>
                </c:pt>
                <c:pt idx="472">
                  <c:v>10</c:v>
                </c:pt>
                <c:pt idx="473">
                  <c:v>53</c:v>
                </c:pt>
                <c:pt idx="474">
                  <c:v>12</c:v>
                </c:pt>
                <c:pt idx="475">
                  <c:v>10</c:v>
                </c:pt>
                <c:pt idx="476">
                  <c:v>5</c:v>
                </c:pt>
                <c:pt idx="477">
                  <c:v>5</c:v>
                </c:pt>
                <c:pt idx="478">
                  <c:v>5</c:v>
                </c:pt>
                <c:pt idx="479">
                  <c:v>5</c:v>
                </c:pt>
                <c:pt idx="480">
                  <c:v>5</c:v>
                </c:pt>
                <c:pt idx="481">
                  <c:v>5</c:v>
                </c:pt>
                <c:pt idx="482">
                  <c:v>5</c:v>
                </c:pt>
                <c:pt idx="483">
                  <c:v>16</c:v>
                </c:pt>
                <c:pt idx="484">
                  <c:v>16</c:v>
                </c:pt>
                <c:pt idx="485">
                  <c:v>16</c:v>
                </c:pt>
                <c:pt idx="486">
                  <c:v>10</c:v>
                </c:pt>
                <c:pt idx="487">
                  <c:v>10</c:v>
                </c:pt>
                <c:pt idx="488">
                  <c:v>10</c:v>
                </c:pt>
                <c:pt idx="489">
                  <c:v>10</c:v>
                </c:pt>
                <c:pt idx="490">
                  <c:v>4</c:v>
                </c:pt>
                <c:pt idx="491">
                  <c:v>4</c:v>
                </c:pt>
                <c:pt idx="492">
                  <c:v>16</c:v>
                </c:pt>
                <c:pt idx="493">
                  <c:v>15</c:v>
                </c:pt>
                <c:pt idx="494">
                  <c:v>19</c:v>
                </c:pt>
                <c:pt idx="495">
                  <c:v>19</c:v>
                </c:pt>
                <c:pt idx="496">
                  <c:v>9</c:v>
                </c:pt>
                <c:pt idx="497">
                  <c:v>23</c:v>
                </c:pt>
                <c:pt idx="498">
                  <c:v>11</c:v>
                </c:pt>
                <c:pt idx="499">
                  <c:v>11</c:v>
                </c:pt>
                <c:pt idx="500">
                  <c:v>23</c:v>
                </c:pt>
                <c:pt idx="501">
                  <c:v>23</c:v>
                </c:pt>
                <c:pt idx="502">
                  <c:v>23</c:v>
                </c:pt>
                <c:pt idx="503">
                  <c:v>23</c:v>
                </c:pt>
                <c:pt idx="504">
                  <c:v>12</c:v>
                </c:pt>
                <c:pt idx="505">
                  <c:v>0</c:v>
                </c:pt>
                <c:pt idx="506">
                  <c:v>0</c:v>
                </c:pt>
                <c:pt idx="507">
                  <c:v>0</c:v>
                </c:pt>
                <c:pt idx="508">
                  <c:v>0</c:v>
                </c:pt>
                <c:pt idx="509">
                  <c:v>7</c:v>
                </c:pt>
                <c:pt idx="510">
                  <c:v>21</c:v>
                </c:pt>
                <c:pt idx="511">
                  <c:v>21</c:v>
                </c:pt>
                <c:pt idx="512">
                  <c:v>15</c:v>
                </c:pt>
                <c:pt idx="513">
                  <c:v>9</c:v>
                </c:pt>
                <c:pt idx="514">
                  <c:v>5</c:v>
                </c:pt>
                <c:pt idx="515">
                  <c:v>16</c:v>
                </c:pt>
                <c:pt idx="516">
                  <c:v>16</c:v>
                </c:pt>
                <c:pt idx="517">
                  <c:v>16</c:v>
                </c:pt>
                <c:pt idx="518">
                  <c:v>13</c:v>
                </c:pt>
                <c:pt idx="519">
                  <c:v>16</c:v>
                </c:pt>
                <c:pt idx="520">
                  <c:v>20</c:v>
                </c:pt>
                <c:pt idx="521">
                  <c:v>11</c:v>
                </c:pt>
                <c:pt idx="522">
                  <c:v>4</c:v>
                </c:pt>
                <c:pt idx="523">
                  <c:v>9</c:v>
                </c:pt>
                <c:pt idx="524">
                  <c:v>42</c:v>
                </c:pt>
                <c:pt idx="525">
                  <c:v>12</c:v>
                </c:pt>
                <c:pt idx="526">
                  <c:v>18</c:v>
                </c:pt>
                <c:pt idx="527">
                  <c:v>17</c:v>
                </c:pt>
                <c:pt idx="528">
                  <c:v>14</c:v>
                </c:pt>
                <c:pt idx="529">
                  <c:v>13</c:v>
                </c:pt>
                <c:pt idx="530">
                  <c:v>9</c:v>
                </c:pt>
                <c:pt idx="531">
                  <c:v>6</c:v>
                </c:pt>
                <c:pt idx="532">
                  <c:v>6</c:v>
                </c:pt>
                <c:pt idx="533">
                  <c:v>14</c:v>
                </c:pt>
                <c:pt idx="534">
                  <c:v>15</c:v>
                </c:pt>
                <c:pt idx="535">
                  <c:v>13</c:v>
                </c:pt>
                <c:pt idx="536">
                  <c:v>12</c:v>
                </c:pt>
                <c:pt idx="537">
                  <c:v>18</c:v>
                </c:pt>
                <c:pt idx="538">
                  <c:v>15</c:v>
                </c:pt>
                <c:pt idx="539">
                  <c:v>11</c:v>
                </c:pt>
                <c:pt idx="540">
                  <c:v>9</c:v>
                </c:pt>
                <c:pt idx="541">
                  <c:v>9</c:v>
                </c:pt>
                <c:pt idx="542">
                  <c:v>9</c:v>
                </c:pt>
                <c:pt idx="543">
                  <c:v>9</c:v>
                </c:pt>
                <c:pt idx="544">
                  <c:v>9</c:v>
                </c:pt>
                <c:pt idx="545">
                  <c:v>8</c:v>
                </c:pt>
                <c:pt idx="546">
                  <c:v>8</c:v>
                </c:pt>
                <c:pt idx="547">
                  <c:v>8</c:v>
                </c:pt>
                <c:pt idx="548">
                  <c:v>8</c:v>
                </c:pt>
                <c:pt idx="549">
                  <c:v>8</c:v>
                </c:pt>
              </c:numCache>
            </c:numRef>
          </c:yVal>
          <c:smooth val="0"/>
          <c:extLst xmlns:c16r2="http://schemas.microsoft.com/office/drawing/2015/06/chart">
            <c:ext xmlns:c16="http://schemas.microsoft.com/office/drawing/2014/chart" uri="{C3380CC4-5D6E-409C-BE32-E72D297353CC}">
              <c16:uniqueId val="{00000002-07AB-4173-B460-48CB7DC82721}"/>
            </c:ext>
          </c:extLst>
        </c:ser>
        <c:dLbls>
          <c:showLegendKey val="0"/>
          <c:showVal val="0"/>
          <c:showCatName val="0"/>
          <c:showSerName val="0"/>
          <c:showPercent val="0"/>
          <c:showBubbleSize val="0"/>
        </c:dLbls>
        <c:axId val="475811400"/>
        <c:axId val="475811008"/>
      </c:scatterChart>
      <c:valAx>
        <c:axId val="475811400"/>
        <c:scaling>
          <c:orientation val="minMax"/>
          <c:min val="3"/>
        </c:scaling>
        <c:delete val="0"/>
        <c:axPos val="b"/>
        <c:majorGridlines>
          <c:spPr>
            <a:ln w="9525" cap="flat" cmpd="sng" algn="ctr">
              <a:solidFill>
                <a:schemeClr val="dk1">
                  <a:lumMod val="15000"/>
                  <a:lumOff val="85000"/>
                </a:schemeClr>
              </a:solidFill>
              <a:round/>
            </a:ln>
            <a:effectLst/>
          </c:spPr>
        </c:majorGridlines>
        <c:title>
          <c:tx>
            <c:strRef>
              <c:f>'Proper data set'!$C$1</c:f>
              <c:strCache>
                <c:ptCount val="1"/>
                <c:pt idx="0">
                  <c:v>User Rating</c:v>
                </c:pt>
              </c:strCache>
            </c:strRef>
          </c:tx>
          <c:layout/>
          <c:overlay val="0"/>
          <c:spPr>
            <a:noFill/>
            <a:ln>
              <a:noFill/>
            </a:ln>
            <a:effectLst/>
          </c:spPr>
          <c:txPr>
            <a:bodyPr rot="0" spcFirstLastPara="1" vertOverflow="ellipsis" vert="horz" wrap="square" anchor="ctr" anchorCtr="1"/>
            <a:lstStyle/>
            <a:p>
              <a:pPr algn="ctr" rtl="0">
                <a:defRPr lang="en-IN" sz="900" b="1" i="0" u="none" strike="noStrike" kern="1200" baseline="0">
                  <a:solidFill>
                    <a:srgbClr val="44546A"/>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lgn="ctr">
              <a:defRPr lang="en-IN" sz="900" b="0" i="0" u="none" strike="noStrike" kern="1200" baseline="0">
                <a:solidFill>
                  <a:schemeClr val="tx2"/>
                </a:solidFill>
                <a:latin typeface="+mn-lt"/>
                <a:ea typeface="+mn-ea"/>
                <a:cs typeface="+mn-cs"/>
              </a:defRPr>
            </a:pPr>
            <a:endParaRPr lang="en-US"/>
          </a:p>
        </c:txPr>
        <c:crossAx val="475811008"/>
        <c:crosses val="autoZero"/>
        <c:crossBetween val="midCat"/>
      </c:valAx>
      <c:valAx>
        <c:axId val="475811008"/>
        <c:scaling>
          <c:orientation val="minMax"/>
        </c:scaling>
        <c:delete val="0"/>
        <c:axPos val="l"/>
        <c:majorGridlines>
          <c:spPr>
            <a:ln w="9525" cap="flat" cmpd="sng" algn="ctr">
              <a:solidFill>
                <a:schemeClr val="dk1">
                  <a:lumMod val="15000"/>
                  <a:lumOff val="85000"/>
                </a:schemeClr>
              </a:solidFill>
              <a:round/>
            </a:ln>
            <a:effectLst/>
          </c:spPr>
        </c:majorGridlines>
        <c:title>
          <c:tx>
            <c:strRef>
              <c:f>'Proper data set'!$E$1</c:f>
              <c:strCache>
                <c:ptCount val="1"/>
                <c:pt idx="0">
                  <c:v>Price</c:v>
                </c:pt>
              </c:strCache>
            </c:strRef>
          </c:tx>
          <c:layout/>
          <c:overlay val="0"/>
          <c:spPr>
            <a:noFill/>
            <a:ln>
              <a:noFill/>
            </a:ln>
            <a:effectLst/>
          </c:spPr>
          <c:txPr>
            <a:bodyPr rot="-5400000" spcFirstLastPara="1" vertOverflow="ellipsis" vert="horz" wrap="square" anchor="ctr" anchorCtr="1"/>
            <a:lstStyle/>
            <a:p>
              <a:pPr algn="ctr" rtl="0">
                <a:defRPr lang="en-IN" sz="900" b="1" i="0" u="none" strike="noStrike" kern="1200" baseline="0">
                  <a:solidFill>
                    <a:srgbClr val="44546A"/>
                  </a:solidFill>
                  <a:latin typeface="+mn-lt"/>
                  <a:ea typeface="+mn-ea"/>
                  <a:cs typeface="+mn-cs"/>
                </a:defRPr>
              </a:pPr>
              <a:endParaRPr lang="en-US"/>
            </a:p>
          </c:txPr>
        </c:title>
        <c:numFmt formatCode="[$$-409]#,##0"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475811400"/>
        <c:crosses val="autoZero"/>
        <c:crossBetween val="midCat"/>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Relation!$M$4</c:f>
          <c:strCache>
            <c:ptCount val="1"/>
            <c:pt idx="0">
              <c:v>User Rating vs Review</c:v>
            </c:pt>
          </c:strCache>
        </c:strRef>
      </c:tx>
      <c:layout/>
      <c:overlay val="0"/>
      <c:spPr>
        <a:noFill/>
        <a:ln>
          <a:noFill/>
        </a:ln>
        <a:effectLst/>
      </c:spPr>
      <c:txPr>
        <a:bodyPr rot="0" spcFirstLastPara="1" vertOverflow="ellipsis" vert="horz" wrap="square" anchor="ctr" anchorCtr="1"/>
        <a:lstStyle/>
        <a:p>
          <a:pPr algn="ctr" rtl="0">
            <a:defRPr lang="en-US" sz="1600" b="1" i="0" u="none" strike="noStrike" kern="1200" cap="none" spc="0" normalizeH="0" baseline="0">
              <a:solidFill>
                <a:srgbClr val="44546A"/>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diamond"/>
            <c:size val="6"/>
            <c:spPr>
              <a:solidFill>
                <a:schemeClr val="lt1"/>
              </a:solidFill>
              <a:ln w="15875">
                <a:solidFill>
                  <a:schemeClr val="accent1"/>
                </a:solidFill>
                <a:round/>
              </a:ln>
              <a:effectLst/>
            </c:spPr>
          </c:marker>
          <c:trendline>
            <c:spPr>
              <a:ln w="19050" cap="rnd">
                <a:solidFill>
                  <a:schemeClr val="accent1"/>
                </a:solidFill>
              </a:ln>
              <a:effectLst/>
            </c:spPr>
            <c:trendlineType val="linear"/>
            <c:dispRSqr val="0"/>
            <c:dispEq val="0"/>
          </c:trendline>
          <c:xVal>
            <c:numRef>
              <c:f>'Proper data set'!$C$2:$C$551</c:f>
              <c:numCache>
                <c:formatCode>#,##0.0</c:formatCode>
                <c:ptCount val="550"/>
                <c:pt idx="0">
                  <c:v>4.7</c:v>
                </c:pt>
                <c:pt idx="1">
                  <c:v>4.5999999999999996</c:v>
                </c:pt>
                <c:pt idx="2">
                  <c:v>4.7</c:v>
                </c:pt>
                <c:pt idx="3">
                  <c:v>4.7</c:v>
                </c:pt>
                <c:pt idx="4">
                  <c:v>4.8</c:v>
                </c:pt>
                <c:pt idx="5">
                  <c:v>4.4000000000000004</c:v>
                </c:pt>
                <c:pt idx="6">
                  <c:v>4.7</c:v>
                </c:pt>
                <c:pt idx="7">
                  <c:v>4.7</c:v>
                </c:pt>
                <c:pt idx="8">
                  <c:v>4.7</c:v>
                </c:pt>
                <c:pt idx="9">
                  <c:v>4.5999999999999996</c:v>
                </c:pt>
                <c:pt idx="10">
                  <c:v>4.5999999999999996</c:v>
                </c:pt>
                <c:pt idx="11">
                  <c:v>4.5999999999999996</c:v>
                </c:pt>
                <c:pt idx="12">
                  <c:v>4.5999999999999996</c:v>
                </c:pt>
                <c:pt idx="13">
                  <c:v>4.5</c:v>
                </c:pt>
                <c:pt idx="14">
                  <c:v>4.5999999999999996</c:v>
                </c:pt>
                <c:pt idx="15">
                  <c:v>4.5</c:v>
                </c:pt>
                <c:pt idx="16">
                  <c:v>4.5999999999999996</c:v>
                </c:pt>
                <c:pt idx="17">
                  <c:v>4.4000000000000004</c:v>
                </c:pt>
                <c:pt idx="18">
                  <c:v>4.5</c:v>
                </c:pt>
                <c:pt idx="19">
                  <c:v>4.8</c:v>
                </c:pt>
                <c:pt idx="20">
                  <c:v>4.5999999999999996</c:v>
                </c:pt>
                <c:pt idx="21">
                  <c:v>4.5999999999999996</c:v>
                </c:pt>
                <c:pt idx="22">
                  <c:v>3.9</c:v>
                </c:pt>
                <c:pt idx="23">
                  <c:v>4.5999999999999996</c:v>
                </c:pt>
                <c:pt idx="24">
                  <c:v>4.3</c:v>
                </c:pt>
                <c:pt idx="25">
                  <c:v>4.5999999999999996</c:v>
                </c:pt>
                <c:pt idx="26">
                  <c:v>4.7</c:v>
                </c:pt>
                <c:pt idx="27">
                  <c:v>4.2</c:v>
                </c:pt>
                <c:pt idx="28">
                  <c:v>4.5999999999999996</c:v>
                </c:pt>
                <c:pt idx="29">
                  <c:v>4.5999999999999996</c:v>
                </c:pt>
                <c:pt idx="30">
                  <c:v>4.8</c:v>
                </c:pt>
                <c:pt idx="31">
                  <c:v>4.7</c:v>
                </c:pt>
                <c:pt idx="32">
                  <c:v>4.8</c:v>
                </c:pt>
                <c:pt idx="33">
                  <c:v>4.8</c:v>
                </c:pt>
                <c:pt idx="34">
                  <c:v>4.8</c:v>
                </c:pt>
                <c:pt idx="35">
                  <c:v>4.7</c:v>
                </c:pt>
                <c:pt idx="36">
                  <c:v>4.7</c:v>
                </c:pt>
                <c:pt idx="37">
                  <c:v>4.7</c:v>
                </c:pt>
                <c:pt idx="38">
                  <c:v>4.5999999999999996</c:v>
                </c:pt>
                <c:pt idx="39">
                  <c:v>4.5</c:v>
                </c:pt>
                <c:pt idx="40">
                  <c:v>4.9000000000000004</c:v>
                </c:pt>
                <c:pt idx="41">
                  <c:v>4.9000000000000004</c:v>
                </c:pt>
                <c:pt idx="42">
                  <c:v>4.8</c:v>
                </c:pt>
                <c:pt idx="43">
                  <c:v>4.5999999999999996</c:v>
                </c:pt>
                <c:pt idx="44">
                  <c:v>4.8</c:v>
                </c:pt>
                <c:pt idx="45">
                  <c:v>4.5</c:v>
                </c:pt>
                <c:pt idx="46">
                  <c:v>4.7</c:v>
                </c:pt>
                <c:pt idx="47">
                  <c:v>4.7</c:v>
                </c:pt>
                <c:pt idx="48">
                  <c:v>4.7</c:v>
                </c:pt>
                <c:pt idx="49">
                  <c:v>4.7</c:v>
                </c:pt>
                <c:pt idx="50">
                  <c:v>4.7</c:v>
                </c:pt>
                <c:pt idx="51">
                  <c:v>4.7</c:v>
                </c:pt>
                <c:pt idx="52">
                  <c:v>4.7</c:v>
                </c:pt>
                <c:pt idx="53">
                  <c:v>4.3</c:v>
                </c:pt>
                <c:pt idx="54">
                  <c:v>4.8</c:v>
                </c:pt>
                <c:pt idx="55">
                  <c:v>4.8</c:v>
                </c:pt>
                <c:pt idx="56">
                  <c:v>4.5999999999999996</c:v>
                </c:pt>
                <c:pt idx="57">
                  <c:v>4.5999999999999996</c:v>
                </c:pt>
                <c:pt idx="58">
                  <c:v>4.8</c:v>
                </c:pt>
                <c:pt idx="59">
                  <c:v>4.4000000000000004</c:v>
                </c:pt>
                <c:pt idx="60">
                  <c:v>4.5999999999999996</c:v>
                </c:pt>
                <c:pt idx="61">
                  <c:v>4.3</c:v>
                </c:pt>
                <c:pt idx="62">
                  <c:v>4.2</c:v>
                </c:pt>
                <c:pt idx="63">
                  <c:v>4.8</c:v>
                </c:pt>
                <c:pt idx="64">
                  <c:v>4.8</c:v>
                </c:pt>
                <c:pt idx="65">
                  <c:v>4.8</c:v>
                </c:pt>
                <c:pt idx="66">
                  <c:v>4.8</c:v>
                </c:pt>
                <c:pt idx="67">
                  <c:v>4.5999999999999996</c:v>
                </c:pt>
                <c:pt idx="68">
                  <c:v>4.5999999999999996</c:v>
                </c:pt>
                <c:pt idx="69">
                  <c:v>4.5</c:v>
                </c:pt>
                <c:pt idx="70">
                  <c:v>4.5</c:v>
                </c:pt>
                <c:pt idx="71">
                  <c:v>4.8</c:v>
                </c:pt>
                <c:pt idx="72">
                  <c:v>4.8</c:v>
                </c:pt>
                <c:pt idx="73">
                  <c:v>4.8</c:v>
                </c:pt>
                <c:pt idx="74">
                  <c:v>4.5999999999999996</c:v>
                </c:pt>
                <c:pt idx="75">
                  <c:v>4.5999999999999996</c:v>
                </c:pt>
                <c:pt idx="76">
                  <c:v>4.5999999999999996</c:v>
                </c:pt>
                <c:pt idx="77">
                  <c:v>4.5</c:v>
                </c:pt>
                <c:pt idx="78">
                  <c:v>4.5999999999999996</c:v>
                </c:pt>
                <c:pt idx="79">
                  <c:v>4.7</c:v>
                </c:pt>
                <c:pt idx="80">
                  <c:v>4.8</c:v>
                </c:pt>
                <c:pt idx="81">
                  <c:v>4.9000000000000004</c:v>
                </c:pt>
                <c:pt idx="82">
                  <c:v>4.9000000000000004</c:v>
                </c:pt>
                <c:pt idx="83">
                  <c:v>4.9000000000000004</c:v>
                </c:pt>
                <c:pt idx="84">
                  <c:v>4.9000000000000004</c:v>
                </c:pt>
                <c:pt idx="85">
                  <c:v>4.9000000000000004</c:v>
                </c:pt>
                <c:pt idx="86">
                  <c:v>4.9000000000000004</c:v>
                </c:pt>
                <c:pt idx="87">
                  <c:v>4.9000000000000004</c:v>
                </c:pt>
                <c:pt idx="88">
                  <c:v>4.8</c:v>
                </c:pt>
                <c:pt idx="89">
                  <c:v>4.5999999999999996</c:v>
                </c:pt>
                <c:pt idx="90">
                  <c:v>4.5</c:v>
                </c:pt>
                <c:pt idx="91">
                  <c:v>4.5</c:v>
                </c:pt>
                <c:pt idx="92">
                  <c:v>4.3</c:v>
                </c:pt>
                <c:pt idx="93">
                  <c:v>4.5</c:v>
                </c:pt>
                <c:pt idx="94">
                  <c:v>4.5</c:v>
                </c:pt>
                <c:pt idx="95">
                  <c:v>4.7</c:v>
                </c:pt>
                <c:pt idx="96">
                  <c:v>4.7</c:v>
                </c:pt>
                <c:pt idx="97">
                  <c:v>4.7</c:v>
                </c:pt>
                <c:pt idx="98">
                  <c:v>4.7</c:v>
                </c:pt>
                <c:pt idx="99">
                  <c:v>4.7</c:v>
                </c:pt>
                <c:pt idx="100">
                  <c:v>4.5999999999999996</c:v>
                </c:pt>
                <c:pt idx="101">
                  <c:v>4.5999999999999996</c:v>
                </c:pt>
                <c:pt idx="102">
                  <c:v>4.7</c:v>
                </c:pt>
                <c:pt idx="103">
                  <c:v>4.4000000000000004</c:v>
                </c:pt>
                <c:pt idx="104">
                  <c:v>4.4000000000000004</c:v>
                </c:pt>
                <c:pt idx="105">
                  <c:v>4.5</c:v>
                </c:pt>
                <c:pt idx="106">
                  <c:v>3.8</c:v>
                </c:pt>
                <c:pt idx="107">
                  <c:v>3.8</c:v>
                </c:pt>
                <c:pt idx="108">
                  <c:v>4.5</c:v>
                </c:pt>
                <c:pt idx="109">
                  <c:v>4.2</c:v>
                </c:pt>
                <c:pt idx="110">
                  <c:v>4.7</c:v>
                </c:pt>
                <c:pt idx="111">
                  <c:v>4.7</c:v>
                </c:pt>
                <c:pt idx="112">
                  <c:v>4.7</c:v>
                </c:pt>
                <c:pt idx="113">
                  <c:v>4.7</c:v>
                </c:pt>
                <c:pt idx="114">
                  <c:v>4.7</c:v>
                </c:pt>
                <c:pt idx="115">
                  <c:v>4.4000000000000004</c:v>
                </c:pt>
                <c:pt idx="116">
                  <c:v>4.7</c:v>
                </c:pt>
                <c:pt idx="117">
                  <c:v>4.4000000000000004</c:v>
                </c:pt>
                <c:pt idx="118">
                  <c:v>4.5999999999999996</c:v>
                </c:pt>
                <c:pt idx="119">
                  <c:v>4.5999999999999996</c:v>
                </c:pt>
                <c:pt idx="120">
                  <c:v>4.5999999999999996</c:v>
                </c:pt>
                <c:pt idx="121">
                  <c:v>4.5</c:v>
                </c:pt>
                <c:pt idx="122">
                  <c:v>4.5999999999999996</c:v>
                </c:pt>
                <c:pt idx="123">
                  <c:v>4.8</c:v>
                </c:pt>
                <c:pt idx="124">
                  <c:v>4.8</c:v>
                </c:pt>
                <c:pt idx="125">
                  <c:v>4.8</c:v>
                </c:pt>
                <c:pt idx="126">
                  <c:v>4.8</c:v>
                </c:pt>
                <c:pt idx="127">
                  <c:v>4.8</c:v>
                </c:pt>
                <c:pt idx="128">
                  <c:v>4.5999999999999996</c:v>
                </c:pt>
                <c:pt idx="129">
                  <c:v>4.5999999999999996</c:v>
                </c:pt>
                <c:pt idx="130">
                  <c:v>4.5999999999999996</c:v>
                </c:pt>
                <c:pt idx="131">
                  <c:v>4.5999999999999996</c:v>
                </c:pt>
                <c:pt idx="132">
                  <c:v>3.6</c:v>
                </c:pt>
                <c:pt idx="133">
                  <c:v>4.8</c:v>
                </c:pt>
                <c:pt idx="134">
                  <c:v>4.5999999999999996</c:v>
                </c:pt>
                <c:pt idx="135">
                  <c:v>4</c:v>
                </c:pt>
                <c:pt idx="136">
                  <c:v>4</c:v>
                </c:pt>
                <c:pt idx="137">
                  <c:v>4</c:v>
                </c:pt>
                <c:pt idx="138">
                  <c:v>4.5999999999999996</c:v>
                </c:pt>
                <c:pt idx="139">
                  <c:v>4.5</c:v>
                </c:pt>
                <c:pt idx="140">
                  <c:v>4.5</c:v>
                </c:pt>
                <c:pt idx="141">
                  <c:v>4.5</c:v>
                </c:pt>
                <c:pt idx="142">
                  <c:v>4.5</c:v>
                </c:pt>
                <c:pt idx="143">
                  <c:v>4.8</c:v>
                </c:pt>
                <c:pt idx="144">
                  <c:v>4.8</c:v>
                </c:pt>
                <c:pt idx="145">
                  <c:v>4.8</c:v>
                </c:pt>
                <c:pt idx="146">
                  <c:v>4.9000000000000004</c:v>
                </c:pt>
                <c:pt idx="147">
                  <c:v>4.9000000000000004</c:v>
                </c:pt>
                <c:pt idx="148">
                  <c:v>4.5999999999999996</c:v>
                </c:pt>
                <c:pt idx="149">
                  <c:v>4.4000000000000004</c:v>
                </c:pt>
                <c:pt idx="150">
                  <c:v>4.8</c:v>
                </c:pt>
                <c:pt idx="151">
                  <c:v>4.7</c:v>
                </c:pt>
                <c:pt idx="152">
                  <c:v>4.8</c:v>
                </c:pt>
                <c:pt idx="153">
                  <c:v>4.9000000000000004</c:v>
                </c:pt>
                <c:pt idx="154">
                  <c:v>4</c:v>
                </c:pt>
                <c:pt idx="155">
                  <c:v>4.9000000000000004</c:v>
                </c:pt>
                <c:pt idx="156">
                  <c:v>4.9000000000000004</c:v>
                </c:pt>
                <c:pt idx="157">
                  <c:v>4.9000000000000004</c:v>
                </c:pt>
                <c:pt idx="158">
                  <c:v>4.7</c:v>
                </c:pt>
                <c:pt idx="159">
                  <c:v>4.8</c:v>
                </c:pt>
                <c:pt idx="160">
                  <c:v>4.8</c:v>
                </c:pt>
                <c:pt idx="161">
                  <c:v>4.7</c:v>
                </c:pt>
                <c:pt idx="162">
                  <c:v>4.7</c:v>
                </c:pt>
                <c:pt idx="163">
                  <c:v>4.4000000000000004</c:v>
                </c:pt>
                <c:pt idx="164">
                  <c:v>4.4000000000000004</c:v>
                </c:pt>
                <c:pt idx="165">
                  <c:v>4.8</c:v>
                </c:pt>
                <c:pt idx="166">
                  <c:v>4.7</c:v>
                </c:pt>
                <c:pt idx="167">
                  <c:v>4.7</c:v>
                </c:pt>
                <c:pt idx="168">
                  <c:v>4.7</c:v>
                </c:pt>
                <c:pt idx="169">
                  <c:v>4.7</c:v>
                </c:pt>
                <c:pt idx="170">
                  <c:v>4.7</c:v>
                </c:pt>
                <c:pt idx="171">
                  <c:v>4.3</c:v>
                </c:pt>
                <c:pt idx="172">
                  <c:v>4.8</c:v>
                </c:pt>
                <c:pt idx="173">
                  <c:v>4.8</c:v>
                </c:pt>
                <c:pt idx="174">
                  <c:v>4.9000000000000004</c:v>
                </c:pt>
                <c:pt idx="175">
                  <c:v>4.7</c:v>
                </c:pt>
                <c:pt idx="176">
                  <c:v>4.8</c:v>
                </c:pt>
                <c:pt idx="177">
                  <c:v>4.5999999999999996</c:v>
                </c:pt>
                <c:pt idx="178">
                  <c:v>4.8</c:v>
                </c:pt>
                <c:pt idx="179">
                  <c:v>4.8</c:v>
                </c:pt>
                <c:pt idx="180">
                  <c:v>4.3</c:v>
                </c:pt>
                <c:pt idx="181">
                  <c:v>4.4000000000000004</c:v>
                </c:pt>
                <c:pt idx="182">
                  <c:v>4.0999999999999996</c:v>
                </c:pt>
                <c:pt idx="183">
                  <c:v>4.5999999999999996</c:v>
                </c:pt>
                <c:pt idx="184">
                  <c:v>4.4000000000000004</c:v>
                </c:pt>
                <c:pt idx="185">
                  <c:v>4.4000000000000004</c:v>
                </c:pt>
                <c:pt idx="186">
                  <c:v>4.8</c:v>
                </c:pt>
                <c:pt idx="187">
                  <c:v>4.9000000000000004</c:v>
                </c:pt>
                <c:pt idx="188">
                  <c:v>4.9000000000000004</c:v>
                </c:pt>
                <c:pt idx="189">
                  <c:v>4.9000000000000004</c:v>
                </c:pt>
                <c:pt idx="190">
                  <c:v>4.9000000000000004</c:v>
                </c:pt>
                <c:pt idx="191">
                  <c:v>4.9000000000000004</c:v>
                </c:pt>
                <c:pt idx="192">
                  <c:v>4.9000000000000004</c:v>
                </c:pt>
                <c:pt idx="193">
                  <c:v>4.5999999999999996</c:v>
                </c:pt>
                <c:pt idx="194">
                  <c:v>4.5</c:v>
                </c:pt>
                <c:pt idx="195">
                  <c:v>4.5999999999999996</c:v>
                </c:pt>
                <c:pt idx="196">
                  <c:v>4.5</c:v>
                </c:pt>
                <c:pt idx="197">
                  <c:v>4.5999999999999996</c:v>
                </c:pt>
                <c:pt idx="198">
                  <c:v>4.7</c:v>
                </c:pt>
                <c:pt idx="199">
                  <c:v>4.7</c:v>
                </c:pt>
                <c:pt idx="200">
                  <c:v>4.5999999999999996</c:v>
                </c:pt>
                <c:pt idx="201">
                  <c:v>4.5999999999999996</c:v>
                </c:pt>
                <c:pt idx="202">
                  <c:v>4.8</c:v>
                </c:pt>
                <c:pt idx="203">
                  <c:v>4.8</c:v>
                </c:pt>
                <c:pt idx="204">
                  <c:v>4.5</c:v>
                </c:pt>
                <c:pt idx="205">
                  <c:v>4.5</c:v>
                </c:pt>
                <c:pt idx="206">
                  <c:v>4.5</c:v>
                </c:pt>
                <c:pt idx="207">
                  <c:v>4.9000000000000004</c:v>
                </c:pt>
                <c:pt idx="208">
                  <c:v>4.5999999999999996</c:v>
                </c:pt>
                <c:pt idx="209">
                  <c:v>4.5999999999999996</c:v>
                </c:pt>
                <c:pt idx="210">
                  <c:v>4.5999999999999996</c:v>
                </c:pt>
                <c:pt idx="211">
                  <c:v>4.5999999999999996</c:v>
                </c:pt>
                <c:pt idx="212">
                  <c:v>4.5999999999999996</c:v>
                </c:pt>
                <c:pt idx="213">
                  <c:v>4.5</c:v>
                </c:pt>
                <c:pt idx="214">
                  <c:v>4.5</c:v>
                </c:pt>
                <c:pt idx="215">
                  <c:v>4.4000000000000004</c:v>
                </c:pt>
                <c:pt idx="216">
                  <c:v>4.8</c:v>
                </c:pt>
                <c:pt idx="217">
                  <c:v>4.5</c:v>
                </c:pt>
                <c:pt idx="218">
                  <c:v>4.0999999999999996</c:v>
                </c:pt>
                <c:pt idx="219">
                  <c:v>4.9000000000000004</c:v>
                </c:pt>
                <c:pt idx="220">
                  <c:v>4.5</c:v>
                </c:pt>
                <c:pt idx="221">
                  <c:v>4.5</c:v>
                </c:pt>
                <c:pt idx="222">
                  <c:v>4.2</c:v>
                </c:pt>
                <c:pt idx="223">
                  <c:v>4.8</c:v>
                </c:pt>
                <c:pt idx="224">
                  <c:v>4.8</c:v>
                </c:pt>
                <c:pt idx="225">
                  <c:v>4.8</c:v>
                </c:pt>
                <c:pt idx="226">
                  <c:v>4.5</c:v>
                </c:pt>
                <c:pt idx="227">
                  <c:v>4.7</c:v>
                </c:pt>
                <c:pt idx="228">
                  <c:v>4.8</c:v>
                </c:pt>
                <c:pt idx="229">
                  <c:v>4.7</c:v>
                </c:pt>
                <c:pt idx="230">
                  <c:v>4.7</c:v>
                </c:pt>
                <c:pt idx="231">
                  <c:v>4.7</c:v>
                </c:pt>
                <c:pt idx="232">
                  <c:v>4.4000000000000004</c:v>
                </c:pt>
                <c:pt idx="233">
                  <c:v>4.5999999999999996</c:v>
                </c:pt>
                <c:pt idx="234">
                  <c:v>4.5999999999999996</c:v>
                </c:pt>
                <c:pt idx="235">
                  <c:v>4.5999999999999996</c:v>
                </c:pt>
                <c:pt idx="236">
                  <c:v>4.5</c:v>
                </c:pt>
                <c:pt idx="237">
                  <c:v>4.5</c:v>
                </c:pt>
                <c:pt idx="238">
                  <c:v>4.5</c:v>
                </c:pt>
                <c:pt idx="239">
                  <c:v>4.8</c:v>
                </c:pt>
                <c:pt idx="240">
                  <c:v>4.8</c:v>
                </c:pt>
                <c:pt idx="241">
                  <c:v>4.5999999999999996</c:v>
                </c:pt>
                <c:pt idx="242">
                  <c:v>4.7</c:v>
                </c:pt>
                <c:pt idx="243">
                  <c:v>4.5999999999999996</c:v>
                </c:pt>
                <c:pt idx="244">
                  <c:v>4.9000000000000004</c:v>
                </c:pt>
                <c:pt idx="245">
                  <c:v>4.9000000000000004</c:v>
                </c:pt>
                <c:pt idx="246">
                  <c:v>4.9000000000000004</c:v>
                </c:pt>
                <c:pt idx="247">
                  <c:v>4.9000000000000004</c:v>
                </c:pt>
                <c:pt idx="248">
                  <c:v>4.9000000000000004</c:v>
                </c:pt>
                <c:pt idx="249">
                  <c:v>4.9000000000000004</c:v>
                </c:pt>
                <c:pt idx="250">
                  <c:v>4.9000000000000004</c:v>
                </c:pt>
                <c:pt idx="251">
                  <c:v>4.9000000000000004</c:v>
                </c:pt>
                <c:pt idx="252">
                  <c:v>4.9000000000000004</c:v>
                </c:pt>
                <c:pt idx="253">
                  <c:v>4.8</c:v>
                </c:pt>
                <c:pt idx="254">
                  <c:v>4.2</c:v>
                </c:pt>
                <c:pt idx="255">
                  <c:v>4.5999999999999996</c:v>
                </c:pt>
                <c:pt idx="256">
                  <c:v>4.5999999999999996</c:v>
                </c:pt>
                <c:pt idx="257">
                  <c:v>4.5</c:v>
                </c:pt>
                <c:pt idx="258">
                  <c:v>4.3</c:v>
                </c:pt>
                <c:pt idx="259">
                  <c:v>4.5999999999999996</c:v>
                </c:pt>
                <c:pt idx="260">
                  <c:v>4.5999999999999996</c:v>
                </c:pt>
                <c:pt idx="261">
                  <c:v>4.5999999999999996</c:v>
                </c:pt>
                <c:pt idx="262">
                  <c:v>4.7</c:v>
                </c:pt>
                <c:pt idx="263">
                  <c:v>4.7</c:v>
                </c:pt>
                <c:pt idx="264">
                  <c:v>4.8</c:v>
                </c:pt>
                <c:pt idx="265">
                  <c:v>4.8</c:v>
                </c:pt>
                <c:pt idx="266">
                  <c:v>4.8</c:v>
                </c:pt>
                <c:pt idx="267">
                  <c:v>4.8</c:v>
                </c:pt>
                <c:pt idx="268">
                  <c:v>4.7</c:v>
                </c:pt>
                <c:pt idx="269">
                  <c:v>4.3</c:v>
                </c:pt>
                <c:pt idx="270">
                  <c:v>4.3</c:v>
                </c:pt>
                <c:pt idx="271">
                  <c:v>4.5</c:v>
                </c:pt>
                <c:pt idx="272">
                  <c:v>4.5</c:v>
                </c:pt>
                <c:pt idx="273">
                  <c:v>4.5</c:v>
                </c:pt>
                <c:pt idx="274">
                  <c:v>4.5</c:v>
                </c:pt>
                <c:pt idx="275">
                  <c:v>4.5</c:v>
                </c:pt>
                <c:pt idx="276">
                  <c:v>4.5</c:v>
                </c:pt>
                <c:pt idx="277">
                  <c:v>4.5</c:v>
                </c:pt>
                <c:pt idx="278">
                  <c:v>4.5</c:v>
                </c:pt>
                <c:pt idx="279">
                  <c:v>4.5</c:v>
                </c:pt>
                <c:pt idx="280">
                  <c:v>4.5</c:v>
                </c:pt>
                <c:pt idx="281">
                  <c:v>4.8</c:v>
                </c:pt>
                <c:pt idx="282">
                  <c:v>4.5999999999999996</c:v>
                </c:pt>
                <c:pt idx="283">
                  <c:v>4.5999999999999996</c:v>
                </c:pt>
                <c:pt idx="284">
                  <c:v>4.7</c:v>
                </c:pt>
                <c:pt idx="285">
                  <c:v>4.7</c:v>
                </c:pt>
                <c:pt idx="286">
                  <c:v>4.5999999999999996</c:v>
                </c:pt>
                <c:pt idx="287">
                  <c:v>4.5999999999999996</c:v>
                </c:pt>
                <c:pt idx="288">
                  <c:v>4.9000000000000004</c:v>
                </c:pt>
                <c:pt idx="289">
                  <c:v>4.9000000000000004</c:v>
                </c:pt>
                <c:pt idx="290">
                  <c:v>4.8</c:v>
                </c:pt>
                <c:pt idx="291">
                  <c:v>4.8</c:v>
                </c:pt>
                <c:pt idx="292">
                  <c:v>4.5999999999999996</c:v>
                </c:pt>
                <c:pt idx="293">
                  <c:v>4.8</c:v>
                </c:pt>
                <c:pt idx="294">
                  <c:v>4.8</c:v>
                </c:pt>
                <c:pt idx="295">
                  <c:v>4.7</c:v>
                </c:pt>
                <c:pt idx="296">
                  <c:v>4.7</c:v>
                </c:pt>
                <c:pt idx="297">
                  <c:v>4.8</c:v>
                </c:pt>
                <c:pt idx="298">
                  <c:v>4.0999999999999996</c:v>
                </c:pt>
                <c:pt idx="299">
                  <c:v>4.7</c:v>
                </c:pt>
                <c:pt idx="300">
                  <c:v>4.5999999999999996</c:v>
                </c:pt>
                <c:pt idx="301">
                  <c:v>4.5999999999999996</c:v>
                </c:pt>
                <c:pt idx="302">
                  <c:v>4.5999999999999996</c:v>
                </c:pt>
                <c:pt idx="303">
                  <c:v>4.9000000000000004</c:v>
                </c:pt>
                <c:pt idx="304">
                  <c:v>4</c:v>
                </c:pt>
                <c:pt idx="305">
                  <c:v>4</c:v>
                </c:pt>
                <c:pt idx="306">
                  <c:v>4</c:v>
                </c:pt>
                <c:pt idx="307">
                  <c:v>4</c:v>
                </c:pt>
                <c:pt idx="308">
                  <c:v>4</c:v>
                </c:pt>
                <c:pt idx="309">
                  <c:v>4</c:v>
                </c:pt>
                <c:pt idx="310">
                  <c:v>4</c:v>
                </c:pt>
                <c:pt idx="311">
                  <c:v>4</c:v>
                </c:pt>
                <c:pt idx="312">
                  <c:v>4</c:v>
                </c:pt>
                <c:pt idx="313">
                  <c:v>4.5</c:v>
                </c:pt>
                <c:pt idx="314">
                  <c:v>4.5999999999999996</c:v>
                </c:pt>
                <c:pt idx="315">
                  <c:v>4.5</c:v>
                </c:pt>
                <c:pt idx="316">
                  <c:v>4.4000000000000004</c:v>
                </c:pt>
                <c:pt idx="317">
                  <c:v>4.4000000000000004</c:v>
                </c:pt>
                <c:pt idx="318">
                  <c:v>4.3</c:v>
                </c:pt>
                <c:pt idx="319">
                  <c:v>4.3</c:v>
                </c:pt>
                <c:pt idx="320">
                  <c:v>4.7</c:v>
                </c:pt>
                <c:pt idx="321">
                  <c:v>4.7</c:v>
                </c:pt>
                <c:pt idx="322">
                  <c:v>4.7</c:v>
                </c:pt>
                <c:pt idx="323">
                  <c:v>4.7</c:v>
                </c:pt>
                <c:pt idx="324">
                  <c:v>4.7</c:v>
                </c:pt>
                <c:pt idx="325">
                  <c:v>4.8</c:v>
                </c:pt>
                <c:pt idx="326">
                  <c:v>4.8</c:v>
                </c:pt>
                <c:pt idx="327">
                  <c:v>4.8</c:v>
                </c:pt>
                <c:pt idx="328">
                  <c:v>4.8</c:v>
                </c:pt>
                <c:pt idx="329">
                  <c:v>4.8</c:v>
                </c:pt>
                <c:pt idx="330">
                  <c:v>4.8</c:v>
                </c:pt>
                <c:pt idx="331">
                  <c:v>4.5999999999999996</c:v>
                </c:pt>
                <c:pt idx="332">
                  <c:v>4.5999999999999996</c:v>
                </c:pt>
                <c:pt idx="333">
                  <c:v>4.5999999999999996</c:v>
                </c:pt>
                <c:pt idx="334">
                  <c:v>4.5999999999999996</c:v>
                </c:pt>
                <c:pt idx="335">
                  <c:v>4.7</c:v>
                </c:pt>
                <c:pt idx="336">
                  <c:v>4.7</c:v>
                </c:pt>
                <c:pt idx="337">
                  <c:v>4.7</c:v>
                </c:pt>
                <c:pt idx="338">
                  <c:v>4.7</c:v>
                </c:pt>
                <c:pt idx="339">
                  <c:v>4.5999999999999996</c:v>
                </c:pt>
                <c:pt idx="340">
                  <c:v>4.7</c:v>
                </c:pt>
                <c:pt idx="341">
                  <c:v>4.7</c:v>
                </c:pt>
                <c:pt idx="342">
                  <c:v>4.7</c:v>
                </c:pt>
                <c:pt idx="343">
                  <c:v>4.8</c:v>
                </c:pt>
                <c:pt idx="344">
                  <c:v>4.2</c:v>
                </c:pt>
                <c:pt idx="345">
                  <c:v>4.8</c:v>
                </c:pt>
                <c:pt idx="346">
                  <c:v>4.9000000000000004</c:v>
                </c:pt>
                <c:pt idx="347">
                  <c:v>4.5999999999999996</c:v>
                </c:pt>
                <c:pt idx="348">
                  <c:v>4.5999999999999996</c:v>
                </c:pt>
                <c:pt idx="349">
                  <c:v>4.8</c:v>
                </c:pt>
                <c:pt idx="350">
                  <c:v>4.8</c:v>
                </c:pt>
                <c:pt idx="351">
                  <c:v>4.8</c:v>
                </c:pt>
                <c:pt idx="352">
                  <c:v>4.8</c:v>
                </c:pt>
                <c:pt idx="353">
                  <c:v>3.3</c:v>
                </c:pt>
                <c:pt idx="354">
                  <c:v>4.7</c:v>
                </c:pt>
                <c:pt idx="355">
                  <c:v>4.3</c:v>
                </c:pt>
                <c:pt idx="356">
                  <c:v>4.3</c:v>
                </c:pt>
                <c:pt idx="357">
                  <c:v>4.3</c:v>
                </c:pt>
                <c:pt idx="358">
                  <c:v>4.8</c:v>
                </c:pt>
                <c:pt idx="359">
                  <c:v>4.4000000000000004</c:v>
                </c:pt>
                <c:pt idx="360">
                  <c:v>4.8</c:v>
                </c:pt>
                <c:pt idx="361">
                  <c:v>4.8</c:v>
                </c:pt>
                <c:pt idx="362">
                  <c:v>4.8</c:v>
                </c:pt>
                <c:pt idx="363">
                  <c:v>4.0999999999999996</c:v>
                </c:pt>
                <c:pt idx="364">
                  <c:v>4</c:v>
                </c:pt>
                <c:pt idx="365">
                  <c:v>4.7</c:v>
                </c:pt>
                <c:pt idx="366">
                  <c:v>4.7</c:v>
                </c:pt>
                <c:pt idx="367">
                  <c:v>4.7</c:v>
                </c:pt>
                <c:pt idx="368">
                  <c:v>4.7</c:v>
                </c:pt>
                <c:pt idx="369">
                  <c:v>4.5999999999999996</c:v>
                </c:pt>
                <c:pt idx="370">
                  <c:v>4.5999999999999996</c:v>
                </c:pt>
                <c:pt idx="371">
                  <c:v>4.5999999999999996</c:v>
                </c:pt>
                <c:pt idx="372">
                  <c:v>4.5999999999999996</c:v>
                </c:pt>
                <c:pt idx="373">
                  <c:v>4.5999999999999996</c:v>
                </c:pt>
                <c:pt idx="374">
                  <c:v>4.5999999999999996</c:v>
                </c:pt>
                <c:pt idx="375">
                  <c:v>4.7</c:v>
                </c:pt>
                <c:pt idx="376">
                  <c:v>4.7</c:v>
                </c:pt>
                <c:pt idx="377">
                  <c:v>4.7</c:v>
                </c:pt>
                <c:pt idx="378">
                  <c:v>4.7</c:v>
                </c:pt>
                <c:pt idx="379">
                  <c:v>4.7</c:v>
                </c:pt>
                <c:pt idx="380">
                  <c:v>4.7</c:v>
                </c:pt>
                <c:pt idx="381">
                  <c:v>4.8</c:v>
                </c:pt>
                <c:pt idx="382">
                  <c:v>4.0999999999999996</c:v>
                </c:pt>
                <c:pt idx="383">
                  <c:v>4.0999999999999996</c:v>
                </c:pt>
                <c:pt idx="384">
                  <c:v>4.7</c:v>
                </c:pt>
                <c:pt idx="385">
                  <c:v>4.7</c:v>
                </c:pt>
                <c:pt idx="386">
                  <c:v>4.7</c:v>
                </c:pt>
                <c:pt idx="387">
                  <c:v>4.7</c:v>
                </c:pt>
                <c:pt idx="388">
                  <c:v>4.4000000000000004</c:v>
                </c:pt>
                <c:pt idx="389">
                  <c:v>4.4000000000000004</c:v>
                </c:pt>
                <c:pt idx="390">
                  <c:v>4.8</c:v>
                </c:pt>
                <c:pt idx="391">
                  <c:v>4.8</c:v>
                </c:pt>
                <c:pt idx="392">
                  <c:v>3.9</c:v>
                </c:pt>
                <c:pt idx="393">
                  <c:v>3.9</c:v>
                </c:pt>
                <c:pt idx="394">
                  <c:v>4.4000000000000004</c:v>
                </c:pt>
                <c:pt idx="395">
                  <c:v>4.4000000000000004</c:v>
                </c:pt>
                <c:pt idx="396">
                  <c:v>4.4000000000000004</c:v>
                </c:pt>
                <c:pt idx="397">
                  <c:v>4.5</c:v>
                </c:pt>
                <c:pt idx="398">
                  <c:v>4.7</c:v>
                </c:pt>
                <c:pt idx="399">
                  <c:v>4.3</c:v>
                </c:pt>
                <c:pt idx="400">
                  <c:v>4.5999999999999996</c:v>
                </c:pt>
                <c:pt idx="401">
                  <c:v>4.8</c:v>
                </c:pt>
                <c:pt idx="402">
                  <c:v>4.8</c:v>
                </c:pt>
                <c:pt idx="403">
                  <c:v>4.8</c:v>
                </c:pt>
                <c:pt idx="404">
                  <c:v>4.8</c:v>
                </c:pt>
                <c:pt idx="405">
                  <c:v>4.8</c:v>
                </c:pt>
                <c:pt idx="406">
                  <c:v>4.8</c:v>
                </c:pt>
                <c:pt idx="407">
                  <c:v>4.7</c:v>
                </c:pt>
                <c:pt idx="408">
                  <c:v>4.7</c:v>
                </c:pt>
                <c:pt idx="409">
                  <c:v>4.7</c:v>
                </c:pt>
                <c:pt idx="410">
                  <c:v>4.8</c:v>
                </c:pt>
                <c:pt idx="411">
                  <c:v>4.8</c:v>
                </c:pt>
                <c:pt idx="412">
                  <c:v>4.7</c:v>
                </c:pt>
                <c:pt idx="413">
                  <c:v>4.7</c:v>
                </c:pt>
                <c:pt idx="414">
                  <c:v>4.7</c:v>
                </c:pt>
                <c:pt idx="415">
                  <c:v>4.3</c:v>
                </c:pt>
                <c:pt idx="416">
                  <c:v>4.3</c:v>
                </c:pt>
                <c:pt idx="417">
                  <c:v>4.7</c:v>
                </c:pt>
                <c:pt idx="418">
                  <c:v>4.8</c:v>
                </c:pt>
                <c:pt idx="419">
                  <c:v>4.8</c:v>
                </c:pt>
                <c:pt idx="420">
                  <c:v>4.9000000000000004</c:v>
                </c:pt>
                <c:pt idx="421">
                  <c:v>4.4000000000000004</c:v>
                </c:pt>
                <c:pt idx="422">
                  <c:v>4.4000000000000004</c:v>
                </c:pt>
                <c:pt idx="423">
                  <c:v>4.5</c:v>
                </c:pt>
                <c:pt idx="424">
                  <c:v>4.5</c:v>
                </c:pt>
                <c:pt idx="425">
                  <c:v>4.5</c:v>
                </c:pt>
                <c:pt idx="426">
                  <c:v>4.5</c:v>
                </c:pt>
                <c:pt idx="427">
                  <c:v>4.4000000000000004</c:v>
                </c:pt>
                <c:pt idx="428">
                  <c:v>4.8</c:v>
                </c:pt>
                <c:pt idx="429">
                  <c:v>4.2</c:v>
                </c:pt>
                <c:pt idx="430">
                  <c:v>4.8</c:v>
                </c:pt>
                <c:pt idx="431">
                  <c:v>4.9000000000000004</c:v>
                </c:pt>
                <c:pt idx="432">
                  <c:v>4.8</c:v>
                </c:pt>
                <c:pt idx="433">
                  <c:v>4.7</c:v>
                </c:pt>
                <c:pt idx="434">
                  <c:v>4.5</c:v>
                </c:pt>
                <c:pt idx="435">
                  <c:v>4.8</c:v>
                </c:pt>
                <c:pt idx="436">
                  <c:v>4.5999999999999996</c:v>
                </c:pt>
                <c:pt idx="437">
                  <c:v>4.8</c:v>
                </c:pt>
                <c:pt idx="438">
                  <c:v>4.8</c:v>
                </c:pt>
                <c:pt idx="439">
                  <c:v>4.4000000000000004</c:v>
                </c:pt>
                <c:pt idx="440">
                  <c:v>4.4000000000000004</c:v>
                </c:pt>
                <c:pt idx="441">
                  <c:v>4.4000000000000004</c:v>
                </c:pt>
                <c:pt idx="442">
                  <c:v>4.4000000000000004</c:v>
                </c:pt>
                <c:pt idx="443">
                  <c:v>4.4000000000000004</c:v>
                </c:pt>
                <c:pt idx="444">
                  <c:v>4.3</c:v>
                </c:pt>
                <c:pt idx="445">
                  <c:v>4.3</c:v>
                </c:pt>
                <c:pt idx="446">
                  <c:v>4.8</c:v>
                </c:pt>
                <c:pt idx="447">
                  <c:v>4.8</c:v>
                </c:pt>
                <c:pt idx="448">
                  <c:v>4.8</c:v>
                </c:pt>
                <c:pt idx="449">
                  <c:v>4.5</c:v>
                </c:pt>
                <c:pt idx="450">
                  <c:v>4.4000000000000004</c:v>
                </c:pt>
                <c:pt idx="451">
                  <c:v>4.8</c:v>
                </c:pt>
                <c:pt idx="452">
                  <c:v>4.8</c:v>
                </c:pt>
                <c:pt idx="453">
                  <c:v>4.5999999999999996</c:v>
                </c:pt>
                <c:pt idx="454">
                  <c:v>4.3</c:v>
                </c:pt>
                <c:pt idx="455">
                  <c:v>4.3</c:v>
                </c:pt>
                <c:pt idx="456">
                  <c:v>4.5999999999999996</c:v>
                </c:pt>
                <c:pt idx="457">
                  <c:v>4.5999999999999996</c:v>
                </c:pt>
                <c:pt idx="458">
                  <c:v>4.8</c:v>
                </c:pt>
                <c:pt idx="459">
                  <c:v>4.5999999999999996</c:v>
                </c:pt>
                <c:pt idx="460">
                  <c:v>4.5999999999999996</c:v>
                </c:pt>
                <c:pt idx="461">
                  <c:v>4.5999999999999996</c:v>
                </c:pt>
                <c:pt idx="462">
                  <c:v>4.5</c:v>
                </c:pt>
                <c:pt idx="463">
                  <c:v>4.8</c:v>
                </c:pt>
                <c:pt idx="464">
                  <c:v>4.5999999999999996</c:v>
                </c:pt>
                <c:pt idx="465">
                  <c:v>4.5999999999999996</c:v>
                </c:pt>
                <c:pt idx="466">
                  <c:v>4.5999999999999996</c:v>
                </c:pt>
                <c:pt idx="467">
                  <c:v>4.7</c:v>
                </c:pt>
                <c:pt idx="468">
                  <c:v>4.7</c:v>
                </c:pt>
                <c:pt idx="469">
                  <c:v>4.7</c:v>
                </c:pt>
                <c:pt idx="470">
                  <c:v>4.4000000000000004</c:v>
                </c:pt>
                <c:pt idx="471">
                  <c:v>4.4000000000000004</c:v>
                </c:pt>
                <c:pt idx="472">
                  <c:v>4.7</c:v>
                </c:pt>
                <c:pt idx="473">
                  <c:v>4.7</c:v>
                </c:pt>
                <c:pt idx="474">
                  <c:v>4.8</c:v>
                </c:pt>
                <c:pt idx="475">
                  <c:v>4.7</c:v>
                </c:pt>
                <c:pt idx="476">
                  <c:v>4.9000000000000004</c:v>
                </c:pt>
                <c:pt idx="477">
                  <c:v>4.9000000000000004</c:v>
                </c:pt>
                <c:pt idx="478">
                  <c:v>4.9000000000000004</c:v>
                </c:pt>
                <c:pt idx="479">
                  <c:v>4.9000000000000004</c:v>
                </c:pt>
                <c:pt idx="480">
                  <c:v>4.9000000000000004</c:v>
                </c:pt>
                <c:pt idx="481">
                  <c:v>4.9000000000000004</c:v>
                </c:pt>
                <c:pt idx="482">
                  <c:v>4.9000000000000004</c:v>
                </c:pt>
                <c:pt idx="483">
                  <c:v>4.5999999999999996</c:v>
                </c:pt>
                <c:pt idx="484">
                  <c:v>4.5999999999999996</c:v>
                </c:pt>
                <c:pt idx="485">
                  <c:v>4.5999999999999996</c:v>
                </c:pt>
                <c:pt idx="486">
                  <c:v>4.9000000000000004</c:v>
                </c:pt>
                <c:pt idx="487">
                  <c:v>4.9000000000000004</c:v>
                </c:pt>
                <c:pt idx="488">
                  <c:v>4.9000000000000004</c:v>
                </c:pt>
                <c:pt idx="489">
                  <c:v>4.9000000000000004</c:v>
                </c:pt>
                <c:pt idx="490">
                  <c:v>4.8</c:v>
                </c:pt>
                <c:pt idx="491">
                  <c:v>4.8</c:v>
                </c:pt>
                <c:pt idx="492">
                  <c:v>4.7</c:v>
                </c:pt>
                <c:pt idx="493">
                  <c:v>4.7</c:v>
                </c:pt>
                <c:pt idx="494">
                  <c:v>4.5999999999999996</c:v>
                </c:pt>
                <c:pt idx="495">
                  <c:v>4.5999999999999996</c:v>
                </c:pt>
                <c:pt idx="496">
                  <c:v>4.5</c:v>
                </c:pt>
                <c:pt idx="497">
                  <c:v>4.5</c:v>
                </c:pt>
                <c:pt idx="498">
                  <c:v>4.3</c:v>
                </c:pt>
                <c:pt idx="499">
                  <c:v>4.3</c:v>
                </c:pt>
                <c:pt idx="500">
                  <c:v>4.5999999999999996</c:v>
                </c:pt>
                <c:pt idx="501">
                  <c:v>4.5999999999999996</c:v>
                </c:pt>
                <c:pt idx="502">
                  <c:v>4.5999999999999996</c:v>
                </c:pt>
                <c:pt idx="503">
                  <c:v>4.5999999999999996</c:v>
                </c:pt>
                <c:pt idx="504">
                  <c:v>4.3</c:v>
                </c:pt>
                <c:pt idx="505">
                  <c:v>4.8</c:v>
                </c:pt>
                <c:pt idx="506">
                  <c:v>4.8</c:v>
                </c:pt>
                <c:pt idx="507">
                  <c:v>4.8</c:v>
                </c:pt>
                <c:pt idx="508">
                  <c:v>4.8</c:v>
                </c:pt>
                <c:pt idx="509">
                  <c:v>4.8</c:v>
                </c:pt>
                <c:pt idx="510">
                  <c:v>4.5999999999999996</c:v>
                </c:pt>
                <c:pt idx="511">
                  <c:v>4.8</c:v>
                </c:pt>
                <c:pt idx="512">
                  <c:v>4.5</c:v>
                </c:pt>
                <c:pt idx="513">
                  <c:v>4.7</c:v>
                </c:pt>
                <c:pt idx="514">
                  <c:v>4.5</c:v>
                </c:pt>
                <c:pt idx="515">
                  <c:v>4.8</c:v>
                </c:pt>
                <c:pt idx="516">
                  <c:v>4.8</c:v>
                </c:pt>
                <c:pt idx="517">
                  <c:v>4.8</c:v>
                </c:pt>
                <c:pt idx="518">
                  <c:v>4.8</c:v>
                </c:pt>
                <c:pt idx="519">
                  <c:v>4.8</c:v>
                </c:pt>
                <c:pt idx="520">
                  <c:v>4.3</c:v>
                </c:pt>
                <c:pt idx="521">
                  <c:v>4.9000000000000004</c:v>
                </c:pt>
                <c:pt idx="522">
                  <c:v>4.8</c:v>
                </c:pt>
                <c:pt idx="523">
                  <c:v>4.7</c:v>
                </c:pt>
                <c:pt idx="524">
                  <c:v>4.8</c:v>
                </c:pt>
                <c:pt idx="525">
                  <c:v>4.5</c:v>
                </c:pt>
                <c:pt idx="526">
                  <c:v>4.5999999999999996</c:v>
                </c:pt>
                <c:pt idx="527">
                  <c:v>4.7</c:v>
                </c:pt>
                <c:pt idx="528">
                  <c:v>4.7</c:v>
                </c:pt>
                <c:pt idx="529">
                  <c:v>4.8</c:v>
                </c:pt>
                <c:pt idx="530">
                  <c:v>4.4000000000000004</c:v>
                </c:pt>
                <c:pt idx="531">
                  <c:v>4.4000000000000004</c:v>
                </c:pt>
                <c:pt idx="532">
                  <c:v>4.4000000000000004</c:v>
                </c:pt>
                <c:pt idx="533">
                  <c:v>4.8</c:v>
                </c:pt>
                <c:pt idx="534">
                  <c:v>4.8</c:v>
                </c:pt>
                <c:pt idx="535">
                  <c:v>4.8</c:v>
                </c:pt>
                <c:pt idx="536">
                  <c:v>4.5999999999999996</c:v>
                </c:pt>
                <c:pt idx="537">
                  <c:v>4.4000000000000004</c:v>
                </c:pt>
                <c:pt idx="538">
                  <c:v>4.5</c:v>
                </c:pt>
                <c:pt idx="539">
                  <c:v>4.2</c:v>
                </c:pt>
                <c:pt idx="540">
                  <c:v>4.8</c:v>
                </c:pt>
                <c:pt idx="541">
                  <c:v>4.8</c:v>
                </c:pt>
                <c:pt idx="542">
                  <c:v>4.8</c:v>
                </c:pt>
                <c:pt idx="543">
                  <c:v>4.8</c:v>
                </c:pt>
                <c:pt idx="544">
                  <c:v>4.8</c:v>
                </c:pt>
                <c:pt idx="545">
                  <c:v>4.9000000000000004</c:v>
                </c:pt>
                <c:pt idx="546">
                  <c:v>4.7</c:v>
                </c:pt>
                <c:pt idx="547">
                  <c:v>4.7</c:v>
                </c:pt>
                <c:pt idx="548">
                  <c:v>4.7</c:v>
                </c:pt>
                <c:pt idx="549">
                  <c:v>4.7</c:v>
                </c:pt>
              </c:numCache>
            </c:numRef>
          </c:xVal>
          <c:yVal>
            <c:numRef>
              <c:f>'Proper data set'!$D$2:$D$551</c:f>
              <c:numCache>
                <c:formatCode>#,##0_ ;\-#,##0\ </c:formatCode>
                <c:ptCount val="550"/>
                <c:pt idx="0">
                  <c:v>17350</c:v>
                </c:pt>
                <c:pt idx="1">
                  <c:v>2052</c:v>
                </c:pt>
                <c:pt idx="2">
                  <c:v>18979</c:v>
                </c:pt>
                <c:pt idx="3">
                  <c:v>21424</c:v>
                </c:pt>
                <c:pt idx="4">
                  <c:v>7665</c:v>
                </c:pt>
                <c:pt idx="5">
                  <c:v>12643</c:v>
                </c:pt>
                <c:pt idx="6">
                  <c:v>19735</c:v>
                </c:pt>
                <c:pt idx="7">
                  <c:v>19699</c:v>
                </c:pt>
                <c:pt idx="8">
                  <c:v>5983</c:v>
                </c:pt>
                <c:pt idx="9">
                  <c:v>23848</c:v>
                </c:pt>
                <c:pt idx="10">
                  <c:v>23848</c:v>
                </c:pt>
                <c:pt idx="11">
                  <c:v>460</c:v>
                </c:pt>
                <c:pt idx="12">
                  <c:v>4149</c:v>
                </c:pt>
                <c:pt idx="13">
                  <c:v>5153</c:v>
                </c:pt>
                <c:pt idx="14">
                  <c:v>5013</c:v>
                </c:pt>
                <c:pt idx="15">
                  <c:v>2313</c:v>
                </c:pt>
                <c:pt idx="16">
                  <c:v>2925</c:v>
                </c:pt>
                <c:pt idx="17">
                  <c:v>2951</c:v>
                </c:pt>
                <c:pt idx="18">
                  <c:v>2426</c:v>
                </c:pt>
                <c:pt idx="19">
                  <c:v>9198</c:v>
                </c:pt>
                <c:pt idx="20">
                  <c:v>36348</c:v>
                </c:pt>
                <c:pt idx="21">
                  <c:v>36348</c:v>
                </c:pt>
                <c:pt idx="22">
                  <c:v>6310</c:v>
                </c:pt>
                <c:pt idx="23">
                  <c:v>15921</c:v>
                </c:pt>
                <c:pt idx="24">
                  <c:v>12159</c:v>
                </c:pt>
                <c:pt idx="25">
                  <c:v>798</c:v>
                </c:pt>
                <c:pt idx="26">
                  <c:v>9374</c:v>
                </c:pt>
                <c:pt idx="27">
                  <c:v>491</c:v>
                </c:pt>
                <c:pt idx="28">
                  <c:v>5360</c:v>
                </c:pt>
                <c:pt idx="29">
                  <c:v>1909</c:v>
                </c:pt>
                <c:pt idx="30">
                  <c:v>1296</c:v>
                </c:pt>
                <c:pt idx="31">
                  <c:v>615</c:v>
                </c:pt>
                <c:pt idx="32">
                  <c:v>61133</c:v>
                </c:pt>
                <c:pt idx="33">
                  <c:v>61133</c:v>
                </c:pt>
                <c:pt idx="34">
                  <c:v>11113</c:v>
                </c:pt>
                <c:pt idx="35">
                  <c:v>10070</c:v>
                </c:pt>
                <c:pt idx="36">
                  <c:v>10070</c:v>
                </c:pt>
                <c:pt idx="37">
                  <c:v>3729</c:v>
                </c:pt>
                <c:pt idx="38">
                  <c:v>9769</c:v>
                </c:pt>
                <c:pt idx="39">
                  <c:v>471</c:v>
                </c:pt>
                <c:pt idx="40">
                  <c:v>14344</c:v>
                </c:pt>
                <c:pt idx="41">
                  <c:v>14344</c:v>
                </c:pt>
                <c:pt idx="42">
                  <c:v>4505</c:v>
                </c:pt>
                <c:pt idx="43">
                  <c:v>10369</c:v>
                </c:pt>
                <c:pt idx="44">
                  <c:v>16244</c:v>
                </c:pt>
                <c:pt idx="45">
                  <c:v>2884</c:v>
                </c:pt>
                <c:pt idx="46">
                  <c:v>22614</c:v>
                </c:pt>
                <c:pt idx="47">
                  <c:v>22614</c:v>
                </c:pt>
                <c:pt idx="48">
                  <c:v>22614</c:v>
                </c:pt>
                <c:pt idx="49">
                  <c:v>4761</c:v>
                </c:pt>
                <c:pt idx="50">
                  <c:v>1542</c:v>
                </c:pt>
                <c:pt idx="51">
                  <c:v>1542</c:v>
                </c:pt>
                <c:pt idx="52">
                  <c:v>1542</c:v>
                </c:pt>
                <c:pt idx="53">
                  <c:v>6143</c:v>
                </c:pt>
                <c:pt idx="54">
                  <c:v>4022</c:v>
                </c:pt>
                <c:pt idx="55">
                  <c:v>3871</c:v>
                </c:pt>
                <c:pt idx="56">
                  <c:v>4866</c:v>
                </c:pt>
                <c:pt idx="57">
                  <c:v>4866</c:v>
                </c:pt>
                <c:pt idx="58">
                  <c:v>1329</c:v>
                </c:pt>
                <c:pt idx="59">
                  <c:v>4642</c:v>
                </c:pt>
                <c:pt idx="60">
                  <c:v>1541</c:v>
                </c:pt>
                <c:pt idx="61">
                  <c:v>1924</c:v>
                </c:pt>
                <c:pt idx="62">
                  <c:v>2094</c:v>
                </c:pt>
                <c:pt idx="63">
                  <c:v>10922</c:v>
                </c:pt>
                <c:pt idx="64">
                  <c:v>10922</c:v>
                </c:pt>
                <c:pt idx="65">
                  <c:v>10922</c:v>
                </c:pt>
                <c:pt idx="66">
                  <c:v>10922</c:v>
                </c:pt>
                <c:pt idx="67">
                  <c:v>2137</c:v>
                </c:pt>
                <c:pt idx="68">
                  <c:v>1651</c:v>
                </c:pt>
                <c:pt idx="69">
                  <c:v>6679</c:v>
                </c:pt>
                <c:pt idx="70">
                  <c:v>6679</c:v>
                </c:pt>
                <c:pt idx="71">
                  <c:v>6812</c:v>
                </c:pt>
                <c:pt idx="72">
                  <c:v>3837</c:v>
                </c:pt>
                <c:pt idx="73">
                  <c:v>6540</c:v>
                </c:pt>
                <c:pt idx="74">
                  <c:v>7955</c:v>
                </c:pt>
                <c:pt idx="75">
                  <c:v>27098</c:v>
                </c:pt>
                <c:pt idx="76">
                  <c:v>27098</c:v>
                </c:pt>
                <c:pt idx="77">
                  <c:v>17684</c:v>
                </c:pt>
                <c:pt idx="78">
                  <c:v>37</c:v>
                </c:pt>
                <c:pt idx="79">
                  <c:v>15845</c:v>
                </c:pt>
                <c:pt idx="80">
                  <c:v>3181</c:v>
                </c:pt>
                <c:pt idx="81">
                  <c:v>5062</c:v>
                </c:pt>
                <c:pt idx="82">
                  <c:v>4786</c:v>
                </c:pt>
                <c:pt idx="83">
                  <c:v>7235</c:v>
                </c:pt>
                <c:pt idx="84">
                  <c:v>7235</c:v>
                </c:pt>
                <c:pt idx="85">
                  <c:v>12619</c:v>
                </c:pt>
                <c:pt idx="86">
                  <c:v>9089</c:v>
                </c:pt>
                <c:pt idx="87">
                  <c:v>5470</c:v>
                </c:pt>
                <c:pt idx="88">
                  <c:v>5118</c:v>
                </c:pt>
                <c:pt idx="89">
                  <c:v>2134</c:v>
                </c:pt>
                <c:pt idx="90">
                  <c:v>2525</c:v>
                </c:pt>
                <c:pt idx="91">
                  <c:v>720</c:v>
                </c:pt>
                <c:pt idx="92">
                  <c:v>956</c:v>
                </c:pt>
                <c:pt idx="93">
                  <c:v>6346</c:v>
                </c:pt>
                <c:pt idx="94">
                  <c:v>6346</c:v>
                </c:pt>
                <c:pt idx="95">
                  <c:v>5505</c:v>
                </c:pt>
                <c:pt idx="96">
                  <c:v>5505</c:v>
                </c:pt>
                <c:pt idx="97">
                  <c:v>28729</c:v>
                </c:pt>
                <c:pt idx="98">
                  <c:v>28729</c:v>
                </c:pt>
                <c:pt idx="99">
                  <c:v>5413</c:v>
                </c:pt>
                <c:pt idx="100">
                  <c:v>10721</c:v>
                </c:pt>
                <c:pt idx="101">
                  <c:v>10721</c:v>
                </c:pt>
                <c:pt idx="102">
                  <c:v>4370</c:v>
                </c:pt>
                <c:pt idx="103">
                  <c:v>6042</c:v>
                </c:pt>
                <c:pt idx="104">
                  <c:v>23631</c:v>
                </c:pt>
                <c:pt idx="105">
                  <c:v>20262</c:v>
                </c:pt>
                <c:pt idx="106">
                  <c:v>47265</c:v>
                </c:pt>
                <c:pt idx="107">
                  <c:v>47265</c:v>
                </c:pt>
                <c:pt idx="108">
                  <c:v>13964</c:v>
                </c:pt>
                <c:pt idx="109">
                  <c:v>13677</c:v>
                </c:pt>
                <c:pt idx="110">
                  <c:v>17323</c:v>
                </c:pt>
                <c:pt idx="111">
                  <c:v>17323</c:v>
                </c:pt>
                <c:pt idx="112">
                  <c:v>17323</c:v>
                </c:pt>
                <c:pt idx="113">
                  <c:v>17323</c:v>
                </c:pt>
                <c:pt idx="114">
                  <c:v>17323</c:v>
                </c:pt>
                <c:pt idx="115">
                  <c:v>1555</c:v>
                </c:pt>
                <c:pt idx="116">
                  <c:v>3642</c:v>
                </c:pt>
                <c:pt idx="117">
                  <c:v>1215</c:v>
                </c:pt>
                <c:pt idx="118">
                  <c:v>5594</c:v>
                </c:pt>
                <c:pt idx="119">
                  <c:v>5594</c:v>
                </c:pt>
                <c:pt idx="120">
                  <c:v>5594</c:v>
                </c:pt>
                <c:pt idx="121">
                  <c:v>408</c:v>
                </c:pt>
                <c:pt idx="122">
                  <c:v>4799</c:v>
                </c:pt>
                <c:pt idx="123">
                  <c:v>14038</c:v>
                </c:pt>
                <c:pt idx="124">
                  <c:v>14038</c:v>
                </c:pt>
                <c:pt idx="125">
                  <c:v>14038</c:v>
                </c:pt>
                <c:pt idx="126">
                  <c:v>14038</c:v>
                </c:pt>
                <c:pt idx="127">
                  <c:v>14038</c:v>
                </c:pt>
                <c:pt idx="128">
                  <c:v>7660</c:v>
                </c:pt>
                <c:pt idx="129">
                  <c:v>22288</c:v>
                </c:pt>
                <c:pt idx="130">
                  <c:v>22288</c:v>
                </c:pt>
                <c:pt idx="131">
                  <c:v>1365</c:v>
                </c:pt>
                <c:pt idx="132">
                  <c:v>14982</c:v>
                </c:pt>
                <c:pt idx="133">
                  <c:v>9568</c:v>
                </c:pt>
                <c:pt idx="134">
                  <c:v>1636</c:v>
                </c:pt>
                <c:pt idx="135">
                  <c:v>57271</c:v>
                </c:pt>
                <c:pt idx="136">
                  <c:v>57271</c:v>
                </c:pt>
                <c:pt idx="137">
                  <c:v>57271</c:v>
                </c:pt>
                <c:pt idx="138">
                  <c:v>10141</c:v>
                </c:pt>
                <c:pt idx="139">
                  <c:v>3457</c:v>
                </c:pt>
                <c:pt idx="140">
                  <c:v>3457</c:v>
                </c:pt>
                <c:pt idx="141">
                  <c:v>3457</c:v>
                </c:pt>
                <c:pt idx="142">
                  <c:v>3457</c:v>
                </c:pt>
                <c:pt idx="143">
                  <c:v>8837</c:v>
                </c:pt>
                <c:pt idx="144">
                  <c:v>8837</c:v>
                </c:pt>
                <c:pt idx="145">
                  <c:v>8837</c:v>
                </c:pt>
                <c:pt idx="146">
                  <c:v>7038</c:v>
                </c:pt>
                <c:pt idx="147">
                  <c:v>7038</c:v>
                </c:pt>
                <c:pt idx="148">
                  <c:v>5972</c:v>
                </c:pt>
                <c:pt idx="149">
                  <c:v>25624</c:v>
                </c:pt>
                <c:pt idx="150">
                  <c:v>5476</c:v>
                </c:pt>
                <c:pt idx="151">
                  <c:v>3801</c:v>
                </c:pt>
                <c:pt idx="152">
                  <c:v>4148</c:v>
                </c:pt>
                <c:pt idx="153">
                  <c:v>19622</c:v>
                </c:pt>
                <c:pt idx="154">
                  <c:v>23973</c:v>
                </c:pt>
                <c:pt idx="155">
                  <c:v>7758</c:v>
                </c:pt>
                <c:pt idx="156">
                  <c:v>3146</c:v>
                </c:pt>
                <c:pt idx="157">
                  <c:v>10052</c:v>
                </c:pt>
                <c:pt idx="158">
                  <c:v>3564</c:v>
                </c:pt>
                <c:pt idx="159">
                  <c:v>13471</c:v>
                </c:pt>
                <c:pt idx="160">
                  <c:v>1930</c:v>
                </c:pt>
                <c:pt idx="161">
                  <c:v>15779</c:v>
                </c:pt>
                <c:pt idx="162">
                  <c:v>15779</c:v>
                </c:pt>
                <c:pt idx="163">
                  <c:v>15526</c:v>
                </c:pt>
                <c:pt idx="164">
                  <c:v>15526</c:v>
                </c:pt>
                <c:pt idx="165">
                  <c:v>3776</c:v>
                </c:pt>
                <c:pt idx="166">
                  <c:v>25001</c:v>
                </c:pt>
                <c:pt idx="167">
                  <c:v>25001</c:v>
                </c:pt>
                <c:pt idx="168">
                  <c:v>25001</c:v>
                </c:pt>
                <c:pt idx="169">
                  <c:v>25001</c:v>
                </c:pt>
                <c:pt idx="170">
                  <c:v>25001</c:v>
                </c:pt>
                <c:pt idx="171">
                  <c:v>5272</c:v>
                </c:pt>
                <c:pt idx="172">
                  <c:v>3490</c:v>
                </c:pt>
                <c:pt idx="173">
                  <c:v>3490</c:v>
                </c:pt>
                <c:pt idx="174">
                  <c:v>2812</c:v>
                </c:pt>
                <c:pt idx="175">
                  <c:v>4896</c:v>
                </c:pt>
                <c:pt idx="176">
                  <c:v>9737</c:v>
                </c:pt>
                <c:pt idx="177">
                  <c:v>1320</c:v>
                </c:pt>
                <c:pt idx="178">
                  <c:v>16643</c:v>
                </c:pt>
                <c:pt idx="179">
                  <c:v>16643</c:v>
                </c:pt>
                <c:pt idx="180">
                  <c:v>7153</c:v>
                </c:pt>
                <c:pt idx="181">
                  <c:v>4571</c:v>
                </c:pt>
                <c:pt idx="182">
                  <c:v>29651</c:v>
                </c:pt>
                <c:pt idx="183">
                  <c:v>5299</c:v>
                </c:pt>
                <c:pt idx="184">
                  <c:v>7396</c:v>
                </c:pt>
                <c:pt idx="185">
                  <c:v>7396</c:v>
                </c:pt>
                <c:pt idx="186">
                  <c:v>7062</c:v>
                </c:pt>
                <c:pt idx="187">
                  <c:v>19576</c:v>
                </c:pt>
                <c:pt idx="188">
                  <c:v>19576</c:v>
                </c:pt>
                <c:pt idx="189">
                  <c:v>19576</c:v>
                </c:pt>
                <c:pt idx="190">
                  <c:v>19576</c:v>
                </c:pt>
                <c:pt idx="191">
                  <c:v>19576</c:v>
                </c:pt>
                <c:pt idx="192">
                  <c:v>19576</c:v>
                </c:pt>
                <c:pt idx="193">
                  <c:v>978</c:v>
                </c:pt>
                <c:pt idx="194">
                  <c:v>4748</c:v>
                </c:pt>
                <c:pt idx="195">
                  <c:v>8393</c:v>
                </c:pt>
                <c:pt idx="196">
                  <c:v>11391</c:v>
                </c:pt>
                <c:pt idx="197">
                  <c:v>8634</c:v>
                </c:pt>
                <c:pt idx="198">
                  <c:v>9342</c:v>
                </c:pt>
                <c:pt idx="199">
                  <c:v>9342</c:v>
                </c:pt>
                <c:pt idx="200">
                  <c:v>10927</c:v>
                </c:pt>
                <c:pt idx="201">
                  <c:v>5235</c:v>
                </c:pt>
                <c:pt idx="202">
                  <c:v>8916</c:v>
                </c:pt>
                <c:pt idx="203">
                  <c:v>2507</c:v>
                </c:pt>
                <c:pt idx="204">
                  <c:v>3673</c:v>
                </c:pt>
                <c:pt idx="205">
                  <c:v>3673</c:v>
                </c:pt>
                <c:pt idx="206">
                  <c:v>3673</c:v>
                </c:pt>
                <c:pt idx="207">
                  <c:v>11881</c:v>
                </c:pt>
                <c:pt idx="208">
                  <c:v>6990</c:v>
                </c:pt>
                <c:pt idx="209">
                  <c:v>6990</c:v>
                </c:pt>
                <c:pt idx="210">
                  <c:v>6990</c:v>
                </c:pt>
                <c:pt idx="211">
                  <c:v>6990</c:v>
                </c:pt>
                <c:pt idx="212">
                  <c:v>6990</c:v>
                </c:pt>
                <c:pt idx="213">
                  <c:v>6132</c:v>
                </c:pt>
                <c:pt idx="214">
                  <c:v>3014</c:v>
                </c:pt>
                <c:pt idx="215">
                  <c:v>7550</c:v>
                </c:pt>
                <c:pt idx="216">
                  <c:v>3828</c:v>
                </c:pt>
                <c:pt idx="217">
                  <c:v>2752</c:v>
                </c:pt>
                <c:pt idx="218">
                  <c:v>1467</c:v>
                </c:pt>
                <c:pt idx="219">
                  <c:v>1884</c:v>
                </c:pt>
                <c:pt idx="220">
                  <c:v>25706</c:v>
                </c:pt>
                <c:pt idx="221">
                  <c:v>8491</c:v>
                </c:pt>
                <c:pt idx="222">
                  <c:v>1649</c:v>
                </c:pt>
                <c:pt idx="223">
                  <c:v>18613</c:v>
                </c:pt>
                <c:pt idx="224">
                  <c:v>18613</c:v>
                </c:pt>
                <c:pt idx="225">
                  <c:v>9867</c:v>
                </c:pt>
                <c:pt idx="226">
                  <c:v>1386</c:v>
                </c:pt>
                <c:pt idx="227">
                  <c:v>10199</c:v>
                </c:pt>
                <c:pt idx="228">
                  <c:v>2926</c:v>
                </c:pt>
                <c:pt idx="229">
                  <c:v>17739</c:v>
                </c:pt>
                <c:pt idx="230">
                  <c:v>17739</c:v>
                </c:pt>
                <c:pt idx="231">
                  <c:v>17739</c:v>
                </c:pt>
                <c:pt idx="232">
                  <c:v>3113</c:v>
                </c:pt>
                <c:pt idx="233">
                  <c:v>5542</c:v>
                </c:pt>
                <c:pt idx="234">
                  <c:v>5542</c:v>
                </c:pt>
                <c:pt idx="235">
                  <c:v>5542</c:v>
                </c:pt>
                <c:pt idx="236">
                  <c:v>26741</c:v>
                </c:pt>
                <c:pt idx="237">
                  <c:v>26741</c:v>
                </c:pt>
                <c:pt idx="238">
                  <c:v>26741</c:v>
                </c:pt>
                <c:pt idx="239">
                  <c:v>5347</c:v>
                </c:pt>
                <c:pt idx="240">
                  <c:v>7866</c:v>
                </c:pt>
                <c:pt idx="241">
                  <c:v>5680</c:v>
                </c:pt>
                <c:pt idx="242">
                  <c:v>5178</c:v>
                </c:pt>
                <c:pt idx="243">
                  <c:v>8093</c:v>
                </c:pt>
                <c:pt idx="244">
                  <c:v>3192</c:v>
                </c:pt>
                <c:pt idx="245">
                  <c:v>21834</c:v>
                </c:pt>
                <c:pt idx="246">
                  <c:v>21834</c:v>
                </c:pt>
                <c:pt idx="247">
                  <c:v>21834</c:v>
                </c:pt>
                <c:pt idx="248">
                  <c:v>21834</c:v>
                </c:pt>
                <c:pt idx="249">
                  <c:v>21834</c:v>
                </c:pt>
                <c:pt idx="250">
                  <c:v>21834</c:v>
                </c:pt>
                <c:pt idx="251">
                  <c:v>21834</c:v>
                </c:pt>
                <c:pt idx="252">
                  <c:v>21834</c:v>
                </c:pt>
                <c:pt idx="253">
                  <c:v>6169</c:v>
                </c:pt>
                <c:pt idx="254">
                  <c:v>4519</c:v>
                </c:pt>
                <c:pt idx="255">
                  <c:v>3163</c:v>
                </c:pt>
                <c:pt idx="256">
                  <c:v>3163</c:v>
                </c:pt>
                <c:pt idx="257">
                  <c:v>1831</c:v>
                </c:pt>
                <c:pt idx="258">
                  <c:v>18904</c:v>
                </c:pt>
                <c:pt idx="259">
                  <c:v>21930</c:v>
                </c:pt>
                <c:pt idx="260">
                  <c:v>10426</c:v>
                </c:pt>
                <c:pt idx="261">
                  <c:v>10426</c:v>
                </c:pt>
                <c:pt idx="262">
                  <c:v>10820</c:v>
                </c:pt>
                <c:pt idx="263">
                  <c:v>10820</c:v>
                </c:pt>
                <c:pt idx="264">
                  <c:v>548</c:v>
                </c:pt>
                <c:pt idx="265">
                  <c:v>16990</c:v>
                </c:pt>
                <c:pt idx="266">
                  <c:v>16990</c:v>
                </c:pt>
                <c:pt idx="267">
                  <c:v>16990</c:v>
                </c:pt>
                <c:pt idx="268">
                  <c:v>3503</c:v>
                </c:pt>
                <c:pt idx="269">
                  <c:v>13616</c:v>
                </c:pt>
                <c:pt idx="270">
                  <c:v>13616</c:v>
                </c:pt>
                <c:pt idx="271">
                  <c:v>8580</c:v>
                </c:pt>
                <c:pt idx="272">
                  <c:v>8580</c:v>
                </c:pt>
                <c:pt idx="273">
                  <c:v>8580</c:v>
                </c:pt>
                <c:pt idx="274">
                  <c:v>8580</c:v>
                </c:pt>
                <c:pt idx="275">
                  <c:v>8580</c:v>
                </c:pt>
                <c:pt idx="276">
                  <c:v>8580</c:v>
                </c:pt>
                <c:pt idx="277">
                  <c:v>8580</c:v>
                </c:pt>
                <c:pt idx="278">
                  <c:v>8580</c:v>
                </c:pt>
                <c:pt idx="279">
                  <c:v>8580</c:v>
                </c:pt>
                <c:pt idx="280">
                  <c:v>8580</c:v>
                </c:pt>
                <c:pt idx="281">
                  <c:v>4757</c:v>
                </c:pt>
                <c:pt idx="282">
                  <c:v>10009</c:v>
                </c:pt>
                <c:pt idx="283">
                  <c:v>10009</c:v>
                </c:pt>
                <c:pt idx="284">
                  <c:v>1985</c:v>
                </c:pt>
                <c:pt idx="285">
                  <c:v>1985</c:v>
                </c:pt>
                <c:pt idx="286">
                  <c:v>22536</c:v>
                </c:pt>
                <c:pt idx="287">
                  <c:v>22536</c:v>
                </c:pt>
                <c:pt idx="288">
                  <c:v>7150</c:v>
                </c:pt>
                <c:pt idx="289">
                  <c:v>3836</c:v>
                </c:pt>
                <c:pt idx="290">
                  <c:v>7802</c:v>
                </c:pt>
                <c:pt idx="291">
                  <c:v>7802</c:v>
                </c:pt>
                <c:pt idx="292">
                  <c:v>3619</c:v>
                </c:pt>
                <c:pt idx="293">
                  <c:v>23047</c:v>
                </c:pt>
                <c:pt idx="294">
                  <c:v>23047</c:v>
                </c:pt>
                <c:pt idx="295">
                  <c:v>9366</c:v>
                </c:pt>
                <c:pt idx="296">
                  <c:v>1265</c:v>
                </c:pt>
                <c:pt idx="297">
                  <c:v>3923</c:v>
                </c:pt>
                <c:pt idx="298">
                  <c:v>2272</c:v>
                </c:pt>
                <c:pt idx="299">
                  <c:v>973</c:v>
                </c:pt>
                <c:pt idx="300">
                  <c:v>220</c:v>
                </c:pt>
                <c:pt idx="301">
                  <c:v>7827</c:v>
                </c:pt>
                <c:pt idx="302">
                  <c:v>7827</c:v>
                </c:pt>
                <c:pt idx="303">
                  <c:v>9382</c:v>
                </c:pt>
                <c:pt idx="304">
                  <c:v>5069</c:v>
                </c:pt>
                <c:pt idx="305">
                  <c:v>5069</c:v>
                </c:pt>
                <c:pt idx="306">
                  <c:v>5069</c:v>
                </c:pt>
                <c:pt idx="307">
                  <c:v>5069</c:v>
                </c:pt>
                <c:pt idx="308">
                  <c:v>5069</c:v>
                </c:pt>
                <c:pt idx="309">
                  <c:v>5069</c:v>
                </c:pt>
                <c:pt idx="310">
                  <c:v>5069</c:v>
                </c:pt>
                <c:pt idx="311">
                  <c:v>5069</c:v>
                </c:pt>
                <c:pt idx="312">
                  <c:v>5069</c:v>
                </c:pt>
                <c:pt idx="313">
                  <c:v>1583</c:v>
                </c:pt>
                <c:pt idx="314">
                  <c:v>1907</c:v>
                </c:pt>
                <c:pt idx="315">
                  <c:v>23114</c:v>
                </c:pt>
                <c:pt idx="316">
                  <c:v>637</c:v>
                </c:pt>
                <c:pt idx="317">
                  <c:v>637</c:v>
                </c:pt>
                <c:pt idx="318">
                  <c:v>2314</c:v>
                </c:pt>
                <c:pt idx="319">
                  <c:v>4587</c:v>
                </c:pt>
                <c:pt idx="320">
                  <c:v>3477</c:v>
                </c:pt>
                <c:pt idx="321">
                  <c:v>3477</c:v>
                </c:pt>
                <c:pt idx="322">
                  <c:v>3477</c:v>
                </c:pt>
                <c:pt idx="323">
                  <c:v>3477</c:v>
                </c:pt>
                <c:pt idx="324">
                  <c:v>3477</c:v>
                </c:pt>
                <c:pt idx="325">
                  <c:v>25554</c:v>
                </c:pt>
                <c:pt idx="326">
                  <c:v>25554</c:v>
                </c:pt>
                <c:pt idx="327">
                  <c:v>25554</c:v>
                </c:pt>
                <c:pt idx="328">
                  <c:v>25554</c:v>
                </c:pt>
                <c:pt idx="329">
                  <c:v>25554</c:v>
                </c:pt>
                <c:pt idx="330">
                  <c:v>1680</c:v>
                </c:pt>
                <c:pt idx="331">
                  <c:v>9325</c:v>
                </c:pt>
                <c:pt idx="332">
                  <c:v>9325</c:v>
                </c:pt>
                <c:pt idx="333">
                  <c:v>9325</c:v>
                </c:pt>
                <c:pt idx="334">
                  <c:v>9325</c:v>
                </c:pt>
                <c:pt idx="335">
                  <c:v>4725</c:v>
                </c:pt>
                <c:pt idx="336">
                  <c:v>4725</c:v>
                </c:pt>
                <c:pt idx="337">
                  <c:v>4725</c:v>
                </c:pt>
                <c:pt idx="338">
                  <c:v>35799</c:v>
                </c:pt>
                <c:pt idx="339">
                  <c:v>2580</c:v>
                </c:pt>
                <c:pt idx="340">
                  <c:v>11813</c:v>
                </c:pt>
                <c:pt idx="341">
                  <c:v>11813</c:v>
                </c:pt>
                <c:pt idx="342">
                  <c:v>3536</c:v>
                </c:pt>
                <c:pt idx="343">
                  <c:v>6600</c:v>
                </c:pt>
                <c:pt idx="344">
                  <c:v>1789</c:v>
                </c:pt>
                <c:pt idx="345">
                  <c:v>12361</c:v>
                </c:pt>
                <c:pt idx="346">
                  <c:v>5867</c:v>
                </c:pt>
                <c:pt idx="347">
                  <c:v>23148</c:v>
                </c:pt>
                <c:pt idx="348">
                  <c:v>23148</c:v>
                </c:pt>
                <c:pt idx="349">
                  <c:v>8081</c:v>
                </c:pt>
                <c:pt idx="350">
                  <c:v>8081</c:v>
                </c:pt>
                <c:pt idx="351">
                  <c:v>23358</c:v>
                </c:pt>
                <c:pt idx="352">
                  <c:v>23358</c:v>
                </c:pt>
                <c:pt idx="353">
                  <c:v>9372</c:v>
                </c:pt>
                <c:pt idx="354">
                  <c:v>4633</c:v>
                </c:pt>
                <c:pt idx="355">
                  <c:v>13061</c:v>
                </c:pt>
                <c:pt idx="356">
                  <c:v>13061</c:v>
                </c:pt>
                <c:pt idx="357">
                  <c:v>3523</c:v>
                </c:pt>
                <c:pt idx="358">
                  <c:v>2774</c:v>
                </c:pt>
                <c:pt idx="359">
                  <c:v>440</c:v>
                </c:pt>
                <c:pt idx="360">
                  <c:v>8922</c:v>
                </c:pt>
                <c:pt idx="361">
                  <c:v>8922</c:v>
                </c:pt>
                <c:pt idx="362">
                  <c:v>8922</c:v>
                </c:pt>
                <c:pt idx="363">
                  <c:v>2023</c:v>
                </c:pt>
                <c:pt idx="364">
                  <c:v>1859</c:v>
                </c:pt>
                <c:pt idx="365">
                  <c:v>50482</c:v>
                </c:pt>
                <c:pt idx="366">
                  <c:v>50482</c:v>
                </c:pt>
                <c:pt idx="367">
                  <c:v>50482</c:v>
                </c:pt>
                <c:pt idx="368">
                  <c:v>50482</c:v>
                </c:pt>
                <c:pt idx="369">
                  <c:v>3207</c:v>
                </c:pt>
                <c:pt idx="370">
                  <c:v>3207</c:v>
                </c:pt>
                <c:pt idx="371">
                  <c:v>3207</c:v>
                </c:pt>
                <c:pt idx="372">
                  <c:v>3207</c:v>
                </c:pt>
                <c:pt idx="373">
                  <c:v>3207</c:v>
                </c:pt>
                <c:pt idx="374">
                  <c:v>803</c:v>
                </c:pt>
                <c:pt idx="375">
                  <c:v>23308</c:v>
                </c:pt>
                <c:pt idx="376">
                  <c:v>23308</c:v>
                </c:pt>
                <c:pt idx="377">
                  <c:v>23308</c:v>
                </c:pt>
                <c:pt idx="378">
                  <c:v>23308</c:v>
                </c:pt>
                <c:pt idx="379">
                  <c:v>23308</c:v>
                </c:pt>
                <c:pt idx="380">
                  <c:v>23308</c:v>
                </c:pt>
                <c:pt idx="381">
                  <c:v>5836</c:v>
                </c:pt>
                <c:pt idx="382">
                  <c:v>79446</c:v>
                </c:pt>
                <c:pt idx="383">
                  <c:v>79446</c:v>
                </c:pt>
                <c:pt idx="384">
                  <c:v>7747</c:v>
                </c:pt>
                <c:pt idx="385">
                  <c:v>7747</c:v>
                </c:pt>
                <c:pt idx="386">
                  <c:v>7251</c:v>
                </c:pt>
                <c:pt idx="387">
                  <c:v>7251</c:v>
                </c:pt>
                <c:pt idx="388">
                  <c:v>10559</c:v>
                </c:pt>
                <c:pt idx="389">
                  <c:v>10559</c:v>
                </c:pt>
                <c:pt idx="390">
                  <c:v>5249</c:v>
                </c:pt>
                <c:pt idx="391">
                  <c:v>5249</c:v>
                </c:pt>
                <c:pt idx="392">
                  <c:v>33844</c:v>
                </c:pt>
                <c:pt idx="393">
                  <c:v>33844</c:v>
                </c:pt>
                <c:pt idx="394">
                  <c:v>11616</c:v>
                </c:pt>
                <c:pt idx="395">
                  <c:v>11616</c:v>
                </c:pt>
                <c:pt idx="396">
                  <c:v>11616</c:v>
                </c:pt>
                <c:pt idx="397">
                  <c:v>13609</c:v>
                </c:pt>
                <c:pt idx="398">
                  <c:v>8587</c:v>
                </c:pt>
                <c:pt idx="399">
                  <c:v>29442</c:v>
                </c:pt>
                <c:pt idx="400">
                  <c:v>11098</c:v>
                </c:pt>
                <c:pt idx="401">
                  <c:v>9947</c:v>
                </c:pt>
                <c:pt idx="402">
                  <c:v>13871</c:v>
                </c:pt>
                <c:pt idx="403">
                  <c:v>13871</c:v>
                </c:pt>
                <c:pt idx="404">
                  <c:v>13871</c:v>
                </c:pt>
                <c:pt idx="405">
                  <c:v>13871</c:v>
                </c:pt>
                <c:pt idx="406">
                  <c:v>6982</c:v>
                </c:pt>
                <c:pt idx="407">
                  <c:v>32122</c:v>
                </c:pt>
                <c:pt idx="408">
                  <c:v>32122</c:v>
                </c:pt>
                <c:pt idx="409">
                  <c:v>32122</c:v>
                </c:pt>
                <c:pt idx="410">
                  <c:v>16949</c:v>
                </c:pt>
                <c:pt idx="411">
                  <c:v>16949</c:v>
                </c:pt>
                <c:pt idx="412">
                  <c:v>9289</c:v>
                </c:pt>
                <c:pt idx="413">
                  <c:v>9289</c:v>
                </c:pt>
                <c:pt idx="414">
                  <c:v>9289</c:v>
                </c:pt>
                <c:pt idx="415">
                  <c:v>7368</c:v>
                </c:pt>
                <c:pt idx="416">
                  <c:v>7368</c:v>
                </c:pt>
                <c:pt idx="417">
                  <c:v>4028</c:v>
                </c:pt>
                <c:pt idx="418">
                  <c:v>4628</c:v>
                </c:pt>
                <c:pt idx="419">
                  <c:v>4628</c:v>
                </c:pt>
                <c:pt idx="420">
                  <c:v>5396</c:v>
                </c:pt>
                <c:pt idx="421">
                  <c:v>4247</c:v>
                </c:pt>
                <c:pt idx="422">
                  <c:v>4247</c:v>
                </c:pt>
                <c:pt idx="423">
                  <c:v>22641</c:v>
                </c:pt>
                <c:pt idx="424">
                  <c:v>22641</c:v>
                </c:pt>
                <c:pt idx="425">
                  <c:v>22641</c:v>
                </c:pt>
                <c:pt idx="426">
                  <c:v>22641</c:v>
                </c:pt>
                <c:pt idx="427">
                  <c:v>6222</c:v>
                </c:pt>
                <c:pt idx="428">
                  <c:v>4506</c:v>
                </c:pt>
                <c:pt idx="429">
                  <c:v>8747</c:v>
                </c:pt>
                <c:pt idx="430">
                  <c:v>1655</c:v>
                </c:pt>
                <c:pt idx="431">
                  <c:v>7861</c:v>
                </c:pt>
                <c:pt idx="432">
                  <c:v>6247</c:v>
                </c:pt>
                <c:pt idx="433">
                  <c:v>39459</c:v>
                </c:pt>
                <c:pt idx="434">
                  <c:v>10101</c:v>
                </c:pt>
                <c:pt idx="435">
                  <c:v>5898</c:v>
                </c:pt>
                <c:pt idx="436">
                  <c:v>2744</c:v>
                </c:pt>
                <c:pt idx="437">
                  <c:v>49288</c:v>
                </c:pt>
                <c:pt idx="438">
                  <c:v>49288</c:v>
                </c:pt>
                <c:pt idx="439">
                  <c:v>1201</c:v>
                </c:pt>
                <c:pt idx="440">
                  <c:v>1201</c:v>
                </c:pt>
                <c:pt idx="441">
                  <c:v>1201</c:v>
                </c:pt>
                <c:pt idx="442">
                  <c:v>1201</c:v>
                </c:pt>
                <c:pt idx="443">
                  <c:v>1201</c:v>
                </c:pt>
                <c:pt idx="444">
                  <c:v>807</c:v>
                </c:pt>
                <c:pt idx="445">
                  <c:v>3759</c:v>
                </c:pt>
                <c:pt idx="446">
                  <c:v>2663</c:v>
                </c:pt>
                <c:pt idx="447">
                  <c:v>3428</c:v>
                </c:pt>
                <c:pt idx="448">
                  <c:v>2876</c:v>
                </c:pt>
                <c:pt idx="449">
                  <c:v>3601</c:v>
                </c:pt>
                <c:pt idx="450">
                  <c:v>7058</c:v>
                </c:pt>
                <c:pt idx="451">
                  <c:v>9784</c:v>
                </c:pt>
                <c:pt idx="452">
                  <c:v>9784</c:v>
                </c:pt>
                <c:pt idx="453">
                  <c:v>10795</c:v>
                </c:pt>
                <c:pt idx="454">
                  <c:v>10191</c:v>
                </c:pt>
                <c:pt idx="455">
                  <c:v>14493</c:v>
                </c:pt>
                <c:pt idx="456">
                  <c:v>2186</c:v>
                </c:pt>
                <c:pt idx="457">
                  <c:v>1204</c:v>
                </c:pt>
                <c:pt idx="458">
                  <c:v>2091</c:v>
                </c:pt>
                <c:pt idx="459">
                  <c:v>19720</c:v>
                </c:pt>
                <c:pt idx="460">
                  <c:v>19720</c:v>
                </c:pt>
                <c:pt idx="461">
                  <c:v>2122</c:v>
                </c:pt>
                <c:pt idx="462">
                  <c:v>27536</c:v>
                </c:pt>
                <c:pt idx="463">
                  <c:v>4290</c:v>
                </c:pt>
                <c:pt idx="464">
                  <c:v>26490</c:v>
                </c:pt>
                <c:pt idx="465">
                  <c:v>26490</c:v>
                </c:pt>
                <c:pt idx="466">
                  <c:v>26490</c:v>
                </c:pt>
                <c:pt idx="467">
                  <c:v>5487</c:v>
                </c:pt>
                <c:pt idx="468">
                  <c:v>6377</c:v>
                </c:pt>
                <c:pt idx="469">
                  <c:v>1463</c:v>
                </c:pt>
                <c:pt idx="470">
                  <c:v>3759</c:v>
                </c:pt>
                <c:pt idx="471">
                  <c:v>3503</c:v>
                </c:pt>
                <c:pt idx="472">
                  <c:v>11550</c:v>
                </c:pt>
                <c:pt idx="473">
                  <c:v>858</c:v>
                </c:pt>
                <c:pt idx="474">
                  <c:v>3796</c:v>
                </c:pt>
                <c:pt idx="475">
                  <c:v>9030</c:v>
                </c:pt>
                <c:pt idx="476">
                  <c:v>19546</c:v>
                </c:pt>
                <c:pt idx="477">
                  <c:v>19546</c:v>
                </c:pt>
                <c:pt idx="478">
                  <c:v>19546</c:v>
                </c:pt>
                <c:pt idx="479">
                  <c:v>19546</c:v>
                </c:pt>
                <c:pt idx="480">
                  <c:v>19546</c:v>
                </c:pt>
                <c:pt idx="481">
                  <c:v>19546</c:v>
                </c:pt>
                <c:pt idx="482">
                  <c:v>19546</c:v>
                </c:pt>
                <c:pt idx="483">
                  <c:v>7508</c:v>
                </c:pt>
                <c:pt idx="484">
                  <c:v>7508</c:v>
                </c:pt>
                <c:pt idx="485">
                  <c:v>7508</c:v>
                </c:pt>
                <c:pt idx="486">
                  <c:v>8842</c:v>
                </c:pt>
                <c:pt idx="487">
                  <c:v>8842</c:v>
                </c:pt>
                <c:pt idx="488">
                  <c:v>8842</c:v>
                </c:pt>
                <c:pt idx="489">
                  <c:v>8842</c:v>
                </c:pt>
                <c:pt idx="490">
                  <c:v>30183</c:v>
                </c:pt>
                <c:pt idx="491">
                  <c:v>30183</c:v>
                </c:pt>
                <c:pt idx="492">
                  <c:v>6169</c:v>
                </c:pt>
                <c:pt idx="493">
                  <c:v>7034</c:v>
                </c:pt>
                <c:pt idx="494">
                  <c:v>11034</c:v>
                </c:pt>
                <c:pt idx="495">
                  <c:v>11034</c:v>
                </c:pt>
                <c:pt idx="496">
                  <c:v>7932</c:v>
                </c:pt>
                <c:pt idx="497">
                  <c:v>1904</c:v>
                </c:pt>
                <c:pt idx="498">
                  <c:v>3319</c:v>
                </c:pt>
                <c:pt idx="499">
                  <c:v>3319</c:v>
                </c:pt>
                <c:pt idx="500">
                  <c:v>11128</c:v>
                </c:pt>
                <c:pt idx="501">
                  <c:v>11128</c:v>
                </c:pt>
                <c:pt idx="502">
                  <c:v>11128</c:v>
                </c:pt>
                <c:pt idx="503">
                  <c:v>11128</c:v>
                </c:pt>
                <c:pt idx="504">
                  <c:v>5977</c:v>
                </c:pt>
                <c:pt idx="505">
                  <c:v>26234</c:v>
                </c:pt>
                <c:pt idx="506">
                  <c:v>26234</c:v>
                </c:pt>
                <c:pt idx="507">
                  <c:v>26234</c:v>
                </c:pt>
                <c:pt idx="508">
                  <c:v>26234</c:v>
                </c:pt>
                <c:pt idx="509">
                  <c:v>26234</c:v>
                </c:pt>
                <c:pt idx="510">
                  <c:v>4360</c:v>
                </c:pt>
                <c:pt idx="511">
                  <c:v>2282</c:v>
                </c:pt>
                <c:pt idx="512">
                  <c:v>438</c:v>
                </c:pt>
                <c:pt idx="513">
                  <c:v>11676</c:v>
                </c:pt>
                <c:pt idx="514">
                  <c:v>2586</c:v>
                </c:pt>
                <c:pt idx="515">
                  <c:v>29673</c:v>
                </c:pt>
                <c:pt idx="516">
                  <c:v>29673</c:v>
                </c:pt>
                <c:pt idx="517">
                  <c:v>29673</c:v>
                </c:pt>
                <c:pt idx="518">
                  <c:v>29673</c:v>
                </c:pt>
                <c:pt idx="519">
                  <c:v>29673</c:v>
                </c:pt>
                <c:pt idx="520">
                  <c:v>6740</c:v>
                </c:pt>
                <c:pt idx="521">
                  <c:v>5956</c:v>
                </c:pt>
                <c:pt idx="522">
                  <c:v>6108</c:v>
                </c:pt>
                <c:pt idx="523">
                  <c:v>4585</c:v>
                </c:pt>
                <c:pt idx="524">
                  <c:v>3829</c:v>
                </c:pt>
                <c:pt idx="525">
                  <c:v>8958</c:v>
                </c:pt>
                <c:pt idx="526">
                  <c:v>5492</c:v>
                </c:pt>
                <c:pt idx="527">
                  <c:v>9292</c:v>
                </c:pt>
                <c:pt idx="528">
                  <c:v>1873</c:v>
                </c:pt>
                <c:pt idx="529">
                  <c:v>8170</c:v>
                </c:pt>
                <c:pt idx="530">
                  <c:v>3341</c:v>
                </c:pt>
                <c:pt idx="531">
                  <c:v>7497</c:v>
                </c:pt>
                <c:pt idx="532">
                  <c:v>7497</c:v>
                </c:pt>
                <c:pt idx="533">
                  <c:v>13779</c:v>
                </c:pt>
                <c:pt idx="534">
                  <c:v>87841</c:v>
                </c:pt>
                <c:pt idx="535">
                  <c:v>9967</c:v>
                </c:pt>
                <c:pt idx="536">
                  <c:v>6669</c:v>
                </c:pt>
                <c:pt idx="537">
                  <c:v>17044</c:v>
                </c:pt>
                <c:pt idx="538">
                  <c:v>10760</c:v>
                </c:pt>
                <c:pt idx="539">
                  <c:v>1302</c:v>
                </c:pt>
                <c:pt idx="540">
                  <c:v>21625</c:v>
                </c:pt>
                <c:pt idx="541">
                  <c:v>21625</c:v>
                </c:pt>
                <c:pt idx="542">
                  <c:v>21625</c:v>
                </c:pt>
                <c:pt idx="543">
                  <c:v>21625</c:v>
                </c:pt>
                <c:pt idx="544">
                  <c:v>21625</c:v>
                </c:pt>
                <c:pt idx="545">
                  <c:v>9413</c:v>
                </c:pt>
                <c:pt idx="546">
                  <c:v>14331</c:v>
                </c:pt>
                <c:pt idx="547">
                  <c:v>14331</c:v>
                </c:pt>
                <c:pt idx="548">
                  <c:v>14331</c:v>
                </c:pt>
                <c:pt idx="549">
                  <c:v>14331</c:v>
                </c:pt>
              </c:numCache>
            </c:numRef>
          </c:yVal>
          <c:smooth val="0"/>
          <c:extLst xmlns:c16r2="http://schemas.microsoft.com/office/drawing/2015/06/chart">
            <c:ext xmlns:c16="http://schemas.microsoft.com/office/drawing/2014/chart" uri="{C3380CC4-5D6E-409C-BE32-E72D297353CC}">
              <c16:uniqueId val="{00000001-6312-44C4-8CCB-6F8C61553F42}"/>
            </c:ext>
          </c:extLst>
        </c:ser>
        <c:dLbls>
          <c:showLegendKey val="0"/>
          <c:showVal val="0"/>
          <c:showCatName val="0"/>
          <c:showSerName val="0"/>
          <c:showPercent val="0"/>
          <c:showBubbleSize val="0"/>
        </c:dLbls>
        <c:axId val="475814928"/>
        <c:axId val="475807872"/>
      </c:scatterChart>
      <c:valAx>
        <c:axId val="475814928"/>
        <c:scaling>
          <c:orientation val="minMax"/>
          <c:min val="3"/>
        </c:scaling>
        <c:delete val="0"/>
        <c:axPos val="b"/>
        <c:majorGridlines>
          <c:spPr>
            <a:ln w="9525" cap="flat" cmpd="sng" algn="ctr">
              <a:solidFill>
                <a:schemeClr val="dk1">
                  <a:lumMod val="15000"/>
                  <a:lumOff val="85000"/>
                </a:schemeClr>
              </a:solidFill>
              <a:round/>
            </a:ln>
            <a:effectLst/>
          </c:spPr>
        </c:majorGridlines>
        <c:title>
          <c:tx>
            <c:strRef>
              <c:f>'Proper data set'!$C$1</c:f>
              <c:strCache>
                <c:ptCount val="1"/>
                <c:pt idx="0">
                  <c:v>User Rating</c:v>
                </c:pt>
              </c:strCache>
            </c:strRef>
          </c:tx>
          <c:layout/>
          <c:overlay val="0"/>
          <c:spPr>
            <a:noFill/>
            <a:ln>
              <a:noFill/>
            </a:ln>
            <a:effectLst/>
          </c:spPr>
          <c:txPr>
            <a:bodyPr rot="0" spcFirstLastPara="1" vertOverflow="ellipsis" vert="horz" wrap="square" anchor="ctr" anchorCtr="1"/>
            <a:lstStyle/>
            <a:p>
              <a:pPr algn="ctr" rtl="0">
                <a:defRPr lang="en-US" sz="900" b="1" i="0" u="none" strike="noStrike" kern="1200" baseline="0">
                  <a:solidFill>
                    <a:srgbClr val="44546A"/>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lgn="ctr">
              <a:defRPr lang="en-IN" sz="900" b="0" i="0" u="none" strike="noStrike" kern="1200" baseline="0">
                <a:solidFill>
                  <a:schemeClr val="tx2"/>
                </a:solidFill>
                <a:latin typeface="+mn-lt"/>
                <a:ea typeface="+mn-ea"/>
                <a:cs typeface="+mn-cs"/>
              </a:defRPr>
            </a:pPr>
            <a:endParaRPr lang="en-US"/>
          </a:p>
        </c:txPr>
        <c:crossAx val="475807872"/>
        <c:crosses val="autoZero"/>
        <c:crossBetween val="midCat"/>
      </c:valAx>
      <c:valAx>
        <c:axId val="475807872"/>
        <c:scaling>
          <c:orientation val="minMax"/>
        </c:scaling>
        <c:delete val="0"/>
        <c:axPos val="l"/>
        <c:majorGridlines>
          <c:spPr>
            <a:ln w="9525" cap="flat" cmpd="sng" algn="ctr">
              <a:solidFill>
                <a:schemeClr val="dk1">
                  <a:lumMod val="15000"/>
                  <a:lumOff val="85000"/>
                </a:schemeClr>
              </a:solidFill>
              <a:round/>
            </a:ln>
            <a:effectLst/>
          </c:spPr>
        </c:majorGridlines>
        <c:title>
          <c:tx>
            <c:strRef>
              <c:f>'Proper data set'!$D$1</c:f>
              <c:strCache>
                <c:ptCount val="1"/>
                <c:pt idx="0">
                  <c:v>Reviews</c:v>
                </c:pt>
              </c:strCache>
            </c:strRef>
          </c:tx>
          <c:layout/>
          <c:overlay val="0"/>
          <c:spPr>
            <a:noFill/>
            <a:ln>
              <a:noFill/>
            </a:ln>
            <a:effectLst/>
          </c:spPr>
          <c:txPr>
            <a:bodyPr rot="-5400000" spcFirstLastPara="1" vertOverflow="ellipsis" vert="horz" wrap="square" anchor="ctr" anchorCtr="1"/>
            <a:lstStyle/>
            <a:p>
              <a:pPr algn="ctr" rtl="0">
                <a:defRPr lang="en-US" sz="900" b="1" i="0" u="none" strike="noStrike" kern="1200" baseline="0">
                  <a:solidFill>
                    <a:srgbClr val="44546A"/>
                  </a:solidFill>
                  <a:latin typeface="+mn-lt"/>
                  <a:ea typeface="+mn-ea"/>
                  <a:cs typeface="+mn-cs"/>
                </a:defRPr>
              </a:pPr>
              <a:endParaRPr lang="en-US"/>
            </a:p>
          </c:txPr>
        </c:title>
        <c:numFmt formatCode="#,##0_ ;\-#,##0\ "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475814928"/>
        <c:crosses val="autoZero"/>
        <c:crossBetween val="midCat"/>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600" b="1" i="0" u="none" strike="noStrike" kern="1200" spc="0" normalizeH="0" baseline="0">
                <a:solidFill>
                  <a:srgbClr val="44546A"/>
                </a:solidFill>
                <a:latin typeface="+mn-lt"/>
                <a:ea typeface="+mn-ea"/>
                <a:cs typeface="+mn-cs"/>
              </a:defRPr>
            </a:pPr>
            <a:r>
              <a:rPr lang="en-US" sz="1600" b="1" i="0" u="none" strike="noStrike" kern="1200" baseline="0">
                <a:solidFill>
                  <a:srgbClr val="44546A"/>
                </a:solidFill>
                <a:latin typeface="+mn-lt"/>
                <a:ea typeface="+mn-ea"/>
                <a:cs typeface="+mn-cs"/>
              </a:rPr>
              <a:t>Price: Top 5 Books</a:t>
            </a:r>
          </a:p>
        </c:rich>
      </c:tx>
      <c:layout/>
      <c:overlay val="0"/>
      <c:spPr>
        <a:noFill/>
        <a:ln>
          <a:noFill/>
        </a:ln>
        <a:effectLst/>
      </c:spPr>
      <c:txPr>
        <a:bodyPr rot="0" spcFirstLastPara="1" vertOverflow="ellipsis" vert="horz" wrap="square" anchor="ctr" anchorCtr="1"/>
        <a:lstStyle/>
        <a:p>
          <a:pPr algn="ctr" rtl="0">
            <a:defRPr lang="en-US" sz="1600" b="1" i="0" u="none" strike="noStrike" kern="1200" spc="0" normalizeH="0" baseline="0">
              <a:solidFill>
                <a:srgbClr val="44546A"/>
              </a:solidFill>
              <a:latin typeface="+mn-lt"/>
              <a:ea typeface="+mn-ea"/>
              <a:cs typeface="+mn-cs"/>
            </a:defRPr>
          </a:pPr>
          <a:endParaRPr lang="en-US"/>
        </a:p>
      </c:txPr>
    </c:title>
    <c:autoTitleDeleted val="0"/>
    <c:plotArea>
      <c:layout/>
      <c:pieChart>
        <c:varyColors val="1"/>
        <c:ser>
          <c:idx val="0"/>
          <c:order val="0"/>
          <c:tx>
            <c:strRef>
              <c:f>'Top 5 Books'!$C$6</c:f>
              <c:strCache>
                <c:ptCount val="1"/>
                <c:pt idx="0">
                  <c:v>Price</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xmlns:c16r2="http://schemas.microsoft.com/office/drawing/2015/06/chart">
              <c:ext xmlns:c16="http://schemas.microsoft.com/office/drawing/2014/chart" uri="{C3380CC4-5D6E-409C-BE32-E72D297353CC}">
                <c16:uniqueId val="{00000001-409C-4404-937A-8E589722D252}"/>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xmlns:c16r2="http://schemas.microsoft.com/office/drawing/2015/06/chart">
              <c:ext xmlns:c16="http://schemas.microsoft.com/office/drawing/2014/chart" uri="{C3380CC4-5D6E-409C-BE32-E72D297353CC}">
                <c16:uniqueId val="{00000003-409C-4404-937A-8E589722D252}"/>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xmlns:c16r2="http://schemas.microsoft.com/office/drawing/2015/06/chart">
              <c:ext xmlns:c16="http://schemas.microsoft.com/office/drawing/2014/chart" uri="{C3380CC4-5D6E-409C-BE32-E72D297353CC}">
                <c16:uniqueId val="{00000005-409C-4404-937A-8E589722D252}"/>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xmlns:c16r2="http://schemas.microsoft.com/office/drawing/2015/06/chart">
              <c:ext xmlns:c16="http://schemas.microsoft.com/office/drawing/2014/chart" uri="{C3380CC4-5D6E-409C-BE32-E72D297353CC}">
                <c16:uniqueId val="{00000007-409C-4404-937A-8E589722D252}"/>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xmlns:c16r2="http://schemas.microsoft.com/office/drawing/2015/06/chart">
              <c:ext xmlns:c16="http://schemas.microsoft.com/office/drawing/2014/chart" uri="{C3380CC4-5D6E-409C-BE32-E72D297353CC}">
                <c16:uniqueId val="{00000009-409C-4404-937A-8E589722D252}"/>
              </c:ext>
            </c:extLst>
          </c:dPt>
          <c:dLbls>
            <c:dLbl>
              <c:idx val="0"/>
              <c:layout>
                <c:manualLayout>
                  <c:x val="5.5122624705354929E-2"/>
                  <c:y val="5.6862927617309079E-2"/>
                </c:manualLayout>
              </c:layout>
              <c:dLblPos val="bestFit"/>
              <c:showLegendKey val="0"/>
              <c:showVal val="0"/>
              <c:showCatName val="1"/>
              <c:showSerName val="0"/>
              <c:showPercent val="1"/>
              <c:showBubbleSize val="0"/>
              <c:extLst xmlns:c16r2="http://schemas.microsoft.com/office/drawing/2015/06/chart">
                <c:ext xmlns:c16="http://schemas.microsoft.com/office/drawing/2014/chart" uri="{C3380CC4-5D6E-409C-BE32-E72D297353CC}">
                  <c16:uniqueId val="{00000001-409C-4404-937A-8E589722D252}"/>
                </c:ext>
                <c:ext xmlns:c15="http://schemas.microsoft.com/office/drawing/2012/chart" uri="{CE6537A1-D6FC-4f65-9D91-7224C49458BB}">
                  <c15:layout>
                    <c:manualLayout>
                      <c:w val="0.21452124335037481"/>
                      <c:h val="0.44410380450480819"/>
                    </c:manualLayout>
                  </c15:layout>
                </c:ext>
              </c:extLst>
            </c:dLbl>
            <c:dLbl>
              <c:idx val="1"/>
              <c:layout>
                <c:manualLayout>
                  <c:x val="0.11679097843432606"/>
                  <c:y val="-4.4544816902618911E-2"/>
                </c:manualLayout>
              </c:layout>
              <c:dLblPos val="bestFit"/>
              <c:showLegendKey val="0"/>
              <c:showVal val="0"/>
              <c:showCatName val="1"/>
              <c:showSerName val="0"/>
              <c:showPercent val="1"/>
              <c:showBubbleSize val="0"/>
              <c:extLst xmlns:c16r2="http://schemas.microsoft.com/office/drawing/2015/06/chart">
                <c:ext xmlns:c16="http://schemas.microsoft.com/office/drawing/2014/chart" uri="{C3380CC4-5D6E-409C-BE32-E72D297353CC}">
                  <c16:uniqueId val="{00000003-409C-4404-937A-8E589722D252}"/>
                </c:ext>
                <c:ext xmlns:c15="http://schemas.microsoft.com/office/drawing/2012/chart" uri="{CE6537A1-D6FC-4f65-9D91-7224C49458BB}">
                  <c15:layout>
                    <c:manualLayout>
                      <c:w val="0.22837406098075766"/>
                      <c:h val="0.43075181630881709"/>
                    </c:manualLayout>
                  </c15:layout>
                </c:ext>
              </c:extLst>
            </c:dLbl>
            <c:dLbl>
              <c:idx val="2"/>
              <c:layout>
                <c:manualLayout>
                  <c:x val="-2.0779226445574259E-2"/>
                  <c:y val="-2.7349530330198886E-2"/>
                </c:manualLayout>
              </c:layout>
              <c:dLblPos val="bestFit"/>
              <c:showLegendKey val="0"/>
              <c:showVal val="0"/>
              <c:showCatName val="1"/>
              <c:showSerName val="0"/>
              <c:showPercent val="1"/>
              <c:showBubbleSize val="0"/>
              <c:extLst xmlns:c16r2="http://schemas.microsoft.com/office/drawing/2015/06/chart">
                <c:ext xmlns:c16="http://schemas.microsoft.com/office/drawing/2014/chart" uri="{C3380CC4-5D6E-409C-BE32-E72D297353CC}">
                  <c16:uniqueId val="{00000005-409C-4404-937A-8E589722D252}"/>
                </c:ext>
                <c:ext xmlns:c15="http://schemas.microsoft.com/office/drawing/2012/chart" uri="{CE6537A1-D6FC-4f65-9D91-7224C49458BB}">
                  <c15:layout/>
                </c:ext>
              </c:extLst>
            </c:dLbl>
            <c:dLbl>
              <c:idx val="3"/>
              <c:layout>
                <c:manualLayout>
                  <c:x val="-3.549764979940831E-2"/>
                  <c:y val="0.19141520070447687"/>
                </c:manualLayout>
              </c:layout>
              <c:dLblPos val="bestFit"/>
              <c:showLegendKey val="0"/>
              <c:showVal val="0"/>
              <c:showCatName val="1"/>
              <c:showSerName val="0"/>
              <c:showPercent val="1"/>
              <c:showBubbleSize val="0"/>
              <c:extLst xmlns:c16r2="http://schemas.microsoft.com/office/drawing/2015/06/chart">
                <c:ext xmlns:c16="http://schemas.microsoft.com/office/drawing/2014/chart" uri="{C3380CC4-5D6E-409C-BE32-E72D297353CC}">
                  <c16:uniqueId val="{00000007-409C-4404-937A-8E589722D252}"/>
                </c:ext>
                <c:ext xmlns:c15="http://schemas.microsoft.com/office/drawing/2012/chart" uri="{CE6537A1-D6FC-4f65-9D91-7224C49458BB}">
                  <c15:layout>
                    <c:manualLayout>
                      <c:w val="0.18159516831173422"/>
                      <c:h val="0.25077905250304033"/>
                    </c:manualLayout>
                  </c15:layout>
                </c:ext>
              </c:extLst>
            </c:dLbl>
            <c:dLbl>
              <c:idx val="4"/>
              <c:layout>
                <c:manualLayout>
                  <c:x val="-0.12302540258102802"/>
                  <c:y val="9.6445331073458929E-2"/>
                </c:manualLayout>
              </c:layout>
              <c:dLblPos val="bestFit"/>
              <c:showLegendKey val="0"/>
              <c:showVal val="0"/>
              <c:showCatName val="1"/>
              <c:showSerName val="0"/>
              <c:showPercent val="1"/>
              <c:showBubbleSize val="0"/>
              <c:extLst xmlns:c16r2="http://schemas.microsoft.com/office/drawing/2015/06/chart">
                <c:ext xmlns:c16="http://schemas.microsoft.com/office/drawing/2014/chart" uri="{C3380CC4-5D6E-409C-BE32-E72D297353CC}">
                  <c16:uniqueId val="{00000009-409C-4404-937A-8E589722D252}"/>
                </c:ext>
                <c:ext xmlns:c15="http://schemas.microsoft.com/office/drawing/2012/chart" uri="{CE6537A1-D6FC-4f65-9D91-7224C49458BB}">
                  <c15:layout/>
                </c:ext>
              </c:extLst>
            </c:dLbl>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IN" sz="900" b="1" i="0" u="none" strike="noStrike" kern="1200" baseline="0">
                    <a:solidFill>
                      <a:srgbClr val="44546A"/>
                    </a:solidFill>
                    <a:latin typeface="+mn-lt"/>
                    <a:ea typeface="+mn-ea"/>
                    <a:cs typeface="+mn-cs"/>
                  </a:defRPr>
                </a:pPr>
                <a:endParaRPr lang="en-US"/>
              </a:p>
            </c:txPr>
            <c:dLblPos val="outEnd"/>
            <c:showLegendKey val="0"/>
            <c:showVal val="0"/>
            <c:showCatName val="1"/>
            <c:showSerName val="0"/>
            <c:showPercent val="1"/>
            <c:showBubbleSize val="0"/>
            <c:showLeaderLines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ext>
            </c:extLst>
          </c:dLbls>
          <c:cat>
            <c:strRef>
              <c:f>'Top 5 Books'!$B$7:$B$11</c:f>
              <c:strCache>
                <c:ptCount val="5"/>
                <c:pt idx="0">
                  <c:v>Diagnostic and Statistical Manual of Mental Disorders, 5th Edition: DSM-5</c:v>
                </c:pt>
                <c:pt idx="1">
                  <c:v>Diagnostic and Statistical Manual of Mental Disorders, 5th Edition: DSM-5</c:v>
                </c:pt>
                <c:pt idx="2">
                  <c:v>The Twilight Saga Collection</c:v>
                </c:pt>
                <c:pt idx="3">
                  <c:v>Hamilton: The Revolution</c:v>
                </c:pt>
                <c:pt idx="4">
                  <c:v>The Book of Basketball: The NBA According to The Sports Guy</c:v>
                </c:pt>
              </c:strCache>
            </c:strRef>
          </c:cat>
          <c:val>
            <c:numRef>
              <c:f>'Top 5 Books'!$C$7:$C$11</c:f>
              <c:numCache>
                <c:formatCode>[$$-409]#,##0</c:formatCode>
                <c:ptCount val="5"/>
                <c:pt idx="0">
                  <c:v>105</c:v>
                </c:pt>
                <c:pt idx="1">
                  <c:v>105</c:v>
                </c:pt>
                <c:pt idx="2">
                  <c:v>82</c:v>
                </c:pt>
                <c:pt idx="3">
                  <c:v>54</c:v>
                </c:pt>
                <c:pt idx="4">
                  <c:v>53</c:v>
                </c:pt>
              </c:numCache>
            </c:numRef>
          </c:val>
          <c:extLst xmlns:c16r2="http://schemas.microsoft.com/office/drawing/2015/06/chart">
            <c:ext xmlns:c16="http://schemas.microsoft.com/office/drawing/2014/chart" uri="{C3380CC4-5D6E-409C-BE32-E72D297353CC}">
              <c16:uniqueId val="{0000000A-409C-4404-937A-8E589722D252}"/>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600" b="1" i="0" u="none" strike="noStrike" kern="1200" spc="0" baseline="0">
                <a:solidFill>
                  <a:srgbClr val="44546A"/>
                </a:solidFill>
                <a:latin typeface="+mn-lt"/>
                <a:ea typeface="+mn-ea"/>
                <a:cs typeface="+mn-cs"/>
              </a:defRPr>
            </a:pPr>
            <a:r>
              <a:rPr lang="en-IN" sz="1600" b="1" i="0" u="none" strike="noStrike" kern="1200" baseline="0">
                <a:solidFill>
                  <a:srgbClr val="44546A"/>
                </a:solidFill>
                <a:latin typeface="+mn-lt"/>
                <a:ea typeface="+mn-ea"/>
                <a:cs typeface="+mn-cs"/>
              </a:rPr>
              <a:t>Sales: Top 5 Books</a:t>
            </a:r>
          </a:p>
        </c:rich>
      </c:tx>
      <c:layout/>
      <c:overlay val="0"/>
      <c:spPr>
        <a:noFill/>
        <a:ln>
          <a:noFill/>
        </a:ln>
        <a:effectLst/>
      </c:spPr>
      <c:txPr>
        <a:bodyPr rot="0" spcFirstLastPara="1" vertOverflow="ellipsis" vert="horz" wrap="square" anchor="ctr" anchorCtr="1"/>
        <a:lstStyle/>
        <a:p>
          <a:pPr algn="ctr" rtl="0">
            <a:defRPr lang="en-IN" sz="1600" b="1" i="0" u="none" strike="noStrike" kern="1200" spc="0" baseline="0">
              <a:solidFill>
                <a:srgbClr val="44546A"/>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1-CB00-4070-AEAF-D28BB6E7BDF2}"/>
              </c:ext>
            </c:extLst>
          </c:dPt>
          <c:dPt>
            <c:idx val="1"/>
            <c:bubble3D val="0"/>
            <c:spPr>
              <a:solidFill>
                <a:schemeClr val="accent2"/>
              </a:solidFill>
              <a:ln w="19050">
                <a:solidFill>
                  <a:schemeClr val="lt1"/>
                </a:solidFill>
              </a:ln>
              <a:effectLst/>
            </c:spPr>
            <c:extLst xmlns:c16r2="http://schemas.microsoft.com/office/drawing/2015/06/chart">
              <c:ext xmlns:c16="http://schemas.microsoft.com/office/drawing/2014/chart" uri="{C3380CC4-5D6E-409C-BE32-E72D297353CC}">
                <c16:uniqueId val="{00000003-CB00-4070-AEAF-D28BB6E7BDF2}"/>
              </c:ext>
            </c:extLst>
          </c:dPt>
          <c:dPt>
            <c:idx val="2"/>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5-CB00-4070-AEAF-D28BB6E7BDF2}"/>
              </c:ext>
            </c:extLst>
          </c:dPt>
          <c:dPt>
            <c:idx val="3"/>
            <c:bubble3D val="0"/>
            <c:spPr>
              <a:solidFill>
                <a:schemeClr val="accent4"/>
              </a:solidFill>
              <a:ln w="19050">
                <a:solidFill>
                  <a:schemeClr val="lt1"/>
                </a:solidFill>
              </a:ln>
              <a:effectLst/>
            </c:spPr>
            <c:extLst xmlns:c16r2="http://schemas.microsoft.com/office/drawing/2015/06/chart">
              <c:ext xmlns:c16="http://schemas.microsoft.com/office/drawing/2014/chart" uri="{C3380CC4-5D6E-409C-BE32-E72D297353CC}">
                <c16:uniqueId val="{00000007-CB00-4070-AEAF-D28BB6E7BDF2}"/>
              </c:ext>
            </c:extLst>
          </c:dPt>
          <c:dPt>
            <c:idx val="4"/>
            <c:bubble3D val="0"/>
            <c:spPr>
              <a:solidFill>
                <a:schemeClr val="accent5"/>
              </a:solidFill>
              <a:ln w="19050">
                <a:solidFill>
                  <a:schemeClr val="lt1"/>
                </a:solidFill>
              </a:ln>
              <a:effectLst/>
            </c:spPr>
            <c:extLst xmlns:c16r2="http://schemas.microsoft.com/office/drawing/2015/06/chart">
              <c:ext xmlns:c16="http://schemas.microsoft.com/office/drawing/2014/chart" uri="{C3380CC4-5D6E-409C-BE32-E72D297353CC}">
                <c16:uniqueId val="{00000009-CB00-4070-AEAF-D28BB6E7BDF2}"/>
              </c:ext>
            </c:extLst>
          </c:dPt>
          <c:dLbls>
            <c:dLbl>
              <c:idx val="4"/>
              <c:layout>
                <c:manualLayout>
                  <c:x val="9.7047681539807529E-2"/>
                  <c:y val="0.18437518226888305"/>
                </c:manualLayout>
              </c:layout>
              <c:dLblPos val="bestFit"/>
              <c:showLegendKey val="0"/>
              <c:showVal val="0"/>
              <c:showCatName val="1"/>
              <c:showSerName val="0"/>
              <c:showPercent val="1"/>
              <c:showBubbleSize val="0"/>
              <c:extLst xmlns:c16r2="http://schemas.microsoft.com/office/drawing/2015/06/chart">
                <c:ext xmlns:c16="http://schemas.microsoft.com/office/drawing/2014/chart" uri="{C3380CC4-5D6E-409C-BE32-E72D297353CC}">
                  <c16:uniqueId val="{00000009-CB00-4070-AEAF-D28BB6E7BDF2}"/>
                </c:ext>
                <c:ext xmlns:c15="http://schemas.microsoft.com/office/drawing/2012/chart" uri="{CE6537A1-D6FC-4f65-9D91-7224C49458BB}">
                  <c15:layout/>
                </c:ext>
              </c:extLst>
            </c:dLbl>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showLeaderLines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'Top 5 Books'!$B$21:$B$25</c:f>
              <c:strCache>
                <c:ptCount val="5"/>
                <c:pt idx="0">
                  <c:v>Where the Crawdads Sing</c:v>
                </c:pt>
                <c:pt idx="1">
                  <c:v>The Girl on the Train</c:v>
                </c:pt>
                <c:pt idx="2">
                  <c:v>The Girl on the Train</c:v>
                </c:pt>
                <c:pt idx="3">
                  <c:v>Becoming</c:v>
                </c:pt>
                <c:pt idx="4">
                  <c:v>Becoming</c:v>
                </c:pt>
              </c:strCache>
            </c:strRef>
          </c:cat>
          <c:val>
            <c:numRef>
              <c:f>'Top 5 Books'!$C$21:$C$25</c:f>
              <c:numCache>
                <c:formatCode>#,##0</c:formatCode>
                <c:ptCount val="5"/>
                <c:pt idx="0">
                  <c:v>87841</c:v>
                </c:pt>
                <c:pt idx="1">
                  <c:v>79446</c:v>
                </c:pt>
                <c:pt idx="2">
                  <c:v>79446</c:v>
                </c:pt>
                <c:pt idx="3">
                  <c:v>61133</c:v>
                </c:pt>
                <c:pt idx="4">
                  <c:v>61133</c:v>
                </c:pt>
              </c:numCache>
            </c:numRef>
          </c:val>
          <c:extLst xmlns:c16r2="http://schemas.microsoft.com/office/drawing/2015/06/chart">
            <c:ext xmlns:c16="http://schemas.microsoft.com/office/drawing/2014/chart" uri="{C3380CC4-5D6E-409C-BE32-E72D297353CC}">
              <c16:uniqueId val="{0000000A-CB00-4070-AEAF-D28BB6E7BDF2}"/>
            </c:ext>
          </c:extLst>
        </c:ser>
        <c:dLbls>
          <c:dLblPos val="inEnd"/>
          <c:showLegendKey val="0"/>
          <c:showVal val="1"/>
          <c:showCatName val="0"/>
          <c:showSerName val="0"/>
          <c:showPercent val="0"/>
          <c:showBubbleSize val="0"/>
          <c:showLeaderLines val="0"/>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Top 50 Bestselling Books Performance.xlsx]reviewDistribution!PivotTable2</c:name>
    <c:fmtId val="91"/>
  </c:pivotSource>
  <c:chart>
    <c:title>
      <c:tx>
        <c:strRef>
          <c:f>reviewDistribution!$B$2</c:f>
          <c:strCache>
            <c:ptCount val="1"/>
            <c:pt idx="0">
              <c:v>Review group Distribution</c:v>
            </c:pt>
          </c:strCache>
        </c:strRef>
      </c:tx>
      <c:layout>
        <c:manualLayout>
          <c:xMode val="edge"/>
          <c:yMode val="edge"/>
          <c:x val="0.15597295792571383"/>
          <c:y val="2.3148148148148147E-2"/>
        </c:manualLayout>
      </c:layout>
      <c:overlay val="1"/>
      <c:spPr>
        <a:noFill/>
        <a:ln>
          <a:noFill/>
        </a:ln>
        <a:effectLst/>
      </c:spPr>
      <c:txPr>
        <a:bodyPr rot="0" spcFirstLastPara="1" vertOverflow="ellipsis" vert="horz" wrap="square" anchor="ctr" anchorCtr="1"/>
        <a:lstStyle/>
        <a:p>
          <a:pPr algn="ctr" rtl="0">
            <a:defRPr lang="en-IN" sz="1600" b="1" i="0" u="none" strike="noStrike" kern="1200" cap="none" spc="0" normalizeH="0" baseline="0">
              <a:solidFill>
                <a:srgbClr val="44546A"/>
              </a:solidFill>
              <a:latin typeface="+mn-lt"/>
              <a:ea typeface="+mn-ea"/>
              <a:cs typeface="+mn-cs"/>
            </a:defRPr>
          </a:pPr>
          <a:endParaRPr lang="en-US"/>
        </a:p>
      </c:txPr>
    </c:title>
    <c:autoTitleDeleted val="0"/>
    <c:pivotFmts>
      <c:pivotFmt>
        <c:idx val="0"/>
      </c:pivotFmt>
      <c:pivotFmt>
        <c:idx val="1"/>
      </c:pivotFmt>
      <c:pivotFmt>
        <c:idx val="2"/>
        <c:spPr>
          <a:solidFill>
            <a:schemeClr val="accent1"/>
          </a:solidFill>
          <a:ln w="38100" cap="rnd">
            <a:noFill/>
            <a:round/>
          </a:ln>
          <a:effectLst/>
        </c:spPr>
        <c:marker>
          <c:symbol val="none"/>
        </c:marker>
        <c:dLbl>
          <c:idx val="0"/>
          <c:layout/>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4"/>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1750629656141471"/>
          <c:y val="0.18652850685331002"/>
          <c:w val="0.73443983138471325"/>
          <c:h val="0.70607210557013711"/>
        </c:manualLayout>
      </c:layout>
      <c:barChart>
        <c:barDir val="bar"/>
        <c:grouping val="clustered"/>
        <c:varyColors val="0"/>
        <c:ser>
          <c:idx val="0"/>
          <c:order val="0"/>
          <c:tx>
            <c:strRef>
              <c:f>reviewDistribution!$B$2</c:f>
              <c:strCache>
                <c:ptCount val="1"/>
                <c:pt idx="0">
                  <c:v>Fiction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reviewDistribution!$B$2</c:f>
              <c:strCache>
                <c:ptCount val="5"/>
                <c:pt idx="0">
                  <c:v>80037-100036</c:v>
                </c:pt>
                <c:pt idx="1">
                  <c:v>60037-80036</c:v>
                </c:pt>
                <c:pt idx="2">
                  <c:v>40037-60036</c:v>
                </c:pt>
                <c:pt idx="3">
                  <c:v>20037-40036</c:v>
                </c:pt>
                <c:pt idx="4">
                  <c:v>37-20036</c:v>
                </c:pt>
              </c:strCache>
            </c:strRef>
          </c:cat>
          <c:val>
            <c:numRef>
              <c:f>reviewDistribution!$B$2</c:f>
              <c:numCache>
                <c:formatCode>General</c:formatCode>
                <c:ptCount val="5"/>
                <c:pt idx="0">
                  <c:v>1</c:v>
                </c:pt>
                <c:pt idx="1">
                  <c:v>2</c:v>
                </c:pt>
                <c:pt idx="2">
                  <c:v>11</c:v>
                </c:pt>
                <c:pt idx="3">
                  <c:v>54</c:v>
                </c:pt>
                <c:pt idx="4">
                  <c:v>172</c:v>
                </c:pt>
              </c:numCache>
            </c:numRef>
          </c:val>
        </c:ser>
        <c:ser>
          <c:idx val="1"/>
          <c:order val="1"/>
          <c:tx>
            <c:strRef>
              <c:f>reviewDistribution!$B$2</c:f>
              <c:strCache>
                <c:ptCount val="1"/>
                <c:pt idx="0">
                  <c:v>Non Fiction</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reviewDistribution!$B$2</c:f>
              <c:strCache>
                <c:ptCount val="5"/>
                <c:pt idx="0">
                  <c:v>80037-100036</c:v>
                </c:pt>
                <c:pt idx="1">
                  <c:v>60037-80036</c:v>
                </c:pt>
                <c:pt idx="2">
                  <c:v>40037-60036</c:v>
                </c:pt>
                <c:pt idx="3">
                  <c:v>20037-40036</c:v>
                </c:pt>
                <c:pt idx="4">
                  <c:v>37-20036</c:v>
                </c:pt>
              </c:strCache>
            </c:strRef>
          </c:cat>
          <c:val>
            <c:numRef>
              <c:f>reviewDistribution!$B$2</c:f>
              <c:numCache>
                <c:formatCode>General</c:formatCode>
                <c:ptCount val="5"/>
                <c:pt idx="1">
                  <c:v>2</c:v>
                </c:pt>
                <c:pt idx="3">
                  <c:v>36</c:v>
                </c:pt>
                <c:pt idx="4">
                  <c:v>272</c:v>
                </c:pt>
              </c:numCache>
            </c:numRef>
          </c:val>
        </c:ser>
        <c:dLbls>
          <c:dLblPos val="outEnd"/>
          <c:showLegendKey val="0"/>
          <c:showVal val="1"/>
          <c:showCatName val="0"/>
          <c:showSerName val="0"/>
          <c:showPercent val="0"/>
          <c:showBubbleSize val="0"/>
        </c:dLbls>
        <c:gapWidth val="69"/>
        <c:overlap val="-68"/>
        <c:axId val="475809832"/>
        <c:axId val="475815320"/>
      </c:barChart>
      <c:catAx>
        <c:axId val="475809832"/>
        <c:scaling>
          <c:orientation val="minMax"/>
        </c:scaling>
        <c:delete val="0"/>
        <c:axPos val="l"/>
        <c:title>
          <c:tx>
            <c:rich>
              <a:bodyPr rot="0" spcFirstLastPara="1" vertOverflow="ellipsis"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Review</a:t>
                </a:r>
              </a:p>
            </c:rich>
          </c:tx>
          <c:layout/>
          <c:overlay val="0"/>
          <c:spPr>
            <a:noFill/>
            <a:ln>
              <a:noFill/>
            </a:ln>
            <a:effectLst/>
          </c:spPr>
          <c:txPr>
            <a:bodyPr rot="0" spcFirstLastPara="1" vertOverflow="ellipsis"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475815320"/>
        <c:crosses val="autoZero"/>
        <c:auto val="1"/>
        <c:lblAlgn val="ctr"/>
        <c:lblOffset val="100"/>
        <c:noMultiLvlLbl val="0"/>
      </c:catAx>
      <c:valAx>
        <c:axId val="4758153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809832"/>
        <c:crosses val="autoZero"/>
        <c:crossBetween val="between"/>
      </c:valAx>
      <c:spPr>
        <a:noFill/>
        <a:ln>
          <a:noFill/>
        </a:ln>
        <a:effectLst/>
      </c:spPr>
    </c:plotArea>
    <c:legend>
      <c:legendPos val="t"/>
      <c:layout>
        <c:manualLayout>
          <c:xMode val="edge"/>
          <c:yMode val="edge"/>
          <c:x val="0.68928444550491796"/>
          <c:y val="4.6296296296296294E-2"/>
          <c:w val="0.27867016622922136"/>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Top 50 Bestselling Books Performance.xlsx]priceByFrequency!priceFreq</c:name>
    <c:fmtId val="1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1600" b="1" i="0" u="none" strike="noStrike" kern="1200" baseline="0">
                <a:solidFill>
                  <a:srgbClr val="44546A"/>
                </a:solidFill>
                <a:latin typeface="+mn-lt"/>
                <a:ea typeface="+mn-ea"/>
                <a:cs typeface="+mn-cs"/>
              </a:rPr>
              <a:t>Price</a:t>
            </a:r>
            <a:r>
              <a:rPr lang="en-US"/>
              <a:t> by Frequency</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manualLayout>
          <c:layoutTarget val="inner"/>
          <c:xMode val="edge"/>
          <c:yMode val="edge"/>
          <c:x val="0.13560914948524516"/>
          <c:y val="0.16088222843112354"/>
          <c:w val="0.83364312165381838"/>
          <c:h val="0.65338311743290156"/>
        </c:manualLayout>
      </c:layout>
      <c:barChart>
        <c:barDir val="col"/>
        <c:grouping val="clustered"/>
        <c:varyColors val="0"/>
        <c:ser>
          <c:idx val="0"/>
          <c:order val="0"/>
          <c:tx>
            <c:strRef>
              <c:f>priceByFrequency!$C$7:$C$8</c:f>
              <c:strCache>
                <c:ptCount val="1"/>
                <c:pt idx="0">
                  <c:v>Fiction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priceByFrequency!$B$9:$B$18</c:f>
              <c:strCache>
                <c:ptCount val="9"/>
                <c:pt idx="0">
                  <c:v>0-1</c:v>
                </c:pt>
                <c:pt idx="1">
                  <c:v>1-10</c:v>
                </c:pt>
                <c:pt idx="2">
                  <c:v>11-20</c:v>
                </c:pt>
                <c:pt idx="3">
                  <c:v>21-30</c:v>
                </c:pt>
                <c:pt idx="4">
                  <c:v>31-40</c:v>
                </c:pt>
                <c:pt idx="5">
                  <c:v>41-50</c:v>
                </c:pt>
                <c:pt idx="6">
                  <c:v>51-60</c:v>
                </c:pt>
                <c:pt idx="7">
                  <c:v>81-90</c:v>
                </c:pt>
                <c:pt idx="8">
                  <c:v>101-110</c:v>
                </c:pt>
              </c:strCache>
            </c:strRef>
          </c:cat>
          <c:val>
            <c:numRef>
              <c:f>priceByFrequency!$C$9:$C$18</c:f>
              <c:numCache>
                <c:formatCode>General</c:formatCode>
                <c:ptCount val="9"/>
                <c:pt idx="0">
                  <c:v>11</c:v>
                </c:pt>
                <c:pt idx="1">
                  <c:v>133</c:v>
                </c:pt>
                <c:pt idx="2">
                  <c:v>78</c:v>
                </c:pt>
                <c:pt idx="3">
                  <c:v>13</c:v>
                </c:pt>
                <c:pt idx="4">
                  <c:v>2</c:v>
                </c:pt>
                <c:pt idx="5">
                  <c:v>1</c:v>
                </c:pt>
                <c:pt idx="6">
                  <c:v>1</c:v>
                </c:pt>
                <c:pt idx="7">
                  <c:v>1</c:v>
                </c:pt>
              </c:numCache>
            </c:numRef>
          </c:val>
          <c:extLst xmlns:c16r2="http://schemas.microsoft.com/office/drawing/2015/06/chart">
            <c:ext xmlns:c16="http://schemas.microsoft.com/office/drawing/2014/chart" uri="{C3380CC4-5D6E-409C-BE32-E72D297353CC}">
              <c16:uniqueId val="{00000000-68B1-4C16-B6CB-1CD62F4B75ED}"/>
            </c:ext>
          </c:extLst>
        </c:ser>
        <c:ser>
          <c:idx val="1"/>
          <c:order val="1"/>
          <c:tx>
            <c:strRef>
              <c:f>priceByFrequency!$D$7:$D$8</c:f>
              <c:strCache>
                <c:ptCount val="1"/>
                <c:pt idx="0">
                  <c:v>Non Fiction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priceByFrequency!$B$9:$B$18</c:f>
              <c:strCache>
                <c:ptCount val="9"/>
                <c:pt idx="0">
                  <c:v>0-1</c:v>
                </c:pt>
                <c:pt idx="1">
                  <c:v>1-10</c:v>
                </c:pt>
                <c:pt idx="2">
                  <c:v>11-20</c:v>
                </c:pt>
                <c:pt idx="3">
                  <c:v>21-30</c:v>
                </c:pt>
                <c:pt idx="4">
                  <c:v>31-40</c:v>
                </c:pt>
                <c:pt idx="5">
                  <c:v>41-50</c:v>
                </c:pt>
                <c:pt idx="6">
                  <c:v>51-60</c:v>
                </c:pt>
                <c:pt idx="7">
                  <c:v>81-90</c:v>
                </c:pt>
                <c:pt idx="8">
                  <c:v>101-110</c:v>
                </c:pt>
              </c:strCache>
            </c:strRef>
          </c:cat>
          <c:val>
            <c:numRef>
              <c:f>priceByFrequency!$D$9:$D$18</c:f>
              <c:numCache>
                <c:formatCode>General</c:formatCode>
                <c:ptCount val="9"/>
                <c:pt idx="0">
                  <c:v>1</c:v>
                </c:pt>
                <c:pt idx="1">
                  <c:v>121</c:v>
                </c:pt>
                <c:pt idx="2">
                  <c:v>138</c:v>
                </c:pt>
                <c:pt idx="3">
                  <c:v>29</c:v>
                </c:pt>
                <c:pt idx="4">
                  <c:v>7</c:v>
                </c:pt>
                <c:pt idx="5">
                  <c:v>10</c:v>
                </c:pt>
                <c:pt idx="6">
                  <c:v>2</c:v>
                </c:pt>
                <c:pt idx="8">
                  <c:v>2</c:v>
                </c:pt>
              </c:numCache>
            </c:numRef>
          </c:val>
        </c:ser>
        <c:dLbls>
          <c:dLblPos val="outEnd"/>
          <c:showLegendKey val="0"/>
          <c:showVal val="1"/>
          <c:showCatName val="0"/>
          <c:showSerName val="0"/>
          <c:showPercent val="0"/>
          <c:showBubbleSize val="0"/>
        </c:dLbls>
        <c:gapWidth val="100"/>
        <c:overlap val="-24"/>
        <c:axId val="475812184"/>
        <c:axId val="475814144"/>
      </c:barChart>
      <c:catAx>
        <c:axId val="47581218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Price</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75814144"/>
        <c:crosses val="autoZero"/>
        <c:auto val="1"/>
        <c:lblAlgn val="ctr"/>
        <c:lblOffset val="100"/>
        <c:noMultiLvlLbl val="0"/>
      </c:catAx>
      <c:valAx>
        <c:axId val="47581414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Frequency</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75812184"/>
        <c:crosses val="autoZero"/>
        <c:crossBetween val="between"/>
      </c:valAx>
      <c:spPr>
        <a:noFill/>
        <a:ln>
          <a:noFill/>
        </a:ln>
        <a:effectLst/>
      </c:spPr>
    </c:plotArea>
    <c:legend>
      <c:legendPos val="t"/>
      <c:layout>
        <c:manualLayout>
          <c:xMode val="edge"/>
          <c:yMode val="edge"/>
          <c:x val="0.69363200669098757"/>
          <c:y val="4.0989247311827959E-2"/>
          <c:w val="0.28918602155862594"/>
          <c:h val="7.258115316230633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Top 50 Bestselling Books Performance.xlsx]priceOverTime!PivotTable1</c:name>
    <c:fmtId val="100"/>
  </c:pivotSource>
  <c:chart>
    <c:title>
      <c:tx>
        <c:strRef>
          <c:f>priceOverTime!$B$2</c:f>
          <c:strCache>
            <c:ptCount val="1"/>
            <c:pt idx="0">
              <c:v>Average Price Per Year</c:v>
            </c:pt>
          </c:strCache>
        </c:strRef>
      </c:tx>
      <c:layout/>
      <c:overlay val="1"/>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s>
    <c:plotArea>
      <c:layout>
        <c:manualLayout>
          <c:layoutTarget val="inner"/>
          <c:xMode val="edge"/>
          <c:yMode val="edge"/>
          <c:x val="8.3222416072606054E-2"/>
          <c:y val="0.20973838627811253"/>
          <c:w val="0.89088762348695694"/>
          <c:h val="0.62353657408248475"/>
        </c:manualLayout>
      </c:layout>
      <c:barChart>
        <c:barDir val="col"/>
        <c:grouping val="clustered"/>
        <c:varyColors val="0"/>
        <c:ser>
          <c:idx val="0"/>
          <c:order val="0"/>
          <c:tx>
            <c:strRef>
              <c:f>priceOverTime!$B$7</c:f>
              <c:strCache>
                <c:ptCount val="1"/>
                <c:pt idx="0">
                  <c:v>Fiction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priceOverTime!$B$7</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priceOverTime!$B$7</c:f>
              <c:numCache>
                <c:formatCode>#,##0.00</c:formatCode>
                <c:ptCount val="11"/>
                <c:pt idx="0">
                  <c:v>15.583333333333334</c:v>
                </c:pt>
                <c:pt idx="1">
                  <c:v>9.6999999999999993</c:v>
                </c:pt>
                <c:pt idx="2">
                  <c:v>11.619047619047619</c:v>
                </c:pt>
                <c:pt idx="3">
                  <c:v>12.285714285714286</c:v>
                </c:pt>
                <c:pt idx="4">
                  <c:v>10.708333333333334</c:v>
                </c:pt>
                <c:pt idx="5">
                  <c:v>10.172413793103448</c:v>
                </c:pt>
                <c:pt idx="6">
                  <c:v>9.3529411764705888</c:v>
                </c:pt>
                <c:pt idx="7">
                  <c:v>12.631578947368421</c:v>
                </c:pt>
                <c:pt idx="8">
                  <c:v>8.8333333333333339</c:v>
                </c:pt>
                <c:pt idx="9">
                  <c:v>8.7619047619047628</c:v>
                </c:pt>
                <c:pt idx="10">
                  <c:v>9.35</c:v>
                </c:pt>
              </c:numCache>
            </c:numRef>
          </c:val>
        </c:ser>
        <c:ser>
          <c:idx val="1"/>
          <c:order val="1"/>
          <c:tx>
            <c:strRef>
              <c:f>priceOverTime!$B$7</c:f>
              <c:strCache>
                <c:ptCount val="1"/>
                <c:pt idx="0">
                  <c:v>Non Fiction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priceOverTime!$B$7</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priceOverTime!$B$7</c:f>
              <c:numCache>
                <c:formatCode>#,##0.00</c:formatCode>
                <c:ptCount val="11"/>
                <c:pt idx="0">
                  <c:v>15.23076923076923</c:v>
                </c:pt>
                <c:pt idx="1">
                  <c:v>16</c:v>
                </c:pt>
                <c:pt idx="2">
                  <c:v>17.620689655172413</c:v>
                </c:pt>
                <c:pt idx="3">
                  <c:v>17.482758620689655</c:v>
                </c:pt>
                <c:pt idx="4">
                  <c:v>18.192307692307693</c:v>
                </c:pt>
                <c:pt idx="5">
                  <c:v>20.80952380952381</c:v>
                </c:pt>
                <c:pt idx="6">
                  <c:v>10.969696969696969</c:v>
                </c:pt>
                <c:pt idx="7">
                  <c:v>13.516129032258064</c:v>
                </c:pt>
                <c:pt idx="8">
                  <c:v>13.73076923076923</c:v>
                </c:pt>
                <c:pt idx="9">
                  <c:v>11.793103448275861</c:v>
                </c:pt>
                <c:pt idx="10">
                  <c:v>10.566666666666666</c:v>
                </c:pt>
              </c:numCache>
            </c:numRef>
          </c:val>
        </c:ser>
        <c:dLbls>
          <c:showLegendKey val="0"/>
          <c:showVal val="0"/>
          <c:showCatName val="0"/>
          <c:showSerName val="0"/>
          <c:showPercent val="0"/>
          <c:showBubbleSize val="0"/>
        </c:dLbls>
        <c:gapWidth val="100"/>
        <c:overlap val="-24"/>
        <c:axId val="472776200"/>
        <c:axId val="472776984"/>
      </c:barChart>
      <c:catAx>
        <c:axId val="472776200"/>
        <c:scaling>
          <c:orientation val="minMax"/>
        </c:scaling>
        <c:delete val="0"/>
        <c:axPos val="b"/>
        <c:title>
          <c:tx>
            <c:strRef>
              <c:f>priceOverTime!$B$7</c:f>
              <c:strCache>
                <c:ptCount val="1"/>
                <c:pt idx="0">
                  <c:v>Year</c:v>
                </c:pt>
              </c:strCache>
            </c:strRef>
          </c:tx>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72776984"/>
        <c:crosses val="autoZero"/>
        <c:auto val="1"/>
        <c:lblAlgn val="ctr"/>
        <c:lblOffset val="100"/>
        <c:noMultiLvlLbl val="0"/>
      </c:catAx>
      <c:valAx>
        <c:axId val="47277698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Price</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72776200"/>
        <c:crosses val="autoZero"/>
        <c:crossBetween val="between"/>
      </c:valAx>
      <c:spPr>
        <a:noFill/>
        <a:ln>
          <a:noFill/>
        </a:ln>
        <a:effectLst/>
      </c:spPr>
    </c:plotArea>
    <c:legend>
      <c:legendPos val="b"/>
      <c:layout>
        <c:manualLayout>
          <c:xMode val="edge"/>
          <c:yMode val="edge"/>
          <c:x val="0.73835665283027119"/>
          <c:y val="2.4144441632589966E-2"/>
          <c:w val="0.21860813357125922"/>
          <c:h val="7.37710081321802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Top 50 Bestselling Books Performance.xlsx]ratingByYear!Avg RagingYEar</c:name>
    <c:fmtId val="70"/>
  </c:pivotSource>
  <c:chart>
    <c:title>
      <c:tx>
        <c:strRef>
          <c:f>ratingByYear!$B$2</c:f>
          <c:strCache>
            <c:ptCount val="1"/>
            <c:pt idx="0">
              <c:v>Average Rating Per Year</c:v>
            </c:pt>
          </c:strCache>
        </c:strRef>
      </c:tx>
      <c:layout/>
      <c:overlay val="1"/>
      <c:spPr>
        <a:noFill/>
        <a:ln>
          <a:noFill/>
        </a:ln>
        <a:effectLst/>
      </c:spPr>
      <c:txPr>
        <a:bodyPr rot="0" spcFirstLastPara="1" vertOverflow="ellipsis" vert="horz" wrap="square" anchor="ctr" anchorCtr="1"/>
        <a:lstStyle/>
        <a:p>
          <a:pPr algn="ctr" rtl="0">
            <a:defRPr lang="en-US" sz="1600" b="1" i="0" u="none" strike="noStrike" kern="1200" spc="0" baseline="0">
              <a:solidFill>
                <a:srgbClr val="44546A"/>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manualLayout>
          <c:layoutTarget val="inner"/>
          <c:xMode val="edge"/>
          <c:yMode val="edge"/>
          <c:x val="0.11247878898858572"/>
          <c:y val="0.2172727073085878"/>
          <c:w val="0.86315797734585498"/>
          <c:h val="0.57143286446909591"/>
        </c:manualLayout>
      </c:layout>
      <c:lineChart>
        <c:grouping val="standard"/>
        <c:varyColors val="0"/>
        <c:ser>
          <c:idx val="0"/>
          <c:order val="0"/>
          <c:tx>
            <c:strRef>
              <c:f>ratingByYear!$B$5</c:f>
              <c:strCache>
                <c:ptCount val="1"/>
                <c:pt idx="0">
                  <c:v>Fiction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ratingByYear!$B$5</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ratingByYear!$B$5</c:f>
              <c:numCache>
                <c:formatCode>#,##0.00</c:formatCode>
                <c:ptCount val="11"/>
                <c:pt idx="0">
                  <c:v>4.5916666666666668</c:v>
                </c:pt>
                <c:pt idx="1">
                  <c:v>4.6149999999999993</c:v>
                </c:pt>
                <c:pt idx="2">
                  <c:v>4.6190476190476186</c:v>
                </c:pt>
                <c:pt idx="3">
                  <c:v>4.4952380952380953</c:v>
                </c:pt>
                <c:pt idx="4">
                  <c:v>4.5458333333333334</c:v>
                </c:pt>
                <c:pt idx="5">
                  <c:v>4.6310344827586212</c:v>
                </c:pt>
                <c:pt idx="6">
                  <c:v>4.6529411764705877</c:v>
                </c:pt>
                <c:pt idx="7">
                  <c:v>4.7157894736842101</c:v>
                </c:pt>
                <c:pt idx="8">
                  <c:v>4.7374999999999989</c:v>
                </c:pt>
                <c:pt idx="9">
                  <c:v>4.7380952380952372</c:v>
                </c:pt>
                <c:pt idx="10">
                  <c:v>4.8199999999999994</c:v>
                </c:pt>
              </c:numCache>
            </c:numRef>
          </c:val>
          <c:smooth val="0"/>
          <c:extLst xmlns:c16r2="http://schemas.microsoft.com/office/drawing/2015/06/chart">
            <c:ext xmlns:c16="http://schemas.microsoft.com/office/drawing/2014/chart" uri="{C3380CC4-5D6E-409C-BE32-E72D297353CC}">
              <c16:uniqueId val="{00000000-E4DE-40D3-9A42-7A4B257B9CC2}"/>
            </c:ext>
          </c:extLst>
        </c:ser>
        <c:ser>
          <c:idx val="1"/>
          <c:order val="1"/>
          <c:tx>
            <c:strRef>
              <c:f>ratingByYear!$B$5</c:f>
              <c:strCache>
                <c:ptCount val="1"/>
                <c:pt idx="0">
                  <c:v>Non Fiction</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ratingByYear!$B$5</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ratingByYear!$B$5</c:f>
              <c:numCache>
                <c:formatCode>#,##0.00</c:formatCode>
                <c:ptCount val="11"/>
                <c:pt idx="0">
                  <c:v>4.5769230769230766</c:v>
                </c:pt>
                <c:pt idx="1">
                  <c:v>4.5199999999999996</c:v>
                </c:pt>
                <c:pt idx="2">
                  <c:v>4.5137931034482763</c:v>
                </c:pt>
                <c:pt idx="3">
                  <c:v>4.5586206896551724</c:v>
                </c:pt>
                <c:pt idx="4">
                  <c:v>4.5615384615384613</c:v>
                </c:pt>
                <c:pt idx="5">
                  <c:v>4.6095238095238091</c:v>
                </c:pt>
                <c:pt idx="6">
                  <c:v>4.6454545454545446</c:v>
                </c:pt>
                <c:pt idx="7">
                  <c:v>4.6548387096774189</c:v>
                </c:pt>
                <c:pt idx="8">
                  <c:v>4.5884615384615381</c:v>
                </c:pt>
                <c:pt idx="9">
                  <c:v>4.617241379310344</c:v>
                </c:pt>
                <c:pt idx="10">
                  <c:v>4.6866666666666656</c:v>
                </c:pt>
              </c:numCache>
            </c:numRef>
          </c:val>
          <c:smooth val="0"/>
        </c:ser>
        <c:dLbls>
          <c:showLegendKey val="0"/>
          <c:showVal val="0"/>
          <c:showCatName val="0"/>
          <c:showSerName val="0"/>
          <c:showPercent val="0"/>
          <c:showBubbleSize val="0"/>
        </c:dLbls>
        <c:marker val="1"/>
        <c:smooth val="0"/>
        <c:axId val="472775808"/>
        <c:axId val="472779336"/>
      </c:lineChart>
      <c:catAx>
        <c:axId val="472775808"/>
        <c:scaling>
          <c:orientation val="minMax"/>
        </c:scaling>
        <c:delete val="0"/>
        <c:axPos val="b"/>
        <c:title>
          <c:tx>
            <c:strRef>
              <c:f>ratingByYear!$B$5</c:f>
              <c:strCache>
                <c:ptCount val="1"/>
                <c:pt idx="0">
                  <c:v>Year</c:v>
                </c:pt>
              </c:strCache>
            </c:strRef>
          </c:tx>
          <c:layout/>
          <c:overlay val="0"/>
          <c:spPr>
            <a:noFill/>
            <a:ln>
              <a:noFill/>
            </a:ln>
            <a:effectLst/>
          </c:spPr>
          <c:txPr>
            <a:bodyPr rot="0" spcFirstLastPara="1" vertOverflow="ellipsis" vert="horz" wrap="square" anchor="ctr" anchorCtr="1"/>
            <a:lstStyle/>
            <a:p>
              <a:pPr algn="ctr" rtl="0">
                <a:defRPr lang="en-IN" sz="900" b="1" i="0" u="none" strike="noStrike" kern="1200" baseline="0">
                  <a:solidFill>
                    <a:srgbClr val="44546A"/>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779336"/>
        <c:crosses val="autoZero"/>
        <c:auto val="1"/>
        <c:lblAlgn val="ctr"/>
        <c:lblOffset val="100"/>
        <c:noMultiLvlLbl val="0"/>
      </c:catAx>
      <c:valAx>
        <c:axId val="4727793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lgn="ctr" rtl="0">
                  <a:defRPr lang="en-IN" sz="900" b="1" i="0" u="none" strike="noStrike" kern="1200" baseline="0">
                    <a:solidFill>
                      <a:srgbClr val="44546A"/>
                    </a:solidFill>
                    <a:latin typeface="+mn-lt"/>
                    <a:ea typeface="+mn-ea"/>
                    <a:cs typeface="+mn-cs"/>
                  </a:defRPr>
                </a:pPr>
                <a:r>
                  <a:rPr lang="en-US" sz="900" b="1" i="0" u="none" strike="noStrike" kern="1200" baseline="0">
                    <a:solidFill>
                      <a:srgbClr val="44546A"/>
                    </a:solidFill>
                    <a:latin typeface="+mn-lt"/>
                    <a:ea typeface="+mn-ea"/>
                    <a:cs typeface="+mn-cs"/>
                  </a:rPr>
                  <a:t>User Rating</a:t>
                </a:r>
              </a:p>
            </c:rich>
          </c:tx>
          <c:layout/>
          <c:overlay val="0"/>
          <c:spPr>
            <a:noFill/>
            <a:ln>
              <a:noFill/>
            </a:ln>
            <a:effectLst/>
          </c:spPr>
          <c:txPr>
            <a:bodyPr rot="-5400000" spcFirstLastPara="1" vertOverflow="ellipsis" vert="horz" wrap="square" anchor="ctr" anchorCtr="1"/>
            <a:lstStyle/>
            <a:p>
              <a:pPr algn="ctr" rtl="0">
                <a:defRPr lang="en-IN" sz="900" b="1" i="0" u="none" strike="noStrike" kern="1200" baseline="0">
                  <a:solidFill>
                    <a:srgbClr val="44546A"/>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775808"/>
        <c:crosses val="autoZero"/>
        <c:crossBetween val="between"/>
      </c:valAx>
      <c:spPr>
        <a:noFill/>
        <a:ln>
          <a:noFill/>
        </a:ln>
        <a:effectLst/>
      </c:spPr>
    </c:plotArea>
    <c:legend>
      <c:legendPos val="t"/>
      <c:layout>
        <c:manualLayout>
          <c:xMode val="edge"/>
          <c:yMode val="edge"/>
          <c:x val="0.67571576808712863"/>
          <c:y val="7.1094787527792622E-2"/>
          <c:w val="0.30416093337170058"/>
          <c:h val="8.256936934299033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Top 50 Bestselling Books Performance.xlsx]Pivot table!PivotTable6</c:name>
    <c:fmtId val="58"/>
  </c:pivotSource>
  <c:chart>
    <c:title>
      <c:tx>
        <c:strRef>
          <c:f>'Pivot table'!$B$2:$C$2</c:f>
          <c:strCache>
            <c:ptCount val="2"/>
            <c:pt idx="0">
              <c:v>Rating by Frequency</c:v>
            </c:pt>
          </c:strCache>
        </c:strRef>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s>
    <c:plotArea>
      <c:layout/>
      <c:barChart>
        <c:barDir val="col"/>
        <c:grouping val="clustered"/>
        <c:varyColors val="0"/>
        <c:ser>
          <c:idx val="0"/>
          <c:order val="0"/>
          <c:tx>
            <c:strRef>
              <c:f>'Pivot table'!$B$5</c:f>
              <c:strCache>
                <c:ptCount val="1"/>
                <c:pt idx="0">
                  <c:v>Fiction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 table'!$B$5</c:f>
              <c:strCache>
                <c:ptCount val="5"/>
                <c:pt idx="0">
                  <c:v>Very Poor</c:v>
                </c:pt>
                <c:pt idx="1">
                  <c:v>Poor</c:v>
                </c:pt>
                <c:pt idx="2">
                  <c:v>Exceptional</c:v>
                </c:pt>
                <c:pt idx="3">
                  <c:v>Average</c:v>
                </c:pt>
                <c:pt idx="4">
                  <c:v>Above Average</c:v>
                </c:pt>
              </c:strCache>
            </c:strRef>
          </c:cat>
          <c:val>
            <c:numRef>
              <c:f>'Pivot table'!$B$5</c:f>
              <c:numCache>
                <c:formatCode>#,##0</c:formatCode>
                <c:ptCount val="5"/>
                <c:pt idx="0">
                  <c:v>12</c:v>
                </c:pt>
                <c:pt idx="1">
                  <c:v>46</c:v>
                </c:pt>
                <c:pt idx="2">
                  <c:v>41</c:v>
                </c:pt>
                <c:pt idx="3">
                  <c:v>31</c:v>
                </c:pt>
                <c:pt idx="4">
                  <c:v>110</c:v>
                </c:pt>
              </c:numCache>
            </c:numRef>
          </c:val>
          <c:extLst xmlns:c16r2="http://schemas.microsoft.com/office/drawing/2015/06/chart">
            <c:ext xmlns:c16="http://schemas.microsoft.com/office/drawing/2014/chart" uri="{C3380CC4-5D6E-409C-BE32-E72D297353CC}">
              <c16:uniqueId val="{00000000-03DF-4640-B336-C44B5570C181}"/>
            </c:ext>
          </c:extLst>
        </c:ser>
        <c:ser>
          <c:idx val="1"/>
          <c:order val="1"/>
          <c:tx>
            <c:strRef>
              <c:f>'Pivot table'!$B$5</c:f>
              <c:strCache>
                <c:ptCount val="1"/>
                <c:pt idx="0">
                  <c:v>Non Fiction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 table'!$B$5</c:f>
              <c:strCache>
                <c:ptCount val="5"/>
                <c:pt idx="0">
                  <c:v>Very Poor</c:v>
                </c:pt>
                <c:pt idx="1">
                  <c:v>Poor</c:v>
                </c:pt>
                <c:pt idx="2">
                  <c:v>Exceptional</c:v>
                </c:pt>
                <c:pt idx="3">
                  <c:v>Average</c:v>
                </c:pt>
                <c:pt idx="4">
                  <c:v>Above Average</c:v>
                </c:pt>
              </c:strCache>
            </c:strRef>
          </c:cat>
          <c:val>
            <c:numRef>
              <c:f>'Pivot table'!$B$5</c:f>
              <c:numCache>
                <c:formatCode>#,##0</c:formatCode>
                <c:ptCount val="5"/>
                <c:pt idx="0">
                  <c:v>9</c:v>
                </c:pt>
                <c:pt idx="1">
                  <c:v>91</c:v>
                </c:pt>
                <c:pt idx="2">
                  <c:v>11</c:v>
                </c:pt>
                <c:pt idx="3">
                  <c:v>74</c:v>
                </c:pt>
                <c:pt idx="4">
                  <c:v>125</c:v>
                </c:pt>
              </c:numCache>
            </c:numRef>
          </c:val>
        </c:ser>
        <c:dLbls>
          <c:showLegendKey val="0"/>
          <c:showVal val="0"/>
          <c:showCatName val="0"/>
          <c:showSerName val="0"/>
          <c:showPercent val="0"/>
          <c:showBubbleSize val="0"/>
        </c:dLbls>
        <c:gapWidth val="100"/>
        <c:overlap val="-24"/>
        <c:axId val="472777768"/>
        <c:axId val="472779728"/>
      </c:barChart>
      <c:catAx>
        <c:axId val="472777768"/>
        <c:scaling>
          <c:orientation val="minMax"/>
        </c:scaling>
        <c:delete val="0"/>
        <c:axPos val="b"/>
        <c:title>
          <c:tx>
            <c:strRef>
              <c:f>'Pivot table'!$B$5</c:f>
              <c:strCache>
                <c:ptCount val="1"/>
                <c:pt idx="0">
                  <c:v>Rating</c:v>
                </c:pt>
              </c:strCache>
            </c:strRef>
          </c:tx>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72779728"/>
        <c:crosses val="autoZero"/>
        <c:auto val="1"/>
        <c:lblAlgn val="ctr"/>
        <c:lblOffset val="100"/>
        <c:noMultiLvlLbl val="0"/>
      </c:catAx>
      <c:valAx>
        <c:axId val="472779728"/>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Frequency</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7277776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Very Poor</c:v>
              </c:pt>
              <c:pt idx="1">
                <c:v>Average</c:v>
              </c:pt>
              <c:pt idx="2">
                <c:v>Exceptional</c:v>
              </c:pt>
              <c:pt idx="3">
                <c:v>Poor</c:v>
              </c:pt>
              <c:pt idx="4">
                <c:v>Above Average</c:v>
              </c:pt>
            </c:strLit>
          </c:cat>
          <c:val>
            <c:numLit>
              <c:formatCode>General</c:formatCode>
              <c:ptCount val="5"/>
              <c:pt idx="0">
                <c:v>12</c:v>
              </c:pt>
              <c:pt idx="1">
                <c:v>31</c:v>
              </c:pt>
              <c:pt idx="2">
                <c:v>41</c:v>
              </c:pt>
              <c:pt idx="3">
                <c:v>46</c:v>
              </c:pt>
              <c:pt idx="4">
                <c:v>110</c:v>
              </c:pt>
            </c:numLit>
          </c:val>
          <c:extLst xmlns:c16r2="http://schemas.microsoft.com/office/drawing/2015/06/chart">
            <c:ext xmlns:c16="http://schemas.microsoft.com/office/drawing/2014/chart" uri="{C3380CC4-5D6E-409C-BE32-E72D297353CC}">
              <c16:uniqueId val="{00000000-34C8-4341-B9E3-CEC6E6BDD5E9}"/>
            </c:ext>
          </c:extLst>
        </c:ser>
        <c:dLbls>
          <c:showLegendKey val="0"/>
          <c:showVal val="0"/>
          <c:showCatName val="0"/>
          <c:showSerName val="0"/>
          <c:showPercent val="0"/>
          <c:showBubbleSize val="0"/>
        </c:dLbls>
        <c:gapWidth val="55"/>
        <c:axId val="472780120"/>
        <c:axId val="472773848"/>
      </c:barChart>
      <c:catAx>
        <c:axId val="4727801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IN" sz="900" b="0" i="0" u="none" strike="noStrike" kern="1200" baseline="0">
                <a:solidFill>
                  <a:schemeClr val="tx2"/>
                </a:solidFill>
                <a:latin typeface="+mn-lt"/>
                <a:ea typeface="+mn-ea"/>
                <a:cs typeface="+mn-cs"/>
              </a:defRPr>
            </a:pPr>
            <a:endParaRPr lang="en-US"/>
          </a:p>
        </c:txPr>
        <c:crossAx val="472773848"/>
        <c:crosses val="autoZero"/>
        <c:auto val="1"/>
        <c:lblAlgn val="ctr"/>
        <c:lblOffset val="100"/>
        <c:noMultiLvlLbl val="0"/>
      </c:catAx>
      <c:valAx>
        <c:axId val="4727738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7801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xmlns:c16r2="http://schemas.microsoft.com/office/drawing/2015/06/char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Very Poor</c:v>
              </c:pt>
              <c:pt idx="1">
                <c:v>Exceptional</c:v>
              </c:pt>
              <c:pt idx="2">
                <c:v>Average</c:v>
              </c:pt>
              <c:pt idx="3">
                <c:v>Poor</c:v>
              </c:pt>
              <c:pt idx="4">
                <c:v>Above Average</c:v>
              </c:pt>
            </c:strLit>
          </c:cat>
          <c:val>
            <c:numLit>
              <c:formatCode>General</c:formatCode>
              <c:ptCount val="5"/>
              <c:pt idx="0">
                <c:v>9</c:v>
              </c:pt>
              <c:pt idx="1">
                <c:v>11</c:v>
              </c:pt>
              <c:pt idx="2">
                <c:v>74</c:v>
              </c:pt>
              <c:pt idx="3">
                <c:v>91</c:v>
              </c:pt>
              <c:pt idx="4">
                <c:v>125</c:v>
              </c:pt>
            </c:numLit>
          </c:val>
          <c:extLst xmlns:c16r2="http://schemas.microsoft.com/office/drawing/2015/06/chart">
            <c:ext xmlns:c16="http://schemas.microsoft.com/office/drawing/2014/chart" uri="{C3380CC4-5D6E-409C-BE32-E72D297353CC}">
              <c16:uniqueId val="{00000000-1CDB-43F6-B307-F5F4DF3126E2}"/>
            </c:ext>
          </c:extLst>
        </c:ser>
        <c:dLbls>
          <c:dLblPos val="inEnd"/>
          <c:showLegendKey val="0"/>
          <c:showVal val="1"/>
          <c:showCatName val="0"/>
          <c:showSerName val="0"/>
          <c:showPercent val="0"/>
          <c:showBubbleSize val="0"/>
        </c:dLbls>
        <c:gapWidth val="55"/>
        <c:axId val="472775024"/>
        <c:axId val="442619400"/>
      </c:barChart>
      <c:catAx>
        <c:axId val="4727750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42619400"/>
        <c:crosses val="autoZero"/>
        <c:auto val="1"/>
        <c:lblAlgn val="ctr"/>
        <c:lblOffset val="100"/>
        <c:noMultiLvlLbl val="0"/>
      </c:catAx>
      <c:valAx>
        <c:axId val="4426194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27750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xmlns:c16r2="http://schemas.microsoft.com/office/drawing/2015/06/char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Top 50 Bestselling Books Performance.xlsx]priceByFrequency!priceFreq</c:name>
    <c:fmtId val="18"/>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Price by Frequency</a:t>
            </a:r>
          </a:p>
        </c:rich>
      </c:tx>
      <c:layout>
        <c:manualLayout>
          <c:xMode val="edge"/>
          <c:yMode val="edge"/>
          <c:x val="2.4112882767761981E-2"/>
          <c:y val="3.5588883938204245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pivotFmt>
      <c:pivotFmt>
        <c:idx val="4"/>
      </c:pivotFmt>
      <c:pivotFmt>
        <c:idx val="5"/>
      </c:pivotFmt>
      <c:pivotFmt>
        <c:idx val="6"/>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9"/>
        <c:spPr>
          <a:noFill/>
          <a:ln w="9525" cap="flat" cmpd="sng" algn="ctr">
            <a:solidFill>
              <a:schemeClr val="accent2"/>
            </a:solidFill>
            <a:miter lim="800000"/>
          </a:ln>
          <a:effectLst>
            <a:glow rad="63500">
              <a:schemeClr val="accent2">
                <a:satMod val="175000"/>
                <a:alpha val="25000"/>
              </a:schemeClr>
            </a:glow>
          </a:effectLst>
        </c:spPr>
      </c:pivotFmt>
    </c:pivotFmts>
    <c:plotArea>
      <c:layout>
        <c:manualLayout>
          <c:layoutTarget val="inner"/>
          <c:xMode val="edge"/>
          <c:yMode val="edge"/>
          <c:x val="2.9982285341216434E-2"/>
          <c:y val="0.15554619128885"/>
          <c:w val="0.94003542931756712"/>
          <c:h val="0.71026115653080757"/>
        </c:manualLayout>
      </c:layout>
      <c:barChart>
        <c:barDir val="col"/>
        <c:grouping val="clustered"/>
        <c:varyColors val="0"/>
        <c:ser>
          <c:idx val="0"/>
          <c:order val="0"/>
          <c:tx>
            <c:strRef>
              <c:f>priceByFrequency!$C$7:$C$8</c:f>
              <c:strCache>
                <c:ptCount val="1"/>
                <c:pt idx="0">
                  <c:v>Fiction</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priceByFrequency!$B$9:$B$18</c:f>
              <c:strCache>
                <c:ptCount val="9"/>
                <c:pt idx="0">
                  <c:v>0-1</c:v>
                </c:pt>
                <c:pt idx="1">
                  <c:v>1-10</c:v>
                </c:pt>
                <c:pt idx="2">
                  <c:v>11-20</c:v>
                </c:pt>
                <c:pt idx="3">
                  <c:v>21-30</c:v>
                </c:pt>
                <c:pt idx="4">
                  <c:v>31-40</c:v>
                </c:pt>
                <c:pt idx="5">
                  <c:v>41-50</c:v>
                </c:pt>
                <c:pt idx="6">
                  <c:v>51-60</c:v>
                </c:pt>
                <c:pt idx="7">
                  <c:v>81-90</c:v>
                </c:pt>
                <c:pt idx="8">
                  <c:v>101-110</c:v>
                </c:pt>
              </c:strCache>
            </c:strRef>
          </c:cat>
          <c:val>
            <c:numRef>
              <c:f>priceByFrequency!$C$9:$C$18</c:f>
              <c:numCache>
                <c:formatCode>General</c:formatCode>
                <c:ptCount val="9"/>
                <c:pt idx="0">
                  <c:v>11</c:v>
                </c:pt>
                <c:pt idx="1">
                  <c:v>133</c:v>
                </c:pt>
                <c:pt idx="2">
                  <c:v>78</c:v>
                </c:pt>
                <c:pt idx="3">
                  <c:v>13</c:v>
                </c:pt>
                <c:pt idx="4">
                  <c:v>2</c:v>
                </c:pt>
                <c:pt idx="5">
                  <c:v>1</c:v>
                </c:pt>
                <c:pt idx="6">
                  <c:v>1</c:v>
                </c:pt>
                <c:pt idx="7">
                  <c:v>1</c:v>
                </c:pt>
              </c:numCache>
            </c:numRef>
          </c:val>
          <c:extLst xmlns:c16r2="http://schemas.microsoft.com/office/drawing/2015/06/chart">
            <c:ext xmlns:c16="http://schemas.microsoft.com/office/drawing/2014/chart" uri="{C3380CC4-5D6E-409C-BE32-E72D297353CC}">
              <c16:uniqueId val="{00000000-6FA2-4C78-9680-5F67C225BC6A}"/>
            </c:ext>
          </c:extLst>
        </c:ser>
        <c:ser>
          <c:idx val="1"/>
          <c:order val="1"/>
          <c:tx>
            <c:strRef>
              <c:f>priceByFrequency!$D$7:$D$8</c:f>
              <c:strCache>
                <c:ptCount val="1"/>
                <c:pt idx="0">
                  <c:v>Non Fiction</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priceByFrequency!$B$9:$B$18</c:f>
              <c:strCache>
                <c:ptCount val="9"/>
                <c:pt idx="0">
                  <c:v>0-1</c:v>
                </c:pt>
                <c:pt idx="1">
                  <c:v>1-10</c:v>
                </c:pt>
                <c:pt idx="2">
                  <c:v>11-20</c:v>
                </c:pt>
                <c:pt idx="3">
                  <c:v>21-30</c:v>
                </c:pt>
                <c:pt idx="4">
                  <c:v>31-40</c:v>
                </c:pt>
                <c:pt idx="5">
                  <c:v>41-50</c:v>
                </c:pt>
                <c:pt idx="6">
                  <c:v>51-60</c:v>
                </c:pt>
                <c:pt idx="7">
                  <c:v>81-90</c:v>
                </c:pt>
                <c:pt idx="8">
                  <c:v>101-110</c:v>
                </c:pt>
              </c:strCache>
            </c:strRef>
          </c:cat>
          <c:val>
            <c:numRef>
              <c:f>priceByFrequency!$D$9:$D$18</c:f>
              <c:numCache>
                <c:formatCode>General</c:formatCode>
                <c:ptCount val="9"/>
                <c:pt idx="0">
                  <c:v>1</c:v>
                </c:pt>
                <c:pt idx="1">
                  <c:v>121</c:v>
                </c:pt>
                <c:pt idx="2">
                  <c:v>138</c:v>
                </c:pt>
                <c:pt idx="3">
                  <c:v>29</c:v>
                </c:pt>
                <c:pt idx="4">
                  <c:v>7</c:v>
                </c:pt>
                <c:pt idx="5">
                  <c:v>10</c:v>
                </c:pt>
                <c:pt idx="6">
                  <c:v>2</c:v>
                </c:pt>
                <c:pt idx="8">
                  <c:v>2</c:v>
                </c:pt>
              </c:numCache>
            </c:numRef>
          </c:val>
        </c:ser>
        <c:dLbls>
          <c:dLblPos val="outEnd"/>
          <c:showLegendKey val="0"/>
          <c:showVal val="1"/>
          <c:showCatName val="0"/>
          <c:showSerName val="0"/>
          <c:showPercent val="0"/>
          <c:showBubbleSize val="0"/>
        </c:dLbls>
        <c:gapWidth val="100"/>
        <c:overlap val="-40"/>
        <c:axId val="442620184"/>
        <c:axId val="442621752"/>
      </c:barChart>
      <c:catAx>
        <c:axId val="442620184"/>
        <c:scaling>
          <c:orientation val="minMax"/>
        </c:scaling>
        <c:delete val="0"/>
        <c:axPos val="b"/>
        <c:numFmt formatCode="General" sourceLinked="1"/>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42621752"/>
        <c:crosses val="autoZero"/>
        <c:auto val="1"/>
        <c:lblAlgn val="ctr"/>
        <c:lblOffset val="100"/>
        <c:noMultiLvlLbl val="0"/>
      </c:catAx>
      <c:valAx>
        <c:axId val="4426217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42620184"/>
        <c:crosses val="autoZero"/>
        <c:crossBetween val="between"/>
      </c:valAx>
      <c:spPr>
        <a:noFill/>
        <a:ln>
          <a:noFill/>
        </a:ln>
        <a:effectLst/>
      </c:spPr>
    </c:plotArea>
    <c:legend>
      <c:legendPos val="t"/>
      <c:layout>
        <c:manualLayout>
          <c:xMode val="edge"/>
          <c:yMode val="edge"/>
          <c:x val="0.68922244027193746"/>
          <c:y val="5.3859259391774793E-2"/>
          <c:w val="0.25666433162900326"/>
          <c:h val="7.517629144466907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Top 50 Bestselling Books Performance.xlsx]priceOverTime!PivotTable1</c:name>
    <c:fmtId val="95"/>
  </c:pivotSource>
  <c:chart>
    <c:title>
      <c:tx>
        <c:strRef>
          <c:f>priceOverTime!$B$6</c:f>
          <c:strCache>
            <c:ptCount val="1"/>
            <c:pt idx="0">
              <c:v>Average of Price</c:v>
            </c:pt>
          </c:strCache>
        </c:strRef>
      </c:tx>
      <c:layout>
        <c:manualLayout>
          <c:xMode val="edge"/>
          <c:yMode val="edge"/>
          <c:x val="2.3425822345880861E-2"/>
          <c:y val="3.4986671662138945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8.3222416072606054E-2"/>
          <c:y val="0.20973838627811253"/>
          <c:w val="0.89088762348695694"/>
          <c:h val="0.62353657408248475"/>
        </c:manualLayout>
      </c:layout>
      <c:barChart>
        <c:barDir val="col"/>
        <c:grouping val="clustered"/>
        <c:varyColors val="0"/>
        <c:ser>
          <c:idx val="0"/>
          <c:order val="0"/>
          <c:tx>
            <c:strRef>
              <c:f>priceOverTime!$B$6</c:f>
              <c:strCache>
                <c:ptCount val="1"/>
                <c:pt idx="0">
                  <c:v>Fiction</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priceOverTime!$B$6</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priceOverTime!$B$6</c:f>
              <c:numCache>
                <c:formatCode>#,##0.00</c:formatCode>
                <c:ptCount val="11"/>
                <c:pt idx="0">
                  <c:v>15.583333333333334</c:v>
                </c:pt>
                <c:pt idx="1">
                  <c:v>9.6999999999999993</c:v>
                </c:pt>
                <c:pt idx="2">
                  <c:v>11.619047619047619</c:v>
                </c:pt>
                <c:pt idx="3">
                  <c:v>12.285714285714286</c:v>
                </c:pt>
                <c:pt idx="4">
                  <c:v>10.708333333333334</c:v>
                </c:pt>
                <c:pt idx="5">
                  <c:v>10.172413793103448</c:v>
                </c:pt>
                <c:pt idx="6">
                  <c:v>9.3529411764705888</c:v>
                </c:pt>
                <c:pt idx="7">
                  <c:v>12.631578947368421</c:v>
                </c:pt>
                <c:pt idx="8">
                  <c:v>8.8333333333333339</c:v>
                </c:pt>
                <c:pt idx="9">
                  <c:v>8.7619047619047628</c:v>
                </c:pt>
                <c:pt idx="10">
                  <c:v>9.35</c:v>
                </c:pt>
              </c:numCache>
            </c:numRef>
          </c:val>
        </c:ser>
        <c:ser>
          <c:idx val="1"/>
          <c:order val="1"/>
          <c:tx>
            <c:strRef>
              <c:f>priceOverTime!$B$6</c:f>
              <c:strCache>
                <c:ptCount val="1"/>
                <c:pt idx="0">
                  <c:v>Non Fiction</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priceOverTime!$B$6</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priceOverTime!$B$6</c:f>
              <c:numCache>
                <c:formatCode>#,##0.00</c:formatCode>
                <c:ptCount val="11"/>
                <c:pt idx="0">
                  <c:v>15.23076923076923</c:v>
                </c:pt>
                <c:pt idx="1">
                  <c:v>16</c:v>
                </c:pt>
                <c:pt idx="2">
                  <c:v>17.620689655172413</c:v>
                </c:pt>
                <c:pt idx="3">
                  <c:v>17.482758620689655</c:v>
                </c:pt>
                <c:pt idx="4">
                  <c:v>18.192307692307693</c:v>
                </c:pt>
                <c:pt idx="5">
                  <c:v>20.80952380952381</c:v>
                </c:pt>
                <c:pt idx="6">
                  <c:v>10.969696969696969</c:v>
                </c:pt>
                <c:pt idx="7">
                  <c:v>13.516129032258064</c:v>
                </c:pt>
                <c:pt idx="8">
                  <c:v>13.73076923076923</c:v>
                </c:pt>
                <c:pt idx="9">
                  <c:v>11.793103448275861</c:v>
                </c:pt>
                <c:pt idx="10">
                  <c:v>10.566666666666666</c:v>
                </c:pt>
              </c:numCache>
            </c:numRef>
          </c:val>
        </c:ser>
        <c:dLbls>
          <c:dLblPos val="outEnd"/>
          <c:showLegendKey val="0"/>
          <c:showVal val="1"/>
          <c:showCatName val="0"/>
          <c:showSerName val="0"/>
          <c:showPercent val="0"/>
          <c:showBubbleSize val="0"/>
        </c:dLbls>
        <c:gapWidth val="105"/>
        <c:overlap val="-40"/>
        <c:axId val="442621360"/>
        <c:axId val="442619008"/>
      </c:barChart>
      <c:catAx>
        <c:axId val="4426213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42619008"/>
        <c:crosses val="autoZero"/>
        <c:auto val="1"/>
        <c:lblAlgn val="ctr"/>
        <c:lblOffset val="100"/>
        <c:noMultiLvlLbl val="0"/>
      </c:catAx>
      <c:valAx>
        <c:axId val="442619008"/>
        <c:scaling>
          <c:orientation val="minMax"/>
        </c:scaling>
        <c:delete val="0"/>
        <c:axPos val="l"/>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42621360"/>
        <c:crosses val="autoZero"/>
        <c:crossBetween val="between"/>
      </c:valAx>
      <c:spPr>
        <a:noFill/>
        <a:ln>
          <a:noFill/>
        </a:ln>
        <a:effectLst/>
      </c:spPr>
    </c:plotArea>
    <c:legend>
      <c:legendPos val="b"/>
      <c:layout>
        <c:manualLayout>
          <c:xMode val="edge"/>
          <c:yMode val="edge"/>
          <c:x val="0.73835665283027119"/>
          <c:y val="2.4144441632589966E-2"/>
          <c:w val="0.17447859398853288"/>
          <c:h val="7.380052707283117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5"/>
          <c:dPt>
            <c:idx val="0"/>
            <c:bubble3D val="0"/>
            <c:spPr>
              <a:solidFill>
                <a:schemeClr val="accent2"/>
              </a:solidFill>
              <a:ln w="19050">
                <a:noFill/>
              </a:ln>
              <a:effectLst/>
            </c:spPr>
          </c:dPt>
          <c:dPt>
            <c:idx val="1"/>
            <c:bubble3D val="0"/>
            <c:spPr>
              <a:solidFill>
                <a:schemeClr val="bg2">
                  <a:lumMod val="10000"/>
                </a:schemeClr>
              </a:solidFill>
              <a:ln w="19050">
                <a:noFill/>
              </a:ln>
              <a:effectLst/>
            </c:spPr>
          </c:dPt>
          <c:val>
            <c:numRef>
              <c:f>'Pivot table'!$C$31:$D$31</c:f>
              <c:numCache>
                <c:formatCode>0%</c:formatCode>
                <c:ptCount val="2"/>
                <c:pt idx="0">
                  <c:v>0.43636363636363634</c:v>
                </c:pt>
                <c:pt idx="1">
                  <c:v>0.5636363636363636</c:v>
                </c:pt>
              </c:numCache>
            </c:numRef>
          </c:val>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Top 50 Bestselling Books Performance.xlsx]ratingByYear!Avg RagingYEar</c:name>
    <c:fmtId val="90"/>
  </c:pivotSource>
  <c:chart>
    <c:title>
      <c:tx>
        <c:strRef>
          <c:f>ratingByYear!$B$2</c:f>
          <c:strCache>
            <c:ptCount val="1"/>
            <c:pt idx="0">
              <c:v>Average Rating Per Year</c:v>
            </c:pt>
          </c:strCache>
        </c:strRef>
      </c:tx>
      <c:layout>
        <c:manualLayout>
          <c:xMode val="edge"/>
          <c:yMode val="edge"/>
          <c:x val="3.4447460445714791E-2"/>
          <c:y val="4.4264597188707289E-2"/>
        </c:manualLayout>
      </c:layout>
      <c:overlay val="1"/>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1"/>
          <c:showVal val="1"/>
          <c:showCatName val="1"/>
          <c:showSerName val="1"/>
          <c:showPercent val="1"/>
          <c:showBubbleSize val="1"/>
          <c:extLst>
            <c:ext xmlns:c15="http://schemas.microsoft.com/office/drawing/2012/chart" uri="{CE6537A1-D6FC-4f65-9D91-7224C49458BB}"/>
          </c:extLst>
        </c:dLbl>
      </c:pivotFmt>
      <c:pivotFmt>
        <c:idx val="1"/>
      </c:pivotFmt>
      <c:pivotFmt>
        <c:idx val="2"/>
      </c:pivotFmt>
      <c:pivotFmt>
        <c:idx val="3"/>
      </c:pivotFmt>
      <c:pivotFmt>
        <c:idx val="4"/>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6"/>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s>
    <c:plotArea>
      <c:layout>
        <c:manualLayout>
          <c:layoutTarget val="inner"/>
          <c:xMode val="edge"/>
          <c:yMode val="edge"/>
          <c:x val="9.5812073490813651E-2"/>
          <c:y val="0.2172727073085878"/>
          <c:w val="0.87982467191601066"/>
          <c:h val="0.59799150679163893"/>
        </c:manualLayout>
      </c:layout>
      <c:lineChart>
        <c:grouping val="standard"/>
        <c:varyColors val="0"/>
        <c:ser>
          <c:idx val="0"/>
          <c:order val="0"/>
          <c:tx>
            <c:strRef>
              <c:f>ratingByYear!$B$2</c:f>
              <c:strCache>
                <c:ptCount val="1"/>
                <c:pt idx="0">
                  <c:v>Fiction</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ratingByYear!$B$2</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ratingByYear!$B$2</c:f>
              <c:numCache>
                <c:formatCode>#,##0.00</c:formatCode>
                <c:ptCount val="11"/>
                <c:pt idx="0">
                  <c:v>4.5916666666666668</c:v>
                </c:pt>
                <c:pt idx="1">
                  <c:v>4.6149999999999993</c:v>
                </c:pt>
                <c:pt idx="2">
                  <c:v>4.6190476190476186</c:v>
                </c:pt>
                <c:pt idx="3">
                  <c:v>4.4952380952380953</c:v>
                </c:pt>
                <c:pt idx="4">
                  <c:v>4.5458333333333334</c:v>
                </c:pt>
                <c:pt idx="5">
                  <c:v>4.6310344827586212</c:v>
                </c:pt>
                <c:pt idx="6">
                  <c:v>4.6529411764705877</c:v>
                </c:pt>
                <c:pt idx="7">
                  <c:v>4.7157894736842101</c:v>
                </c:pt>
                <c:pt idx="8">
                  <c:v>4.7374999999999989</c:v>
                </c:pt>
                <c:pt idx="9">
                  <c:v>4.7380952380952372</c:v>
                </c:pt>
                <c:pt idx="10">
                  <c:v>4.8199999999999994</c:v>
                </c:pt>
              </c:numCache>
            </c:numRef>
          </c:val>
          <c:smooth val="0"/>
          <c:extLst xmlns:c16r2="http://schemas.microsoft.com/office/drawing/2015/06/chart">
            <c:ext xmlns:c16="http://schemas.microsoft.com/office/drawing/2014/chart" uri="{C3380CC4-5D6E-409C-BE32-E72D297353CC}">
              <c16:uniqueId val="{00000000-E4DE-40D3-9A42-7A4B257B9CC2}"/>
            </c:ext>
          </c:extLst>
        </c:ser>
        <c:ser>
          <c:idx val="1"/>
          <c:order val="1"/>
          <c:tx>
            <c:strRef>
              <c:f>ratingByYear!$B$2</c:f>
              <c:strCache>
                <c:ptCount val="1"/>
                <c:pt idx="0">
                  <c:v>Non Fiction</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ratingByYear!$B$2</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ratingByYear!$B$2</c:f>
              <c:numCache>
                <c:formatCode>#,##0.00</c:formatCode>
                <c:ptCount val="11"/>
                <c:pt idx="0">
                  <c:v>4.5769230769230766</c:v>
                </c:pt>
                <c:pt idx="1">
                  <c:v>4.5199999999999996</c:v>
                </c:pt>
                <c:pt idx="2">
                  <c:v>4.5137931034482763</c:v>
                </c:pt>
                <c:pt idx="3">
                  <c:v>4.5586206896551724</c:v>
                </c:pt>
                <c:pt idx="4">
                  <c:v>4.5615384615384613</c:v>
                </c:pt>
                <c:pt idx="5">
                  <c:v>4.6095238095238091</c:v>
                </c:pt>
                <c:pt idx="6">
                  <c:v>4.6454545454545446</c:v>
                </c:pt>
                <c:pt idx="7">
                  <c:v>4.6548387096774189</c:v>
                </c:pt>
                <c:pt idx="8">
                  <c:v>4.5884615384615381</c:v>
                </c:pt>
                <c:pt idx="9">
                  <c:v>4.617241379310344</c:v>
                </c:pt>
                <c:pt idx="10">
                  <c:v>4.6866666666666656</c:v>
                </c:pt>
              </c:numCache>
            </c:numRef>
          </c:val>
          <c:smooth val="0"/>
        </c:ser>
        <c:dLbls>
          <c:showLegendKey val="0"/>
          <c:showVal val="0"/>
          <c:showCatName val="0"/>
          <c:showSerName val="0"/>
          <c:showPercent val="0"/>
          <c:showBubbleSize val="0"/>
        </c:dLbls>
        <c:marker val="1"/>
        <c:smooth val="0"/>
        <c:axId val="442620576"/>
        <c:axId val="442622536"/>
      </c:lineChart>
      <c:catAx>
        <c:axId val="4426205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42622536"/>
        <c:crosses val="autoZero"/>
        <c:auto val="1"/>
        <c:lblAlgn val="ctr"/>
        <c:lblOffset val="100"/>
        <c:noMultiLvlLbl val="0"/>
      </c:catAx>
      <c:valAx>
        <c:axId val="442622536"/>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42620576"/>
        <c:crosses val="autoZero"/>
        <c:crossBetween val="between"/>
      </c:valAx>
      <c:spPr>
        <a:noFill/>
        <a:ln>
          <a:noFill/>
        </a:ln>
        <a:effectLst/>
      </c:spPr>
    </c:plotArea>
    <c:legend>
      <c:legendPos val="t"/>
      <c:layout>
        <c:manualLayout>
          <c:xMode val="edge"/>
          <c:yMode val="edge"/>
          <c:x val="0.67571576808712863"/>
          <c:y val="7.1094787527792622E-2"/>
          <c:w val="0.28841942607630944"/>
          <c:h val="7.884672763307137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Top 50 Bestselling Books Performance.xlsx]reviewDistribution!PivotTable2</c:name>
    <c:fmtId val="10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Review group Distribution</a:t>
            </a:r>
          </a:p>
        </c:rich>
      </c:tx>
      <c:layout>
        <c:manualLayout>
          <c:xMode val="edge"/>
          <c:yMode val="edge"/>
          <c:x val="3.1777724754102711E-2"/>
          <c:y val="3.7037037037037035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pivotFmt>
      <c:pivotFmt>
        <c:idx val="1"/>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9"/>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s>
    <c:plotArea>
      <c:layout>
        <c:manualLayout>
          <c:layoutTarget val="inner"/>
          <c:xMode val="edge"/>
          <c:yMode val="edge"/>
          <c:x val="0.21750629656141471"/>
          <c:y val="0.18652850685331002"/>
          <c:w val="0.73443983138471325"/>
          <c:h val="0.70607210557013711"/>
        </c:manualLayout>
      </c:layout>
      <c:barChart>
        <c:barDir val="bar"/>
        <c:grouping val="clustered"/>
        <c:varyColors val="0"/>
        <c:ser>
          <c:idx val="0"/>
          <c:order val="0"/>
          <c:tx>
            <c:strRef>
              <c:f>reviewDistribution!$B$8</c:f>
              <c:strCache>
                <c:ptCount val="1"/>
                <c:pt idx="0">
                  <c:v>Fiction</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reviewDistribution!$B$8</c:f>
              <c:strCache>
                <c:ptCount val="5"/>
                <c:pt idx="0">
                  <c:v>80037-100036</c:v>
                </c:pt>
                <c:pt idx="1">
                  <c:v>60037-80036</c:v>
                </c:pt>
                <c:pt idx="2">
                  <c:v>40037-60036</c:v>
                </c:pt>
                <c:pt idx="3">
                  <c:v>20037-40036</c:v>
                </c:pt>
                <c:pt idx="4">
                  <c:v>37-20036</c:v>
                </c:pt>
              </c:strCache>
            </c:strRef>
          </c:cat>
          <c:val>
            <c:numRef>
              <c:f>reviewDistribution!$B$8</c:f>
              <c:numCache>
                <c:formatCode>General</c:formatCode>
                <c:ptCount val="5"/>
                <c:pt idx="0">
                  <c:v>1</c:v>
                </c:pt>
                <c:pt idx="1">
                  <c:v>2</c:v>
                </c:pt>
                <c:pt idx="2">
                  <c:v>11</c:v>
                </c:pt>
                <c:pt idx="3">
                  <c:v>54</c:v>
                </c:pt>
                <c:pt idx="4">
                  <c:v>172</c:v>
                </c:pt>
              </c:numCache>
            </c:numRef>
          </c:val>
        </c:ser>
        <c:ser>
          <c:idx val="1"/>
          <c:order val="1"/>
          <c:tx>
            <c:strRef>
              <c:f>reviewDistribution!$B$8</c:f>
              <c:strCache>
                <c:ptCount val="1"/>
                <c:pt idx="0">
                  <c:v>Non Fiction</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reviewDistribution!$B$8</c:f>
              <c:strCache>
                <c:ptCount val="5"/>
                <c:pt idx="0">
                  <c:v>80037-100036</c:v>
                </c:pt>
                <c:pt idx="1">
                  <c:v>60037-80036</c:v>
                </c:pt>
                <c:pt idx="2">
                  <c:v>40037-60036</c:v>
                </c:pt>
                <c:pt idx="3">
                  <c:v>20037-40036</c:v>
                </c:pt>
                <c:pt idx="4">
                  <c:v>37-20036</c:v>
                </c:pt>
              </c:strCache>
            </c:strRef>
          </c:cat>
          <c:val>
            <c:numRef>
              <c:f>reviewDistribution!$B$8</c:f>
              <c:numCache>
                <c:formatCode>General</c:formatCode>
                <c:ptCount val="5"/>
                <c:pt idx="1">
                  <c:v>2</c:v>
                </c:pt>
                <c:pt idx="3">
                  <c:v>36</c:v>
                </c:pt>
                <c:pt idx="4">
                  <c:v>272</c:v>
                </c:pt>
              </c:numCache>
            </c:numRef>
          </c:val>
        </c:ser>
        <c:dLbls>
          <c:dLblPos val="outEnd"/>
          <c:showLegendKey val="0"/>
          <c:showVal val="1"/>
          <c:showCatName val="0"/>
          <c:showSerName val="0"/>
          <c:showPercent val="0"/>
          <c:showBubbleSize val="0"/>
        </c:dLbls>
        <c:gapWidth val="102"/>
        <c:overlap val="-50"/>
        <c:axId val="442622928"/>
        <c:axId val="442623320"/>
      </c:barChart>
      <c:catAx>
        <c:axId val="442622928"/>
        <c:scaling>
          <c:orientation val="minMax"/>
        </c:scaling>
        <c:delete val="0"/>
        <c:axPos val="l"/>
        <c:title>
          <c:tx>
            <c:strRef>
              <c:f>reviewDistribution!$B$8</c:f>
              <c:strCache>
                <c:ptCount val="1"/>
                <c:pt idx="0">
                  <c:v>Reviews</c:v>
                </c:pt>
              </c:strCache>
            </c:strRef>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42623320"/>
        <c:crosses val="autoZero"/>
        <c:auto val="1"/>
        <c:lblAlgn val="ctr"/>
        <c:lblOffset val="100"/>
        <c:noMultiLvlLbl val="0"/>
      </c:catAx>
      <c:valAx>
        <c:axId val="4426233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42622928"/>
        <c:crosses val="autoZero"/>
        <c:crossBetween val="between"/>
      </c:valAx>
      <c:spPr>
        <a:noFill/>
        <a:ln>
          <a:noFill/>
        </a:ln>
        <a:effectLst/>
      </c:spPr>
    </c:plotArea>
    <c:legend>
      <c:legendPos val="t"/>
      <c:layout>
        <c:manualLayout>
          <c:xMode val="edge"/>
          <c:yMode val="edge"/>
          <c:x val="0.71891407513454753"/>
          <c:y val="4.358814523184603E-2"/>
          <c:w val="0.27484692375902658"/>
          <c:h val="3.780764557197837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0">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tx1"/>
    </cs:fontRef>
    <cs:spPr>
      <a:ln w="9525" cap="rnd">
        <a:solidFill>
          <a:schemeClr val="phClr">
            <a:alpha val="50000"/>
          </a:scheme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15000"/>
            <a:lumOff val="8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50">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tx1"/>
    </cs:fontRef>
    <cs:spPr>
      <a:ln w="9525" cap="rnd">
        <a:solidFill>
          <a:schemeClr val="phClr">
            <a:alpha val="50000"/>
          </a:scheme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15000"/>
            <a:lumOff val="8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image" Target="../media/image1.jpg"/><Relationship Id="rId5" Type="http://schemas.openxmlformats.org/officeDocument/2006/relationships/chart" Target="../charts/chart16.xml"/><Relationship Id="rId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editAs="oneCell">
    <xdr:from>
      <xdr:col>1</xdr:col>
      <xdr:colOff>38101</xdr:colOff>
      <xdr:row>1</xdr:row>
      <xdr:rowOff>57150</xdr:rowOff>
    </xdr:from>
    <xdr:to>
      <xdr:col>1</xdr:col>
      <xdr:colOff>1691537</xdr:colOff>
      <xdr:row>2</xdr:row>
      <xdr:rowOff>180975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7701" y="200025"/>
          <a:ext cx="1653436" cy="3143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609599</xdr:colOff>
      <xdr:row>9</xdr:row>
      <xdr:rowOff>57150</xdr:rowOff>
    </xdr:from>
    <xdr:to>
      <xdr:col>9</xdr:col>
      <xdr:colOff>333374</xdr:colOff>
      <xdr:row>24</xdr:row>
      <xdr:rowOff>152400</xdr:rowOff>
    </xdr:to>
    <xdr:graphicFrame macro="">
      <xdr:nvGraphicFramePr>
        <xdr:cNvPr id="2" name="Chart 1">
          <a:extLst>
            <a:ext uri="{FF2B5EF4-FFF2-40B4-BE49-F238E27FC236}">
              <a16:creationId xmlns=""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609599</xdr:colOff>
      <xdr:row>9</xdr:row>
      <xdr:rowOff>47625</xdr:rowOff>
    </xdr:from>
    <xdr:to>
      <xdr:col>18</xdr:col>
      <xdr:colOff>295274</xdr:colOff>
      <xdr:row>24</xdr:row>
      <xdr:rowOff>95250</xdr:rowOff>
    </xdr:to>
    <xdr:graphicFrame macro="">
      <xdr:nvGraphicFramePr>
        <xdr:cNvPr id="3" name="Chart 2">
          <a:extLst>
            <a:ext uri="{FF2B5EF4-FFF2-40B4-BE49-F238E27FC236}">
              <a16:creationId xmlns=""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504827</xdr:colOff>
      <xdr:row>0</xdr:row>
      <xdr:rowOff>166688</xdr:rowOff>
    </xdr:from>
    <xdr:to>
      <xdr:col>11</xdr:col>
      <xdr:colOff>514351</xdr:colOff>
      <xdr:row>14</xdr:row>
      <xdr:rowOff>171450</xdr:rowOff>
    </xdr:to>
    <xdr:graphicFrame macro="">
      <xdr:nvGraphicFramePr>
        <xdr:cNvPr id="2" name="Chart 1">
          <a:extLst>
            <a:ext uri="{FF2B5EF4-FFF2-40B4-BE49-F238E27FC236}">
              <a16:creationId xmlns=""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466724</xdr:colOff>
      <xdr:row>15</xdr:row>
      <xdr:rowOff>147637</xdr:rowOff>
    </xdr:from>
    <xdr:to>
      <xdr:col>12</xdr:col>
      <xdr:colOff>442911</xdr:colOff>
      <xdr:row>29</xdr:row>
      <xdr:rowOff>100012</xdr:rowOff>
    </xdr:to>
    <xdr:graphicFrame macro="">
      <xdr:nvGraphicFramePr>
        <xdr:cNvPr id="4" name="Chart 3">
          <a:extLst>
            <a:ext uri="{FF2B5EF4-FFF2-40B4-BE49-F238E27FC236}">
              <a16:creationId xmlns=""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161925</xdr:colOff>
      <xdr:row>5</xdr:row>
      <xdr:rowOff>95250</xdr:rowOff>
    </xdr:from>
    <xdr:to>
      <xdr:col>15</xdr:col>
      <xdr:colOff>0</xdr:colOff>
      <xdr:row>19</xdr:row>
      <xdr:rowOff>171450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447675</xdr:colOff>
      <xdr:row>4</xdr:row>
      <xdr:rowOff>114300</xdr:rowOff>
    </xdr:from>
    <xdr:to>
      <xdr:col>13</xdr:col>
      <xdr:colOff>114300</xdr:colOff>
      <xdr:row>20</xdr:row>
      <xdr:rowOff>19050</xdr:rowOff>
    </xdr:to>
    <xdr:graphicFrame macro="">
      <xdr:nvGraphicFramePr>
        <xdr:cNvPr id="3" name="PriceFreq">
          <a:extLst>
            <a:ext uri="{FF2B5EF4-FFF2-40B4-BE49-F238E27FC236}">
              <a16:creationId xmlns=""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28575</xdr:colOff>
      <xdr:row>4</xdr:row>
      <xdr:rowOff>85725</xdr:rowOff>
    </xdr:from>
    <xdr:to>
      <xdr:col>15</xdr:col>
      <xdr:colOff>552450</xdr:colOff>
      <xdr:row>19</xdr:row>
      <xdr:rowOff>133350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381000</xdr:colOff>
      <xdr:row>3</xdr:row>
      <xdr:rowOff>4762</xdr:rowOff>
    </xdr:from>
    <xdr:to>
      <xdr:col>15</xdr:col>
      <xdr:colOff>19050</xdr:colOff>
      <xdr:row>16</xdr:row>
      <xdr:rowOff>123825</xdr:rowOff>
    </xdr:to>
    <xdr:graphicFrame macro="">
      <xdr:nvGraphicFramePr>
        <xdr:cNvPr id="2" name="Chart 1">
          <a:extLst>
            <a:ext uri="{FF2B5EF4-FFF2-40B4-BE49-F238E27FC236}">
              <a16:creationId xmlns=""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19050</xdr:colOff>
      <xdr:row>2</xdr:row>
      <xdr:rowOff>9525</xdr:rowOff>
    </xdr:from>
    <xdr:to>
      <xdr:col>11</xdr:col>
      <xdr:colOff>419100</xdr:colOff>
      <xdr:row>16</xdr:row>
      <xdr:rowOff>38100</xdr:rowOff>
    </xdr:to>
    <xdr:graphicFrame macro="">
      <xdr:nvGraphicFramePr>
        <xdr:cNvPr id="5" name="Chart 4">
          <a:extLst>
            <a:ext uri="{FF2B5EF4-FFF2-40B4-BE49-F238E27FC236}">
              <a16:creationId xmlns="" xmlns:a16="http://schemas.microsoft.com/office/drawing/2014/main" id="{00000000-0008-0000-08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390525</xdr:colOff>
      <xdr:row>15</xdr:row>
      <xdr:rowOff>38102</xdr:rowOff>
    </xdr:from>
    <xdr:to>
      <xdr:col>10</xdr:col>
      <xdr:colOff>219076</xdr:colOff>
      <xdr:row>27</xdr:row>
      <xdr:rowOff>180975</xdr:rowOff>
    </xdr:to>
    <xdr:graphicFrame macro="">
      <xdr:nvGraphicFramePr>
        <xdr:cNvPr id="2" name="Chart 1">
          <a:extLst>
            <a:ext uri="{FF2B5EF4-FFF2-40B4-BE49-F238E27FC236}">
              <a16:creationId xmlns=""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295275</xdr:colOff>
      <xdr:row>15</xdr:row>
      <xdr:rowOff>47625</xdr:rowOff>
    </xdr:from>
    <xdr:to>
      <xdr:col>17</xdr:col>
      <xdr:colOff>485774</xdr:colOff>
      <xdr:row>28</xdr:row>
      <xdr:rowOff>9525</xdr:rowOff>
    </xdr:to>
    <xdr:graphicFrame macro="">
      <xdr:nvGraphicFramePr>
        <xdr:cNvPr id="3" name="Chart 2">
          <a:extLst>
            <a:ext uri="{FF2B5EF4-FFF2-40B4-BE49-F238E27FC236}">
              <a16:creationId xmlns="" xmlns:a16="http://schemas.microsoft.com/office/drawing/2014/main" id="{00000000-0008-0000-09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0</xdr:colOff>
      <xdr:row>0</xdr:row>
      <xdr:rowOff>152400</xdr:rowOff>
    </xdr:from>
    <xdr:to>
      <xdr:col>11</xdr:col>
      <xdr:colOff>9525</xdr:colOff>
      <xdr:row>28</xdr:row>
      <xdr:rowOff>0</xdr:rowOff>
    </xdr:to>
    <xdr:cxnSp macro="">
      <xdr:nvCxnSpPr>
        <xdr:cNvPr id="5" name="Straight Connector 4">
          <a:extLst>
            <a:ext uri="{FF2B5EF4-FFF2-40B4-BE49-F238E27FC236}">
              <a16:creationId xmlns="" xmlns:a16="http://schemas.microsoft.com/office/drawing/2014/main" id="{00000000-0008-0000-0900-000005000000}"/>
            </a:ext>
          </a:extLst>
        </xdr:cNvPr>
        <xdr:cNvCxnSpPr/>
      </xdr:nvCxnSpPr>
      <xdr:spPr>
        <a:xfrm flipH="1">
          <a:off x="6715125" y="152400"/>
          <a:ext cx="9525" cy="5314950"/>
        </a:xfrm>
        <a:prstGeom prst="line">
          <a:avLst/>
        </a:prstGeom>
        <a:ln>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20</xdr:col>
      <xdr:colOff>174238</xdr:colOff>
      <xdr:row>3</xdr:row>
      <xdr:rowOff>174237</xdr:rowOff>
    </xdr:from>
    <xdr:to>
      <xdr:col>29</xdr:col>
      <xdr:colOff>46463</xdr:colOff>
      <xdr:row>35</xdr:row>
      <xdr:rowOff>127774</xdr:rowOff>
    </xdr:to>
    <xdr:sp macro="" textlink="">
      <xdr:nvSpPr>
        <xdr:cNvPr id="31" name="Rounded Rectangle 30"/>
        <xdr:cNvSpPr/>
      </xdr:nvSpPr>
      <xdr:spPr>
        <a:xfrm>
          <a:off x="11813323" y="998963"/>
          <a:ext cx="5006433" cy="5900854"/>
        </a:xfrm>
        <a:prstGeom prst="roundRect">
          <a:avLst>
            <a:gd name="adj" fmla="val 12350"/>
          </a:avLst>
        </a:prstGeom>
        <a:solidFill>
          <a:schemeClr val="tx1"/>
        </a:solidFill>
        <a:ln>
          <a:noFill/>
        </a:ln>
        <a:effectLst>
          <a:innerShdw blurRad="38100" dist="38100" dir="19500000">
            <a:schemeClr val="accent2">
              <a:lumMod val="50000"/>
              <a:alpha val="47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7</xdr:col>
      <xdr:colOff>278780</xdr:colOff>
      <xdr:row>3</xdr:row>
      <xdr:rowOff>174236</xdr:rowOff>
    </xdr:from>
    <xdr:to>
      <xdr:col>20</xdr:col>
      <xdr:colOff>139392</xdr:colOff>
      <xdr:row>19</xdr:row>
      <xdr:rowOff>46463</xdr:rowOff>
    </xdr:to>
    <xdr:sp macro="" textlink="">
      <xdr:nvSpPr>
        <xdr:cNvPr id="29" name="Rounded Rectangle 28"/>
        <xdr:cNvSpPr/>
      </xdr:nvSpPr>
      <xdr:spPr>
        <a:xfrm>
          <a:off x="4193323" y="998962"/>
          <a:ext cx="7585154" cy="2845885"/>
        </a:xfrm>
        <a:prstGeom prst="roundRect">
          <a:avLst>
            <a:gd name="adj" fmla="val 8691"/>
          </a:avLst>
        </a:prstGeom>
        <a:solidFill>
          <a:schemeClr val="tx1"/>
        </a:solidFill>
        <a:ln>
          <a:noFill/>
        </a:ln>
        <a:effectLst>
          <a:innerShdw blurRad="38100" dist="38100" dir="19500000">
            <a:schemeClr val="accent2">
              <a:lumMod val="50000"/>
              <a:alpha val="47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9</xdr:col>
      <xdr:colOff>336861</xdr:colOff>
      <xdr:row>20</xdr:row>
      <xdr:rowOff>116159</xdr:rowOff>
    </xdr:from>
    <xdr:to>
      <xdr:col>20</xdr:col>
      <xdr:colOff>81312</xdr:colOff>
      <xdr:row>34</xdr:row>
      <xdr:rowOff>92926</xdr:rowOff>
    </xdr:to>
    <xdr:sp macro="" textlink="">
      <xdr:nvSpPr>
        <xdr:cNvPr id="28" name="Rounded Rectangle 27"/>
        <xdr:cNvSpPr/>
      </xdr:nvSpPr>
      <xdr:spPr>
        <a:xfrm>
          <a:off x="5459452" y="4100397"/>
          <a:ext cx="6260945" cy="2578718"/>
        </a:xfrm>
        <a:prstGeom prst="roundRect">
          <a:avLst>
            <a:gd name="adj" fmla="val 12350"/>
          </a:avLst>
        </a:prstGeom>
        <a:solidFill>
          <a:schemeClr val="tx1"/>
        </a:solidFill>
        <a:ln>
          <a:noFill/>
        </a:ln>
        <a:effectLst>
          <a:innerShdw blurRad="38100" dist="38100" dir="19500000">
            <a:schemeClr val="accent2">
              <a:lumMod val="50000"/>
              <a:alpha val="47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0</xdr:col>
      <xdr:colOff>11616</xdr:colOff>
      <xdr:row>20</xdr:row>
      <xdr:rowOff>81310</xdr:rowOff>
    </xdr:from>
    <xdr:to>
      <xdr:col>9</xdr:col>
      <xdr:colOff>209085</xdr:colOff>
      <xdr:row>35</xdr:row>
      <xdr:rowOff>104542</xdr:rowOff>
    </xdr:to>
    <xdr:sp macro="" textlink="">
      <xdr:nvSpPr>
        <xdr:cNvPr id="26" name="Rounded Rectangle 25"/>
        <xdr:cNvSpPr/>
      </xdr:nvSpPr>
      <xdr:spPr>
        <a:xfrm>
          <a:off x="11616" y="4065548"/>
          <a:ext cx="5320060" cy="2811037"/>
        </a:xfrm>
        <a:prstGeom prst="roundRect">
          <a:avLst>
            <a:gd name="adj" fmla="val 12350"/>
          </a:avLst>
        </a:prstGeom>
        <a:solidFill>
          <a:schemeClr val="tx1"/>
        </a:solidFill>
        <a:ln>
          <a:noFill/>
        </a:ln>
        <a:effectLst>
          <a:innerShdw blurRad="38100" dist="38100" dir="19500000">
            <a:schemeClr val="accent2">
              <a:lumMod val="50000"/>
              <a:alpha val="47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0</xdr:col>
      <xdr:colOff>151007</xdr:colOff>
      <xdr:row>13</xdr:row>
      <xdr:rowOff>104543</xdr:rowOff>
    </xdr:from>
    <xdr:to>
      <xdr:col>5</xdr:col>
      <xdr:colOff>174238</xdr:colOff>
      <xdr:row>17</xdr:row>
      <xdr:rowOff>104543</xdr:rowOff>
    </xdr:to>
    <xdr:sp macro="" textlink="">
      <xdr:nvSpPr>
        <xdr:cNvPr id="25" name="Rounded Rectangle 24"/>
        <xdr:cNvSpPr/>
      </xdr:nvSpPr>
      <xdr:spPr>
        <a:xfrm>
          <a:off x="151007" y="2787805"/>
          <a:ext cx="2729725" cy="743415"/>
        </a:xfrm>
        <a:prstGeom prst="roundRect">
          <a:avLst/>
        </a:prstGeom>
        <a:solidFill>
          <a:schemeClr val="tx1"/>
        </a:solidFill>
        <a:ln>
          <a:noFill/>
        </a:ln>
        <a:effectLst>
          <a:innerShdw blurRad="38100" dist="38100" dir="19500000">
            <a:schemeClr val="accent2">
              <a:lumMod val="50000"/>
              <a:alpha val="47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0</xdr:col>
      <xdr:colOff>162624</xdr:colOff>
      <xdr:row>3</xdr:row>
      <xdr:rowOff>23231</xdr:rowOff>
    </xdr:from>
    <xdr:to>
      <xdr:col>7</xdr:col>
      <xdr:colOff>92927</xdr:colOff>
      <xdr:row>10</xdr:row>
      <xdr:rowOff>127776</xdr:rowOff>
    </xdr:to>
    <xdr:sp macro="" textlink="">
      <xdr:nvSpPr>
        <xdr:cNvPr id="6" name="Rounded Rectangle 5"/>
        <xdr:cNvSpPr/>
      </xdr:nvSpPr>
      <xdr:spPr>
        <a:xfrm>
          <a:off x="162624" y="847957"/>
          <a:ext cx="3844846" cy="1405520"/>
        </a:xfrm>
        <a:prstGeom prst="roundRect">
          <a:avLst>
            <a:gd name="adj" fmla="val 12350"/>
          </a:avLst>
        </a:prstGeom>
        <a:solidFill>
          <a:schemeClr val="tx1"/>
        </a:solidFill>
        <a:ln>
          <a:noFill/>
        </a:ln>
        <a:effectLst>
          <a:innerShdw blurRad="38100" dist="38100" dir="19500000">
            <a:schemeClr val="accent2">
              <a:lumMod val="50000"/>
              <a:alpha val="47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18</xdr:col>
      <xdr:colOff>151006</xdr:colOff>
      <xdr:row>0</xdr:row>
      <xdr:rowOff>81311</xdr:rowOff>
    </xdr:from>
    <xdr:to>
      <xdr:col>20</xdr:col>
      <xdr:colOff>453018</xdr:colOff>
      <xdr:row>2</xdr:row>
      <xdr:rowOff>139390</xdr:rowOff>
    </xdr:to>
    <xdr:sp macro="" textlink="">
      <xdr:nvSpPr>
        <xdr:cNvPr id="5" name="Rounded Rectangle 4"/>
        <xdr:cNvSpPr/>
      </xdr:nvSpPr>
      <xdr:spPr>
        <a:xfrm>
          <a:off x="10582043" y="81311"/>
          <a:ext cx="1510060" cy="696951"/>
        </a:xfrm>
        <a:prstGeom prst="roundRect">
          <a:avLst/>
        </a:prstGeom>
        <a:solidFill>
          <a:schemeClr val="tx1"/>
        </a:solidFill>
        <a:ln>
          <a:noFill/>
        </a:ln>
        <a:effectLst>
          <a:innerShdw blurRad="38100" dist="38100" dir="19500000">
            <a:schemeClr val="accent2">
              <a:lumMod val="50000"/>
              <a:alpha val="47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21</xdr:col>
      <xdr:colOff>580793</xdr:colOff>
      <xdr:row>0</xdr:row>
      <xdr:rowOff>104543</xdr:rowOff>
    </xdr:from>
    <xdr:to>
      <xdr:col>24</xdr:col>
      <xdr:colOff>302012</xdr:colOff>
      <xdr:row>2</xdr:row>
      <xdr:rowOff>162622</xdr:rowOff>
    </xdr:to>
    <xdr:sp macro="" textlink="">
      <xdr:nvSpPr>
        <xdr:cNvPr id="22" name="Rounded Rectangle 21"/>
        <xdr:cNvSpPr/>
      </xdr:nvSpPr>
      <xdr:spPr>
        <a:xfrm>
          <a:off x="12823903" y="104543"/>
          <a:ext cx="1510060" cy="696951"/>
        </a:xfrm>
        <a:prstGeom prst="roundRect">
          <a:avLst/>
        </a:prstGeom>
        <a:solidFill>
          <a:schemeClr val="tx1"/>
        </a:solidFill>
        <a:ln>
          <a:noFill/>
        </a:ln>
        <a:effectLst>
          <a:innerShdw blurRad="38100" dist="38100" dir="19500000">
            <a:schemeClr val="accent2">
              <a:lumMod val="50000"/>
              <a:alpha val="47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25</xdr:col>
      <xdr:colOff>557561</xdr:colOff>
      <xdr:row>0</xdr:row>
      <xdr:rowOff>104543</xdr:rowOff>
    </xdr:from>
    <xdr:to>
      <xdr:col>28</xdr:col>
      <xdr:colOff>534329</xdr:colOff>
      <xdr:row>2</xdr:row>
      <xdr:rowOff>162622</xdr:rowOff>
    </xdr:to>
    <xdr:sp macro="" textlink="">
      <xdr:nvSpPr>
        <xdr:cNvPr id="23" name="Rounded Rectangle 22"/>
        <xdr:cNvSpPr/>
      </xdr:nvSpPr>
      <xdr:spPr>
        <a:xfrm>
          <a:off x="15193537" y="104543"/>
          <a:ext cx="1510060" cy="696951"/>
        </a:xfrm>
        <a:prstGeom prst="roundRect">
          <a:avLst/>
        </a:prstGeom>
        <a:solidFill>
          <a:schemeClr val="tx1"/>
        </a:solidFill>
        <a:ln>
          <a:noFill/>
        </a:ln>
        <a:effectLst>
          <a:innerShdw blurRad="38100" dist="38100" dir="19500000">
            <a:schemeClr val="accent2">
              <a:lumMod val="50000"/>
              <a:alpha val="47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154479</xdr:colOff>
      <xdr:row>20</xdr:row>
      <xdr:rowOff>76638</xdr:rowOff>
    </xdr:from>
    <xdr:to>
      <xdr:col>9</xdr:col>
      <xdr:colOff>151006</xdr:colOff>
      <xdr:row>35</xdr:row>
      <xdr:rowOff>139652</xdr:rowOff>
    </xdr:to>
    <xdr:graphicFrame macro="">
      <xdr:nvGraphicFramePr>
        <xdr:cNvPr id="7" name="PriceFreq">
          <a:extLst>
            <a:ext uri="{FF2B5EF4-FFF2-40B4-BE49-F238E27FC236}">
              <a16:creationId xmlns="" xmlns:a16="http://schemas.microsoft.com/office/drawing/2014/main" id="{00000000-0008-0000-0A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302015</xdr:colOff>
      <xdr:row>13</xdr:row>
      <xdr:rowOff>179180</xdr:rowOff>
    </xdr:from>
    <xdr:to>
      <xdr:col>5</xdr:col>
      <xdr:colOff>99546</xdr:colOff>
      <xdr:row>17</xdr:row>
      <xdr:rowOff>174239</xdr:rowOff>
    </xdr:to>
    <mc:AlternateContent xmlns:mc="http://schemas.openxmlformats.org/markup-compatibility/2006" xmlns:a14="http://schemas.microsoft.com/office/drawing/2010/main">
      <mc:Choice Requires="a14">
        <xdr:graphicFrame macro="">
          <xdr:nvGraphicFramePr>
            <xdr:cNvPr id="3" name="Genre 1">
              <a:extLst>
                <a:ext uri="{FF2B5EF4-FFF2-40B4-BE49-F238E27FC236}">
                  <a16:creationId xmlns="" xmlns:a16="http://schemas.microsoft.com/office/drawing/2014/main" id="{00000000-0008-0000-0A00-000003000000}"/>
                </a:ext>
              </a:extLst>
            </xdr:cNvPr>
            <xdr:cNvGraphicFramePr/>
          </xdr:nvGraphicFramePr>
          <xdr:xfrm>
            <a:off x="0" y="0"/>
            <a:ext cx="0" cy="0"/>
          </xdr:xfrm>
          <a:graphic>
            <a:graphicData uri="http://schemas.microsoft.com/office/drawing/2010/slicer">
              <sle:slicer xmlns:sle="http://schemas.microsoft.com/office/drawing/2010/slicer" name="Genre 1"/>
            </a:graphicData>
          </a:graphic>
        </xdr:graphicFrame>
      </mc:Choice>
      <mc:Fallback xmlns="">
        <xdr:sp macro="" textlink="">
          <xdr:nvSpPr>
            <xdr:cNvPr id="0" name=""/>
            <xdr:cNvSpPr>
              <a:spLocks noTextEdit="1"/>
            </xdr:cNvSpPr>
          </xdr:nvSpPr>
          <xdr:spPr>
            <a:xfrm>
              <a:off x="302015" y="2862442"/>
              <a:ext cx="2504025" cy="7384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220703</xdr:colOff>
      <xdr:row>3</xdr:row>
      <xdr:rowOff>111015</xdr:rowOff>
    </xdr:from>
    <xdr:to>
      <xdr:col>6</xdr:col>
      <xdr:colOff>594786</xdr:colOff>
      <xdr:row>12</xdr:row>
      <xdr:rowOff>23231</xdr:rowOff>
    </xdr:to>
    <mc:AlternateContent xmlns:mc="http://schemas.openxmlformats.org/markup-compatibility/2006" xmlns:a14="http://schemas.microsoft.com/office/drawing/2010/main">
      <mc:Choice Requires="a14">
        <xdr:graphicFrame macro="">
          <xdr:nvGraphicFramePr>
            <xdr:cNvPr id="4" name="Year">
              <a:extLst>
                <a:ext uri="{FF2B5EF4-FFF2-40B4-BE49-F238E27FC236}">
                  <a16:creationId xmlns="" xmlns:a16="http://schemas.microsoft.com/office/drawing/2014/main" id="{00000000-0008-0000-0A00-000004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20703" y="935741"/>
              <a:ext cx="3684601" cy="15848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19</xdr:col>
      <xdr:colOff>232851</xdr:colOff>
      <xdr:row>0</xdr:row>
      <xdr:rowOff>79922</xdr:rowOff>
    </xdr:from>
    <xdr:ext cx="1094828" cy="435169"/>
    <xdr:sp macro="" textlink="'Pivot table'!E30">
      <xdr:nvSpPr>
        <xdr:cNvPr id="2" name="TextBox 1"/>
        <xdr:cNvSpPr txBox="1"/>
      </xdr:nvSpPr>
      <xdr:spPr>
        <a:xfrm>
          <a:off x="11267912" y="79922"/>
          <a:ext cx="1094828" cy="4351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2762B14F-C0A1-4547-8819-672799D5E10B}" type="TxLink">
            <a:rPr lang="en-US" sz="2800" b="0" i="0" u="none" strike="noStrike">
              <a:solidFill>
                <a:schemeClr val="accent2">
                  <a:lumMod val="60000"/>
                  <a:lumOff val="40000"/>
                </a:schemeClr>
              </a:solidFill>
              <a:latin typeface="Calibri"/>
              <a:ea typeface="+mn-ea"/>
              <a:cs typeface="Calibri"/>
            </a:rPr>
            <a:pPr marL="0" indent="0"/>
            <a:t>550</a:t>
          </a:fld>
          <a:endParaRPr lang="en-US" sz="2800" b="0" i="0" u="none" strike="noStrike">
            <a:solidFill>
              <a:schemeClr val="accent2">
                <a:lumMod val="60000"/>
                <a:lumOff val="40000"/>
              </a:schemeClr>
            </a:solidFill>
            <a:latin typeface="Calibri"/>
            <a:ea typeface="+mn-ea"/>
            <a:cs typeface="Calibri"/>
          </a:endParaRPr>
        </a:p>
      </xdr:txBody>
    </xdr:sp>
    <xdr:clientData/>
  </xdr:oneCellAnchor>
  <xdr:oneCellAnchor>
    <xdr:from>
      <xdr:col>22</xdr:col>
      <xdr:colOff>166092</xdr:colOff>
      <xdr:row>0</xdr:row>
      <xdr:rowOff>69641</xdr:rowOff>
    </xdr:from>
    <xdr:ext cx="1226207" cy="457066"/>
    <xdr:sp macro="" textlink="'Pivot table'!E32">
      <xdr:nvSpPr>
        <xdr:cNvPr id="10" name="TextBox 9"/>
        <xdr:cNvSpPr txBox="1"/>
      </xdr:nvSpPr>
      <xdr:spPr>
        <a:xfrm>
          <a:off x="13013226" y="69641"/>
          <a:ext cx="1226207" cy="4570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2440507A-DABE-4967-8477-476EC2CC474B}" type="TxLink">
            <a:rPr lang="en-US" sz="2800" b="0" i="0" u="none" strike="noStrike">
              <a:solidFill>
                <a:schemeClr val="accent2">
                  <a:lumMod val="60000"/>
                  <a:lumOff val="40000"/>
                </a:schemeClr>
              </a:solidFill>
              <a:latin typeface="Calibri"/>
              <a:ea typeface="+mn-ea"/>
              <a:cs typeface="Calibri"/>
            </a:rPr>
            <a:pPr marL="0" indent="0"/>
            <a:t>$13.10</a:t>
          </a:fld>
          <a:endParaRPr lang="en-US" sz="2800" b="0" i="0" u="none" strike="noStrike">
            <a:solidFill>
              <a:schemeClr val="accent2">
                <a:lumMod val="60000"/>
                <a:lumOff val="40000"/>
              </a:schemeClr>
            </a:solidFill>
            <a:latin typeface="Calibri"/>
            <a:ea typeface="+mn-ea"/>
            <a:cs typeface="Calibri"/>
          </a:endParaRPr>
        </a:p>
      </xdr:txBody>
    </xdr:sp>
    <xdr:clientData/>
  </xdr:oneCellAnchor>
  <xdr:oneCellAnchor>
    <xdr:from>
      <xdr:col>19</xdr:col>
      <xdr:colOff>243800</xdr:colOff>
      <xdr:row>1</xdr:row>
      <xdr:rowOff>25181</xdr:rowOff>
    </xdr:from>
    <xdr:ext cx="1094828" cy="325686"/>
    <xdr:sp macro="" textlink="">
      <xdr:nvSpPr>
        <xdr:cNvPr id="15" name="TextBox 14"/>
        <xdr:cNvSpPr txBox="1"/>
      </xdr:nvSpPr>
      <xdr:spPr>
        <a:xfrm>
          <a:off x="11278861" y="420120"/>
          <a:ext cx="1094828" cy="3256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0" i="0" u="none" strike="noStrike">
              <a:solidFill>
                <a:schemeClr val="accent2">
                  <a:lumMod val="60000"/>
                  <a:lumOff val="40000"/>
                </a:schemeClr>
              </a:solidFill>
              <a:latin typeface="Calibri"/>
              <a:cs typeface="Calibri"/>
            </a:rPr>
            <a:t>Count</a:t>
          </a:r>
        </a:p>
      </xdr:txBody>
    </xdr:sp>
    <xdr:clientData/>
  </xdr:oneCellAnchor>
  <xdr:oneCellAnchor>
    <xdr:from>
      <xdr:col>22</xdr:col>
      <xdr:colOff>186654</xdr:colOff>
      <xdr:row>1</xdr:row>
      <xdr:rowOff>49746</xdr:rowOff>
    </xdr:from>
    <xdr:ext cx="1226207" cy="252000"/>
    <xdr:sp macro="" textlink="'Pivot table'!B22">
      <xdr:nvSpPr>
        <xdr:cNvPr id="16" name="TextBox 15"/>
        <xdr:cNvSpPr txBox="1"/>
      </xdr:nvSpPr>
      <xdr:spPr>
        <a:xfrm>
          <a:off x="13033788" y="444685"/>
          <a:ext cx="1226207" cy="252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EF4C0C0A-A248-4C38-AB2F-FB10F1155023}" type="TxLink">
            <a:rPr lang="en-US" sz="1400" b="0" i="0" u="none" strike="noStrike">
              <a:solidFill>
                <a:schemeClr val="accent2">
                  <a:lumMod val="60000"/>
                  <a:lumOff val="40000"/>
                </a:schemeClr>
              </a:solidFill>
              <a:latin typeface="Calibri"/>
              <a:ea typeface="+mn-ea"/>
              <a:cs typeface="Calibri"/>
            </a:rPr>
            <a:pPr marL="0" indent="0"/>
            <a:t>Average Price</a:t>
          </a:fld>
          <a:endParaRPr lang="en-US" sz="1400" b="0" i="0" u="none" strike="noStrike">
            <a:solidFill>
              <a:schemeClr val="accent2">
                <a:lumMod val="60000"/>
                <a:lumOff val="40000"/>
              </a:schemeClr>
            </a:solidFill>
            <a:latin typeface="Calibri"/>
            <a:ea typeface="+mn-ea"/>
            <a:cs typeface="Calibri"/>
          </a:endParaRPr>
        </a:p>
      </xdr:txBody>
    </xdr:sp>
    <xdr:clientData/>
  </xdr:oneCellAnchor>
  <xdr:twoCellAnchor>
    <xdr:from>
      <xdr:col>26</xdr:col>
      <xdr:colOff>216563</xdr:colOff>
      <xdr:row>0</xdr:row>
      <xdr:rowOff>81206</xdr:rowOff>
    </xdr:from>
    <xdr:to>
      <xdr:col>28</xdr:col>
      <xdr:colOff>367570</xdr:colOff>
      <xdr:row>1</xdr:row>
      <xdr:rowOff>144133</xdr:rowOff>
    </xdr:to>
    <xdr:sp macro="" textlink="'Pivot table'!E33">
      <xdr:nvSpPr>
        <xdr:cNvPr id="14" name="TextBox 13"/>
        <xdr:cNvSpPr txBox="1"/>
      </xdr:nvSpPr>
      <xdr:spPr>
        <a:xfrm>
          <a:off x="15456563" y="81206"/>
          <a:ext cx="1080275" cy="457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144B4221-DE01-4FD2-A59F-61DD1826A069}" type="TxLink">
            <a:rPr lang="en-US" sz="2800" b="0" i="0" u="none" strike="noStrike">
              <a:solidFill>
                <a:schemeClr val="accent2">
                  <a:lumMod val="60000"/>
                  <a:lumOff val="40000"/>
                </a:schemeClr>
              </a:solidFill>
              <a:latin typeface="Calibri"/>
              <a:ea typeface="+mn-ea"/>
              <a:cs typeface="Calibri"/>
            </a:rPr>
            <a:pPr marL="0" indent="0"/>
            <a:t>4.62</a:t>
          </a:fld>
          <a:endParaRPr lang="en-US" sz="2800" b="0" i="0" u="none" strike="noStrike">
            <a:solidFill>
              <a:schemeClr val="accent2">
                <a:lumMod val="60000"/>
                <a:lumOff val="40000"/>
              </a:schemeClr>
            </a:solidFill>
            <a:latin typeface="Calibri"/>
            <a:ea typeface="+mn-ea"/>
            <a:cs typeface="Calibri"/>
          </a:endParaRPr>
        </a:p>
      </xdr:txBody>
    </xdr:sp>
    <xdr:clientData/>
  </xdr:twoCellAnchor>
  <xdr:twoCellAnchor>
    <xdr:from>
      <xdr:col>26</xdr:col>
      <xdr:colOff>54340</xdr:colOff>
      <xdr:row>1</xdr:row>
      <xdr:rowOff>32658</xdr:rowOff>
    </xdr:from>
    <xdr:to>
      <xdr:col>28</xdr:col>
      <xdr:colOff>446210</xdr:colOff>
      <xdr:row>2</xdr:row>
      <xdr:rowOff>79163</xdr:rowOff>
    </xdr:to>
    <xdr:sp macro="" textlink="'Pivot table'!B20">
      <xdr:nvSpPr>
        <xdr:cNvPr id="17" name="TextBox 16"/>
        <xdr:cNvSpPr txBox="1"/>
      </xdr:nvSpPr>
      <xdr:spPr>
        <a:xfrm>
          <a:off x="15294340" y="427597"/>
          <a:ext cx="1321138" cy="2904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4F0BB4DA-83F6-4E44-8D97-B7358CA46DB0}" type="TxLink">
            <a:rPr lang="en-US" sz="1400" b="0" i="0" u="none" strike="noStrike">
              <a:solidFill>
                <a:schemeClr val="accent2">
                  <a:lumMod val="60000"/>
                  <a:lumOff val="40000"/>
                </a:schemeClr>
              </a:solidFill>
              <a:latin typeface="Calibri"/>
              <a:ea typeface="+mn-ea"/>
              <a:cs typeface="Calibri"/>
            </a:rPr>
            <a:pPr marL="0" indent="0"/>
            <a:t>Average Rating</a:t>
          </a:fld>
          <a:endParaRPr lang="en-US" sz="1400" b="0" i="0" u="none" strike="noStrike">
            <a:solidFill>
              <a:schemeClr val="accent2">
                <a:lumMod val="60000"/>
                <a:lumOff val="40000"/>
              </a:schemeClr>
            </a:solidFill>
            <a:latin typeface="Calibri"/>
            <a:ea typeface="+mn-ea"/>
            <a:cs typeface="Calibri"/>
          </a:endParaRPr>
        </a:p>
      </xdr:txBody>
    </xdr:sp>
    <xdr:clientData/>
  </xdr:twoCellAnchor>
  <xdr:twoCellAnchor>
    <xdr:from>
      <xdr:col>7</xdr:col>
      <xdr:colOff>356757</xdr:colOff>
      <xdr:row>4</xdr:row>
      <xdr:rowOff>58080</xdr:rowOff>
    </xdr:from>
    <xdr:to>
      <xdr:col>20</xdr:col>
      <xdr:colOff>162623</xdr:colOff>
      <xdr:row>19</xdr:row>
      <xdr:rowOff>174238</xdr:rowOff>
    </xdr:to>
    <xdr:graphicFrame macro="">
      <xdr:nvGraphicFramePr>
        <xdr:cNvPr id="19" name=" priceYea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46460</xdr:colOff>
      <xdr:row>0</xdr:row>
      <xdr:rowOff>23232</xdr:rowOff>
    </xdr:from>
    <xdr:to>
      <xdr:col>19</xdr:col>
      <xdr:colOff>476250</xdr:colOff>
      <xdr:row>3</xdr:row>
      <xdr:rowOff>13472</xdr:rowOff>
    </xdr:to>
    <xdr:graphicFrame macro="">
      <xdr:nvGraphicFramePr>
        <xdr:cNvPr id="24" name="Chart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441403</xdr:colOff>
      <xdr:row>21</xdr:row>
      <xdr:rowOff>34849</xdr:rowOff>
    </xdr:from>
    <xdr:to>
      <xdr:col>19</xdr:col>
      <xdr:colOff>575939</xdr:colOff>
      <xdr:row>35</xdr:row>
      <xdr:rowOff>151006</xdr:rowOff>
    </xdr:to>
    <xdr:graphicFrame macro="">
      <xdr:nvGraphicFramePr>
        <xdr:cNvPr id="21" name="Chart 20">
          <a:extLst>
            <a:ext uri="{FF2B5EF4-FFF2-40B4-BE49-F238E27FC236}">
              <a16:creationId xmlns=""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348475</xdr:colOff>
      <xdr:row>4</xdr:row>
      <xdr:rowOff>174239</xdr:rowOff>
    </xdr:from>
    <xdr:to>
      <xdr:col>28</xdr:col>
      <xdr:colOff>598753</xdr:colOff>
      <xdr:row>35</xdr:row>
      <xdr:rowOff>81311</xdr:rowOff>
    </xdr:to>
    <xdr:graphicFrame macro="">
      <xdr:nvGraphicFramePr>
        <xdr:cNvPr id="30"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151006</xdr:colOff>
      <xdr:row>0</xdr:row>
      <xdr:rowOff>151006</xdr:rowOff>
    </xdr:from>
    <xdr:to>
      <xdr:col>3</xdr:col>
      <xdr:colOff>363434</xdr:colOff>
      <xdr:row>1</xdr:row>
      <xdr:rowOff>81311</xdr:rowOff>
    </xdr:to>
    <xdr:pic>
      <xdr:nvPicPr>
        <xdr:cNvPr id="9" name="Picture 8"/>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51006" y="151006"/>
          <a:ext cx="1710873" cy="32524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BlackData" refreshedDate="45440.703220949072" createdVersion="5" refreshedVersion="5" minRefreshableVersion="3" recordCount="550">
  <cacheSource type="worksheet">
    <worksheetSource name="amazonBooks"/>
  </cacheSource>
  <cacheFields count="8">
    <cacheField name="Name" numFmtId="49">
      <sharedItems count="350">
        <s v="10-Day Green Smoothie Cleanse"/>
        <s v="11/22/63: A Novel"/>
        <s v="12 Rules for Life: An Antidote to Chaos"/>
        <s v="1984 (Signet Classics)"/>
        <s v="5,000 Awesome Facts (About Everything!) (National Geographic Kids)"/>
        <s v="A Dance with Dragons (A Song of Ice and Fire)"/>
        <s v="A Game of Thrones / A Clash of Kings / A Storm of Swords / A Feast of Crows / A Dance with Dragons"/>
        <s v="A Gentleman in Moscow: A Novel"/>
        <s v="A Higher Loyalty: Truth, Lies, and Leadership"/>
        <s v="A Man Called Ove: A Novel"/>
        <s v="A Patriot's History of the United States: From Columbus's Great Discovery to the War on Terror"/>
        <s v="A Stolen Life: A Memoir"/>
        <s v="A Wrinkle in Time (Time Quintet)"/>
        <s v="Act Like a Lady, Think Like a Man: What Men Really Think About Love, Relationships, Intimacy, and Commitment"/>
        <s v="Adult Coloring Book Designs: Stress Relief Coloring Book: Garden Designs, Mandalas, Animals, and Paisley Patterns"/>
        <s v="Adult Coloring Book: Stress Relieving Animal Designs"/>
        <s v="Adult Coloring Book: Stress Relieving Patterns"/>
        <s v="Adult Coloring Books: A Coloring Book for Adults Featuring Mandalas and Henna Inspired Flowers, Animals, and Paisleyâ€¦"/>
        <s v="Alexander Hamilton"/>
        <s v="All the Light We Cannot See"/>
        <s v="Allegiant"/>
        <s v="American Sniper: The Autobiography of the Most Lethal Sniper in U.S. Military History"/>
        <s v="And the Mountains Echoed"/>
        <s v="Arguing with Idiots: How to Stop Small Minds and Big Government"/>
        <s v="Astrophysics for People in a Hurry"/>
        <s v="Autobiography of Mark Twain, Vol. 1"/>
        <s v="Baby Touch and Feel: Animals"/>
        <s v="Balance (Angie's Extreme Stress Menders)"/>
        <s v="Barefoot Contessa Foolproof: Recipes You Can Trust: A Cookbook"/>
        <s v="Barefoot Contessa, How Easy Is That?: Fabulous Recipes &amp; Easy Tips"/>
        <s v="Becoming"/>
        <s v="Being Mortal: Medicine and What Matters in the End"/>
        <s v="Between the World and Me"/>
        <s v="Born to Run"/>
        <s v="Breaking Dawn (The Twilight Saga, Book 4)"/>
        <s v="Broke: The Plan to Restore Our Trust, Truth and Treasure"/>
        <s v="Brown Bear, Brown Bear, What Do You See?"/>
        <s v="Cabin Fever (Diary of a Wimpy Kid, Book 6)"/>
        <s v="Calm the F*ck Down: An Irreverent Adult Coloring Book (Irreverent Book Series)"/>
        <s v="Can't Hurt Me: Master Your Mind and Defy the Odds"/>
        <s v="Capital in the Twenty First Century"/>
        <s v="Catching Fire (The Hunger Games)"/>
        <s v="Cravings: Recipes for All the Food You Want to Eat: A Cookbook"/>
        <s v="Crazy Love: Overwhelmed by a Relentless God"/>
        <s v="Crazy Rich Asians (Crazy Rich Asians Trilogy)"/>
        <s v="Creative Haven Creative Cats Coloring Book (Adult Coloring)"/>
        <s v="Creative Haven Owls Coloring Book (Adult Coloring)"/>
        <s v="Cutting for Stone"/>
        <s v="Daring Greatly: How the Courage to Be Vulnerable Transforms the Way We Live, Love, Parent, and Lead"/>
        <s v="David and Goliath: Underdogs, Misfits, and the Art of Battling Giants"/>
        <s v="Dead And Gone: A Sookie Stackhouse Novel (Sookie Stackhouse/True Blood)"/>
        <s v="Dead in the Family (Sookie Stackhouse/True Blood, Book 10)"/>
        <s v="Dead Reckoning (Sookie Stackhouse/True Blood, Book 11)"/>
        <s v="Dear Zoo: A Lift-the-Flap Book"/>
        <s v="Decision Points"/>
        <s v="Delivering Happiness: A Path to Profits, Passion, and Purpose"/>
        <s v="Diagnostic and Statistical Manual of Mental Disorders, 5th Edition: DSM-5"/>
        <s v="Diary of a Wimpy Kid: Hard Luck, Book 8"/>
        <s v="Diary of a Wimpy Kid: The Last Straw (Book 3)"/>
        <s v="Diary of a Wimpy Kid: The Long Haul"/>
        <s v="Difficult Riddles For Smart Kids: 300 Difficult Riddles And Brain Teasers Families Will Love (Books for Smart Kids)"/>
        <s v="Divergent"/>
        <s v="Divergent / Insurgent"/>
        <s v="Divine Soul Mind Body Healing and Transmission System: The Divine Way to Heal You, Humanity, Mother Earth, and Allâ€¦"/>
        <s v="Doctor Sleep: A Novel"/>
        <s v="Dog Days (Diary of a Wimpy Kid, Book 4) (Volume 4)"/>
        <s v="Dog Man and Cat Kid: From the Creator of Captain Underpants (Dog Man #4)"/>
        <s v="Dog Man: A Tale of Two Kitties: From the Creator of Captain Underpants (Dog Man #3)"/>
        <s v="Dog Man: Brawl of the Wild: From the Creator of Captain Underpants (Dog Man #6)"/>
        <s v="Dog Man: Fetch-22: From the Creator of Captain Underpants (Dog Man #8)"/>
        <s v="Dog Man: For Whom the Ball Rolls: From the Creator of Captain Underpants (Dog Man #7)"/>
        <s v="Dog Man: Lord of the Fleas: From the Creator of Captain Underpants (Dog Man #5)"/>
        <s v="Double Down (Diary of a Wimpy Kid #11)"/>
        <s v="Dover Creative Haven Art Nouveau Animal Designs Coloring Book (Creative Haven Coloring Books)"/>
        <s v="Drive: The Surprising Truth About What Motivates Us"/>
        <s v="Eat This Not That! Supermarket Survival Guide: The No-Diet Weight Loss Solution"/>
        <s v="Eat This, Not That! Thousands of Simple Food Swaps that Can Save You 10, 20, 30 Pounds--or More!"/>
        <s v="Eat to Live: The Amazing Nutrient-Rich Program for Fast and Sustained Weight Loss, Revised Edition"/>
        <s v="Eclipse (Twilight Sagas)"/>
        <s v="Eclipse (Twilight)"/>
        <s v="Educated: A Memoir"/>
        <s v="Enchanted Forest: An Inky Quest and Coloring book (Activity Books, Mindfulness and Meditation, Illustrated Floral Printsâ€¦"/>
        <s v="Fahrenheit 451"/>
        <s v="Fantastic Beasts and Where to Find Them: The Original Screenplay (Harry Potter)"/>
        <s v="Fear: Trump in the White House"/>
        <s v="Fifty Shades Darker"/>
        <s v="Fifty Shades Freed: Book Three of the Fifty Shades Trilogy (Fifty Shades of Grey Series) (English Edition)"/>
        <s v="Fifty Shades of Grey: Book One of the Fifty Shades Trilogy (Fifty Shades of Grey Series)"/>
        <s v="Fifty Shades Trilogy (Fifty Shades of Grey / Fifty Shades Darker / Fifty Shades Freed)"/>
        <s v="Fire and Fury: Inside the Trump White House"/>
        <s v="First 100 Words"/>
        <s v="Food Rules: An Eater's Manual"/>
        <s v="Frozen (Little Golden Book)"/>
        <s v="Game Change: Obama and the Clintons, McCain and Palin, and the Race of a Lifetime"/>
        <s v="Game of Thrones Boxed Set: A Game of Thrones/A Clash of Kings/A Storm of Swords/A Feast for Crows"/>
        <s v="George Washington's Sacred Fire"/>
        <s v="George Washington's Secret Six: The Spy Ring That Saved the American Revolution"/>
        <s v="Giraffes Can't Dance"/>
        <s v="Girl, Stop Apologizing: A Shame-Free Plan for Embracing and Achieving Your Goals"/>
        <s v="Girl, Wash Your Face: Stop Believing the Lies About Who You Are So You Can Become Who You Were Meant to Be"/>
        <s v="Glenn Beck's Common Sense: The Case Against an Out-of-Control Government, Inspired by Thomas Paine"/>
        <s v="Go Set a Watchman: A Novel"/>
        <s v="Go the F**k to Sleep"/>
        <s v="Going Rogue: An American Life"/>
        <s v="Gone Girl"/>
        <s v="Good Days Start With Gratitude: A 52 Week Guide To Cultivate An Attitude Of Gratitude: Gratitude Journal"/>
        <s v="Good to Great: Why Some Companies Make the Leap and Others Don't"/>
        <s v="Goodnight Moon"/>
        <s v="Goodnight, Goodnight Construction Site (Hardcover Books for Toddlers, Preschool Books for Kids)"/>
        <s v="Grain Brain: The Surprising Truth about Wheat, Carbs, and Sugar--Your Brain's Silent Killers"/>
        <s v="Grey: Fifty Shades of Grey as Told by Christian (Fifty Shades of Grey Series)"/>
        <s v="Guts"/>
        <s v="The Twilight Saga Collection"/>
        <s v="Happy, Happy, Happy: My Life and Legacy as the Duck Commander"/>
        <s v="Harry Potter and the Chamber of Secrets: The Illustrated Edition (Harry Potter, Book 2)"/>
        <s v="Harry Potter and the Cursed Child, Parts 1 &amp; 2, Special Rehearsal Edition Script"/>
        <s v="Harry Potter and the Goblet of Fire: The Illustrated Edition (Harry Potter, Book 4) (4)"/>
        <s v="Harry Potter and the Prisoner of Azkaban: The Illustrated Edition (Harry Potter, Book 3)"/>
        <s v="Harry Potter and the Sorcerer's Stone: The Illustrated Edition (Harry Potter, Book 1)"/>
        <s v="Harry Potter Coloring Book"/>
        <s v="Harry Potter Paperback Box Set (Books 1-7)"/>
        <s v="Have a Little Faith: A True Story"/>
        <s v="Heaven is for Real: A Little Boy's Astounding Story of His Trip to Heaven and Back"/>
        <s v="Hillbilly Elegy: A Memoir of a Family and Culture in Crisis"/>
        <s v="Homebody: A Guide to Creating Spaces You Never Want to Leave"/>
        <s v="How to Win Friends &amp; Influence People"/>
        <s v="Howard Stern Comes Again"/>
        <s v="Humans of New York"/>
        <s v="Humans of New York : Stories"/>
        <s v="Hyperbole and a Half: Unfortunate Situations, Flawed Coping Mechanisms, Mayhem, and Other Things That Happened"/>
        <s v="I Am Confident, Brave &amp; Beautiful: A Coloring Book for Girls"/>
        <s v="I, Alex Cross"/>
        <s v="If Animals Kissed Good Night"/>
        <s v="If I Stay"/>
        <s v="In the Garden of Beasts: Love, Terror, and an American Family in Hitler's Berlin"/>
        <s v="Inferno"/>
        <s v="Inheritance: Book IV (Inheritance Cycle)"/>
        <s v="Instant Pot Pressure Cooker Cookbook: 500 Everyday Recipes for Beginners and Advanced Users. Try Easy and Healthyâ€¦"/>
        <s v="It's Not Supposed to Be This Way: Finding Unexpected Strength When Disappointments Leave You Shattered"/>
        <s v="Jesus Calling: Enjoying Peace in His Presence (with Scripture References)"/>
        <s v="JOURNEY TO THE ICE P"/>
        <s v="Joyland (Hard Case Crime)"/>
        <s v="Killers of the Flower Moon: The Osage Murders and the Birth of the FBI"/>
        <s v="Killing Jesus (Bill O'Reilly's Killing Series)"/>
        <s v="Killing Kennedy: The End of Camelot"/>
        <s v="Killing Lincoln: The Shocking Assassination that Changed America Forever (Bill O'Reilly's Killing Series)"/>
        <s v="Killing Patton: The Strange Death of World War II's Most Audacious General (Bill O'Reilly's Killing Series)"/>
        <s v="Killing Reagan: The Violent Assault That Changed a Presidency (Bill O'Reilly's Killing Series)"/>
        <s v="Killing the Rising Sun: How America Vanquished World War II Japan (Bill O'Reilly's Killing Series)"/>
        <s v="Kitchen Confidential Updated Edition: Adventures in the Culinary Underbelly (P.S.)"/>
        <s v="Knock-Knock Jokes for Kids"/>
        <s v="Last Week Tonight with John Oliver Presents A Day in the Life of Marlon Bundo (Better Bundo Book, LGBT ChildrenÂ’s Book)"/>
        <s v="Laugh-Out-Loud Jokes for Kids"/>
        <s v="Lean In: Women, Work, and the Will to Lead"/>
        <s v="Leonardo da Vinci"/>
        <s v="Lettering and Modern Calligraphy: A Beginner's Guide: Learn Hand Lettering and Brush Lettering"/>
        <s v="Liberty and Tyranny: A Conservative Manifesto"/>
        <s v="Life"/>
        <s v="Little Bee: A Novel"/>
        <s v="Little Blue Truck"/>
        <s v="Little Fires Everywhere"/>
        <s v="Looking for Alaska"/>
        <s v="Love Wins: A Book About Heaven, Hell, and the Fate of Every Person Who Ever Lived"/>
        <s v="Love You Forever"/>
        <s v="Magnolia Table: A Collection of Recipes for Gathering"/>
        <s v="Make It Ahead: A Barefoot Contessa Cookbook"/>
        <s v="Make Your Bed: Little Things That Can Change Your Life...And Maybe the World"/>
        <s v="Mastering the Art of French Cooking, Vol. 2"/>
        <s v="Milk and Honey"/>
        <s v="Milk and Vine: Inspirational Quotes From Classic Vines"/>
        <s v="Mindset: The New Psychology of Success"/>
        <s v="Mockingjay (The Hunger Games)"/>
        <s v="National Geographic Kids Why?: Over 1,111 Answers to Everything"/>
        <s v="National Geographic Little Kids First Big Book of Why (National Geographic Little Kids First Big Books)"/>
        <s v="New Moon (The Twilight Saga)"/>
        <s v="Night (Night)"/>
        <s v="No Easy Day: The Autobiography of a Navy Seal: The Firsthand Account of the Mission That Killed Osama Bin Laden"/>
        <s v="Obama: An Intimate Portrait"/>
        <s v="Oh, the Places You'll Go!"/>
        <s v="Old School (Diary of a Wimpy Kid #10)"/>
        <s v="Olive Kitteridge"/>
        <s v="One Thousand Gifts: A Dare to Live Fully Right Where You Are"/>
        <s v="Option B: Facing Adversity, Building Resilience, and Finding Joy"/>
        <s v="Origin: A Novel (Robert Langdon)"/>
        <s v="Orphan Train"/>
        <s v="Outliers: The Story of Success"/>
        <s v="P is for Potty! (Sesame Street) (Lift-the-Flap)"/>
        <s v="Percy Jackson and the Olympians Paperback Boxed Set (Books 1-3)"/>
        <s v="Player's Handbook (Dungeons &amp; Dragons)"/>
        <s v="PokÃ©mon Deluxe Essential Handbook: The Need-to-Know Stats and Facts on Over 700 PokÃ©mon"/>
        <s v="Proof of Heaven: A Neurosurgeon's Journey into the Afterlife"/>
        <s v="Publication Manual of the American Psychological Association, 6th Edition"/>
        <s v="Puppy Birthday to You! (Paw Patrol) (Little Golden Book)"/>
        <s v="Quiet: The Power of Introverts in a World That Can't Stop Talking"/>
        <s v="Radical: Taking Back Your Faith from the American Dream"/>
        <s v="Ready Player One: A Novel"/>
        <s v="Rush Revere and the Brave Pilgrims: Time-Travel Adventures with Exceptional Americans (1)"/>
        <s v="Rush Revere and the First Patriots: Time-Travel Adventures With Exceptional Americans (2)"/>
        <s v="Salt, Fat, Acid, Heat: Mastering the Elements of Good Cooking"/>
        <s v="Sarah's Key"/>
        <s v="School Zone - Big Preschool Workbook - Ages 4 and Up, Colors, Shapes, Numbers 1-10, Alphabet, Pre-Writing, Pre-Readingâ€¦"/>
        <s v="Secret Garden: An Inky Treasure Hunt and Coloring Book (For Adults, mindfulness coloring)"/>
        <s v="Sh*t My Dad Says"/>
        <s v="Ship of Fools: How a Selfish Ruling Class Is Bringing America to the Brink of Revolution"/>
        <s v="Shred: The Revolutionary Diet: 6 Weeks 4 Inches 2 Sizes"/>
        <s v="Sookie Stackhouse"/>
        <s v="Soul Healing Miracles: Ancient and New Sacred Wisdom, Knowledge, and Practical Techniques for Healing the Spiritualâ€¦"/>
        <s v="Steve Jobs"/>
        <s v="Strange Planet (Strange Planet Series)"/>
        <s v="StrengthsFinder 2.0"/>
        <s v="Super Freakonomics: Global Cooling, Patriotic Prostitutes, and Why Suicide Bombers Should Buy Life Insurance"/>
        <s v="Switch: How to Change Things When Change Is Hard"/>
        <s v="Sycamore Row (Jake Brigance)"/>
        <s v="Teach Like a Champion: 49 Techniques that Put Students on the Path to College"/>
        <s v="The 17 Day Diet: A Doctor's Plan Designed for Rapid Results"/>
        <s v="The 4 Hour Body: An Uncommon Guide to Rapid Fat Loss, Incredible Sex and Becoming Superhuman"/>
        <s v="The 5 Love Languages: The Secret to Love That Lasts"/>
        <s v="The 5000 Year Leap"/>
        <s v="The 7 Habits of Highly Effective People: Powerful Lessons in Personal Change"/>
        <s v="The Alchemist"/>
        <s v="The Amateur"/>
        <s v="The Art of Racing in the Rain: A Novel"/>
        <s v="The Big Short: Inside the Doomsday Machine"/>
        <s v="The Blood of Olympus (The Heroes of Olympus (5))"/>
        <s v="The Blood Sugar Solution: The UltraHealthy Program for Losing Weight, Preventing Disease, and Feeling Great Now!"/>
        <s v="The Body Keeps the Score: Brain, Mind, and Body in the Healing of Trauma"/>
        <s v="Hamilton: The Revolution"/>
        <s v="The Book Thief"/>
        <s v="The Book with No Pictures"/>
        <s v="The Boys in the Boat: Nine Americans and Their Epic Quest for Gold at the 1936 Berlin Olympics"/>
        <s v="The Casual Vacancy"/>
        <s v="The China Study: The Most Comprehensive Study of Nutrition Ever Conducted And the Startling Implications for Dietâ€¦"/>
        <s v="The Complete Ketogenic Diet for Beginners: Your Essential Guide to Living the Keto Lifestyle"/>
        <s v="The Confession: A Novel"/>
        <s v="The Constitution of the United States"/>
        <s v="The Daily Show with Jon Stewart Presents Earth (The Book): A Visitor's Guide to the Human Race"/>
        <s v="The Day the Crayons Quit"/>
        <s v="The Dukan Diet: 2 Steps to Lose the Weight, 2 Steps to Keep It Off Forever"/>
        <s v="The Elegance of the Hedgehog"/>
        <s v="The Fault in Our Stars"/>
        <s v="The Five Dysfunctions of a Team: A Leadership Fable"/>
        <s v="The Five Love Languages: How to Express Heartfelt Commitment to Your Mate"/>
        <s v="The Four Agreements: A Practical Guide to Personal Freedom (A Toltec Wisdom Book)"/>
        <s v="The Getaway"/>
        <s v="The Girl on the Train"/>
        <s v="The Girl Who Kicked the Hornet's Nest (Millennium Trilogy)"/>
        <s v="The Girl Who Played with Fire (Millennium Series)"/>
        <s v="The Girl Who Played with Fire (Millennium)"/>
        <s v="The Girl with the Dragon Tattoo (Millennium Series)"/>
        <s v="The Going-To-Bed Book"/>
        <s v="The Goldfinch: A Novel (Pulitzer Prize for Fiction)"/>
        <s v="The Great Gatsby"/>
        <s v="The Guardians: A Novel"/>
        <s v="The Guernsey Literary and Potato Peel Pie Society"/>
        <s v="The Handmaid's Tale"/>
        <s v="The Harbinger: The Ancient Mystery that Holds the Secret of America's Future"/>
        <s v="The Hate U Give"/>
        <s v="The Help"/>
        <s v="The House of Hades (Heroes of Olympus, Book 4)"/>
        <s v="The Hunger Games"/>
        <s v="The Hunger Games (Book 1)"/>
        <s v="The Hunger Games Trilogy Boxed Set (1)"/>
        <s v="The Immortal Life of Henrietta Lacks"/>
        <s v="The Instant Pot Electric Pressure Cooker Cookbook: Easy Recipes for Fast &amp; Healthy Meals"/>
        <s v="The Last Lecture"/>
        <s v="The Last Olympian (Percy Jackson and the Olympians, Book 5)"/>
        <s v="The Legend of Zelda: Hyrule Historia"/>
        <s v="The Lego Ideas Book: Unlock Your Imagination"/>
        <s v="The Life-Changing Magic of Tidying Up: The Japanese Art of Decluttering and Organizing"/>
        <s v="The Litigators"/>
        <s v="The Lost Hero (Heroes of Olympus, Book 1)"/>
        <s v="The Lost Symbol"/>
        <s v="The Love Dare"/>
        <s v="The Magnolia Story"/>
        <s v="The Mark of Athena (Heroes of Olympus, Book 3)"/>
        <s v="The Martian"/>
        <s v="The Maze Runner (Book 1)"/>
        <s v="The Meltdown (Diary of a Wimpy Kid Book 13)"/>
        <s v="The Mueller Report"/>
        <s v="The Nightingale: A Novel"/>
        <s v="The Official SAT Study Guide"/>
        <s v="The Official SAT Study Guide, 2016 Edition (Official Study Guide for the New Sat)"/>
        <s v="The Paris Wife: A Novel"/>
        <s v="The Pioneer Woman Cooks: A Year of Holidays: 140 Step-by-Step Recipes for Simple, Scrumptious Celebrations"/>
        <s v="The Pioneer Woman Cooks: Dinnertime - Comfort Classics, Freezer Food, 16-minute Meals, and Other Delicious Ways to Solveâ€¦"/>
        <s v="The Pioneer Woman Cooks: Food from My Frontier"/>
        <s v="The Plant Paradox Cookbook: 100 Delicious Recipes to Help You Lose Weight, Heal Your Gut, and Live Lectin-Free"/>
        <s v="The Plant Paradox: The Hidden Dangers in &quot;Healthy&quot; Foods That Cause Disease and Weight Gain"/>
        <s v="The Pout-Pout Fish"/>
        <s v="The Power of Habit: Why We Do What We Do in Life and Business"/>
        <s v="The President Is Missing: A Novel"/>
        <s v="The Racketeer"/>
        <s v="The Red Pyramid (The Kane Chronicles, Book 1)"/>
        <s v="The Road to Serfdom: Text and Documents--The Definitive Edition (The Collected Works of F. A. Hayek, Volume 2)"/>
        <s v="The Serpent's Shadow (The Kane Chronicles, Book 3)"/>
        <s v="The Shack: Where Tragedy Confronts Eternity"/>
        <s v="The Short Second Life of Bree Tanner: An Eclipse Novella (The Twilight Saga)"/>
        <s v="The Silent Patient"/>
        <s v="The Son of Neptune (Heroes of Olympus, Book 2)"/>
        <s v="The Subtle Art of Not Giving a F*ck: A Counterintuitive Approach to Living a Good Life"/>
        <s v="The Sun and Her Flowers"/>
        <s v="The Third Wheel (Diary of a Wimpy Kid, Book 7)"/>
        <s v="The Throne of Fire (The Kane Chronicles, Book 2)"/>
        <s v="The Time Traveler's Wife"/>
        <s v="The Tipping Point: How Little Things Can Make a Big Difference"/>
        <s v="The Total Money Makeover: Classic Edition: A Proven Plan for Financial Fitness"/>
        <s v="The Book of Basketball: The NBA According to The Sports Guy"/>
        <s v="The Ugly Truth (Diary of a Wimpy Kid, Book 5)"/>
        <s v="The Unofficial Harry Potter Cookbook: From Cauldron Cakes to Knickerbocker Glory--More Than 150 Magical Recipes forâ€¦"/>
        <s v="The Very Hungry Caterpillar"/>
        <s v="The Whole30: The 30-Day Guide to Total Health and Food Freedom"/>
        <s v="The Wonderful Things You Will Be"/>
        <s v="The Wonky Donkey"/>
        <s v="The Wright Brothers"/>
        <s v="Things That Matter: Three Decades of Passions, Pastimes and Politics [Deckled Edge]"/>
        <s v="Thinking, Fast and Slow"/>
        <s v="Thirteen Reasons Why"/>
        <s v="Thomas Jefferson: The Art of Power"/>
        <s v="Three Cups of Tea: One Man's Mission to Promote Peace - One School at a Time"/>
        <s v="Thug Kitchen: The Official Cookbook: Eat Like You Give a F*ck (Thug Kitchen Cookbooks)"/>
        <s v="Tina Fey: Bossypants"/>
        <s v="To Kill a Mockingbird"/>
        <s v="Tools of Titans: The Tactics, Routines, and Habits of Billionaires, Icons, and World-Class Performers"/>
        <s v="Towers of Midnight (Wheel of Time, Book Thirteen)"/>
        <s v="True Compass: A Memoir"/>
        <s v="Twilight (The Twilight Saga, Book 1)"/>
        <s v="Ultimate Sticker Book: Frozen: More Than 60 Reusable Full-Color Stickers"/>
        <s v="Unbroken: A World War II Story of Survival, Resilience, and Redemption"/>
        <s v="Under the Dome: A Novel"/>
        <s v="Unfreedom of the Press"/>
        <s v="Unicorn Coloring Book: For Kids Ages 4-8 (US Edition) (Silly Bear Coloring Books)"/>
        <s v="Uninvited: Living Loved When You Feel Less Than, Left Out, and Lonely"/>
        <s v="Watchmen"/>
        <s v="Water for Elephants: A Novel"/>
        <s v="What Happened"/>
        <s v="What If?: Serious Scientific Answers to Absurd Hypothetical Questions"/>
        <s v="What Pet Should I Get? (Classic Seuss)"/>
        <s v="What Should Danny Do? (The Power to Choose Series)"/>
        <s v="What to Expect When You're Expecting"/>
        <s v="Wheat Belly: Lose the Wheat, Lose the Weight, and Find Your Path Back to Health"/>
        <s v="When Breath Becomes Air"/>
        <s v="Where the Crawdads Sing"/>
        <s v="Where the Wild Things Are"/>
        <s v="Whose Boat Is This Boat?: Comments That Don't Help in the Aftermath of a Hurricane"/>
        <s v="Wild: From Lost to Found on the Pacific Crest Trail"/>
        <s v="Winter of the World: Book Two of the Century Trilogy"/>
        <s v="Women Food and God: An Unexpected Path to Almost Everything"/>
        <s v="Wonder"/>
        <s v="Wrecking Ball (Diary of a Wimpy Kid Book 14)"/>
        <s v="You Are a Badass: How to Stop Doubting Your Greatness and Start Living an Awesome Life"/>
      </sharedItems>
    </cacheField>
    <cacheField name="Author" numFmtId="49">
      <sharedItems/>
    </cacheField>
    <cacheField name="User Rating" numFmtId="166">
      <sharedItems containsSemiMixedTypes="0" containsString="0" containsNumber="1" minValue="3.3" maxValue="4.9000000000000004"/>
    </cacheField>
    <cacheField name="Reviews" numFmtId="168">
      <sharedItems containsSemiMixedTypes="0" containsString="0" containsNumber="1" containsInteger="1" minValue="37" maxValue="87841" count="346">
        <n v="17350"/>
        <n v="2052"/>
        <n v="18979"/>
        <n v="21424"/>
        <n v="7665"/>
        <n v="12643"/>
        <n v="19735"/>
        <n v="19699"/>
        <n v="5983"/>
        <n v="23848"/>
        <n v="460"/>
        <n v="4149"/>
        <n v="5153"/>
        <n v="5013"/>
        <n v="2313"/>
        <n v="2925"/>
        <n v="2951"/>
        <n v="2426"/>
        <n v="9198"/>
        <n v="36348"/>
        <n v="6310"/>
        <n v="15921"/>
        <n v="12159"/>
        <n v="798"/>
        <n v="9374"/>
        <n v="491"/>
        <n v="5360"/>
        <n v="1909"/>
        <n v="1296"/>
        <n v="615"/>
        <n v="61133"/>
        <n v="11113"/>
        <n v="10070"/>
        <n v="3729"/>
        <n v="9769"/>
        <n v="471"/>
        <n v="14344"/>
        <n v="4505"/>
        <n v="10369"/>
        <n v="16244"/>
        <n v="2884"/>
        <n v="22614"/>
        <n v="4761"/>
        <n v="1542"/>
        <n v="6143"/>
        <n v="4022"/>
        <n v="3871"/>
        <n v="4866"/>
        <n v="1329"/>
        <n v="4642"/>
        <n v="1541"/>
        <n v="1924"/>
        <n v="2094"/>
        <n v="10922"/>
        <n v="2137"/>
        <n v="1651"/>
        <n v="6679"/>
        <n v="6812"/>
        <n v="3837"/>
        <n v="6540"/>
        <n v="7955"/>
        <n v="27098"/>
        <n v="17684"/>
        <n v="37"/>
        <n v="15845"/>
        <n v="3181"/>
        <n v="5062"/>
        <n v="4786"/>
        <n v="7235"/>
        <n v="12619"/>
        <n v="9089"/>
        <n v="5470"/>
        <n v="5118"/>
        <n v="2134"/>
        <n v="2525"/>
        <n v="720"/>
        <n v="956"/>
        <n v="6346"/>
        <n v="5505"/>
        <n v="28729"/>
        <n v="5413"/>
        <n v="10721"/>
        <n v="4370"/>
        <n v="6042"/>
        <n v="23631"/>
        <n v="20262"/>
        <n v="47265"/>
        <n v="13964"/>
        <n v="13677"/>
        <n v="17323"/>
        <n v="1555"/>
        <n v="3642"/>
        <n v="1215"/>
        <n v="5594"/>
        <n v="408"/>
        <n v="4799"/>
        <n v="14038"/>
        <n v="7660"/>
        <n v="22288"/>
        <n v="1365"/>
        <n v="14982"/>
        <n v="9568"/>
        <n v="1636"/>
        <n v="57271"/>
        <n v="10141"/>
        <n v="3457"/>
        <n v="8837"/>
        <n v="7038"/>
        <n v="5972"/>
        <n v="25624"/>
        <n v="5476"/>
        <n v="3801"/>
        <n v="4148"/>
        <n v="19622"/>
        <n v="23973"/>
        <n v="7758"/>
        <n v="3146"/>
        <n v="10052"/>
        <n v="3564"/>
        <n v="13471"/>
        <n v="1930"/>
        <n v="15779"/>
        <n v="15526"/>
        <n v="3776"/>
        <n v="25001"/>
        <n v="5272"/>
        <n v="3490"/>
        <n v="2812"/>
        <n v="4896"/>
        <n v="9737"/>
        <n v="1320"/>
        <n v="16643"/>
        <n v="7153"/>
        <n v="4571"/>
        <n v="29651"/>
        <n v="5299"/>
        <n v="7396"/>
        <n v="7062"/>
        <n v="19576"/>
        <n v="978"/>
        <n v="4748"/>
        <n v="8393"/>
        <n v="11391"/>
        <n v="8634"/>
        <n v="9342"/>
        <n v="10927"/>
        <n v="5235"/>
        <n v="8916"/>
        <n v="2507"/>
        <n v="3673"/>
        <n v="11881"/>
        <n v="6990"/>
        <n v="6132"/>
        <n v="3014"/>
        <n v="7550"/>
        <n v="3828"/>
        <n v="2752"/>
        <n v="1467"/>
        <n v="1884"/>
        <n v="25706"/>
        <n v="8491"/>
        <n v="1649"/>
        <n v="18613"/>
        <n v="9867"/>
        <n v="1386"/>
        <n v="10199"/>
        <n v="2926"/>
        <n v="17739"/>
        <n v="3113"/>
        <n v="5542"/>
        <n v="26741"/>
        <n v="5347"/>
        <n v="7866"/>
        <n v="5680"/>
        <n v="5178"/>
        <n v="8093"/>
        <n v="3192"/>
        <n v="21834"/>
        <n v="6169"/>
        <n v="4519"/>
        <n v="3163"/>
        <n v="1831"/>
        <n v="18904"/>
        <n v="21930"/>
        <n v="10426"/>
        <n v="10820"/>
        <n v="548"/>
        <n v="16990"/>
        <n v="3503"/>
        <n v="13616"/>
        <n v="8580"/>
        <n v="4757"/>
        <n v="10009"/>
        <n v="1985"/>
        <n v="22536"/>
        <n v="7150"/>
        <n v="3836"/>
        <n v="7802"/>
        <n v="3619"/>
        <n v="23047"/>
        <n v="9366"/>
        <n v="1265"/>
        <n v="3923"/>
        <n v="2272"/>
        <n v="973"/>
        <n v="220"/>
        <n v="7827"/>
        <n v="9382"/>
        <n v="5069"/>
        <n v="1583"/>
        <n v="1907"/>
        <n v="23114"/>
        <n v="637"/>
        <n v="2314"/>
        <n v="4587"/>
        <n v="3477"/>
        <n v="25554"/>
        <n v="1680"/>
        <n v="9325"/>
        <n v="4725"/>
        <n v="35799"/>
        <n v="2580"/>
        <n v="11813"/>
        <n v="3536"/>
        <n v="6600"/>
        <n v="1789"/>
        <n v="12361"/>
        <n v="5867"/>
        <n v="23148"/>
        <n v="8081"/>
        <n v="23358"/>
        <n v="9372"/>
        <n v="4633"/>
        <n v="13061"/>
        <n v="3523"/>
        <n v="2774"/>
        <n v="440"/>
        <n v="8922"/>
        <n v="2023"/>
        <n v="1859"/>
        <n v="50482"/>
        <n v="3207"/>
        <n v="803"/>
        <n v="23308"/>
        <n v="5836"/>
        <n v="79446"/>
        <n v="7747"/>
        <n v="7251"/>
        <n v="10559"/>
        <n v="5249"/>
        <n v="33844"/>
        <n v="11616"/>
        <n v="13609"/>
        <n v="8587"/>
        <n v="29442"/>
        <n v="11098"/>
        <n v="9947"/>
        <n v="13871"/>
        <n v="6982"/>
        <n v="32122"/>
        <n v="16949"/>
        <n v="9289"/>
        <n v="7368"/>
        <n v="4028"/>
        <n v="4628"/>
        <n v="5396"/>
        <n v="4247"/>
        <n v="22641"/>
        <n v="6222"/>
        <n v="4506"/>
        <n v="8747"/>
        <n v="1655"/>
        <n v="7861"/>
        <n v="6247"/>
        <n v="39459"/>
        <n v="10101"/>
        <n v="5898"/>
        <n v="2744"/>
        <n v="49288"/>
        <n v="1201"/>
        <n v="807"/>
        <n v="3759"/>
        <n v="2663"/>
        <n v="3428"/>
        <n v="2876"/>
        <n v="3601"/>
        <n v="7058"/>
        <n v="9784"/>
        <n v="10795"/>
        <n v="10191"/>
        <n v="14493"/>
        <n v="2186"/>
        <n v="1204"/>
        <n v="2091"/>
        <n v="19720"/>
        <n v="2122"/>
        <n v="27536"/>
        <n v="4290"/>
        <n v="26490"/>
        <n v="5487"/>
        <n v="6377"/>
        <n v="1463"/>
        <n v="11550"/>
        <n v="858"/>
        <n v="3796"/>
        <n v="9030"/>
        <n v="19546"/>
        <n v="7508"/>
        <n v="8842"/>
        <n v="30183"/>
        <n v="7034"/>
        <n v="11034"/>
        <n v="7932"/>
        <n v="1904"/>
        <n v="3319"/>
        <n v="11128"/>
        <n v="5977"/>
        <n v="26234"/>
        <n v="4360"/>
        <n v="2282"/>
        <n v="438"/>
        <n v="11676"/>
        <n v="2586"/>
        <n v="29673"/>
        <n v="6740"/>
        <n v="5956"/>
        <n v="6108"/>
        <n v="4585"/>
        <n v="3829"/>
        <n v="8958"/>
        <n v="5492"/>
        <n v="9292"/>
        <n v="1873"/>
        <n v="8170"/>
        <n v="3341"/>
        <n v="7497"/>
        <n v="13779"/>
        <n v="87841"/>
        <n v="9967"/>
        <n v="6669"/>
        <n v="17044"/>
        <n v="10760"/>
        <n v="1302"/>
        <n v="21625"/>
        <n v="9413"/>
        <n v="14331"/>
      </sharedItems>
      <fieldGroup base="3">
        <rangePr startNum="37" endNum="87841" groupInterval="20000"/>
        <groupItems count="7">
          <s v="&lt;37"/>
          <s v="37-20036"/>
          <s v="20037-40036"/>
          <s v="40037-60036"/>
          <s v="60037-80036"/>
          <s v="80037-100036"/>
          <s v="&gt;100037"/>
        </groupItems>
      </fieldGroup>
    </cacheField>
    <cacheField name="Price" numFmtId="169">
      <sharedItems containsSemiMixedTypes="0" containsString="0" containsNumber="1" containsInteger="1" minValue="0" maxValue="105" count="40">
        <n v="8"/>
        <n v="22"/>
        <n v="15"/>
        <n v="6"/>
        <n v="12"/>
        <n v="11"/>
        <n v="30"/>
        <n v="3"/>
        <n v="2"/>
        <n v="32"/>
        <n v="5"/>
        <n v="17"/>
        <n v="4"/>
        <n v="13"/>
        <n v="14"/>
        <n v="9"/>
        <n v="24"/>
        <n v="21"/>
        <n v="18"/>
        <n v="0"/>
        <n v="28"/>
        <n v="16"/>
        <n v="10"/>
        <n v="105"/>
        <n v="20"/>
        <n v="1"/>
        <n v="7"/>
        <n v="19"/>
        <n v="82"/>
        <n v="52"/>
        <n v="25"/>
        <n v="27"/>
        <n v="46"/>
        <n v="39"/>
        <n v="54"/>
        <n v="40"/>
        <n v="36"/>
        <n v="53"/>
        <n v="23"/>
        <n v="42"/>
      </sharedItems>
      <fieldGroup base="4">
        <rangePr autoStart="0" autoEnd="0" startNum="1" endNum="120" groupInterval="10"/>
        <groupItems count="14">
          <s v="&lt;1"/>
          <s v="1-10"/>
          <s v="11-20"/>
          <s v="21-30"/>
          <s v="31-40"/>
          <s v="41-50"/>
          <s v="51-60"/>
          <s v="61-70"/>
          <s v="71-80"/>
          <s v="81-90"/>
          <s v="91-100"/>
          <s v="101-110"/>
          <s v="111-120"/>
          <s v="&gt;121"/>
        </groupItems>
      </fieldGroup>
    </cacheField>
    <cacheField name="Year" numFmtId="1">
      <sharedItems containsSemiMixedTypes="0" containsString="0" containsNumber="1" containsInteger="1" minValue="2009" maxValue="2019" count="11">
        <n v="2016"/>
        <n v="2011"/>
        <n v="2018"/>
        <n v="2017"/>
        <n v="2019"/>
        <n v="2014"/>
        <n v="2010"/>
        <n v="2009"/>
        <n v="2015"/>
        <n v="2013"/>
        <n v="2012"/>
      </sharedItems>
    </cacheField>
    <cacheField name="Genre" numFmtId="49">
      <sharedItems count="2">
        <s v="Non Fiction"/>
        <s v="Fiction"/>
      </sharedItems>
    </cacheField>
    <cacheField name="Rating" numFmtId="49">
      <sharedItems count="5">
        <s v="Above Average"/>
        <s v="Average"/>
        <s v="Poor"/>
        <s v="Very Poor"/>
        <s v="Exceptional"/>
      </sharedItems>
    </cacheField>
  </cacheFields>
  <extLst>
    <ext xmlns:x14="http://schemas.microsoft.com/office/spreadsheetml/2009/9/main" uri="{725AE2AE-9491-48be-B2B4-4EB974FC3084}">
      <x14:pivotCacheDefinition pivotCacheId="2"/>
    </ext>
  </extLst>
</pivotCacheDefinition>
</file>

<file path=xl/pivotCache/pivotCacheDefinition2.xml><?xml version="1.0" encoding="utf-8"?>
<pivotCacheDefinition xmlns="http://schemas.openxmlformats.org/spreadsheetml/2006/main" xmlns:r="http://schemas.openxmlformats.org/officeDocument/2006/relationships" r:id="rId1" refreshedBy="BlackData" refreshedDate="45440.703222337965" createdVersion="5" refreshedVersion="5" minRefreshableVersion="3" recordCount="550">
  <cacheSource type="worksheet">
    <worksheetSource name="amazonBooks"/>
  </cacheSource>
  <cacheFields count="8">
    <cacheField name="Name" numFmtId="49">
      <sharedItems/>
    </cacheField>
    <cacheField name="Author" numFmtId="49">
      <sharedItems/>
    </cacheField>
    <cacheField name="User Rating" numFmtId="166">
      <sharedItems containsSemiMixedTypes="0" containsString="0" containsNumber="1" minValue="3.3" maxValue="4.9000000000000004"/>
    </cacheField>
    <cacheField name="Reviews" numFmtId="168">
      <sharedItems containsSemiMixedTypes="0" containsString="0" containsNumber="1" containsInteger="1" minValue="37" maxValue="87841"/>
    </cacheField>
    <cacheField name="Price" numFmtId="169">
      <sharedItems containsSemiMixedTypes="0" containsString="0" containsNumber="1" containsInteger="1" minValue="0" maxValue="105"/>
    </cacheField>
    <cacheField name="Year" numFmtId="1">
      <sharedItems containsSemiMixedTypes="0" containsString="0" containsNumber="1" containsInteger="1" minValue="2009" maxValue="2019"/>
    </cacheField>
    <cacheField name="Genre" numFmtId="49">
      <sharedItems count="3">
        <s v="Non Fiction"/>
        <s v="Fiction"/>
        <s v=" " u="1"/>
      </sharedItems>
    </cacheField>
    <cacheField name="Rating" numFmtId="49">
      <sharedItems count="5">
        <s v="Above Average"/>
        <s v="Average"/>
        <s v="Poor"/>
        <s v="Very Poor"/>
        <s v="Exceptional"/>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50">
  <r>
    <x v="0"/>
    <s v="JJ Smith"/>
    <n v="4.7"/>
    <x v="0"/>
    <x v="0"/>
    <x v="0"/>
    <x v="0"/>
    <x v="0"/>
  </r>
  <r>
    <x v="1"/>
    <s v="Stephen King"/>
    <n v="4.5999999999999996"/>
    <x v="1"/>
    <x v="1"/>
    <x v="1"/>
    <x v="1"/>
    <x v="1"/>
  </r>
  <r>
    <x v="2"/>
    <s v="Jordan B. Peterson"/>
    <n v="4.7"/>
    <x v="2"/>
    <x v="2"/>
    <x v="2"/>
    <x v="0"/>
    <x v="0"/>
  </r>
  <r>
    <x v="3"/>
    <s v="George Orwell"/>
    <n v="4.7"/>
    <x v="3"/>
    <x v="3"/>
    <x v="3"/>
    <x v="1"/>
    <x v="0"/>
  </r>
  <r>
    <x v="4"/>
    <s v="National Geographic Kids"/>
    <n v="4.8"/>
    <x v="4"/>
    <x v="4"/>
    <x v="4"/>
    <x v="0"/>
    <x v="0"/>
  </r>
  <r>
    <x v="5"/>
    <s v="George R. R. Martin"/>
    <n v="4.4000000000000004"/>
    <x v="5"/>
    <x v="5"/>
    <x v="1"/>
    <x v="1"/>
    <x v="2"/>
  </r>
  <r>
    <x v="6"/>
    <s v="George R. R. Martin"/>
    <n v="4.7"/>
    <x v="6"/>
    <x v="6"/>
    <x v="5"/>
    <x v="1"/>
    <x v="0"/>
  </r>
  <r>
    <x v="7"/>
    <s v="Amor Towles"/>
    <n v="4.7"/>
    <x v="7"/>
    <x v="2"/>
    <x v="3"/>
    <x v="1"/>
    <x v="0"/>
  </r>
  <r>
    <x v="8"/>
    <s v="James Comey"/>
    <n v="4.7"/>
    <x v="8"/>
    <x v="7"/>
    <x v="2"/>
    <x v="0"/>
    <x v="0"/>
  </r>
  <r>
    <x v="9"/>
    <s v="Fredrik Backman"/>
    <n v="4.5999999999999996"/>
    <x v="9"/>
    <x v="0"/>
    <x v="0"/>
    <x v="1"/>
    <x v="1"/>
  </r>
  <r>
    <x v="9"/>
    <s v="Fredrik Backman"/>
    <n v="4.5999999999999996"/>
    <x v="9"/>
    <x v="0"/>
    <x v="3"/>
    <x v="1"/>
    <x v="1"/>
  </r>
  <r>
    <x v="10"/>
    <s v="Larry Schweikart"/>
    <n v="4.5999999999999996"/>
    <x v="10"/>
    <x v="8"/>
    <x v="6"/>
    <x v="0"/>
    <x v="1"/>
  </r>
  <r>
    <x v="11"/>
    <s v="Jaycee Dugard"/>
    <n v="4.5999999999999996"/>
    <x v="11"/>
    <x v="9"/>
    <x v="1"/>
    <x v="0"/>
    <x v="1"/>
  </r>
  <r>
    <x v="12"/>
    <s v="Madeleine L'Engle"/>
    <n v="4.5"/>
    <x v="12"/>
    <x v="10"/>
    <x v="2"/>
    <x v="1"/>
    <x v="2"/>
  </r>
  <r>
    <x v="13"/>
    <s v="Steve Harvey"/>
    <n v="4.5999999999999996"/>
    <x v="13"/>
    <x v="11"/>
    <x v="7"/>
    <x v="0"/>
    <x v="1"/>
  </r>
  <r>
    <x v="14"/>
    <s v="Adult Coloring Book Designs"/>
    <n v="4.5"/>
    <x v="14"/>
    <x v="12"/>
    <x v="0"/>
    <x v="0"/>
    <x v="2"/>
  </r>
  <r>
    <x v="15"/>
    <s v="Blue Star Coloring"/>
    <n v="4.5999999999999996"/>
    <x v="15"/>
    <x v="3"/>
    <x v="8"/>
    <x v="0"/>
    <x v="1"/>
  </r>
  <r>
    <x v="16"/>
    <s v="Blue Star Coloring"/>
    <n v="4.4000000000000004"/>
    <x v="16"/>
    <x v="3"/>
    <x v="8"/>
    <x v="0"/>
    <x v="2"/>
  </r>
  <r>
    <x v="17"/>
    <s v="Coloring Books for Adults"/>
    <n v="4.5"/>
    <x v="17"/>
    <x v="0"/>
    <x v="8"/>
    <x v="0"/>
    <x v="2"/>
  </r>
  <r>
    <x v="18"/>
    <s v="Ron Chernow"/>
    <n v="4.8"/>
    <x v="18"/>
    <x v="13"/>
    <x v="0"/>
    <x v="0"/>
    <x v="0"/>
  </r>
  <r>
    <x v="19"/>
    <s v="Anthony Doerr"/>
    <n v="4.5999999999999996"/>
    <x v="19"/>
    <x v="14"/>
    <x v="5"/>
    <x v="1"/>
    <x v="1"/>
  </r>
  <r>
    <x v="19"/>
    <s v="Anthony Doerr"/>
    <n v="4.5999999999999996"/>
    <x v="19"/>
    <x v="14"/>
    <x v="8"/>
    <x v="1"/>
    <x v="1"/>
  </r>
  <r>
    <x v="20"/>
    <s v="Veronica Roth"/>
    <n v="3.9"/>
    <x v="20"/>
    <x v="13"/>
    <x v="9"/>
    <x v="1"/>
    <x v="3"/>
  </r>
  <r>
    <x v="21"/>
    <s v="Chris Kyle"/>
    <n v="4.5999999999999996"/>
    <x v="21"/>
    <x v="15"/>
    <x v="8"/>
    <x v="0"/>
    <x v="1"/>
  </r>
  <r>
    <x v="22"/>
    <s v="Khaled Hosseini"/>
    <n v="4.3"/>
    <x v="22"/>
    <x v="13"/>
    <x v="9"/>
    <x v="1"/>
    <x v="2"/>
  </r>
  <r>
    <x v="23"/>
    <s v="Glenn Beck"/>
    <n v="4.5999999999999996"/>
    <x v="23"/>
    <x v="10"/>
    <x v="7"/>
    <x v="0"/>
    <x v="1"/>
  </r>
  <r>
    <x v="24"/>
    <s v="Neil deGrasse Tyson"/>
    <n v="4.7"/>
    <x v="24"/>
    <x v="15"/>
    <x v="3"/>
    <x v="0"/>
    <x v="0"/>
  </r>
  <r>
    <x v="25"/>
    <s v="Mark Twain"/>
    <n v="4.2"/>
    <x v="25"/>
    <x v="14"/>
    <x v="6"/>
    <x v="0"/>
    <x v="2"/>
  </r>
  <r>
    <x v="26"/>
    <s v="DK"/>
    <n v="4.5999999999999996"/>
    <x v="26"/>
    <x v="10"/>
    <x v="8"/>
    <x v="0"/>
    <x v="1"/>
  </r>
  <r>
    <x v="27"/>
    <s v="Angie Grace"/>
    <n v="4.5999999999999996"/>
    <x v="27"/>
    <x v="5"/>
    <x v="8"/>
    <x v="0"/>
    <x v="1"/>
  </r>
  <r>
    <x v="28"/>
    <s v="Ina Garten"/>
    <n v="4.8"/>
    <x v="28"/>
    <x v="16"/>
    <x v="10"/>
    <x v="0"/>
    <x v="0"/>
  </r>
  <r>
    <x v="29"/>
    <s v="Ina Garten"/>
    <n v="4.7"/>
    <x v="29"/>
    <x v="17"/>
    <x v="6"/>
    <x v="0"/>
    <x v="0"/>
  </r>
  <r>
    <x v="30"/>
    <s v="Michelle Obama"/>
    <n v="4.8"/>
    <x v="30"/>
    <x v="5"/>
    <x v="2"/>
    <x v="0"/>
    <x v="0"/>
  </r>
  <r>
    <x v="30"/>
    <s v="Michelle Obama"/>
    <n v="4.8"/>
    <x v="30"/>
    <x v="5"/>
    <x v="4"/>
    <x v="0"/>
    <x v="0"/>
  </r>
  <r>
    <x v="31"/>
    <s v="Atul Gawande"/>
    <n v="4.8"/>
    <x v="31"/>
    <x v="2"/>
    <x v="8"/>
    <x v="0"/>
    <x v="0"/>
  </r>
  <r>
    <x v="32"/>
    <s v="Ta-Nehisi Coates"/>
    <n v="4.7"/>
    <x v="32"/>
    <x v="13"/>
    <x v="8"/>
    <x v="0"/>
    <x v="0"/>
  </r>
  <r>
    <x v="32"/>
    <s v="Ta-Nehisi Coates"/>
    <n v="4.7"/>
    <x v="32"/>
    <x v="13"/>
    <x v="0"/>
    <x v="0"/>
    <x v="0"/>
  </r>
  <r>
    <x v="33"/>
    <s v="Bruce Springsteen"/>
    <n v="4.7"/>
    <x v="33"/>
    <x v="18"/>
    <x v="0"/>
    <x v="0"/>
    <x v="0"/>
  </r>
  <r>
    <x v="34"/>
    <s v="Stephenie Meyer"/>
    <n v="4.5999999999999996"/>
    <x v="34"/>
    <x v="13"/>
    <x v="7"/>
    <x v="1"/>
    <x v="1"/>
  </r>
  <r>
    <x v="35"/>
    <s v="Glenn Beck"/>
    <n v="4.5"/>
    <x v="35"/>
    <x v="0"/>
    <x v="6"/>
    <x v="0"/>
    <x v="2"/>
  </r>
  <r>
    <x v="36"/>
    <s v="Bill Martin Jr."/>
    <n v="4.9000000000000004"/>
    <x v="36"/>
    <x v="10"/>
    <x v="3"/>
    <x v="1"/>
    <x v="4"/>
  </r>
  <r>
    <x v="36"/>
    <s v="Bill Martin Jr."/>
    <n v="4.9000000000000004"/>
    <x v="36"/>
    <x v="10"/>
    <x v="4"/>
    <x v="1"/>
    <x v="4"/>
  </r>
  <r>
    <x v="37"/>
    <s v="Jeff Kinney"/>
    <n v="4.8"/>
    <x v="37"/>
    <x v="19"/>
    <x v="1"/>
    <x v="1"/>
    <x v="0"/>
  </r>
  <r>
    <x v="38"/>
    <s v="Sasha O'Hara"/>
    <n v="4.5999999999999996"/>
    <x v="38"/>
    <x v="12"/>
    <x v="0"/>
    <x v="0"/>
    <x v="1"/>
  </r>
  <r>
    <x v="39"/>
    <s v="David Goggins"/>
    <n v="4.8"/>
    <x v="39"/>
    <x v="18"/>
    <x v="4"/>
    <x v="0"/>
    <x v="0"/>
  </r>
  <r>
    <x v="40"/>
    <s v="Thomas Piketty"/>
    <n v="4.5"/>
    <x v="40"/>
    <x v="20"/>
    <x v="5"/>
    <x v="0"/>
    <x v="2"/>
  </r>
  <r>
    <x v="41"/>
    <s v="Suzanne Collins"/>
    <n v="4.7"/>
    <x v="41"/>
    <x v="5"/>
    <x v="6"/>
    <x v="1"/>
    <x v="0"/>
  </r>
  <r>
    <x v="41"/>
    <s v="Suzanne Collins"/>
    <n v="4.7"/>
    <x v="41"/>
    <x v="5"/>
    <x v="1"/>
    <x v="1"/>
    <x v="0"/>
  </r>
  <r>
    <x v="41"/>
    <s v="Suzanne Collins"/>
    <n v="4.7"/>
    <x v="41"/>
    <x v="5"/>
    <x v="10"/>
    <x v="1"/>
    <x v="0"/>
  </r>
  <r>
    <x v="42"/>
    <s v="Chrissy Teigen"/>
    <n v="4.7"/>
    <x v="42"/>
    <x v="21"/>
    <x v="0"/>
    <x v="0"/>
    <x v="0"/>
  </r>
  <r>
    <x v="43"/>
    <s v="Francis Chan"/>
    <n v="4.7"/>
    <x v="43"/>
    <x v="14"/>
    <x v="7"/>
    <x v="0"/>
    <x v="0"/>
  </r>
  <r>
    <x v="43"/>
    <s v="Francis Chan"/>
    <n v="4.7"/>
    <x v="43"/>
    <x v="14"/>
    <x v="6"/>
    <x v="0"/>
    <x v="0"/>
  </r>
  <r>
    <x v="43"/>
    <s v="Francis Chan"/>
    <n v="4.7"/>
    <x v="43"/>
    <x v="14"/>
    <x v="1"/>
    <x v="0"/>
    <x v="0"/>
  </r>
  <r>
    <x v="44"/>
    <s v="Kevin Kwan"/>
    <n v="4.3"/>
    <x v="44"/>
    <x v="0"/>
    <x v="2"/>
    <x v="1"/>
    <x v="2"/>
  </r>
  <r>
    <x v="45"/>
    <s v="Marjorie Sarnat"/>
    <n v="4.8"/>
    <x v="45"/>
    <x v="12"/>
    <x v="8"/>
    <x v="0"/>
    <x v="0"/>
  </r>
  <r>
    <x v="46"/>
    <s v="Marjorie Sarnat"/>
    <n v="4.8"/>
    <x v="46"/>
    <x v="10"/>
    <x v="8"/>
    <x v="0"/>
    <x v="0"/>
  </r>
  <r>
    <x v="47"/>
    <s v="Abraham Verghese"/>
    <n v="4.5999999999999996"/>
    <x v="47"/>
    <x v="5"/>
    <x v="6"/>
    <x v="1"/>
    <x v="1"/>
  </r>
  <r>
    <x v="47"/>
    <s v="Abraham Verghese"/>
    <n v="4.5999999999999996"/>
    <x v="47"/>
    <x v="5"/>
    <x v="1"/>
    <x v="1"/>
    <x v="1"/>
  </r>
  <r>
    <x v="48"/>
    <s v="BreneÌ Brown"/>
    <n v="4.8"/>
    <x v="48"/>
    <x v="22"/>
    <x v="9"/>
    <x v="0"/>
    <x v="0"/>
  </r>
  <r>
    <x v="49"/>
    <s v="Malcolm Gladwell"/>
    <n v="4.4000000000000004"/>
    <x v="49"/>
    <x v="13"/>
    <x v="9"/>
    <x v="0"/>
    <x v="2"/>
  </r>
  <r>
    <x v="50"/>
    <s v="Charlaine Harris"/>
    <n v="4.5999999999999996"/>
    <x v="50"/>
    <x v="12"/>
    <x v="7"/>
    <x v="1"/>
    <x v="1"/>
  </r>
  <r>
    <x v="51"/>
    <s v="Charlaine Harris"/>
    <n v="4.3"/>
    <x v="51"/>
    <x v="0"/>
    <x v="6"/>
    <x v="1"/>
    <x v="2"/>
  </r>
  <r>
    <x v="52"/>
    <s v="Charlaine Harris"/>
    <n v="4.2"/>
    <x v="52"/>
    <x v="12"/>
    <x v="1"/>
    <x v="1"/>
    <x v="2"/>
  </r>
  <r>
    <x v="53"/>
    <s v="Rod Campbell"/>
    <n v="4.8"/>
    <x v="53"/>
    <x v="10"/>
    <x v="8"/>
    <x v="1"/>
    <x v="0"/>
  </r>
  <r>
    <x v="53"/>
    <s v="Rod Campbell"/>
    <n v="4.8"/>
    <x v="53"/>
    <x v="10"/>
    <x v="0"/>
    <x v="1"/>
    <x v="0"/>
  </r>
  <r>
    <x v="53"/>
    <s v="Rod Campbell"/>
    <n v="4.8"/>
    <x v="53"/>
    <x v="10"/>
    <x v="3"/>
    <x v="1"/>
    <x v="0"/>
  </r>
  <r>
    <x v="53"/>
    <s v="Rod Campbell"/>
    <n v="4.8"/>
    <x v="53"/>
    <x v="10"/>
    <x v="2"/>
    <x v="1"/>
    <x v="0"/>
  </r>
  <r>
    <x v="54"/>
    <s v="George W. Bush"/>
    <n v="4.5999999999999996"/>
    <x v="54"/>
    <x v="11"/>
    <x v="6"/>
    <x v="0"/>
    <x v="1"/>
  </r>
  <r>
    <x v="55"/>
    <s v="Tony Hsieh"/>
    <n v="4.5999999999999996"/>
    <x v="55"/>
    <x v="2"/>
    <x v="6"/>
    <x v="0"/>
    <x v="1"/>
  </r>
  <r>
    <x v="56"/>
    <s v="American Psychiatric Association"/>
    <n v="4.5"/>
    <x v="56"/>
    <x v="23"/>
    <x v="9"/>
    <x v="0"/>
    <x v="2"/>
  </r>
  <r>
    <x v="56"/>
    <s v="American Psychiatric Association"/>
    <n v="4.5"/>
    <x v="56"/>
    <x v="23"/>
    <x v="5"/>
    <x v="0"/>
    <x v="2"/>
  </r>
  <r>
    <x v="57"/>
    <s v="Jeff Kinney"/>
    <n v="4.8"/>
    <x v="57"/>
    <x v="19"/>
    <x v="9"/>
    <x v="1"/>
    <x v="0"/>
  </r>
  <r>
    <x v="58"/>
    <s v="Jeff Kinney"/>
    <n v="4.8"/>
    <x v="58"/>
    <x v="2"/>
    <x v="7"/>
    <x v="1"/>
    <x v="0"/>
  </r>
  <r>
    <x v="59"/>
    <s v="Jeff Kinney"/>
    <n v="4.8"/>
    <x v="59"/>
    <x v="1"/>
    <x v="5"/>
    <x v="1"/>
    <x v="0"/>
  </r>
  <r>
    <x v="60"/>
    <s v="M Prefontaine"/>
    <n v="4.5999999999999996"/>
    <x v="60"/>
    <x v="10"/>
    <x v="4"/>
    <x v="0"/>
    <x v="1"/>
  </r>
  <r>
    <x v="61"/>
    <s v="Veronica Roth"/>
    <n v="4.5999999999999996"/>
    <x v="61"/>
    <x v="2"/>
    <x v="9"/>
    <x v="1"/>
    <x v="1"/>
  </r>
  <r>
    <x v="61"/>
    <s v="Veronica Roth"/>
    <n v="4.5999999999999996"/>
    <x v="61"/>
    <x v="2"/>
    <x v="5"/>
    <x v="1"/>
    <x v="1"/>
  </r>
  <r>
    <x v="62"/>
    <s v="Veronica Roth"/>
    <n v="4.5"/>
    <x v="62"/>
    <x v="3"/>
    <x v="5"/>
    <x v="1"/>
    <x v="2"/>
  </r>
  <r>
    <x v="63"/>
    <s v="Zhi Gang Sha"/>
    <n v="4.5999999999999996"/>
    <x v="63"/>
    <x v="3"/>
    <x v="7"/>
    <x v="0"/>
    <x v="1"/>
  </r>
  <r>
    <x v="64"/>
    <s v="Stephen King"/>
    <n v="4.7"/>
    <x v="64"/>
    <x v="13"/>
    <x v="9"/>
    <x v="1"/>
    <x v="0"/>
  </r>
  <r>
    <x v="65"/>
    <s v="Jeff Kinney"/>
    <n v="4.8"/>
    <x v="65"/>
    <x v="4"/>
    <x v="7"/>
    <x v="1"/>
    <x v="0"/>
  </r>
  <r>
    <x v="66"/>
    <s v="Dav Pilkey"/>
    <n v="4.9000000000000004"/>
    <x v="66"/>
    <x v="3"/>
    <x v="2"/>
    <x v="1"/>
    <x v="4"/>
  </r>
  <r>
    <x v="67"/>
    <s v="Dav Pilkey"/>
    <n v="4.9000000000000004"/>
    <x v="67"/>
    <x v="0"/>
    <x v="3"/>
    <x v="1"/>
    <x v="4"/>
  </r>
  <r>
    <x v="68"/>
    <s v="Dav Pilkey"/>
    <n v="4.9000000000000004"/>
    <x v="68"/>
    <x v="12"/>
    <x v="2"/>
    <x v="1"/>
    <x v="4"/>
  </r>
  <r>
    <x v="68"/>
    <s v="Dav Pilkey"/>
    <n v="4.9000000000000004"/>
    <x v="68"/>
    <x v="12"/>
    <x v="4"/>
    <x v="1"/>
    <x v="4"/>
  </r>
  <r>
    <x v="69"/>
    <s v="Dav Pilkey"/>
    <n v="4.9000000000000004"/>
    <x v="69"/>
    <x v="0"/>
    <x v="4"/>
    <x v="1"/>
    <x v="4"/>
  </r>
  <r>
    <x v="70"/>
    <s v="Dav Pilkey"/>
    <n v="4.9000000000000004"/>
    <x v="70"/>
    <x v="0"/>
    <x v="4"/>
    <x v="1"/>
    <x v="4"/>
  </r>
  <r>
    <x v="71"/>
    <s v="Dav Pilkey"/>
    <n v="4.9000000000000004"/>
    <x v="71"/>
    <x v="3"/>
    <x v="2"/>
    <x v="1"/>
    <x v="4"/>
  </r>
  <r>
    <x v="72"/>
    <s v="Jeff Kinney"/>
    <n v="4.8"/>
    <x v="72"/>
    <x v="24"/>
    <x v="0"/>
    <x v="1"/>
    <x v="0"/>
  </r>
  <r>
    <x v="73"/>
    <s v="Marty Noble"/>
    <n v="4.5999999999999996"/>
    <x v="73"/>
    <x v="10"/>
    <x v="8"/>
    <x v="0"/>
    <x v="1"/>
  </r>
  <r>
    <x v="74"/>
    <s v="Daniel H. Pink"/>
    <n v="4.5"/>
    <x v="74"/>
    <x v="21"/>
    <x v="6"/>
    <x v="0"/>
    <x v="2"/>
  </r>
  <r>
    <x v="75"/>
    <s v="David Zinczenko"/>
    <n v="4.5"/>
    <x v="75"/>
    <x v="25"/>
    <x v="7"/>
    <x v="0"/>
    <x v="2"/>
  </r>
  <r>
    <x v="76"/>
    <s v="David Zinczenko"/>
    <n v="4.3"/>
    <x v="76"/>
    <x v="14"/>
    <x v="7"/>
    <x v="0"/>
    <x v="2"/>
  </r>
  <r>
    <x v="77"/>
    <s v="Joel Fuhrman MD"/>
    <n v="4.5"/>
    <x v="77"/>
    <x v="15"/>
    <x v="1"/>
    <x v="0"/>
    <x v="2"/>
  </r>
  <r>
    <x v="77"/>
    <s v="Joel Fuhrman MD"/>
    <n v="4.5"/>
    <x v="77"/>
    <x v="15"/>
    <x v="10"/>
    <x v="0"/>
    <x v="2"/>
  </r>
  <r>
    <x v="78"/>
    <s v="Stephenie Meyer"/>
    <n v="4.7"/>
    <x v="78"/>
    <x v="26"/>
    <x v="7"/>
    <x v="1"/>
    <x v="0"/>
  </r>
  <r>
    <x v="79"/>
    <s v="Stephenie Meyer"/>
    <n v="4.7"/>
    <x v="78"/>
    <x v="18"/>
    <x v="7"/>
    <x v="1"/>
    <x v="0"/>
  </r>
  <r>
    <x v="80"/>
    <s v="Tara Westover"/>
    <n v="4.7"/>
    <x v="79"/>
    <x v="2"/>
    <x v="2"/>
    <x v="0"/>
    <x v="0"/>
  </r>
  <r>
    <x v="80"/>
    <s v="Tara Westover"/>
    <n v="4.7"/>
    <x v="79"/>
    <x v="2"/>
    <x v="4"/>
    <x v="0"/>
    <x v="0"/>
  </r>
  <r>
    <x v="81"/>
    <s v="Johanna Basford"/>
    <n v="4.7"/>
    <x v="80"/>
    <x v="15"/>
    <x v="8"/>
    <x v="0"/>
    <x v="0"/>
  </r>
  <r>
    <x v="82"/>
    <s v="Ray Bradbury"/>
    <n v="4.5999999999999996"/>
    <x v="81"/>
    <x v="0"/>
    <x v="0"/>
    <x v="1"/>
    <x v="1"/>
  </r>
  <r>
    <x v="82"/>
    <s v="Ray Bradbury"/>
    <n v="4.5999999999999996"/>
    <x v="81"/>
    <x v="0"/>
    <x v="2"/>
    <x v="1"/>
    <x v="1"/>
  </r>
  <r>
    <x v="83"/>
    <s v="J.K. Rowling"/>
    <n v="4.7"/>
    <x v="82"/>
    <x v="2"/>
    <x v="0"/>
    <x v="1"/>
    <x v="0"/>
  </r>
  <r>
    <x v="84"/>
    <s v="Bob Woodward"/>
    <n v="4.4000000000000004"/>
    <x v="83"/>
    <x v="8"/>
    <x v="2"/>
    <x v="0"/>
    <x v="2"/>
  </r>
  <r>
    <x v="85"/>
    <s v="E L James"/>
    <n v="4.4000000000000004"/>
    <x v="84"/>
    <x v="26"/>
    <x v="10"/>
    <x v="1"/>
    <x v="2"/>
  </r>
  <r>
    <x v="86"/>
    <s v="E L James"/>
    <n v="4.5"/>
    <x v="85"/>
    <x v="5"/>
    <x v="10"/>
    <x v="1"/>
    <x v="2"/>
  </r>
  <r>
    <x v="87"/>
    <s v="E L James"/>
    <n v="3.8"/>
    <x v="86"/>
    <x v="14"/>
    <x v="10"/>
    <x v="1"/>
    <x v="3"/>
  </r>
  <r>
    <x v="87"/>
    <s v="E L James"/>
    <n v="3.8"/>
    <x v="86"/>
    <x v="14"/>
    <x v="9"/>
    <x v="1"/>
    <x v="3"/>
  </r>
  <r>
    <x v="88"/>
    <s v="E L James"/>
    <n v="4.5"/>
    <x v="87"/>
    <x v="9"/>
    <x v="10"/>
    <x v="1"/>
    <x v="2"/>
  </r>
  <r>
    <x v="89"/>
    <s v="Michael Wolff"/>
    <n v="4.2"/>
    <x v="88"/>
    <x v="3"/>
    <x v="2"/>
    <x v="0"/>
    <x v="2"/>
  </r>
  <r>
    <x v="90"/>
    <s v="Roger Priddy"/>
    <n v="4.7"/>
    <x v="89"/>
    <x v="12"/>
    <x v="5"/>
    <x v="0"/>
    <x v="0"/>
  </r>
  <r>
    <x v="90"/>
    <s v="Roger Priddy"/>
    <n v="4.7"/>
    <x v="89"/>
    <x v="12"/>
    <x v="8"/>
    <x v="0"/>
    <x v="0"/>
  </r>
  <r>
    <x v="90"/>
    <s v="Roger Priddy"/>
    <n v="4.7"/>
    <x v="89"/>
    <x v="12"/>
    <x v="0"/>
    <x v="0"/>
    <x v="0"/>
  </r>
  <r>
    <x v="90"/>
    <s v="Roger Priddy"/>
    <n v="4.7"/>
    <x v="89"/>
    <x v="12"/>
    <x v="3"/>
    <x v="0"/>
    <x v="0"/>
  </r>
  <r>
    <x v="90"/>
    <s v="Roger Priddy"/>
    <n v="4.7"/>
    <x v="89"/>
    <x v="12"/>
    <x v="2"/>
    <x v="0"/>
    <x v="0"/>
  </r>
  <r>
    <x v="91"/>
    <s v="Michael Pollan"/>
    <n v="4.4000000000000004"/>
    <x v="90"/>
    <x v="15"/>
    <x v="6"/>
    <x v="0"/>
    <x v="2"/>
  </r>
  <r>
    <x v="92"/>
    <s v="RH Disney"/>
    <n v="4.7"/>
    <x v="91"/>
    <x v="19"/>
    <x v="5"/>
    <x v="1"/>
    <x v="0"/>
  </r>
  <r>
    <x v="93"/>
    <s v="John Heilemann"/>
    <n v="4.4000000000000004"/>
    <x v="92"/>
    <x v="15"/>
    <x v="6"/>
    <x v="0"/>
    <x v="2"/>
  </r>
  <r>
    <x v="94"/>
    <s v="George R.R. Martin"/>
    <n v="4.5999999999999996"/>
    <x v="93"/>
    <x v="10"/>
    <x v="1"/>
    <x v="1"/>
    <x v="1"/>
  </r>
  <r>
    <x v="94"/>
    <s v="George R.R. Martin"/>
    <n v="4.5999999999999996"/>
    <x v="93"/>
    <x v="10"/>
    <x v="10"/>
    <x v="1"/>
    <x v="1"/>
  </r>
  <r>
    <x v="94"/>
    <s v="George R.R. Martin"/>
    <n v="4.5999999999999996"/>
    <x v="93"/>
    <x v="10"/>
    <x v="9"/>
    <x v="1"/>
    <x v="1"/>
  </r>
  <r>
    <x v="95"/>
    <s v="Peter A. Lillback"/>
    <n v="4.5"/>
    <x v="94"/>
    <x v="24"/>
    <x v="6"/>
    <x v="0"/>
    <x v="2"/>
  </r>
  <r>
    <x v="96"/>
    <s v="Brian Kilmeade"/>
    <n v="4.5999999999999996"/>
    <x v="95"/>
    <x v="21"/>
    <x v="9"/>
    <x v="0"/>
    <x v="1"/>
  </r>
  <r>
    <x v="97"/>
    <s v="Giles Andreae"/>
    <n v="4.8"/>
    <x v="96"/>
    <x v="12"/>
    <x v="8"/>
    <x v="1"/>
    <x v="0"/>
  </r>
  <r>
    <x v="97"/>
    <s v="Giles Andreae"/>
    <n v="4.8"/>
    <x v="96"/>
    <x v="12"/>
    <x v="0"/>
    <x v="1"/>
    <x v="0"/>
  </r>
  <r>
    <x v="97"/>
    <s v="Giles Andreae"/>
    <n v="4.8"/>
    <x v="96"/>
    <x v="12"/>
    <x v="3"/>
    <x v="1"/>
    <x v="0"/>
  </r>
  <r>
    <x v="97"/>
    <s v="Giles Andreae"/>
    <n v="4.8"/>
    <x v="96"/>
    <x v="12"/>
    <x v="2"/>
    <x v="1"/>
    <x v="0"/>
  </r>
  <r>
    <x v="97"/>
    <s v="Giles Andreae"/>
    <n v="4.8"/>
    <x v="96"/>
    <x v="12"/>
    <x v="4"/>
    <x v="1"/>
    <x v="0"/>
  </r>
  <r>
    <x v="98"/>
    <s v="Rachel Hollis"/>
    <n v="4.5999999999999996"/>
    <x v="97"/>
    <x v="4"/>
    <x v="4"/>
    <x v="0"/>
    <x v="1"/>
  </r>
  <r>
    <x v="99"/>
    <s v="Rachel Hollis"/>
    <n v="4.5999999999999996"/>
    <x v="98"/>
    <x v="4"/>
    <x v="2"/>
    <x v="0"/>
    <x v="1"/>
  </r>
  <r>
    <x v="99"/>
    <s v="Rachel Hollis"/>
    <n v="4.5999999999999996"/>
    <x v="98"/>
    <x v="4"/>
    <x v="4"/>
    <x v="0"/>
    <x v="1"/>
  </r>
  <r>
    <x v="100"/>
    <s v="Glenn Beck"/>
    <n v="4.5999999999999996"/>
    <x v="99"/>
    <x v="5"/>
    <x v="7"/>
    <x v="0"/>
    <x v="1"/>
  </r>
  <r>
    <x v="101"/>
    <s v="Harper Lee"/>
    <n v="3.6"/>
    <x v="100"/>
    <x v="27"/>
    <x v="8"/>
    <x v="1"/>
    <x v="3"/>
  </r>
  <r>
    <x v="102"/>
    <s v="Adam Mansbach"/>
    <n v="4.8"/>
    <x v="101"/>
    <x v="15"/>
    <x v="1"/>
    <x v="1"/>
    <x v="0"/>
  </r>
  <r>
    <x v="103"/>
    <s v="Sarah Palin"/>
    <n v="4.5999999999999996"/>
    <x v="102"/>
    <x v="3"/>
    <x v="7"/>
    <x v="0"/>
    <x v="1"/>
  </r>
  <r>
    <x v="104"/>
    <s v="Gillian Flynn"/>
    <n v="4"/>
    <x v="103"/>
    <x v="22"/>
    <x v="10"/>
    <x v="1"/>
    <x v="3"/>
  </r>
  <r>
    <x v="104"/>
    <s v="Gillian Flynn"/>
    <n v="4"/>
    <x v="103"/>
    <x v="22"/>
    <x v="9"/>
    <x v="1"/>
    <x v="3"/>
  </r>
  <r>
    <x v="104"/>
    <s v="Gillian Flynn"/>
    <n v="4"/>
    <x v="103"/>
    <x v="15"/>
    <x v="5"/>
    <x v="1"/>
    <x v="3"/>
  </r>
  <r>
    <x v="105"/>
    <s v="Pretty Simple Press"/>
    <n v="4.5999999999999996"/>
    <x v="104"/>
    <x v="3"/>
    <x v="4"/>
    <x v="0"/>
    <x v="1"/>
  </r>
  <r>
    <x v="106"/>
    <s v="Jim Collins"/>
    <n v="4.5"/>
    <x v="105"/>
    <x v="14"/>
    <x v="7"/>
    <x v="0"/>
    <x v="2"/>
  </r>
  <r>
    <x v="106"/>
    <s v="Jim Collins"/>
    <n v="4.5"/>
    <x v="105"/>
    <x v="14"/>
    <x v="6"/>
    <x v="0"/>
    <x v="2"/>
  </r>
  <r>
    <x v="106"/>
    <s v="Jim Collins"/>
    <n v="4.5"/>
    <x v="105"/>
    <x v="14"/>
    <x v="1"/>
    <x v="0"/>
    <x v="2"/>
  </r>
  <r>
    <x v="106"/>
    <s v="Jim Collins"/>
    <n v="4.5"/>
    <x v="105"/>
    <x v="14"/>
    <x v="10"/>
    <x v="0"/>
    <x v="2"/>
  </r>
  <r>
    <x v="107"/>
    <s v="Margaret Wise Brown"/>
    <n v="4.8"/>
    <x v="106"/>
    <x v="10"/>
    <x v="3"/>
    <x v="1"/>
    <x v="0"/>
  </r>
  <r>
    <x v="107"/>
    <s v="Margaret Wise Brown"/>
    <n v="4.8"/>
    <x v="106"/>
    <x v="10"/>
    <x v="2"/>
    <x v="1"/>
    <x v="0"/>
  </r>
  <r>
    <x v="107"/>
    <s v="Margaret Wise Brown"/>
    <n v="4.8"/>
    <x v="106"/>
    <x v="10"/>
    <x v="4"/>
    <x v="1"/>
    <x v="0"/>
  </r>
  <r>
    <x v="108"/>
    <s v="Sherri Duskey Rinker"/>
    <n v="4.9000000000000004"/>
    <x v="107"/>
    <x v="26"/>
    <x v="10"/>
    <x v="1"/>
    <x v="4"/>
  </r>
  <r>
    <x v="108"/>
    <s v="Sherri Duskey Rinker"/>
    <n v="4.9000000000000004"/>
    <x v="107"/>
    <x v="26"/>
    <x v="9"/>
    <x v="1"/>
    <x v="4"/>
  </r>
  <r>
    <x v="109"/>
    <s v="David Perlmutter MD"/>
    <n v="4.5999999999999996"/>
    <x v="108"/>
    <x v="22"/>
    <x v="5"/>
    <x v="0"/>
    <x v="1"/>
  </r>
  <r>
    <x v="110"/>
    <s v="E L James"/>
    <n v="4.4000000000000004"/>
    <x v="109"/>
    <x v="14"/>
    <x v="8"/>
    <x v="1"/>
    <x v="2"/>
  </r>
  <r>
    <x v="111"/>
    <s v="Raina Telgemeier"/>
    <n v="4.8"/>
    <x v="110"/>
    <x v="26"/>
    <x v="4"/>
    <x v="0"/>
    <x v="0"/>
  </r>
  <r>
    <x v="112"/>
    <s v="Stephenie Meyer"/>
    <n v="4.7"/>
    <x v="111"/>
    <x v="28"/>
    <x v="7"/>
    <x v="1"/>
    <x v="0"/>
  </r>
  <r>
    <x v="113"/>
    <s v="Phil Robertson"/>
    <n v="4.8"/>
    <x v="112"/>
    <x v="5"/>
    <x v="9"/>
    <x v="0"/>
    <x v="0"/>
  </r>
  <r>
    <x v="114"/>
    <s v="J.K. Rowling"/>
    <n v="4.9000000000000004"/>
    <x v="113"/>
    <x v="6"/>
    <x v="0"/>
    <x v="1"/>
    <x v="4"/>
  </r>
  <r>
    <x v="115"/>
    <s v="J.K. Rowling"/>
    <n v="4"/>
    <x v="114"/>
    <x v="4"/>
    <x v="0"/>
    <x v="1"/>
    <x v="3"/>
  </r>
  <r>
    <x v="116"/>
    <s v="J. K. Rowling"/>
    <n v="4.9000000000000004"/>
    <x v="115"/>
    <x v="18"/>
    <x v="4"/>
    <x v="1"/>
    <x v="4"/>
  </r>
  <r>
    <x v="117"/>
    <s v="J.K. Rowling"/>
    <n v="4.9000000000000004"/>
    <x v="116"/>
    <x v="6"/>
    <x v="3"/>
    <x v="1"/>
    <x v="4"/>
  </r>
  <r>
    <x v="118"/>
    <s v="J.K. Rowling"/>
    <n v="4.9000000000000004"/>
    <x v="117"/>
    <x v="1"/>
    <x v="0"/>
    <x v="1"/>
    <x v="4"/>
  </r>
  <r>
    <x v="119"/>
    <s v="Scholastic"/>
    <n v="4.7"/>
    <x v="118"/>
    <x v="15"/>
    <x v="8"/>
    <x v="0"/>
    <x v="0"/>
  </r>
  <r>
    <x v="120"/>
    <s v="J. K. Rowling"/>
    <n v="4.8"/>
    <x v="119"/>
    <x v="29"/>
    <x v="0"/>
    <x v="1"/>
    <x v="0"/>
  </r>
  <r>
    <x v="121"/>
    <s v="Mitch Albom"/>
    <n v="4.8"/>
    <x v="120"/>
    <x v="12"/>
    <x v="7"/>
    <x v="0"/>
    <x v="0"/>
  </r>
  <r>
    <x v="122"/>
    <s v="Todd Burpo"/>
    <n v="4.7"/>
    <x v="121"/>
    <x v="22"/>
    <x v="1"/>
    <x v="0"/>
    <x v="0"/>
  </r>
  <r>
    <x v="122"/>
    <s v="Todd Burpo"/>
    <n v="4.7"/>
    <x v="121"/>
    <x v="22"/>
    <x v="10"/>
    <x v="0"/>
    <x v="0"/>
  </r>
  <r>
    <x v="123"/>
    <s v="J. D. Vance"/>
    <n v="4.4000000000000004"/>
    <x v="122"/>
    <x v="14"/>
    <x v="0"/>
    <x v="0"/>
    <x v="2"/>
  </r>
  <r>
    <x v="123"/>
    <s v="J. D. Vance"/>
    <n v="4.4000000000000004"/>
    <x v="122"/>
    <x v="14"/>
    <x v="3"/>
    <x v="0"/>
    <x v="2"/>
  </r>
  <r>
    <x v="124"/>
    <s v="Joanna Gaines"/>
    <n v="4.8"/>
    <x v="123"/>
    <x v="1"/>
    <x v="2"/>
    <x v="0"/>
    <x v="0"/>
  </r>
  <r>
    <x v="125"/>
    <s v="Dale Carnegie"/>
    <n v="4.7"/>
    <x v="124"/>
    <x v="5"/>
    <x v="5"/>
    <x v="0"/>
    <x v="0"/>
  </r>
  <r>
    <x v="125"/>
    <s v="Dale Carnegie"/>
    <n v="4.7"/>
    <x v="124"/>
    <x v="5"/>
    <x v="8"/>
    <x v="0"/>
    <x v="0"/>
  </r>
  <r>
    <x v="125"/>
    <s v="Dale Carnegie"/>
    <n v="4.7"/>
    <x v="124"/>
    <x v="5"/>
    <x v="0"/>
    <x v="0"/>
    <x v="0"/>
  </r>
  <r>
    <x v="125"/>
    <s v="Dale Carnegie"/>
    <n v="4.7"/>
    <x v="124"/>
    <x v="5"/>
    <x v="3"/>
    <x v="0"/>
    <x v="0"/>
  </r>
  <r>
    <x v="125"/>
    <s v="Dale Carnegie"/>
    <n v="4.7"/>
    <x v="124"/>
    <x v="5"/>
    <x v="2"/>
    <x v="0"/>
    <x v="0"/>
  </r>
  <r>
    <x v="126"/>
    <s v="Howard Stern"/>
    <n v="4.3"/>
    <x v="125"/>
    <x v="21"/>
    <x v="4"/>
    <x v="0"/>
    <x v="2"/>
  </r>
  <r>
    <x v="127"/>
    <s v="Brandon Stanton"/>
    <n v="4.8"/>
    <x v="126"/>
    <x v="2"/>
    <x v="9"/>
    <x v="0"/>
    <x v="0"/>
  </r>
  <r>
    <x v="127"/>
    <s v="Brandon Stanton"/>
    <n v="4.8"/>
    <x v="126"/>
    <x v="2"/>
    <x v="5"/>
    <x v="0"/>
    <x v="0"/>
  </r>
  <r>
    <x v="128"/>
    <s v="Brandon Stanton"/>
    <n v="4.9000000000000004"/>
    <x v="127"/>
    <x v="11"/>
    <x v="8"/>
    <x v="0"/>
    <x v="4"/>
  </r>
  <r>
    <x v="129"/>
    <s v="Allie Brosh"/>
    <n v="4.7"/>
    <x v="128"/>
    <x v="11"/>
    <x v="9"/>
    <x v="0"/>
    <x v="0"/>
  </r>
  <r>
    <x v="130"/>
    <s v="Hopscotch Girls"/>
    <n v="4.8"/>
    <x v="129"/>
    <x v="26"/>
    <x v="4"/>
    <x v="0"/>
    <x v="0"/>
  </r>
  <r>
    <x v="131"/>
    <s v="James Patterson"/>
    <n v="4.5999999999999996"/>
    <x v="130"/>
    <x v="26"/>
    <x v="7"/>
    <x v="1"/>
    <x v="1"/>
  </r>
  <r>
    <x v="132"/>
    <s v="Ann Whitford Paul"/>
    <n v="4.8"/>
    <x v="131"/>
    <x v="12"/>
    <x v="3"/>
    <x v="1"/>
    <x v="0"/>
  </r>
  <r>
    <x v="132"/>
    <s v="Ann Whitford Paul"/>
    <n v="4.8"/>
    <x v="131"/>
    <x v="12"/>
    <x v="4"/>
    <x v="1"/>
    <x v="0"/>
  </r>
  <r>
    <x v="133"/>
    <s v="Gayle Forman"/>
    <n v="4.3"/>
    <x v="132"/>
    <x v="15"/>
    <x v="5"/>
    <x v="1"/>
    <x v="2"/>
  </r>
  <r>
    <x v="134"/>
    <s v="Eric Larson"/>
    <n v="4.4000000000000004"/>
    <x v="133"/>
    <x v="17"/>
    <x v="1"/>
    <x v="0"/>
    <x v="2"/>
  </r>
  <r>
    <x v="135"/>
    <s v="Dan Brown"/>
    <n v="4.0999999999999996"/>
    <x v="134"/>
    <x v="14"/>
    <x v="9"/>
    <x v="1"/>
    <x v="2"/>
  </r>
  <r>
    <x v="136"/>
    <s v="Christopher Paolini"/>
    <n v="4.5999999999999996"/>
    <x v="135"/>
    <x v="24"/>
    <x v="1"/>
    <x v="1"/>
    <x v="1"/>
  </r>
  <r>
    <x v="137"/>
    <s v="Jennifer Smith"/>
    <n v="4.4000000000000004"/>
    <x v="136"/>
    <x v="13"/>
    <x v="4"/>
    <x v="0"/>
    <x v="2"/>
  </r>
  <r>
    <x v="137"/>
    <s v="Jennifer Smith"/>
    <n v="4.4000000000000004"/>
    <x v="136"/>
    <x v="13"/>
    <x v="2"/>
    <x v="0"/>
    <x v="2"/>
  </r>
  <r>
    <x v="138"/>
    <s v="Lysa TerKeurst"/>
    <n v="4.8"/>
    <x v="137"/>
    <x v="4"/>
    <x v="4"/>
    <x v="0"/>
    <x v="0"/>
  </r>
  <r>
    <x v="139"/>
    <s v="Sarah Young"/>
    <n v="4.9000000000000004"/>
    <x v="138"/>
    <x v="0"/>
    <x v="1"/>
    <x v="0"/>
    <x v="4"/>
  </r>
  <r>
    <x v="139"/>
    <s v="Sarah Young"/>
    <n v="4.9000000000000004"/>
    <x v="138"/>
    <x v="0"/>
    <x v="10"/>
    <x v="0"/>
    <x v="4"/>
  </r>
  <r>
    <x v="139"/>
    <s v="Sarah Young"/>
    <n v="4.9000000000000004"/>
    <x v="138"/>
    <x v="0"/>
    <x v="9"/>
    <x v="0"/>
    <x v="4"/>
  </r>
  <r>
    <x v="139"/>
    <s v="Sarah Young"/>
    <n v="4.9000000000000004"/>
    <x v="138"/>
    <x v="0"/>
    <x v="5"/>
    <x v="0"/>
    <x v="4"/>
  </r>
  <r>
    <x v="139"/>
    <s v="Sarah Young"/>
    <n v="4.9000000000000004"/>
    <x v="138"/>
    <x v="0"/>
    <x v="8"/>
    <x v="0"/>
    <x v="4"/>
  </r>
  <r>
    <x v="139"/>
    <s v="Sarah Young"/>
    <n v="4.9000000000000004"/>
    <x v="138"/>
    <x v="0"/>
    <x v="0"/>
    <x v="0"/>
    <x v="4"/>
  </r>
  <r>
    <x v="140"/>
    <s v="RH Disney"/>
    <n v="4.5999999999999996"/>
    <x v="139"/>
    <x v="19"/>
    <x v="5"/>
    <x v="1"/>
    <x v="1"/>
  </r>
  <r>
    <x v="141"/>
    <s v="Stephen King"/>
    <n v="4.5"/>
    <x v="140"/>
    <x v="4"/>
    <x v="9"/>
    <x v="1"/>
    <x v="2"/>
  </r>
  <r>
    <x v="142"/>
    <s v="David Grann"/>
    <n v="4.5999999999999996"/>
    <x v="141"/>
    <x v="11"/>
    <x v="3"/>
    <x v="0"/>
    <x v="1"/>
  </r>
  <r>
    <x v="143"/>
    <s v="Bill O'Reilly"/>
    <n v="4.5"/>
    <x v="142"/>
    <x v="4"/>
    <x v="9"/>
    <x v="0"/>
    <x v="2"/>
  </r>
  <r>
    <x v="144"/>
    <s v="Bill O'Reilly"/>
    <n v="4.5999999999999996"/>
    <x v="143"/>
    <x v="30"/>
    <x v="10"/>
    <x v="0"/>
    <x v="1"/>
  </r>
  <r>
    <x v="145"/>
    <s v="Bill O'Reilly"/>
    <n v="4.7"/>
    <x v="144"/>
    <x v="22"/>
    <x v="1"/>
    <x v="0"/>
    <x v="0"/>
  </r>
  <r>
    <x v="145"/>
    <s v="Bill O'Reilly"/>
    <n v="4.7"/>
    <x v="144"/>
    <x v="22"/>
    <x v="10"/>
    <x v="0"/>
    <x v="0"/>
  </r>
  <r>
    <x v="146"/>
    <s v="Bill O'Reilly"/>
    <n v="4.5999999999999996"/>
    <x v="145"/>
    <x v="3"/>
    <x v="5"/>
    <x v="0"/>
    <x v="1"/>
  </r>
  <r>
    <x v="147"/>
    <s v="Bill O'Reilly"/>
    <n v="4.5999999999999996"/>
    <x v="146"/>
    <x v="10"/>
    <x v="8"/>
    <x v="0"/>
    <x v="1"/>
  </r>
  <r>
    <x v="148"/>
    <s v="Bill O'Reilly"/>
    <n v="4.8"/>
    <x v="147"/>
    <x v="3"/>
    <x v="0"/>
    <x v="0"/>
    <x v="0"/>
  </r>
  <r>
    <x v="149"/>
    <s v="Anthony Bourdain"/>
    <n v="4.8"/>
    <x v="148"/>
    <x v="0"/>
    <x v="2"/>
    <x v="0"/>
    <x v="0"/>
  </r>
  <r>
    <x v="150"/>
    <s v="Rob Elliott"/>
    <n v="4.5"/>
    <x v="149"/>
    <x v="12"/>
    <x v="9"/>
    <x v="0"/>
    <x v="2"/>
  </r>
  <r>
    <x v="150"/>
    <s v="Rob Elliott"/>
    <n v="4.5"/>
    <x v="149"/>
    <x v="12"/>
    <x v="5"/>
    <x v="0"/>
    <x v="2"/>
  </r>
  <r>
    <x v="150"/>
    <s v="Rob Elliott"/>
    <n v="4.5"/>
    <x v="149"/>
    <x v="12"/>
    <x v="8"/>
    <x v="0"/>
    <x v="2"/>
  </r>
  <r>
    <x v="151"/>
    <s v="Jill Twiss"/>
    <n v="4.9000000000000004"/>
    <x v="150"/>
    <x v="13"/>
    <x v="2"/>
    <x v="1"/>
    <x v="4"/>
  </r>
  <r>
    <x v="152"/>
    <s v="Rob Elliott"/>
    <n v="4.5999999999999996"/>
    <x v="151"/>
    <x v="12"/>
    <x v="9"/>
    <x v="0"/>
    <x v="1"/>
  </r>
  <r>
    <x v="152"/>
    <s v="Rob Elliott"/>
    <n v="4.5999999999999996"/>
    <x v="151"/>
    <x v="12"/>
    <x v="5"/>
    <x v="0"/>
    <x v="1"/>
  </r>
  <r>
    <x v="152"/>
    <s v="Rob Elliott"/>
    <n v="4.5999999999999996"/>
    <x v="151"/>
    <x v="12"/>
    <x v="8"/>
    <x v="0"/>
    <x v="1"/>
  </r>
  <r>
    <x v="152"/>
    <s v="Rob Elliott"/>
    <n v="4.5999999999999996"/>
    <x v="151"/>
    <x v="12"/>
    <x v="0"/>
    <x v="0"/>
    <x v="1"/>
  </r>
  <r>
    <x v="152"/>
    <s v="Rob Elliott"/>
    <n v="4.5999999999999996"/>
    <x v="151"/>
    <x v="12"/>
    <x v="3"/>
    <x v="0"/>
    <x v="1"/>
  </r>
  <r>
    <x v="153"/>
    <s v="Sheryl Sandberg"/>
    <n v="4.5"/>
    <x v="152"/>
    <x v="13"/>
    <x v="9"/>
    <x v="0"/>
    <x v="2"/>
  </r>
  <r>
    <x v="154"/>
    <s v="Walter Isaacson"/>
    <n v="4.5"/>
    <x v="153"/>
    <x v="17"/>
    <x v="3"/>
    <x v="0"/>
    <x v="2"/>
  </r>
  <r>
    <x v="155"/>
    <s v="Paper Peony Press"/>
    <n v="4.4000000000000004"/>
    <x v="154"/>
    <x v="3"/>
    <x v="2"/>
    <x v="0"/>
    <x v="2"/>
  </r>
  <r>
    <x v="156"/>
    <s v="Mark R. Levin"/>
    <n v="4.8"/>
    <x v="155"/>
    <x v="2"/>
    <x v="7"/>
    <x v="0"/>
    <x v="0"/>
  </r>
  <r>
    <x v="157"/>
    <s v="Keith Richards"/>
    <n v="4.5"/>
    <x v="156"/>
    <x v="18"/>
    <x v="6"/>
    <x v="0"/>
    <x v="2"/>
  </r>
  <r>
    <x v="158"/>
    <s v="Chris Cleave"/>
    <n v="4.0999999999999996"/>
    <x v="157"/>
    <x v="22"/>
    <x v="6"/>
    <x v="1"/>
    <x v="2"/>
  </r>
  <r>
    <x v="159"/>
    <s v="Alice Schertle"/>
    <n v="4.9000000000000004"/>
    <x v="158"/>
    <x v="19"/>
    <x v="5"/>
    <x v="1"/>
    <x v="4"/>
  </r>
  <r>
    <x v="160"/>
    <s v="Celeste Ng"/>
    <n v="4.5"/>
    <x v="159"/>
    <x v="4"/>
    <x v="2"/>
    <x v="1"/>
    <x v="2"/>
  </r>
  <r>
    <x v="161"/>
    <s v="John Green"/>
    <n v="4.5"/>
    <x v="160"/>
    <x v="26"/>
    <x v="5"/>
    <x v="1"/>
    <x v="2"/>
  </r>
  <r>
    <x v="162"/>
    <s v="Rob Bell"/>
    <n v="4.2"/>
    <x v="161"/>
    <x v="13"/>
    <x v="1"/>
    <x v="0"/>
    <x v="2"/>
  </r>
  <r>
    <x v="163"/>
    <s v="Robert Munsch"/>
    <n v="4.8"/>
    <x v="162"/>
    <x v="10"/>
    <x v="5"/>
    <x v="1"/>
    <x v="0"/>
  </r>
  <r>
    <x v="163"/>
    <s v="Robert Munsch"/>
    <n v="4.8"/>
    <x v="162"/>
    <x v="10"/>
    <x v="8"/>
    <x v="1"/>
    <x v="0"/>
  </r>
  <r>
    <x v="164"/>
    <s v="Joanna Gaines"/>
    <n v="4.8"/>
    <x v="163"/>
    <x v="21"/>
    <x v="2"/>
    <x v="0"/>
    <x v="0"/>
  </r>
  <r>
    <x v="165"/>
    <s v="Ina Garten"/>
    <n v="4.5"/>
    <x v="164"/>
    <x v="24"/>
    <x v="5"/>
    <x v="0"/>
    <x v="2"/>
  </r>
  <r>
    <x v="166"/>
    <s v="Admiral William H. McRaven"/>
    <n v="4.7"/>
    <x v="165"/>
    <x v="5"/>
    <x v="3"/>
    <x v="0"/>
    <x v="0"/>
  </r>
  <r>
    <x v="167"/>
    <s v="Julia Child"/>
    <n v="4.8"/>
    <x v="166"/>
    <x v="31"/>
    <x v="7"/>
    <x v="0"/>
    <x v="0"/>
  </r>
  <r>
    <x v="168"/>
    <s v="Rupi Kaur"/>
    <n v="4.7"/>
    <x v="167"/>
    <x v="0"/>
    <x v="0"/>
    <x v="0"/>
    <x v="0"/>
  </r>
  <r>
    <x v="168"/>
    <s v="Rupi Kaur"/>
    <n v="4.7"/>
    <x v="167"/>
    <x v="0"/>
    <x v="3"/>
    <x v="0"/>
    <x v="0"/>
  </r>
  <r>
    <x v="168"/>
    <s v="Rupi Kaur"/>
    <n v="4.7"/>
    <x v="167"/>
    <x v="0"/>
    <x v="2"/>
    <x v="0"/>
    <x v="0"/>
  </r>
  <r>
    <x v="169"/>
    <s v="Adam Gasiewski"/>
    <n v="4.4000000000000004"/>
    <x v="168"/>
    <x v="3"/>
    <x v="3"/>
    <x v="0"/>
    <x v="2"/>
  </r>
  <r>
    <x v="170"/>
    <s v="Carol S. Dweck"/>
    <n v="4.5999999999999996"/>
    <x v="169"/>
    <x v="22"/>
    <x v="5"/>
    <x v="0"/>
    <x v="1"/>
  </r>
  <r>
    <x v="170"/>
    <s v="Carol S. Dweck"/>
    <n v="4.5999999999999996"/>
    <x v="169"/>
    <x v="22"/>
    <x v="8"/>
    <x v="0"/>
    <x v="1"/>
  </r>
  <r>
    <x v="170"/>
    <s v="Carol S. Dweck"/>
    <n v="4.5999999999999996"/>
    <x v="169"/>
    <x v="22"/>
    <x v="0"/>
    <x v="0"/>
    <x v="1"/>
  </r>
  <r>
    <x v="171"/>
    <s v="Suzanne Collins"/>
    <n v="4.5"/>
    <x v="170"/>
    <x v="0"/>
    <x v="6"/>
    <x v="1"/>
    <x v="2"/>
  </r>
  <r>
    <x v="171"/>
    <s v="Suzanne Collins"/>
    <n v="4.5"/>
    <x v="170"/>
    <x v="0"/>
    <x v="1"/>
    <x v="1"/>
    <x v="2"/>
  </r>
  <r>
    <x v="171"/>
    <s v="Suzanne Collins"/>
    <n v="4.5"/>
    <x v="170"/>
    <x v="0"/>
    <x v="10"/>
    <x v="1"/>
    <x v="2"/>
  </r>
  <r>
    <x v="172"/>
    <s v="Crispin Boyer"/>
    <n v="4.8"/>
    <x v="171"/>
    <x v="21"/>
    <x v="4"/>
    <x v="0"/>
    <x v="0"/>
  </r>
  <r>
    <x v="173"/>
    <s v="Amy Shields"/>
    <n v="4.8"/>
    <x v="172"/>
    <x v="5"/>
    <x v="4"/>
    <x v="0"/>
    <x v="0"/>
  </r>
  <r>
    <x v="174"/>
    <s v="Stephenie Meyer"/>
    <n v="4.5999999999999996"/>
    <x v="173"/>
    <x v="22"/>
    <x v="7"/>
    <x v="1"/>
    <x v="1"/>
  </r>
  <r>
    <x v="175"/>
    <s v="Elie Wiesel"/>
    <n v="4.7"/>
    <x v="174"/>
    <x v="15"/>
    <x v="0"/>
    <x v="0"/>
    <x v="0"/>
  </r>
  <r>
    <x v="176"/>
    <s v="Mark Owen"/>
    <n v="4.5999999999999996"/>
    <x v="175"/>
    <x v="14"/>
    <x v="10"/>
    <x v="0"/>
    <x v="1"/>
  </r>
  <r>
    <x v="177"/>
    <s v="Pete Souza"/>
    <n v="4.9000000000000004"/>
    <x v="176"/>
    <x v="1"/>
    <x v="3"/>
    <x v="0"/>
    <x v="4"/>
  </r>
  <r>
    <x v="178"/>
    <s v="Dr. Seuss"/>
    <n v="4.9000000000000004"/>
    <x v="177"/>
    <x v="0"/>
    <x v="10"/>
    <x v="1"/>
    <x v="4"/>
  </r>
  <r>
    <x v="178"/>
    <s v="Dr. Seuss"/>
    <n v="4.9000000000000004"/>
    <x v="177"/>
    <x v="0"/>
    <x v="9"/>
    <x v="1"/>
    <x v="4"/>
  </r>
  <r>
    <x v="178"/>
    <s v="Dr. Seuss"/>
    <n v="4.9000000000000004"/>
    <x v="177"/>
    <x v="0"/>
    <x v="5"/>
    <x v="1"/>
    <x v="4"/>
  </r>
  <r>
    <x v="178"/>
    <s v="Dr. Seuss"/>
    <n v="4.9000000000000004"/>
    <x v="177"/>
    <x v="0"/>
    <x v="8"/>
    <x v="1"/>
    <x v="4"/>
  </r>
  <r>
    <x v="178"/>
    <s v="Dr. Seuss"/>
    <n v="4.9000000000000004"/>
    <x v="177"/>
    <x v="0"/>
    <x v="0"/>
    <x v="1"/>
    <x v="4"/>
  </r>
  <r>
    <x v="178"/>
    <s v="Dr. Seuss"/>
    <n v="4.9000000000000004"/>
    <x v="177"/>
    <x v="0"/>
    <x v="3"/>
    <x v="1"/>
    <x v="4"/>
  </r>
  <r>
    <x v="178"/>
    <s v="Dr. Seuss"/>
    <n v="4.9000000000000004"/>
    <x v="177"/>
    <x v="0"/>
    <x v="2"/>
    <x v="1"/>
    <x v="4"/>
  </r>
  <r>
    <x v="178"/>
    <s v="Dr. Seuss"/>
    <n v="4.9000000000000004"/>
    <x v="177"/>
    <x v="0"/>
    <x v="4"/>
    <x v="1"/>
    <x v="4"/>
  </r>
  <r>
    <x v="179"/>
    <s v="Jeff Kinney"/>
    <n v="4.8"/>
    <x v="178"/>
    <x v="26"/>
    <x v="8"/>
    <x v="1"/>
    <x v="0"/>
  </r>
  <r>
    <x v="180"/>
    <s v="Elizabeth Strout"/>
    <n v="4.2"/>
    <x v="179"/>
    <x v="4"/>
    <x v="7"/>
    <x v="1"/>
    <x v="2"/>
  </r>
  <r>
    <x v="181"/>
    <s v="Ann Voskamp"/>
    <n v="4.5999999999999996"/>
    <x v="180"/>
    <x v="13"/>
    <x v="1"/>
    <x v="0"/>
    <x v="1"/>
  </r>
  <r>
    <x v="181"/>
    <s v="Ann Voskamp"/>
    <n v="4.5999999999999996"/>
    <x v="180"/>
    <x v="13"/>
    <x v="10"/>
    <x v="0"/>
    <x v="1"/>
  </r>
  <r>
    <x v="182"/>
    <s v="Sheryl Sandberg"/>
    <n v="4.5"/>
    <x v="181"/>
    <x v="15"/>
    <x v="3"/>
    <x v="0"/>
    <x v="2"/>
  </r>
  <r>
    <x v="183"/>
    <s v="Dan Brown"/>
    <n v="4.3"/>
    <x v="182"/>
    <x v="13"/>
    <x v="3"/>
    <x v="1"/>
    <x v="2"/>
  </r>
  <r>
    <x v="184"/>
    <s v="Christina Baker Kline"/>
    <n v="4.5999999999999996"/>
    <x v="183"/>
    <x v="5"/>
    <x v="5"/>
    <x v="1"/>
    <x v="1"/>
  </r>
  <r>
    <x v="185"/>
    <s v="Malcolm Gladwell"/>
    <n v="4.5999999999999996"/>
    <x v="184"/>
    <x v="24"/>
    <x v="7"/>
    <x v="0"/>
    <x v="1"/>
  </r>
  <r>
    <x v="185"/>
    <s v="Malcolm Gladwell"/>
    <n v="4.5999999999999996"/>
    <x v="184"/>
    <x v="24"/>
    <x v="6"/>
    <x v="0"/>
    <x v="1"/>
  </r>
  <r>
    <x v="186"/>
    <s v="Naomi Kleinberg"/>
    <n v="4.7"/>
    <x v="185"/>
    <x v="10"/>
    <x v="2"/>
    <x v="0"/>
    <x v="0"/>
  </r>
  <r>
    <x v="186"/>
    <s v="Naomi Kleinberg"/>
    <n v="4.7"/>
    <x v="185"/>
    <x v="10"/>
    <x v="4"/>
    <x v="0"/>
    <x v="0"/>
  </r>
  <r>
    <x v="187"/>
    <s v="Rick Riordan"/>
    <n v="4.8"/>
    <x v="186"/>
    <x v="8"/>
    <x v="6"/>
    <x v="1"/>
    <x v="0"/>
  </r>
  <r>
    <x v="188"/>
    <s v="Wizards RPG Team"/>
    <n v="4.8"/>
    <x v="187"/>
    <x v="31"/>
    <x v="3"/>
    <x v="1"/>
    <x v="0"/>
  </r>
  <r>
    <x v="188"/>
    <s v="Wizards RPG Team"/>
    <n v="4.8"/>
    <x v="187"/>
    <x v="31"/>
    <x v="2"/>
    <x v="1"/>
    <x v="0"/>
  </r>
  <r>
    <x v="188"/>
    <s v="Wizards RPG Team"/>
    <n v="4.8"/>
    <x v="187"/>
    <x v="31"/>
    <x v="4"/>
    <x v="1"/>
    <x v="0"/>
  </r>
  <r>
    <x v="189"/>
    <s v="Scholastic"/>
    <n v="4.7"/>
    <x v="188"/>
    <x v="15"/>
    <x v="0"/>
    <x v="1"/>
    <x v="0"/>
  </r>
  <r>
    <x v="190"/>
    <s v="Eben Alexander"/>
    <n v="4.3"/>
    <x v="189"/>
    <x v="22"/>
    <x v="10"/>
    <x v="0"/>
    <x v="2"/>
  </r>
  <r>
    <x v="190"/>
    <s v="Eben Alexander"/>
    <n v="4.3"/>
    <x v="189"/>
    <x v="22"/>
    <x v="9"/>
    <x v="0"/>
    <x v="2"/>
  </r>
  <r>
    <x v="191"/>
    <s v="American Psychological Association"/>
    <n v="4.5"/>
    <x v="190"/>
    <x v="32"/>
    <x v="7"/>
    <x v="0"/>
    <x v="2"/>
  </r>
  <r>
    <x v="191"/>
    <s v="American Psychological Association"/>
    <n v="4.5"/>
    <x v="190"/>
    <x v="32"/>
    <x v="6"/>
    <x v="0"/>
    <x v="2"/>
  </r>
  <r>
    <x v="191"/>
    <s v="American Psychological Association"/>
    <n v="4.5"/>
    <x v="190"/>
    <x v="32"/>
    <x v="1"/>
    <x v="0"/>
    <x v="2"/>
  </r>
  <r>
    <x v="191"/>
    <s v="American Psychological Association"/>
    <n v="4.5"/>
    <x v="190"/>
    <x v="32"/>
    <x v="10"/>
    <x v="0"/>
    <x v="2"/>
  </r>
  <r>
    <x v="191"/>
    <s v="American Psychological Association"/>
    <n v="4.5"/>
    <x v="190"/>
    <x v="32"/>
    <x v="9"/>
    <x v="0"/>
    <x v="2"/>
  </r>
  <r>
    <x v="191"/>
    <s v="American Psychological Association"/>
    <n v="4.5"/>
    <x v="190"/>
    <x v="32"/>
    <x v="5"/>
    <x v="0"/>
    <x v="2"/>
  </r>
  <r>
    <x v="191"/>
    <s v="American Psychological Association"/>
    <n v="4.5"/>
    <x v="190"/>
    <x v="32"/>
    <x v="8"/>
    <x v="0"/>
    <x v="2"/>
  </r>
  <r>
    <x v="191"/>
    <s v="American Psychological Association"/>
    <n v="4.5"/>
    <x v="190"/>
    <x v="32"/>
    <x v="0"/>
    <x v="0"/>
    <x v="2"/>
  </r>
  <r>
    <x v="191"/>
    <s v="American Psychological Association"/>
    <n v="4.5"/>
    <x v="190"/>
    <x v="32"/>
    <x v="3"/>
    <x v="0"/>
    <x v="2"/>
  </r>
  <r>
    <x v="191"/>
    <s v="American Psychological Association"/>
    <n v="4.5"/>
    <x v="190"/>
    <x v="32"/>
    <x v="2"/>
    <x v="0"/>
    <x v="2"/>
  </r>
  <r>
    <x v="192"/>
    <s v="Golden Books"/>
    <n v="4.8"/>
    <x v="191"/>
    <x v="12"/>
    <x v="3"/>
    <x v="1"/>
    <x v="0"/>
  </r>
  <r>
    <x v="193"/>
    <s v="Susan Cain"/>
    <n v="4.5999999999999996"/>
    <x v="192"/>
    <x v="24"/>
    <x v="10"/>
    <x v="0"/>
    <x v="1"/>
  </r>
  <r>
    <x v="193"/>
    <s v="Susan Cain"/>
    <n v="4.5999999999999996"/>
    <x v="192"/>
    <x v="26"/>
    <x v="9"/>
    <x v="0"/>
    <x v="1"/>
  </r>
  <r>
    <x v="194"/>
    <s v="David Platt"/>
    <n v="4.7"/>
    <x v="193"/>
    <x v="15"/>
    <x v="6"/>
    <x v="0"/>
    <x v="0"/>
  </r>
  <r>
    <x v="194"/>
    <s v="David Platt"/>
    <n v="4.7"/>
    <x v="193"/>
    <x v="15"/>
    <x v="1"/>
    <x v="0"/>
    <x v="0"/>
  </r>
  <r>
    <x v="195"/>
    <s v="Ernest Cline"/>
    <n v="4.5999999999999996"/>
    <x v="194"/>
    <x v="4"/>
    <x v="3"/>
    <x v="1"/>
    <x v="1"/>
  </r>
  <r>
    <x v="195"/>
    <s v="Ernest Cline"/>
    <n v="4.5999999999999996"/>
    <x v="194"/>
    <x v="4"/>
    <x v="2"/>
    <x v="1"/>
    <x v="1"/>
  </r>
  <r>
    <x v="196"/>
    <s v="Rush Limbaugh"/>
    <n v="4.9000000000000004"/>
    <x v="195"/>
    <x v="4"/>
    <x v="9"/>
    <x v="1"/>
    <x v="4"/>
  </r>
  <r>
    <x v="197"/>
    <s v="Rush Limbaugh"/>
    <n v="4.9000000000000004"/>
    <x v="196"/>
    <x v="4"/>
    <x v="5"/>
    <x v="1"/>
    <x v="4"/>
  </r>
  <r>
    <x v="198"/>
    <s v="Samin Nosrat"/>
    <n v="4.8"/>
    <x v="197"/>
    <x v="24"/>
    <x v="2"/>
    <x v="0"/>
    <x v="0"/>
  </r>
  <r>
    <x v="198"/>
    <s v="Samin Nosrat"/>
    <n v="4.8"/>
    <x v="197"/>
    <x v="24"/>
    <x v="4"/>
    <x v="0"/>
    <x v="0"/>
  </r>
  <r>
    <x v="199"/>
    <s v="Tatiana de Rosnay"/>
    <n v="4.5999999999999996"/>
    <x v="198"/>
    <x v="22"/>
    <x v="6"/>
    <x v="1"/>
    <x v="1"/>
  </r>
  <r>
    <x v="200"/>
    <s v="School Zone"/>
    <n v="4.8"/>
    <x v="199"/>
    <x v="3"/>
    <x v="2"/>
    <x v="0"/>
    <x v="0"/>
  </r>
  <r>
    <x v="200"/>
    <s v="School Zone"/>
    <n v="4.8"/>
    <x v="199"/>
    <x v="3"/>
    <x v="4"/>
    <x v="0"/>
    <x v="0"/>
  </r>
  <r>
    <x v="201"/>
    <s v="Johanna Basford"/>
    <n v="4.7"/>
    <x v="200"/>
    <x v="15"/>
    <x v="8"/>
    <x v="0"/>
    <x v="0"/>
  </r>
  <r>
    <x v="202"/>
    <s v="Justin Halpern"/>
    <n v="4.7"/>
    <x v="201"/>
    <x v="5"/>
    <x v="6"/>
    <x v="0"/>
    <x v="0"/>
  </r>
  <r>
    <x v="203"/>
    <s v="Tucker Carlson"/>
    <n v="4.8"/>
    <x v="202"/>
    <x v="21"/>
    <x v="2"/>
    <x v="0"/>
    <x v="0"/>
  </r>
  <r>
    <x v="204"/>
    <s v="Ian K. Smith M.D."/>
    <n v="4.0999999999999996"/>
    <x v="203"/>
    <x v="3"/>
    <x v="9"/>
    <x v="0"/>
    <x v="2"/>
  </r>
  <r>
    <x v="205"/>
    <s v="Charlaine Harris"/>
    <n v="4.7"/>
    <x v="204"/>
    <x v="30"/>
    <x v="7"/>
    <x v="1"/>
    <x v="0"/>
  </r>
  <r>
    <x v="206"/>
    <s v="Zhi Gang Sha"/>
    <n v="4.5999999999999996"/>
    <x v="205"/>
    <x v="11"/>
    <x v="9"/>
    <x v="0"/>
    <x v="1"/>
  </r>
  <r>
    <x v="207"/>
    <s v="Walter Isaacson"/>
    <n v="4.5999999999999996"/>
    <x v="206"/>
    <x v="24"/>
    <x v="1"/>
    <x v="0"/>
    <x v="1"/>
  </r>
  <r>
    <x v="207"/>
    <s v="Walter Isaacson"/>
    <n v="4.5999999999999996"/>
    <x v="206"/>
    <x v="24"/>
    <x v="10"/>
    <x v="0"/>
    <x v="1"/>
  </r>
  <r>
    <x v="208"/>
    <s v="Nathan W. Pyle"/>
    <n v="4.9000000000000004"/>
    <x v="207"/>
    <x v="3"/>
    <x v="4"/>
    <x v="1"/>
    <x v="4"/>
  </r>
  <r>
    <x v="209"/>
    <s v="Gallup"/>
    <n v="4"/>
    <x v="208"/>
    <x v="11"/>
    <x v="7"/>
    <x v="0"/>
    <x v="3"/>
  </r>
  <r>
    <x v="209"/>
    <s v="Gallup"/>
    <n v="4"/>
    <x v="208"/>
    <x v="11"/>
    <x v="6"/>
    <x v="0"/>
    <x v="3"/>
  </r>
  <r>
    <x v="209"/>
    <s v="Gallup"/>
    <n v="4"/>
    <x v="208"/>
    <x v="11"/>
    <x v="1"/>
    <x v="0"/>
    <x v="3"/>
  </r>
  <r>
    <x v="209"/>
    <s v="Gallup"/>
    <n v="4"/>
    <x v="208"/>
    <x v="11"/>
    <x v="10"/>
    <x v="0"/>
    <x v="3"/>
  </r>
  <r>
    <x v="209"/>
    <s v="Gallup"/>
    <n v="4"/>
    <x v="208"/>
    <x v="11"/>
    <x v="9"/>
    <x v="0"/>
    <x v="3"/>
  </r>
  <r>
    <x v="209"/>
    <s v="Gallup"/>
    <n v="4"/>
    <x v="208"/>
    <x v="11"/>
    <x v="5"/>
    <x v="0"/>
    <x v="3"/>
  </r>
  <r>
    <x v="209"/>
    <s v="Gallup"/>
    <n v="4"/>
    <x v="208"/>
    <x v="11"/>
    <x v="8"/>
    <x v="0"/>
    <x v="3"/>
  </r>
  <r>
    <x v="209"/>
    <s v="Gallup"/>
    <n v="4"/>
    <x v="208"/>
    <x v="11"/>
    <x v="0"/>
    <x v="0"/>
    <x v="3"/>
  </r>
  <r>
    <x v="209"/>
    <s v="Gallup"/>
    <n v="4"/>
    <x v="208"/>
    <x v="11"/>
    <x v="3"/>
    <x v="0"/>
    <x v="3"/>
  </r>
  <r>
    <x v="210"/>
    <s v="Steven D. Levitt"/>
    <n v="4.5"/>
    <x v="209"/>
    <x v="18"/>
    <x v="7"/>
    <x v="0"/>
    <x v="2"/>
  </r>
  <r>
    <x v="211"/>
    <s v="Chip Heath"/>
    <n v="4.5999999999999996"/>
    <x v="210"/>
    <x v="13"/>
    <x v="6"/>
    <x v="0"/>
    <x v="1"/>
  </r>
  <r>
    <x v="212"/>
    <s v="John Grisham"/>
    <n v="4.5"/>
    <x v="211"/>
    <x v="18"/>
    <x v="9"/>
    <x v="1"/>
    <x v="2"/>
  </r>
  <r>
    <x v="213"/>
    <s v="Doug Lemov"/>
    <n v="4.4000000000000004"/>
    <x v="212"/>
    <x v="24"/>
    <x v="6"/>
    <x v="0"/>
    <x v="2"/>
  </r>
  <r>
    <x v="213"/>
    <s v="Doug Lemov"/>
    <n v="4.4000000000000004"/>
    <x v="212"/>
    <x v="24"/>
    <x v="1"/>
    <x v="0"/>
    <x v="2"/>
  </r>
  <r>
    <x v="214"/>
    <s v="Mike Moreno"/>
    <n v="4.3"/>
    <x v="213"/>
    <x v="1"/>
    <x v="1"/>
    <x v="0"/>
    <x v="2"/>
  </r>
  <r>
    <x v="215"/>
    <s v="Timothy Ferriss"/>
    <n v="4.3"/>
    <x v="214"/>
    <x v="17"/>
    <x v="1"/>
    <x v="0"/>
    <x v="2"/>
  </r>
  <r>
    <x v="216"/>
    <s v="Gary Chapman"/>
    <n v="4.7"/>
    <x v="215"/>
    <x v="20"/>
    <x v="6"/>
    <x v="0"/>
    <x v="0"/>
  </r>
  <r>
    <x v="216"/>
    <s v="Gary Chapman"/>
    <n v="4.7"/>
    <x v="215"/>
    <x v="20"/>
    <x v="1"/>
    <x v="0"/>
    <x v="0"/>
  </r>
  <r>
    <x v="216"/>
    <s v="Gary Chapman"/>
    <n v="4.7"/>
    <x v="215"/>
    <x v="20"/>
    <x v="10"/>
    <x v="0"/>
    <x v="0"/>
  </r>
  <r>
    <x v="216"/>
    <s v="Gary Chapman"/>
    <n v="4.7"/>
    <x v="215"/>
    <x v="20"/>
    <x v="9"/>
    <x v="0"/>
    <x v="0"/>
  </r>
  <r>
    <x v="216"/>
    <s v="Gary Chapman"/>
    <n v="4.7"/>
    <x v="215"/>
    <x v="20"/>
    <x v="5"/>
    <x v="0"/>
    <x v="0"/>
  </r>
  <r>
    <x v="216"/>
    <s v="Gary Chapman"/>
    <n v="4.8"/>
    <x v="216"/>
    <x v="0"/>
    <x v="8"/>
    <x v="0"/>
    <x v="0"/>
  </r>
  <r>
    <x v="216"/>
    <s v="Gary Chapman"/>
    <n v="4.8"/>
    <x v="216"/>
    <x v="0"/>
    <x v="0"/>
    <x v="0"/>
    <x v="0"/>
  </r>
  <r>
    <x v="216"/>
    <s v="Gary Chapman"/>
    <n v="4.8"/>
    <x v="216"/>
    <x v="0"/>
    <x v="3"/>
    <x v="0"/>
    <x v="0"/>
  </r>
  <r>
    <x v="216"/>
    <s v="Gary Chapman"/>
    <n v="4.8"/>
    <x v="216"/>
    <x v="0"/>
    <x v="2"/>
    <x v="0"/>
    <x v="0"/>
  </r>
  <r>
    <x v="216"/>
    <s v="Gary Chapman"/>
    <n v="4.8"/>
    <x v="216"/>
    <x v="0"/>
    <x v="4"/>
    <x v="0"/>
    <x v="0"/>
  </r>
  <r>
    <x v="217"/>
    <s v="W. Cleon Skousen"/>
    <n v="4.8"/>
    <x v="217"/>
    <x v="4"/>
    <x v="7"/>
    <x v="0"/>
    <x v="0"/>
  </r>
  <r>
    <x v="218"/>
    <s v="Stephen R. Covey"/>
    <n v="4.5999999999999996"/>
    <x v="218"/>
    <x v="16"/>
    <x v="7"/>
    <x v="0"/>
    <x v="1"/>
  </r>
  <r>
    <x v="218"/>
    <s v="Stephen R. Covey"/>
    <n v="4.5999999999999996"/>
    <x v="218"/>
    <x v="16"/>
    <x v="1"/>
    <x v="0"/>
    <x v="1"/>
  </r>
  <r>
    <x v="218"/>
    <s v="Stephen R. Covey"/>
    <n v="4.5999999999999996"/>
    <x v="218"/>
    <x v="16"/>
    <x v="10"/>
    <x v="0"/>
    <x v="1"/>
  </r>
  <r>
    <x v="218"/>
    <s v="Stephen R. Covey"/>
    <n v="4.5999999999999996"/>
    <x v="218"/>
    <x v="16"/>
    <x v="9"/>
    <x v="0"/>
    <x v="1"/>
  </r>
  <r>
    <x v="218"/>
    <s v="Stephen R. Covey"/>
    <n v="4.7"/>
    <x v="219"/>
    <x v="21"/>
    <x v="8"/>
    <x v="0"/>
    <x v="0"/>
  </r>
  <r>
    <x v="218"/>
    <s v="Stephen R. Covey"/>
    <n v="4.7"/>
    <x v="219"/>
    <x v="21"/>
    <x v="0"/>
    <x v="0"/>
    <x v="0"/>
  </r>
  <r>
    <x v="218"/>
    <s v="Stephen R. Covey"/>
    <n v="4.7"/>
    <x v="219"/>
    <x v="21"/>
    <x v="3"/>
    <x v="0"/>
    <x v="0"/>
  </r>
  <r>
    <x v="219"/>
    <s v="Paulo Coelho"/>
    <n v="4.7"/>
    <x v="220"/>
    <x v="33"/>
    <x v="5"/>
    <x v="1"/>
    <x v="0"/>
  </r>
  <r>
    <x v="220"/>
    <s v="Edward Klein"/>
    <n v="4.5999999999999996"/>
    <x v="221"/>
    <x v="15"/>
    <x v="10"/>
    <x v="0"/>
    <x v="1"/>
  </r>
  <r>
    <x v="221"/>
    <s v="Garth Stein"/>
    <n v="4.7"/>
    <x v="222"/>
    <x v="22"/>
    <x v="6"/>
    <x v="1"/>
    <x v="0"/>
  </r>
  <r>
    <x v="221"/>
    <s v="Garth Stein"/>
    <n v="4.7"/>
    <x v="222"/>
    <x v="22"/>
    <x v="1"/>
    <x v="1"/>
    <x v="0"/>
  </r>
  <r>
    <x v="222"/>
    <s v="Michael Lewis"/>
    <n v="4.7"/>
    <x v="223"/>
    <x v="11"/>
    <x v="6"/>
    <x v="0"/>
    <x v="0"/>
  </r>
  <r>
    <x v="223"/>
    <s v="Rick Riordan"/>
    <n v="4.8"/>
    <x v="224"/>
    <x v="5"/>
    <x v="5"/>
    <x v="1"/>
    <x v="0"/>
  </r>
  <r>
    <x v="224"/>
    <s v="Mark Hyman M.D."/>
    <n v="4.2"/>
    <x v="225"/>
    <x v="14"/>
    <x v="10"/>
    <x v="0"/>
    <x v="2"/>
  </r>
  <r>
    <x v="225"/>
    <s v="Bessel van der Kolk M.D."/>
    <n v="4.8"/>
    <x v="226"/>
    <x v="4"/>
    <x v="4"/>
    <x v="0"/>
    <x v="0"/>
  </r>
  <r>
    <x v="226"/>
    <s v="Lin-Manuel Miranda"/>
    <n v="4.9000000000000004"/>
    <x v="227"/>
    <x v="34"/>
    <x v="0"/>
    <x v="0"/>
    <x v="4"/>
  </r>
  <r>
    <x v="227"/>
    <s v="Markus Zusak"/>
    <n v="4.5999999999999996"/>
    <x v="228"/>
    <x v="3"/>
    <x v="9"/>
    <x v="1"/>
    <x v="1"/>
  </r>
  <r>
    <x v="227"/>
    <s v="Markus Zusak"/>
    <n v="4.5999999999999996"/>
    <x v="228"/>
    <x v="3"/>
    <x v="5"/>
    <x v="1"/>
    <x v="1"/>
  </r>
  <r>
    <x v="228"/>
    <s v="B. J. Novak"/>
    <n v="4.8"/>
    <x v="229"/>
    <x v="0"/>
    <x v="5"/>
    <x v="1"/>
    <x v="0"/>
  </r>
  <r>
    <x v="228"/>
    <s v="B. J. Novak"/>
    <n v="4.8"/>
    <x v="229"/>
    <x v="0"/>
    <x v="8"/>
    <x v="1"/>
    <x v="0"/>
  </r>
  <r>
    <x v="229"/>
    <s v="Daniel James Brown"/>
    <n v="4.8"/>
    <x v="230"/>
    <x v="4"/>
    <x v="5"/>
    <x v="0"/>
    <x v="0"/>
  </r>
  <r>
    <x v="229"/>
    <s v="Daniel James Brown"/>
    <n v="4.8"/>
    <x v="230"/>
    <x v="4"/>
    <x v="8"/>
    <x v="0"/>
    <x v="0"/>
  </r>
  <r>
    <x v="230"/>
    <s v="J.K. Rowling"/>
    <n v="3.3"/>
    <x v="231"/>
    <x v="4"/>
    <x v="10"/>
    <x v="1"/>
    <x v="3"/>
  </r>
  <r>
    <x v="231"/>
    <s v="Thomas Campbell"/>
    <n v="4.7"/>
    <x v="232"/>
    <x v="17"/>
    <x v="1"/>
    <x v="0"/>
    <x v="0"/>
  </r>
  <r>
    <x v="232"/>
    <s v="Amy Ramos"/>
    <n v="4.3"/>
    <x v="233"/>
    <x v="3"/>
    <x v="2"/>
    <x v="0"/>
    <x v="2"/>
  </r>
  <r>
    <x v="232"/>
    <s v="Amy Ramos"/>
    <n v="4.3"/>
    <x v="233"/>
    <x v="3"/>
    <x v="4"/>
    <x v="0"/>
    <x v="2"/>
  </r>
  <r>
    <x v="233"/>
    <s v="John Grisham"/>
    <n v="4.3"/>
    <x v="234"/>
    <x v="13"/>
    <x v="6"/>
    <x v="1"/>
    <x v="2"/>
  </r>
  <r>
    <x v="234"/>
    <s v="Delegates of the ConstitutionalÂ…"/>
    <n v="4.8"/>
    <x v="235"/>
    <x v="19"/>
    <x v="0"/>
    <x v="0"/>
    <x v="0"/>
  </r>
  <r>
    <x v="235"/>
    <s v="Jon Stewart"/>
    <n v="4.4000000000000004"/>
    <x v="236"/>
    <x v="5"/>
    <x v="6"/>
    <x v="0"/>
    <x v="2"/>
  </r>
  <r>
    <x v="236"/>
    <s v="Drew Daywalt"/>
    <n v="4.8"/>
    <x v="237"/>
    <x v="15"/>
    <x v="9"/>
    <x v="1"/>
    <x v="0"/>
  </r>
  <r>
    <x v="236"/>
    <s v="Drew Daywalt"/>
    <n v="4.8"/>
    <x v="237"/>
    <x v="15"/>
    <x v="5"/>
    <x v="1"/>
    <x v="0"/>
  </r>
  <r>
    <x v="236"/>
    <s v="Drew Daywalt"/>
    <n v="4.8"/>
    <x v="237"/>
    <x v="15"/>
    <x v="8"/>
    <x v="1"/>
    <x v="0"/>
  </r>
  <r>
    <x v="237"/>
    <s v="Pierre Dukan"/>
    <n v="4.0999999999999996"/>
    <x v="238"/>
    <x v="2"/>
    <x v="1"/>
    <x v="0"/>
    <x v="2"/>
  </r>
  <r>
    <x v="238"/>
    <s v="Muriel Barbery"/>
    <n v="4"/>
    <x v="239"/>
    <x v="5"/>
    <x v="7"/>
    <x v="1"/>
    <x v="3"/>
  </r>
  <r>
    <x v="239"/>
    <s v="John Green"/>
    <n v="4.7"/>
    <x v="240"/>
    <x v="13"/>
    <x v="10"/>
    <x v="1"/>
    <x v="0"/>
  </r>
  <r>
    <x v="239"/>
    <s v="John Green"/>
    <n v="4.7"/>
    <x v="240"/>
    <x v="13"/>
    <x v="9"/>
    <x v="1"/>
    <x v="0"/>
  </r>
  <r>
    <x v="239"/>
    <s v="John Green"/>
    <n v="4.7"/>
    <x v="240"/>
    <x v="26"/>
    <x v="5"/>
    <x v="1"/>
    <x v="0"/>
  </r>
  <r>
    <x v="239"/>
    <s v="John Green"/>
    <n v="4.7"/>
    <x v="240"/>
    <x v="13"/>
    <x v="5"/>
    <x v="1"/>
    <x v="0"/>
  </r>
  <r>
    <x v="240"/>
    <s v="Patrick Lencioni"/>
    <n v="4.5999999999999996"/>
    <x v="241"/>
    <x v="3"/>
    <x v="7"/>
    <x v="0"/>
    <x v="1"/>
  </r>
  <r>
    <x v="240"/>
    <s v="Patrick Lencioni"/>
    <n v="4.5999999999999996"/>
    <x v="241"/>
    <x v="3"/>
    <x v="6"/>
    <x v="0"/>
    <x v="1"/>
  </r>
  <r>
    <x v="240"/>
    <s v="Patrick Lencioni"/>
    <n v="4.5999999999999996"/>
    <x v="241"/>
    <x v="3"/>
    <x v="1"/>
    <x v="0"/>
    <x v="1"/>
  </r>
  <r>
    <x v="240"/>
    <s v="Patrick Lencioni"/>
    <n v="4.5999999999999996"/>
    <x v="241"/>
    <x v="3"/>
    <x v="10"/>
    <x v="0"/>
    <x v="1"/>
  </r>
  <r>
    <x v="240"/>
    <s v="Patrick Lencioni"/>
    <n v="4.5999999999999996"/>
    <x v="241"/>
    <x v="3"/>
    <x v="9"/>
    <x v="0"/>
    <x v="1"/>
  </r>
  <r>
    <x v="241"/>
    <s v="Gary Chapman"/>
    <n v="4.5999999999999996"/>
    <x v="242"/>
    <x v="15"/>
    <x v="7"/>
    <x v="0"/>
    <x v="1"/>
  </r>
  <r>
    <x v="242"/>
    <s v="Don Miguel Ruiz"/>
    <n v="4.7"/>
    <x v="243"/>
    <x v="3"/>
    <x v="9"/>
    <x v="0"/>
    <x v="0"/>
  </r>
  <r>
    <x v="242"/>
    <s v="Don Miguel Ruiz"/>
    <n v="4.7"/>
    <x v="243"/>
    <x v="3"/>
    <x v="8"/>
    <x v="0"/>
    <x v="0"/>
  </r>
  <r>
    <x v="242"/>
    <s v="Don Miguel Ruiz"/>
    <n v="4.7"/>
    <x v="243"/>
    <x v="3"/>
    <x v="0"/>
    <x v="0"/>
    <x v="0"/>
  </r>
  <r>
    <x v="242"/>
    <s v="Don Miguel Ruiz"/>
    <n v="4.7"/>
    <x v="243"/>
    <x v="3"/>
    <x v="3"/>
    <x v="0"/>
    <x v="0"/>
  </r>
  <r>
    <x v="242"/>
    <s v="Don Miguel Ruiz"/>
    <n v="4.7"/>
    <x v="243"/>
    <x v="3"/>
    <x v="2"/>
    <x v="0"/>
    <x v="0"/>
  </r>
  <r>
    <x v="242"/>
    <s v="Don Miguel Ruiz"/>
    <n v="4.7"/>
    <x v="243"/>
    <x v="3"/>
    <x v="4"/>
    <x v="0"/>
    <x v="0"/>
  </r>
  <r>
    <x v="243"/>
    <s v="Jeff Kinney"/>
    <n v="4.8"/>
    <x v="244"/>
    <x v="19"/>
    <x v="3"/>
    <x v="1"/>
    <x v="0"/>
  </r>
  <r>
    <x v="244"/>
    <s v="Paula Hawkins"/>
    <n v="4.0999999999999996"/>
    <x v="245"/>
    <x v="18"/>
    <x v="8"/>
    <x v="1"/>
    <x v="2"/>
  </r>
  <r>
    <x v="244"/>
    <s v="Paula Hawkins"/>
    <n v="4.0999999999999996"/>
    <x v="245"/>
    <x v="26"/>
    <x v="0"/>
    <x v="1"/>
    <x v="2"/>
  </r>
  <r>
    <x v="245"/>
    <s v="Stieg Larsson"/>
    <n v="4.7"/>
    <x v="246"/>
    <x v="14"/>
    <x v="6"/>
    <x v="1"/>
    <x v="0"/>
  </r>
  <r>
    <x v="245"/>
    <s v="Stieg Larsson"/>
    <n v="4.7"/>
    <x v="246"/>
    <x v="14"/>
    <x v="1"/>
    <x v="1"/>
    <x v="0"/>
  </r>
  <r>
    <x v="246"/>
    <s v="Stieg Larsson"/>
    <n v="4.7"/>
    <x v="247"/>
    <x v="15"/>
    <x v="6"/>
    <x v="1"/>
    <x v="0"/>
  </r>
  <r>
    <x v="247"/>
    <s v="Stieg Larsson"/>
    <n v="4.7"/>
    <x v="247"/>
    <x v="21"/>
    <x v="7"/>
    <x v="1"/>
    <x v="0"/>
  </r>
  <r>
    <x v="248"/>
    <s v="Stieg Larsson"/>
    <n v="4.4000000000000004"/>
    <x v="248"/>
    <x v="8"/>
    <x v="7"/>
    <x v="1"/>
    <x v="2"/>
  </r>
  <r>
    <x v="248"/>
    <s v="Stieg Larsson"/>
    <n v="4.4000000000000004"/>
    <x v="248"/>
    <x v="8"/>
    <x v="6"/>
    <x v="1"/>
    <x v="2"/>
  </r>
  <r>
    <x v="249"/>
    <s v="Sandra Boynton"/>
    <n v="4.8"/>
    <x v="249"/>
    <x v="10"/>
    <x v="0"/>
    <x v="1"/>
    <x v="0"/>
  </r>
  <r>
    <x v="249"/>
    <s v="Sandra Boynton"/>
    <n v="4.8"/>
    <x v="249"/>
    <x v="10"/>
    <x v="3"/>
    <x v="1"/>
    <x v="0"/>
  </r>
  <r>
    <x v="250"/>
    <s v="Donna Tartt"/>
    <n v="3.9"/>
    <x v="250"/>
    <x v="24"/>
    <x v="9"/>
    <x v="1"/>
    <x v="3"/>
  </r>
  <r>
    <x v="250"/>
    <s v="Donna Tartt"/>
    <n v="3.9"/>
    <x v="250"/>
    <x v="24"/>
    <x v="5"/>
    <x v="1"/>
    <x v="3"/>
  </r>
  <r>
    <x v="251"/>
    <s v="F. Scott Fitzgerald"/>
    <n v="4.4000000000000004"/>
    <x v="251"/>
    <x v="26"/>
    <x v="10"/>
    <x v="1"/>
    <x v="2"/>
  </r>
  <r>
    <x v="251"/>
    <s v="F. Scott Fitzgerald"/>
    <n v="4.4000000000000004"/>
    <x v="251"/>
    <x v="26"/>
    <x v="9"/>
    <x v="1"/>
    <x v="2"/>
  </r>
  <r>
    <x v="251"/>
    <s v="F. Scott Fitzgerald"/>
    <n v="4.4000000000000004"/>
    <x v="251"/>
    <x v="26"/>
    <x v="5"/>
    <x v="1"/>
    <x v="2"/>
  </r>
  <r>
    <x v="252"/>
    <s v="John Grisham"/>
    <n v="4.5"/>
    <x v="252"/>
    <x v="14"/>
    <x v="4"/>
    <x v="1"/>
    <x v="2"/>
  </r>
  <r>
    <x v="253"/>
    <s v="Mary Ann Shaffer"/>
    <n v="4.7"/>
    <x v="253"/>
    <x v="22"/>
    <x v="7"/>
    <x v="1"/>
    <x v="0"/>
  </r>
  <r>
    <x v="254"/>
    <s v="Margaret Atwood"/>
    <n v="4.3"/>
    <x v="254"/>
    <x v="26"/>
    <x v="3"/>
    <x v="1"/>
    <x v="2"/>
  </r>
  <r>
    <x v="255"/>
    <s v="Jonathan Cahn"/>
    <n v="4.5999999999999996"/>
    <x v="255"/>
    <x v="13"/>
    <x v="10"/>
    <x v="1"/>
    <x v="1"/>
  </r>
  <r>
    <x v="256"/>
    <s v="Angie Thomas"/>
    <n v="4.8"/>
    <x v="256"/>
    <x v="5"/>
    <x v="2"/>
    <x v="1"/>
    <x v="0"/>
  </r>
  <r>
    <x v="257"/>
    <s v="Kathryn Stockett"/>
    <n v="4.8"/>
    <x v="257"/>
    <x v="3"/>
    <x v="7"/>
    <x v="1"/>
    <x v="0"/>
  </r>
  <r>
    <x v="257"/>
    <s v="Kathryn Stockett"/>
    <n v="4.8"/>
    <x v="257"/>
    <x v="3"/>
    <x v="6"/>
    <x v="1"/>
    <x v="0"/>
  </r>
  <r>
    <x v="257"/>
    <s v="Kathryn Stockett"/>
    <n v="4.8"/>
    <x v="257"/>
    <x v="0"/>
    <x v="1"/>
    <x v="1"/>
    <x v="0"/>
  </r>
  <r>
    <x v="257"/>
    <s v="Kathryn Stockett"/>
    <n v="4.8"/>
    <x v="257"/>
    <x v="26"/>
    <x v="1"/>
    <x v="1"/>
    <x v="0"/>
  </r>
  <r>
    <x v="258"/>
    <s v="Rick Riordan"/>
    <n v="4.8"/>
    <x v="258"/>
    <x v="14"/>
    <x v="9"/>
    <x v="1"/>
    <x v="0"/>
  </r>
  <r>
    <x v="259"/>
    <s v="Suzanne Collins"/>
    <n v="4.7"/>
    <x v="259"/>
    <x v="14"/>
    <x v="6"/>
    <x v="1"/>
    <x v="0"/>
  </r>
  <r>
    <x v="260"/>
    <s v="Suzanne Collins"/>
    <n v="4.7"/>
    <x v="259"/>
    <x v="0"/>
    <x v="1"/>
    <x v="1"/>
    <x v="0"/>
  </r>
  <r>
    <x v="260"/>
    <s v="Suzanne Collins"/>
    <n v="4.7"/>
    <x v="259"/>
    <x v="0"/>
    <x v="10"/>
    <x v="1"/>
    <x v="0"/>
  </r>
  <r>
    <x v="261"/>
    <s v="Suzanne Collins"/>
    <n v="4.8"/>
    <x v="260"/>
    <x v="6"/>
    <x v="1"/>
    <x v="1"/>
    <x v="0"/>
  </r>
  <r>
    <x v="261"/>
    <s v="Suzanne Collins"/>
    <n v="4.8"/>
    <x v="260"/>
    <x v="6"/>
    <x v="10"/>
    <x v="1"/>
    <x v="0"/>
  </r>
  <r>
    <x v="262"/>
    <s v="Rebecca Skloot"/>
    <n v="4.7"/>
    <x v="261"/>
    <x v="13"/>
    <x v="6"/>
    <x v="0"/>
    <x v="0"/>
  </r>
  <r>
    <x v="262"/>
    <s v="Rebecca Skloot"/>
    <n v="4.7"/>
    <x v="261"/>
    <x v="15"/>
    <x v="1"/>
    <x v="0"/>
    <x v="0"/>
  </r>
  <r>
    <x v="262"/>
    <s v="Rebecca Skloot"/>
    <n v="4.7"/>
    <x v="261"/>
    <x v="15"/>
    <x v="10"/>
    <x v="0"/>
    <x v="0"/>
  </r>
  <r>
    <x v="263"/>
    <s v="Laurel Randolph"/>
    <n v="4.3"/>
    <x v="262"/>
    <x v="26"/>
    <x v="3"/>
    <x v="0"/>
    <x v="2"/>
  </r>
  <r>
    <x v="263"/>
    <s v="Laurel Randolph"/>
    <n v="4.3"/>
    <x v="262"/>
    <x v="26"/>
    <x v="2"/>
    <x v="0"/>
    <x v="2"/>
  </r>
  <r>
    <x v="264"/>
    <s v="Randy Pausch"/>
    <n v="4.7"/>
    <x v="263"/>
    <x v="15"/>
    <x v="7"/>
    <x v="0"/>
    <x v="0"/>
  </r>
  <r>
    <x v="265"/>
    <s v="Rick Riordan"/>
    <n v="4.8"/>
    <x v="264"/>
    <x v="26"/>
    <x v="7"/>
    <x v="1"/>
    <x v="0"/>
  </r>
  <r>
    <x v="265"/>
    <s v="Rick Riordan"/>
    <n v="4.8"/>
    <x v="264"/>
    <x v="26"/>
    <x v="6"/>
    <x v="1"/>
    <x v="0"/>
  </r>
  <r>
    <x v="266"/>
    <s v="Patrick Thorpe"/>
    <n v="4.9000000000000004"/>
    <x v="265"/>
    <x v="24"/>
    <x v="9"/>
    <x v="1"/>
    <x v="4"/>
  </r>
  <r>
    <x v="267"/>
    <s v="Daniel Lipkowitz"/>
    <n v="4.4000000000000004"/>
    <x v="266"/>
    <x v="13"/>
    <x v="1"/>
    <x v="0"/>
    <x v="2"/>
  </r>
  <r>
    <x v="267"/>
    <s v="Daniel Lipkowitz"/>
    <n v="4.4000000000000004"/>
    <x v="266"/>
    <x v="13"/>
    <x v="10"/>
    <x v="0"/>
    <x v="2"/>
  </r>
  <r>
    <x v="268"/>
    <s v="Marie KondÅ"/>
    <n v="4.5"/>
    <x v="267"/>
    <x v="5"/>
    <x v="8"/>
    <x v="0"/>
    <x v="2"/>
  </r>
  <r>
    <x v="268"/>
    <s v="Marie KondÅ"/>
    <n v="4.5"/>
    <x v="267"/>
    <x v="5"/>
    <x v="0"/>
    <x v="0"/>
    <x v="2"/>
  </r>
  <r>
    <x v="268"/>
    <s v="Marie KondÅ"/>
    <n v="4.5"/>
    <x v="267"/>
    <x v="5"/>
    <x v="3"/>
    <x v="0"/>
    <x v="2"/>
  </r>
  <r>
    <x v="268"/>
    <s v="Marie KondÅ"/>
    <n v="4.5"/>
    <x v="267"/>
    <x v="5"/>
    <x v="4"/>
    <x v="0"/>
    <x v="2"/>
  </r>
  <r>
    <x v="269"/>
    <s v="John Grisham"/>
    <n v="4.4000000000000004"/>
    <x v="268"/>
    <x v="18"/>
    <x v="1"/>
    <x v="1"/>
    <x v="2"/>
  </r>
  <r>
    <x v="270"/>
    <s v="Rick Riordan"/>
    <n v="4.8"/>
    <x v="269"/>
    <x v="14"/>
    <x v="6"/>
    <x v="1"/>
    <x v="0"/>
  </r>
  <r>
    <x v="271"/>
    <s v="Dan Brown"/>
    <n v="4.2"/>
    <x v="270"/>
    <x v="27"/>
    <x v="7"/>
    <x v="1"/>
    <x v="2"/>
  </r>
  <r>
    <x v="272"/>
    <s v="Stephen Kendrick"/>
    <n v="4.8"/>
    <x v="271"/>
    <x v="13"/>
    <x v="7"/>
    <x v="0"/>
    <x v="0"/>
  </r>
  <r>
    <x v="273"/>
    <s v="Chip Gaines"/>
    <n v="4.9000000000000004"/>
    <x v="272"/>
    <x v="10"/>
    <x v="0"/>
    <x v="0"/>
    <x v="4"/>
  </r>
  <r>
    <x v="274"/>
    <s v="Rick Riordan"/>
    <n v="4.8"/>
    <x v="273"/>
    <x v="22"/>
    <x v="10"/>
    <x v="1"/>
    <x v="0"/>
  </r>
  <r>
    <x v="275"/>
    <s v="Andy Weir"/>
    <n v="4.7"/>
    <x v="274"/>
    <x v="15"/>
    <x v="8"/>
    <x v="1"/>
    <x v="0"/>
  </r>
  <r>
    <x v="276"/>
    <s v="James Dashner"/>
    <n v="4.5"/>
    <x v="275"/>
    <x v="0"/>
    <x v="5"/>
    <x v="1"/>
    <x v="2"/>
  </r>
  <r>
    <x v="277"/>
    <s v="Jeff Kinney"/>
    <n v="4.8"/>
    <x v="276"/>
    <x v="0"/>
    <x v="2"/>
    <x v="1"/>
    <x v="0"/>
  </r>
  <r>
    <x v="278"/>
    <s v="The Washington Post"/>
    <n v="4.5999999999999996"/>
    <x v="277"/>
    <x v="4"/>
    <x v="4"/>
    <x v="0"/>
    <x v="1"/>
  </r>
  <r>
    <x v="279"/>
    <s v="Kristin Hannah"/>
    <n v="4.8"/>
    <x v="278"/>
    <x v="5"/>
    <x v="8"/>
    <x v="1"/>
    <x v="0"/>
  </r>
  <r>
    <x v="279"/>
    <s v="Kristin Hannah"/>
    <n v="4.8"/>
    <x v="278"/>
    <x v="5"/>
    <x v="0"/>
    <x v="1"/>
    <x v="0"/>
  </r>
  <r>
    <x v="280"/>
    <s v="The College Board"/>
    <n v="4.4000000000000004"/>
    <x v="279"/>
    <x v="35"/>
    <x v="6"/>
    <x v="0"/>
    <x v="2"/>
  </r>
  <r>
    <x v="280"/>
    <s v="The College Board"/>
    <n v="4.4000000000000004"/>
    <x v="279"/>
    <x v="35"/>
    <x v="1"/>
    <x v="0"/>
    <x v="2"/>
  </r>
  <r>
    <x v="280"/>
    <s v="The College Board"/>
    <n v="4.4000000000000004"/>
    <x v="279"/>
    <x v="35"/>
    <x v="10"/>
    <x v="0"/>
    <x v="2"/>
  </r>
  <r>
    <x v="280"/>
    <s v="The College Board"/>
    <n v="4.4000000000000004"/>
    <x v="279"/>
    <x v="35"/>
    <x v="9"/>
    <x v="0"/>
    <x v="2"/>
  </r>
  <r>
    <x v="280"/>
    <s v="The College Board"/>
    <n v="4.4000000000000004"/>
    <x v="279"/>
    <x v="35"/>
    <x v="5"/>
    <x v="0"/>
    <x v="2"/>
  </r>
  <r>
    <x v="281"/>
    <s v="The College Board"/>
    <n v="4.3"/>
    <x v="280"/>
    <x v="36"/>
    <x v="0"/>
    <x v="0"/>
    <x v="2"/>
  </r>
  <r>
    <x v="282"/>
    <s v="Paula McLain"/>
    <n v="4.3"/>
    <x v="281"/>
    <x v="21"/>
    <x v="1"/>
    <x v="1"/>
    <x v="2"/>
  </r>
  <r>
    <x v="283"/>
    <s v="Ree Drummond"/>
    <n v="4.8"/>
    <x v="282"/>
    <x v="11"/>
    <x v="9"/>
    <x v="0"/>
    <x v="0"/>
  </r>
  <r>
    <x v="284"/>
    <s v="Ree Drummond"/>
    <n v="4.8"/>
    <x v="283"/>
    <x v="14"/>
    <x v="8"/>
    <x v="0"/>
    <x v="0"/>
  </r>
  <r>
    <x v="285"/>
    <s v="Ree Drummond"/>
    <n v="4.8"/>
    <x v="284"/>
    <x v="17"/>
    <x v="10"/>
    <x v="0"/>
    <x v="0"/>
  </r>
  <r>
    <x v="286"/>
    <s v="Dr. Steven R Gundry MD"/>
    <n v="4.5"/>
    <x v="285"/>
    <x v="18"/>
    <x v="2"/>
    <x v="0"/>
    <x v="2"/>
  </r>
  <r>
    <x v="287"/>
    <s v="Dr. Steven R Gundry MD"/>
    <n v="4.4000000000000004"/>
    <x v="286"/>
    <x v="11"/>
    <x v="2"/>
    <x v="0"/>
    <x v="2"/>
  </r>
  <r>
    <x v="288"/>
    <s v="Deborah Diesen"/>
    <n v="4.8"/>
    <x v="287"/>
    <x v="10"/>
    <x v="3"/>
    <x v="1"/>
    <x v="0"/>
  </r>
  <r>
    <x v="288"/>
    <s v="Deborah Diesen"/>
    <n v="4.8"/>
    <x v="287"/>
    <x v="10"/>
    <x v="2"/>
    <x v="1"/>
    <x v="0"/>
  </r>
  <r>
    <x v="289"/>
    <s v="Charles Duhigg"/>
    <n v="4.5999999999999996"/>
    <x v="288"/>
    <x v="17"/>
    <x v="10"/>
    <x v="0"/>
    <x v="1"/>
  </r>
  <r>
    <x v="290"/>
    <s v="James Patterson"/>
    <n v="4.3"/>
    <x v="289"/>
    <x v="18"/>
    <x v="2"/>
    <x v="1"/>
    <x v="2"/>
  </r>
  <r>
    <x v="291"/>
    <s v="John Grisham"/>
    <n v="4.3"/>
    <x v="290"/>
    <x v="18"/>
    <x v="10"/>
    <x v="1"/>
    <x v="2"/>
  </r>
  <r>
    <x v="292"/>
    <s v="Rick Riordan"/>
    <n v="4.5999999999999996"/>
    <x v="291"/>
    <x v="4"/>
    <x v="6"/>
    <x v="1"/>
    <x v="1"/>
  </r>
  <r>
    <x v="293"/>
    <s v="F. A. Hayek"/>
    <n v="4.5999999999999996"/>
    <x v="292"/>
    <x v="14"/>
    <x v="6"/>
    <x v="0"/>
    <x v="1"/>
  </r>
  <r>
    <x v="294"/>
    <s v="Rick Riordan"/>
    <n v="4.8"/>
    <x v="293"/>
    <x v="4"/>
    <x v="10"/>
    <x v="1"/>
    <x v="0"/>
  </r>
  <r>
    <x v="295"/>
    <s v="William P. Young"/>
    <n v="4.5999999999999996"/>
    <x v="294"/>
    <x v="0"/>
    <x v="7"/>
    <x v="1"/>
    <x v="1"/>
  </r>
  <r>
    <x v="295"/>
    <s v="William P. Young"/>
    <n v="4.5999999999999996"/>
    <x v="294"/>
    <x v="0"/>
    <x v="3"/>
    <x v="1"/>
    <x v="1"/>
  </r>
  <r>
    <x v="296"/>
    <s v="Stephenie Meyer"/>
    <n v="4.5999999999999996"/>
    <x v="295"/>
    <x v="19"/>
    <x v="6"/>
    <x v="1"/>
    <x v="1"/>
  </r>
  <r>
    <x v="297"/>
    <s v="Alex Michaelides"/>
    <n v="4.5"/>
    <x v="296"/>
    <x v="14"/>
    <x v="4"/>
    <x v="1"/>
    <x v="2"/>
  </r>
  <r>
    <x v="298"/>
    <s v="Rick Riordan"/>
    <n v="4.8"/>
    <x v="297"/>
    <x v="22"/>
    <x v="1"/>
    <x v="1"/>
    <x v="0"/>
  </r>
  <r>
    <x v="299"/>
    <s v="Mark Manson"/>
    <n v="4.5999999999999996"/>
    <x v="298"/>
    <x v="2"/>
    <x v="3"/>
    <x v="0"/>
    <x v="1"/>
  </r>
  <r>
    <x v="299"/>
    <s v="Mark Manson"/>
    <n v="4.5999999999999996"/>
    <x v="298"/>
    <x v="2"/>
    <x v="2"/>
    <x v="0"/>
    <x v="1"/>
  </r>
  <r>
    <x v="299"/>
    <s v="Mark Manson"/>
    <n v="4.5999999999999996"/>
    <x v="298"/>
    <x v="2"/>
    <x v="4"/>
    <x v="0"/>
    <x v="1"/>
  </r>
  <r>
    <x v="300"/>
    <s v="Rupi Kaur"/>
    <n v="4.7"/>
    <x v="299"/>
    <x v="15"/>
    <x v="3"/>
    <x v="0"/>
    <x v="0"/>
  </r>
  <r>
    <x v="301"/>
    <s v="Jeff Kinney"/>
    <n v="4.7"/>
    <x v="300"/>
    <x v="26"/>
    <x v="10"/>
    <x v="1"/>
    <x v="0"/>
  </r>
  <r>
    <x v="302"/>
    <s v="Rick Riordan"/>
    <n v="4.7"/>
    <x v="301"/>
    <x v="22"/>
    <x v="1"/>
    <x v="1"/>
    <x v="0"/>
  </r>
  <r>
    <x v="303"/>
    <s v="Audrey Niffenegger"/>
    <n v="4.4000000000000004"/>
    <x v="281"/>
    <x v="3"/>
    <x v="7"/>
    <x v="1"/>
    <x v="2"/>
  </r>
  <r>
    <x v="304"/>
    <s v="Malcolm Gladwell"/>
    <n v="4.4000000000000004"/>
    <x v="188"/>
    <x v="15"/>
    <x v="7"/>
    <x v="0"/>
    <x v="2"/>
  </r>
  <r>
    <x v="305"/>
    <s v="Dave Ramsey"/>
    <n v="4.7"/>
    <x v="302"/>
    <x v="22"/>
    <x v="4"/>
    <x v="0"/>
    <x v="0"/>
  </r>
  <r>
    <x v="306"/>
    <s v="Bill Simmons"/>
    <n v="4.7"/>
    <x v="303"/>
    <x v="37"/>
    <x v="7"/>
    <x v="0"/>
    <x v="0"/>
  </r>
  <r>
    <x v="307"/>
    <s v="Jeff Kinney"/>
    <n v="4.8"/>
    <x v="304"/>
    <x v="4"/>
    <x v="6"/>
    <x v="1"/>
    <x v="0"/>
  </r>
  <r>
    <x v="308"/>
    <s v="Dinah Bucholz"/>
    <n v="4.7"/>
    <x v="305"/>
    <x v="22"/>
    <x v="4"/>
    <x v="0"/>
    <x v="0"/>
  </r>
  <r>
    <x v="309"/>
    <s v="Eric Carle"/>
    <n v="4.9000000000000004"/>
    <x v="306"/>
    <x v="10"/>
    <x v="9"/>
    <x v="1"/>
    <x v="4"/>
  </r>
  <r>
    <x v="309"/>
    <s v="Eric Carle"/>
    <n v="4.9000000000000004"/>
    <x v="306"/>
    <x v="10"/>
    <x v="5"/>
    <x v="1"/>
    <x v="4"/>
  </r>
  <r>
    <x v="309"/>
    <s v="Eric Carle"/>
    <n v="4.9000000000000004"/>
    <x v="306"/>
    <x v="10"/>
    <x v="8"/>
    <x v="1"/>
    <x v="4"/>
  </r>
  <r>
    <x v="309"/>
    <s v="Eric Carle"/>
    <n v="4.9000000000000004"/>
    <x v="306"/>
    <x v="10"/>
    <x v="0"/>
    <x v="1"/>
    <x v="4"/>
  </r>
  <r>
    <x v="309"/>
    <s v="Eric Carle"/>
    <n v="4.9000000000000004"/>
    <x v="306"/>
    <x v="10"/>
    <x v="3"/>
    <x v="1"/>
    <x v="4"/>
  </r>
  <r>
    <x v="309"/>
    <s v="Eric Carle"/>
    <n v="4.9000000000000004"/>
    <x v="306"/>
    <x v="10"/>
    <x v="2"/>
    <x v="1"/>
    <x v="4"/>
  </r>
  <r>
    <x v="309"/>
    <s v="Eric Carle"/>
    <n v="4.9000000000000004"/>
    <x v="306"/>
    <x v="10"/>
    <x v="4"/>
    <x v="1"/>
    <x v="4"/>
  </r>
  <r>
    <x v="310"/>
    <s v="Melissa Hartwig Urban"/>
    <n v="4.5999999999999996"/>
    <x v="307"/>
    <x v="21"/>
    <x v="8"/>
    <x v="0"/>
    <x v="1"/>
  </r>
  <r>
    <x v="310"/>
    <s v="Melissa Hartwig Urban"/>
    <n v="4.5999999999999996"/>
    <x v="307"/>
    <x v="21"/>
    <x v="0"/>
    <x v="0"/>
    <x v="1"/>
  </r>
  <r>
    <x v="310"/>
    <s v="Melissa Hartwig Urban"/>
    <n v="4.5999999999999996"/>
    <x v="307"/>
    <x v="21"/>
    <x v="3"/>
    <x v="0"/>
    <x v="1"/>
  </r>
  <r>
    <x v="311"/>
    <s v="Emily Winfield Martin"/>
    <n v="4.9000000000000004"/>
    <x v="308"/>
    <x v="22"/>
    <x v="0"/>
    <x v="1"/>
    <x v="4"/>
  </r>
  <r>
    <x v="311"/>
    <s v="Emily Winfield Martin"/>
    <n v="4.9000000000000004"/>
    <x v="308"/>
    <x v="22"/>
    <x v="3"/>
    <x v="1"/>
    <x v="4"/>
  </r>
  <r>
    <x v="311"/>
    <s v="Emily Winfield Martin"/>
    <n v="4.9000000000000004"/>
    <x v="308"/>
    <x v="22"/>
    <x v="2"/>
    <x v="1"/>
    <x v="4"/>
  </r>
  <r>
    <x v="311"/>
    <s v="Emily Winfield Martin"/>
    <n v="4.9000000000000004"/>
    <x v="308"/>
    <x v="22"/>
    <x v="4"/>
    <x v="1"/>
    <x v="4"/>
  </r>
  <r>
    <x v="312"/>
    <s v="Craig Smith"/>
    <n v="4.8"/>
    <x v="309"/>
    <x v="12"/>
    <x v="2"/>
    <x v="1"/>
    <x v="0"/>
  </r>
  <r>
    <x v="312"/>
    <s v="Craig Smith"/>
    <n v="4.8"/>
    <x v="309"/>
    <x v="12"/>
    <x v="4"/>
    <x v="1"/>
    <x v="0"/>
  </r>
  <r>
    <x v="313"/>
    <s v="David McCullough"/>
    <n v="4.7"/>
    <x v="178"/>
    <x v="21"/>
    <x v="8"/>
    <x v="0"/>
    <x v="0"/>
  </r>
  <r>
    <x v="314"/>
    <s v="Charles Krauthammer"/>
    <n v="4.7"/>
    <x v="310"/>
    <x v="2"/>
    <x v="9"/>
    <x v="0"/>
    <x v="0"/>
  </r>
  <r>
    <x v="315"/>
    <s v="Daniel Kahneman"/>
    <n v="4.5999999999999996"/>
    <x v="311"/>
    <x v="27"/>
    <x v="1"/>
    <x v="0"/>
    <x v="1"/>
  </r>
  <r>
    <x v="315"/>
    <s v="Daniel Kahneman"/>
    <n v="4.5999999999999996"/>
    <x v="311"/>
    <x v="27"/>
    <x v="10"/>
    <x v="0"/>
    <x v="1"/>
  </r>
  <r>
    <x v="316"/>
    <s v="Jay Asher"/>
    <n v="4.5"/>
    <x v="312"/>
    <x v="15"/>
    <x v="3"/>
    <x v="1"/>
    <x v="2"/>
  </r>
  <r>
    <x v="317"/>
    <s v="Jon Meacham"/>
    <n v="4.5"/>
    <x v="313"/>
    <x v="38"/>
    <x v="10"/>
    <x v="0"/>
    <x v="2"/>
  </r>
  <r>
    <x v="318"/>
    <s v="Greg Mortenson"/>
    <n v="4.3"/>
    <x v="314"/>
    <x v="5"/>
    <x v="7"/>
    <x v="0"/>
    <x v="2"/>
  </r>
  <r>
    <x v="318"/>
    <s v="Greg Mortenson"/>
    <n v="4.3"/>
    <x v="314"/>
    <x v="5"/>
    <x v="6"/>
    <x v="0"/>
    <x v="2"/>
  </r>
  <r>
    <x v="319"/>
    <s v="Thug Kitchen"/>
    <n v="4.5999999999999996"/>
    <x v="315"/>
    <x v="38"/>
    <x v="5"/>
    <x v="0"/>
    <x v="1"/>
  </r>
  <r>
    <x v="319"/>
    <s v="Thug Kitchen"/>
    <n v="4.5999999999999996"/>
    <x v="315"/>
    <x v="38"/>
    <x v="8"/>
    <x v="0"/>
    <x v="1"/>
  </r>
  <r>
    <x v="319"/>
    <s v="Thug Kitchen"/>
    <n v="4.5999999999999996"/>
    <x v="315"/>
    <x v="38"/>
    <x v="0"/>
    <x v="0"/>
    <x v="1"/>
  </r>
  <r>
    <x v="319"/>
    <s v="Thug Kitchen"/>
    <n v="4.5999999999999996"/>
    <x v="315"/>
    <x v="38"/>
    <x v="3"/>
    <x v="0"/>
    <x v="1"/>
  </r>
  <r>
    <x v="320"/>
    <s v="Tina Fey"/>
    <n v="4.3"/>
    <x v="316"/>
    <x v="4"/>
    <x v="1"/>
    <x v="0"/>
    <x v="2"/>
  </r>
  <r>
    <x v="321"/>
    <s v="Harper Lee"/>
    <n v="4.8"/>
    <x v="317"/>
    <x v="19"/>
    <x v="9"/>
    <x v="1"/>
    <x v="0"/>
  </r>
  <r>
    <x v="321"/>
    <s v="Harper Lee"/>
    <n v="4.8"/>
    <x v="317"/>
    <x v="19"/>
    <x v="5"/>
    <x v="1"/>
    <x v="0"/>
  </r>
  <r>
    <x v="321"/>
    <s v="Harper Lee"/>
    <n v="4.8"/>
    <x v="317"/>
    <x v="19"/>
    <x v="8"/>
    <x v="1"/>
    <x v="0"/>
  </r>
  <r>
    <x v="321"/>
    <s v="Harper Lee"/>
    <n v="4.8"/>
    <x v="317"/>
    <x v="19"/>
    <x v="0"/>
    <x v="1"/>
    <x v="0"/>
  </r>
  <r>
    <x v="321"/>
    <s v="Harper Lee"/>
    <n v="4.8"/>
    <x v="317"/>
    <x v="26"/>
    <x v="4"/>
    <x v="1"/>
    <x v="0"/>
  </r>
  <r>
    <x v="322"/>
    <s v="Timothy Ferriss"/>
    <n v="4.5999999999999996"/>
    <x v="318"/>
    <x v="17"/>
    <x v="3"/>
    <x v="0"/>
    <x v="1"/>
  </r>
  <r>
    <x v="323"/>
    <s v="Robert Jordan"/>
    <n v="4.8"/>
    <x v="319"/>
    <x v="17"/>
    <x v="6"/>
    <x v="1"/>
    <x v="0"/>
  </r>
  <r>
    <x v="324"/>
    <s v="Edward M. Kennedy"/>
    <n v="4.5"/>
    <x v="320"/>
    <x v="2"/>
    <x v="7"/>
    <x v="0"/>
    <x v="2"/>
  </r>
  <r>
    <x v="325"/>
    <s v="Stephenie Meyer"/>
    <n v="4.7"/>
    <x v="321"/>
    <x v="15"/>
    <x v="7"/>
    <x v="1"/>
    <x v="0"/>
  </r>
  <r>
    <x v="326"/>
    <s v="DK"/>
    <n v="4.5"/>
    <x v="322"/>
    <x v="10"/>
    <x v="5"/>
    <x v="1"/>
    <x v="2"/>
  </r>
  <r>
    <x v="327"/>
    <s v="Laura Hillenbrand"/>
    <n v="4.8"/>
    <x v="323"/>
    <x v="21"/>
    <x v="6"/>
    <x v="0"/>
    <x v="0"/>
  </r>
  <r>
    <x v="327"/>
    <s v="Laura Hillenbrand"/>
    <n v="4.8"/>
    <x v="323"/>
    <x v="21"/>
    <x v="1"/>
    <x v="0"/>
    <x v="0"/>
  </r>
  <r>
    <x v="327"/>
    <s v="Laura Hillenbrand"/>
    <n v="4.8"/>
    <x v="323"/>
    <x v="21"/>
    <x v="10"/>
    <x v="0"/>
    <x v="0"/>
  </r>
  <r>
    <x v="327"/>
    <s v="Laura Hillenbrand"/>
    <n v="4.8"/>
    <x v="323"/>
    <x v="13"/>
    <x v="5"/>
    <x v="0"/>
    <x v="0"/>
  </r>
  <r>
    <x v="327"/>
    <s v="Laura Hillenbrand"/>
    <n v="4.8"/>
    <x v="323"/>
    <x v="21"/>
    <x v="5"/>
    <x v="0"/>
    <x v="0"/>
  </r>
  <r>
    <x v="328"/>
    <s v="Stephen King"/>
    <n v="4.3"/>
    <x v="324"/>
    <x v="24"/>
    <x v="7"/>
    <x v="1"/>
    <x v="2"/>
  </r>
  <r>
    <x v="329"/>
    <s v="Mark R. Levin"/>
    <n v="4.9000000000000004"/>
    <x v="325"/>
    <x v="5"/>
    <x v="4"/>
    <x v="0"/>
    <x v="4"/>
  </r>
  <r>
    <x v="330"/>
    <s v="Silly Bear"/>
    <n v="4.8"/>
    <x v="326"/>
    <x v="12"/>
    <x v="4"/>
    <x v="0"/>
    <x v="0"/>
  </r>
  <r>
    <x v="331"/>
    <s v="Lysa TerKeurst"/>
    <n v="4.7"/>
    <x v="327"/>
    <x v="15"/>
    <x v="0"/>
    <x v="0"/>
    <x v="0"/>
  </r>
  <r>
    <x v="332"/>
    <s v="Alan Moore"/>
    <n v="4.8"/>
    <x v="328"/>
    <x v="39"/>
    <x v="7"/>
    <x v="1"/>
    <x v="0"/>
  </r>
  <r>
    <x v="333"/>
    <s v="Sara Gruen"/>
    <n v="4.5"/>
    <x v="329"/>
    <x v="4"/>
    <x v="1"/>
    <x v="1"/>
    <x v="2"/>
  </r>
  <r>
    <x v="334"/>
    <s v="Hillary Rodham Clinton"/>
    <n v="4.5999999999999996"/>
    <x v="330"/>
    <x v="18"/>
    <x v="3"/>
    <x v="0"/>
    <x v="1"/>
  </r>
  <r>
    <x v="335"/>
    <s v="Randall Munroe"/>
    <n v="4.7"/>
    <x v="331"/>
    <x v="11"/>
    <x v="5"/>
    <x v="0"/>
    <x v="0"/>
  </r>
  <r>
    <x v="336"/>
    <s v="Dr. Seuss"/>
    <n v="4.7"/>
    <x v="332"/>
    <x v="14"/>
    <x v="8"/>
    <x v="1"/>
    <x v="0"/>
  </r>
  <r>
    <x v="337"/>
    <s v="Adir Levy"/>
    <n v="4.8"/>
    <x v="333"/>
    <x v="13"/>
    <x v="4"/>
    <x v="1"/>
    <x v="0"/>
  </r>
  <r>
    <x v="338"/>
    <s v="Heidi Murkoff"/>
    <n v="4.4000000000000004"/>
    <x v="334"/>
    <x v="15"/>
    <x v="1"/>
    <x v="0"/>
    <x v="2"/>
  </r>
  <r>
    <x v="339"/>
    <s v="William Davis"/>
    <n v="4.4000000000000004"/>
    <x v="335"/>
    <x v="3"/>
    <x v="10"/>
    <x v="0"/>
    <x v="2"/>
  </r>
  <r>
    <x v="339"/>
    <s v="William Davis"/>
    <n v="4.4000000000000004"/>
    <x v="335"/>
    <x v="3"/>
    <x v="9"/>
    <x v="0"/>
    <x v="2"/>
  </r>
  <r>
    <x v="340"/>
    <s v="Paul Kalanithi"/>
    <n v="4.8"/>
    <x v="336"/>
    <x v="14"/>
    <x v="0"/>
    <x v="0"/>
    <x v="0"/>
  </r>
  <r>
    <x v="341"/>
    <s v="Delia Owens"/>
    <n v="4.8"/>
    <x v="337"/>
    <x v="2"/>
    <x v="4"/>
    <x v="1"/>
    <x v="0"/>
  </r>
  <r>
    <x v="342"/>
    <s v="Maurice Sendak"/>
    <n v="4.8"/>
    <x v="338"/>
    <x v="13"/>
    <x v="7"/>
    <x v="1"/>
    <x v="0"/>
  </r>
  <r>
    <x v="343"/>
    <s v="The Staff of The Late Show withÂ…"/>
    <n v="4.5999999999999996"/>
    <x v="339"/>
    <x v="4"/>
    <x v="2"/>
    <x v="0"/>
    <x v="1"/>
  </r>
  <r>
    <x v="344"/>
    <s v="Cheryl Strayed"/>
    <n v="4.4000000000000004"/>
    <x v="340"/>
    <x v="18"/>
    <x v="10"/>
    <x v="0"/>
    <x v="2"/>
  </r>
  <r>
    <x v="345"/>
    <s v="Ken Follett"/>
    <n v="4.5"/>
    <x v="341"/>
    <x v="2"/>
    <x v="10"/>
    <x v="1"/>
    <x v="2"/>
  </r>
  <r>
    <x v="346"/>
    <s v="Geneen Roth"/>
    <n v="4.2"/>
    <x v="342"/>
    <x v="5"/>
    <x v="6"/>
    <x v="0"/>
    <x v="2"/>
  </r>
  <r>
    <x v="347"/>
    <s v="R. J. Palacio"/>
    <n v="4.8"/>
    <x v="343"/>
    <x v="15"/>
    <x v="9"/>
    <x v="1"/>
    <x v="0"/>
  </r>
  <r>
    <x v="347"/>
    <s v="R. J. Palacio"/>
    <n v="4.8"/>
    <x v="343"/>
    <x v="15"/>
    <x v="5"/>
    <x v="1"/>
    <x v="0"/>
  </r>
  <r>
    <x v="347"/>
    <s v="R. J. Palacio"/>
    <n v="4.8"/>
    <x v="343"/>
    <x v="15"/>
    <x v="8"/>
    <x v="1"/>
    <x v="0"/>
  </r>
  <r>
    <x v="347"/>
    <s v="R. J. Palacio"/>
    <n v="4.8"/>
    <x v="343"/>
    <x v="15"/>
    <x v="0"/>
    <x v="1"/>
    <x v="0"/>
  </r>
  <r>
    <x v="347"/>
    <s v="R. J. Palacio"/>
    <n v="4.8"/>
    <x v="343"/>
    <x v="15"/>
    <x v="3"/>
    <x v="1"/>
    <x v="0"/>
  </r>
  <r>
    <x v="348"/>
    <s v="Jeff Kinney"/>
    <n v="4.9000000000000004"/>
    <x v="344"/>
    <x v="0"/>
    <x v="4"/>
    <x v="1"/>
    <x v="4"/>
  </r>
  <r>
    <x v="349"/>
    <s v="Jen Sincero"/>
    <n v="4.7"/>
    <x v="345"/>
    <x v="0"/>
    <x v="0"/>
    <x v="0"/>
    <x v="0"/>
  </r>
  <r>
    <x v="349"/>
    <s v="Jen Sincero"/>
    <n v="4.7"/>
    <x v="345"/>
    <x v="0"/>
    <x v="3"/>
    <x v="0"/>
    <x v="0"/>
  </r>
  <r>
    <x v="349"/>
    <s v="Jen Sincero"/>
    <n v="4.7"/>
    <x v="345"/>
    <x v="0"/>
    <x v="2"/>
    <x v="0"/>
    <x v="0"/>
  </r>
  <r>
    <x v="349"/>
    <s v="Jen Sincero"/>
    <n v="4.7"/>
    <x v="345"/>
    <x v="0"/>
    <x v="4"/>
    <x v="0"/>
    <x v="0"/>
  </r>
</pivotCacheRecords>
</file>

<file path=xl/pivotCache/pivotCacheRecords2.xml><?xml version="1.0" encoding="utf-8"?>
<pivotCacheRecords xmlns="http://schemas.openxmlformats.org/spreadsheetml/2006/main" xmlns:r="http://schemas.openxmlformats.org/officeDocument/2006/relationships" count="550">
  <r>
    <s v="10-Day Green Smoothie Cleanse"/>
    <s v="JJ Smith"/>
    <n v="4.7"/>
    <n v="17350"/>
    <n v="8"/>
    <n v="2016"/>
    <x v="0"/>
    <x v="0"/>
  </r>
  <r>
    <s v="11/22/63: A Novel"/>
    <s v="Stephen King"/>
    <n v="4.5999999999999996"/>
    <n v="2052"/>
    <n v="22"/>
    <n v="2011"/>
    <x v="1"/>
    <x v="1"/>
  </r>
  <r>
    <s v="12 Rules for Life: An Antidote to Chaos"/>
    <s v="Jordan B. Peterson"/>
    <n v="4.7"/>
    <n v="18979"/>
    <n v="15"/>
    <n v="2018"/>
    <x v="0"/>
    <x v="0"/>
  </r>
  <r>
    <s v="1984 (Signet Classics)"/>
    <s v="George Orwell"/>
    <n v="4.7"/>
    <n v="21424"/>
    <n v="6"/>
    <n v="2017"/>
    <x v="1"/>
    <x v="0"/>
  </r>
  <r>
    <s v="5,000 Awesome Facts (About Everything!) (National Geographic Kids)"/>
    <s v="National Geographic Kids"/>
    <n v="4.8"/>
    <n v="7665"/>
    <n v="12"/>
    <n v="2019"/>
    <x v="0"/>
    <x v="0"/>
  </r>
  <r>
    <s v="A Dance with Dragons (A Song of Ice and Fire)"/>
    <s v="George R. R. Martin"/>
    <n v="4.4000000000000004"/>
    <n v="12643"/>
    <n v="11"/>
    <n v="2011"/>
    <x v="1"/>
    <x v="2"/>
  </r>
  <r>
    <s v="A Game of Thrones / A Clash of Kings / A Storm of Swords / A Feast of Crows / A Dance with Dragons"/>
    <s v="George R. R. Martin"/>
    <n v="4.7"/>
    <n v="19735"/>
    <n v="30"/>
    <n v="2014"/>
    <x v="1"/>
    <x v="0"/>
  </r>
  <r>
    <s v="A Gentleman in Moscow: A Novel"/>
    <s v="Amor Towles"/>
    <n v="4.7"/>
    <n v="19699"/>
    <n v="15"/>
    <n v="2017"/>
    <x v="1"/>
    <x v="0"/>
  </r>
  <r>
    <s v="A Higher Loyalty: Truth, Lies, and Leadership"/>
    <s v="James Comey"/>
    <n v="4.7"/>
    <n v="5983"/>
    <n v="3"/>
    <n v="2018"/>
    <x v="0"/>
    <x v="0"/>
  </r>
  <r>
    <s v="A Man Called Ove: A Novel"/>
    <s v="Fredrik Backman"/>
    <n v="4.5999999999999996"/>
    <n v="23848"/>
    <n v="8"/>
    <n v="2016"/>
    <x v="1"/>
    <x v="1"/>
  </r>
  <r>
    <s v="A Man Called Ove: A Novel"/>
    <s v="Fredrik Backman"/>
    <n v="4.5999999999999996"/>
    <n v="23848"/>
    <n v="8"/>
    <n v="2017"/>
    <x v="1"/>
    <x v="1"/>
  </r>
  <r>
    <s v="A Patriot's History of the United States: From Columbus's Great Discovery to the War on Terror"/>
    <s v="Larry Schweikart"/>
    <n v="4.5999999999999996"/>
    <n v="460"/>
    <n v="2"/>
    <n v="2010"/>
    <x v="0"/>
    <x v="1"/>
  </r>
  <r>
    <s v="A Stolen Life: A Memoir"/>
    <s v="Jaycee Dugard"/>
    <n v="4.5999999999999996"/>
    <n v="4149"/>
    <n v="32"/>
    <n v="2011"/>
    <x v="0"/>
    <x v="1"/>
  </r>
  <r>
    <s v="A Wrinkle in Time (Time Quintet)"/>
    <s v="Madeleine L'Engle"/>
    <n v="4.5"/>
    <n v="5153"/>
    <n v="5"/>
    <n v="2018"/>
    <x v="1"/>
    <x v="2"/>
  </r>
  <r>
    <s v="Act Like a Lady, Think Like a Man: What Men Really Think About Love, Relationships, Intimacy, and Commitment"/>
    <s v="Steve Harvey"/>
    <n v="4.5999999999999996"/>
    <n v="5013"/>
    <n v="17"/>
    <n v="2009"/>
    <x v="0"/>
    <x v="1"/>
  </r>
  <r>
    <s v="Adult Coloring Book Designs: Stress Relief Coloring Book: Garden Designs, Mandalas, Animals, and Paisley Patterns"/>
    <s v="Adult Coloring Book Designs"/>
    <n v="4.5"/>
    <n v="2313"/>
    <n v="4"/>
    <n v="2016"/>
    <x v="0"/>
    <x v="2"/>
  </r>
  <r>
    <s v="Adult Coloring Book: Stress Relieving Animal Designs"/>
    <s v="Blue Star Coloring"/>
    <n v="4.5999999999999996"/>
    <n v="2925"/>
    <n v="6"/>
    <n v="2015"/>
    <x v="0"/>
    <x v="1"/>
  </r>
  <r>
    <s v="Adult Coloring Book: Stress Relieving Patterns"/>
    <s v="Blue Star Coloring"/>
    <n v="4.4000000000000004"/>
    <n v="2951"/>
    <n v="6"/>
    <n v="2015"/>
    <x v="0"/>
    <x v="2"/>
  </r>
  <r>
    <s v="Adult Coloring Books: A Coloring Book for Adults Featuring Mandalas and Henna Inspired Flowers, Animals, and Paisleyâ€¦"/>
    <s v="Coloring Books for Adults"/>
    <n v="4.5"/>
    <n v="2426"/>
    <n v="8"/>
    <n v="2015"/>
    <x v="0"/>
    <x v="2"/>
  </r>
  <r>
    <s v="Alexander Hamilton"/>
    <s v="Ron Chernow"/>
    <n v="4.8"/>
    <n v="9198"/>
    <n v="13"/>
    <n v="2016"/>
    <x v="0"/>
    <x v="0"/>
  </r>
  <r>
    <s v="All the Light We Cannot See"/>
    <s v="Anthony Doerr"/>
    <n v="4.5999999999999996"/>
    <n v="36348"/>
    <n v="14"/>
    <n v="2014"/>
    <x v="1"/>
    <x v="1"/>
  </r>
  <r>
    <s v="All the Light We Cannot See"/>
    <s v="Anthony Doerr"/>
    <n v="4.5999999999999996"/>
    <n v="36348"/>
    <n v="14"/>
    <n v="2015"/>
    <x v="1"/>
    <x v="1"/>
  </r>
  <r>
    <s v="Allegiant"/>
    <s v="Veronica Roth"/>
    <n v="3.9"/>
    <n v="6310"/>
    <n v="13"/>
    <n v="2013"/>
    <x v="1"/>
    <x v="3"/>
  </r>
  <r>
    <s v="American Sniper: The Autobiography of the Most Lethal Sniper in U.S. Military History"/>
    <s v="Chris Kyle"/>
    <n v="4.5999999999999996"/>
    <n v="15921"/>
    <n v="9"/>
    <n v="2015"/>
    <x v="0"/>
    <x v="1"/>
  </r>
  <r>
    <s v="And the Mountains Echoed"/>
    <s v="Khaled Hosseini"/>
    <n v="4.3"/>
    <n v="12159"/>
    <n v="13"/>
    <n v="2013"/>
    <x v="1"/>
    <x v="2"/>
  </r>
  <r>
    <s v="Arguing with Idiots: How to Stop Small Minds and Big Government"/>
    <s v="Glenn Beck"/>
    <n v="4.5999999999999996"/>
    <n v="798"/>
    <n v="5"/>
    <n v="2009"/>
    <x v="0"/>
    <x v="1"/>
  </r>
  <r>
    <s v="Astrophysics for People in a Hurry"/>
    <s v="Neil deGrasse Tyson"/>
    <n v="4.7"/>
    <n v="9374"/>
    <n v="9"/>
    <n v="2017"/>
    <x v="0"/>
    <x v="0"/>
  </r>
  <r>
    <s v="Autobiography of Mark Twain, Vol. 1"/>
    <s v="Mark Twain"/>
    <n v="4.2"/>
    <n v="491"/>
    <n v="14"/>
    <n v="2010"/>
    <x v="0"/>
    <x v="2"/>
  </r>
  <r>
    <s v="Baby Touch and Feel: Animals"/>
    <s v="DK"/>
    <n v="4.5999999999999996"/>
    <n v="5360"/>
    <n v="5"/>
    <n v="2015"/>
    <x v="0"/>
    <x v="1"/>
  </r>
  <r>
    <s v="Balance (Angie's Extreme Stress Menders)"/>
    <s v="Angie Grace"/>
    <n v="4.5999999999999996"/>
    <n v="1909"/>
    <n v="11"/>
    <n v="2015"/>
    <x v="0"/>
    <x v="1"/>
  </r>
  <r>
    <s v="Barefoot Contessa Foolproof: Recipes You Can Trust: A Cookbook"/>
    <s v="Ina Garten"/>
    <n v="4.8"/>
    <n v="1296"/>
    <n v="24"/>
    <n v="2012"/>
    <x v="0"/>
    <x v="0"/>
  </r>
  <r>
    <s v="Barefoot Contessa, How Easy Is That?: Fabulous Recipes &amp; Easy Tips"/>
    <s v="Ina Garten"/>
    <n v="4.7"/>
    <n v="615"/>
    <n v="21"/>
    <n v="2010"/>
    <x v="0"/>
    <x v="0"/>
  </r>
  <r>
    <s v="Becoming"/>
    <s v="Michelle Obama"/>
    <n v="4.8"/>
    <n v="61133"/>
    <n v="11"/>
    <n v="2018"/>
    <x v="0"/>
    <x v="0"/>
  </r>
  <r>
    <s v="Becoming"/>
    <s v="Michelle Obama"/>
    <n v="4.8"/>
    <n v="61133"/>
    <n v="11"/>
    <n v="2019"/>
    <x v="0"/>
    <x v="0"/>
  </r>
  <r>
    <s v="Being Mortal: Medicine and What Matters in the End"/>
    <s v="Atul Gawande"/>
    <n v="4.8"/>
    <n v="11113"/>
    <n v="15"/>
    <n v="2015"/>
    <x v="0"/>
    <x v="0"/>
  </r>
  <r>
    <s v="Between the World and Me"/>
    <s v="Ta-Nehisi Coates"/>
    <n v="4.7"/>
    <n v="10070"/>
    <n v="13"/>
    <n v="2015"/>
    <x v="0"/>
    <x v="0"/>
  </r>
  <r>
    <s v="Between the World and Me"/>
    <s v="Ta-Nehisi Coates"/>
    <n v="4.7"/>
    <n v="10070"/>
    <n v="13"/>
    <n v="2016"/>
    <x v="0"/>
    <x v="0"/>
  </r>
  <r>
    <s v="Born to Run"/>
    <s v="Bruce Springsteen"/>
    <n v="4.7"/>
    <n v="3729"/>
    <n v="18"/>
    <n v="2016"/>
    <x v="0"/>
    <x v="0"/>
  </r>
  <r>
    <s v="Breaking Dawn (The Twilight Saga, Book 4)"/>
    <s v="Stephenie Meyer"/>
    <n v="4.5999999999999996"/>
    <n v="9769"/>
    <n v="13"/>
    <n v="2009"/>
    <x v="1"/>
    <x v="1"/>
  </r>
  <r>
    <s v="Broke: The Plan to Restore Our Trust, Truth and Treasure"/>
    <s v="Glenn Beck"/>
    <n v="4.5"/>
    <n v="471"/>
    <n v="8"/>
    <n v="2010"/>
    <x v="0"/>
    <x v="2"/>
  </r>
  <r>
    <s v="Brown Bear, Brown Bear, What Do You See?"/>
    <s v="Bill Martin Jr."/>
    <n v="4.9000000000000004"/>
    <n v="14344"/>
    <n v="5"/>
    <n v="2017"/>
    <x v="1"/>
    <x v="4"/>
  </r>
  <r>
    <s v="Brown Bear, Brown Bear, What Do You See?"/>
    <s v="Bill Martin Jr."/>
    <n v="4.9000000000000004"/>
    <n v="14344"/>
    <n v="5"/>
    <n v="2019"/>
    <x v="1"/>
    <x v="4"/>
  </r>
  <r>
    <s v="Cabin Fever (Diary of a Wimpy Kid, Book 6)"/>
    <s v="Jeff Kinney"/>
    <n v="4.8"/>
    <n v="4505"/>
    <n v="0"/>
    <n v="2011"/>
    <x v="1"/>
    <x v="0"/>
  </r>
  <r>
    <s v="Calm the F*ck Down: An Irreverent Adult Coloring Book (Irreverent Book Series)"/>
    <s v="Sasha O'Hara"/>
    <n v="4.5999999999999996"/>
    <n v="10369"/>
    <n v="4"/>
    <n v="2016"/>
    <x v="0"/>
    <x v="1"/>
  </r>
  <r>
    <s v="Can't Hurt Me: Master Your Mind and Defy the Odds"/>
    <s v="David Goggins"/>
    <n v="4.8"/>
    <n v="16244"/>
    <n v="18"/>
    <n v="2019"/>
    <x v="0"/>
    <x v="0"/>
  </r>
  <r>
    <s v="Capital in the Twenty First Century"/>
    <s v="Thomas Piketty"/>
    <n v="4.5"/>
    <n v="2884"/>
    <n v="28"/>
    <n v="2014"/>
    <x v="0"/>
    <x v="2"/>
  </r>
  <r>
    <s v="Catching Fire (The Hunger Games)"/>
    <s v="Suzanne Collins"/>
    <n v="4.7"/>
    <n v="22614"/>
    <n v="11"/>
    <n v="2010"/>
    <x v="1"/>
    <x v="0"/>
  </r>
  <r>
    <s v="Catching Fire (The Hunger Games)"/>
    <s v="Suzanne Collins"/>
    <n v="4.7"/>
    <n v="22614"/>
    <n v="11"/>
    <n v="2011"/>
    <x v="1"/>
    <x v="0"/>
  </r>
  <r>
    <s v="Catching Fire (The Hunger Games)"/>
    <s v="Suzanne Collins"/>
    <n v="4.7"/>
    <n v="22614"/>
    <n v="11"/>
    <n v="2012"/>
    <x v="1"/>
    <x v="0"/>
  </r>
  <r>
    <s v="Cravings: Recipes for All the Food You Want to Eat: A Cookbook"/>
    <s v="Chrissy Teigen"/>
    <n v="4.7"/>
    <n v="4761"/>
    <n v="16"/>
    <n v="2016"/>
    <x v="0"/>
    <x v="0"/>
  </r>
  <r>
    <s v="Crazy Love: Overwhelmed by a Relentless God"/>
    <s v="Francis Chan"/>
    <n v="4.7"/>
    <n v="1542"/>
    <n v="14"/>
    <n v="2009"/>
    <x v="0"/>
    <x v="0"/>
  </r>
  <r>
    <s v="Crazy Love: Overwhelmed by a Relentless God"/>
    <s v="Francis Chan"/>
    <n v="4.7"/>
    <n v="1542"/>
    <n v="14"/>
    <n v="2010"/>
    <x v="0"/>
    <x v="0"/>
  </r>
  <r>
    <s v="Crazy Love: Overwhelmed by a Relentless God"/>
    <s v="Francis Chan"/>
    <n v="4.7"/>
    <n v="1542"/>
    <n v="14"/>
    <n v="2011"/>
    <x v="0"/>
    <x v="0"/>
  </r>
  <r>
    <s v="Crazy Rich Asians (Crazy Rich Asians Trilogy)"/>
    <s v="Kevin Kwan"/>
    <n v="4.3"/>
    <n v="6143"/>
    <n v="8"/>
    <n v="2018"/>
    <x v="1"/>
    <x v="2"/>
  </r>
  <r>
    <s v="Creative Haven Creative Cats Coloring Book (Adult Coloring)"/>
    <s v="Marjorie Sarnat"/>
    <n v="4.8"/>
    <n v="4022"/>
    <n v="4"/>
    <n v="2015"/>
    <x v="0"/>
    <x v="0"/>
  </r>
  <r>
    <s v="Creative Haven Owls Coloring Book (Adult Coloring)"/>
    <s v="Marjorie Sarnat"/>
    <n v="4.8"/>
    <n v="3871"/>
    <n v="5"/>
    <n v="2015"/>
    <x v="0"/>
    <x v="0"/>
  </r>
  <r>
    <s v="Cutting for Stone"/>
    <s v="Abraham Verghese"/>
    <n v="4.5999999999999996"/>
    <n v="4866"/>
    <n v="11"/>
    <n v="2010"/>
    <x v="1"/>
    <x v="1"/>
  </r>
  <r>
    <s v="Cutting for Stone"/>
    <s v="Abraham Verghese"/>
    <n v="4.5999999999999996"/>
    <n v="4866"/>
    <n v="11"/>
    <n v="2011"/>
    <x v="1"/>
    <x v="1"/>
  </r>
  <r>
    <s v="Daring Greatly: How the Courage to Be Vulnerable Transforms the Way We Live, Love, Parent, and Lead"/>
    <s v="BreneÌ Brown"/>
    <n v="4.8"/>
    <n v="1329"/>
    <n v="10"/>
    <n v="2013"/>
    <x v="0"/>
    <x v="0"/>
  </r>
  <r>
    <s v="David and Goliath: Underdogs, Misfits, and the Art of Battling Giants"/>
    <s v="Malcolm Gladwell"/>
    <n v="4.4000000000000004"/>
    <n v="4642"/>
    <n v="13"/>
    <n v="2013"/>
    <x v="0"/>
    <x v="2"/>
  </r>
  <r>
    <s v="Dead And Gone: A Sookie Stackhouse Novel (Sookie Stackhouse/True Blood)"/>
    <s v="Charlaine Harris"/>
    <n v="4.5999999999999996"/>
    <n v="1541"/>
    <n v="4"/>
    <n v="2009"/>
    <x v="1"/>
    <x v="1"/>
  </r>
  <r>
    <s v="Dead in the Family (Sookie Stackhouse/True Blood, Book 10)"/>
    <s v="Charlaine Harris"/>
    <n v="4.3"/>
    <n v="1924"/>
    <n v="8"/>
    <n v="2010"/>
    <x v="1"/>
    <x v="2"/>
  </r>
  <r>
    <s v="Dead Reckoning (Sookie Stackhouse/True Blood, Book 11)"/>
    <s v="Charlaine Harris"/>
    <n v="4.2"/>
    <n v="2094"/>
    <n v="4"/>
    <n v="2011"/>
    <x v="1"/>
    <x v="2"/>
  </r>
  <r>
    <s v="Dear Zoo: A Lift-the-Flap Book"/>
    <s v="Rod Campbell"/>
    <n v="4.8"/>
    <n v="10922"/>
    <n v="5"/>
    <n v="2015"/>
    <x v="1"/>
    <x v="0"/>
  </r>
  <r>
    <s v="Dear Zoo: A Lift-the-Flap Book"/>
    <s v="Rod Campbell"/>
    <n v="4.8"/>
    <n v="10922"/>
    <n v="5"/>
    <n v="2016"/>
    <x v="1"/>
    <x v="0"/>
  </r>
  <r>
    <s v="Dear Zoo: A Lift-the-Flap Book"/>
    <s v="Rod Campbell"/>
    <n v="4.8"/>
    <n v="10922"/>
    <n v="5"/>
    <n v="2017"/>
    <x v="1"/>
    <x v="0"/>
  </r>
  <r>
    <s v="Dear Zoo: A Lift-the-Flap Book"/>
    <s v="Rod Campbell"/>
    <n v="4.8"/>
    <n v="10922"/>
    <n v="5"/>
    <n v="2018"/>
    <x v="1"/>
    <x v="0"/>
  </r>
  <r>
    <s v="Decision Points"/>
    <s v="George W. Bush"/>
    <n v="4.5999999999999996"/>
    <n v="2137"/>
    <n v="17"/>
    <n v="2010"/>
    <x v="0"/>
    <x v="1"/>
  </r>
  <r>
    <s v="Delivering Happiness: A Path to Profits, Passion, and Purpose"/>
    <s v="Tony Hsieh"/>
    <n v="4.5999999999999996"/>
    <n v="1651"/>
    <n v="15"/>
    <n v="2010"/>
    <x v="0"/>
    <x v="1"/>
  </r>
  <r>
    <s v="Diagnostic and Statistical Manual of Mental Disorders, 5th Edition: DSM-5"/>
    <s v="American Psychiatric Association"/>
    <n v="4.5"/>
    <n v="6679"/>
    <n v="105"/>
    <n v="2013"/>
    <x v="0"/>
    <x v="2"/>
  </r>
  <r>
    <s v="Diagnostic and Statistical Manual of Mental Disorders, 5th Edition: DSM-5"/>
    <s v="American Psychiatric Association"/>
    <n v="4.5"/>
    <n v="6679"/>
    <n v="105"/>
    <n v="2014"/>
    <x v="0"/>
    <x v="2"/>
  </r>
  <r>
    <s v="Diary of a Wimpy Kid: Hard Luck, Book 8"/>
    <s v="Jeff Kinney"/>
    <n v="4.8"/>
    <n v="6812"/>
    <n v="0"/>
    <n v="2013"/>
    <x v="1"/>
    <x v="0"/>
  </r>
  <r>
    <s v="Diary of a Wimpy Kid: The Last Straw (Book 3)"/>
    <s v="Jeff Kinney"/>
    <n v="4.8"/>
    <n v="3837"/>
    <n v="15"/>
    <n v="2009"/>
    <x v="1"/>
    <x v="0"/>
  </r>
  <r>
    <s v="Diary of a Wimpy Kid: The Long Haul"/>
    <s v="Jeff Kinney"/>
    <n v="4.8"/>
    <n v="6540"/>
    <n v="22"/>
    <n v="2014"/>
    <x v="1"/>
    <x v="0"/>
  </r>
  <r>
    <s v="Difficult Riddles For Smart Kids: 300 Difficult Riddles And Brain Teasers Families Will Love (Books for Smart Kids)"/>
    <s v="M Prefontaine"/>
    <n v="4.5999999999999996"/>
    <n v="7955"/>
    <n v="5"/>
    <n v="2019"/>
    <x v="0"/>
    <x v="1"/>
  </r>
  <r>
    <s v="Divergent"/>
    <s v="Veronica Roth"/>
    <n v="4.5999999999999996"/>
    <n v="27098"/>
    <n v="15"/>
    <n v="2013"/>
    <x v="1"/>
    <x v="1"/>
  </r>
  <r>
    <s v="Divergent"/>
    <s v="Veronica Roth"/>
    <n v="4.5999999999999996"/>
    <n v="27098"/>
    <n v="15"/>
    <n v="2014"/>
    <x v="1"/>
    <x v="1"/>
  </r>
  <r>
    <s v="Divergent / Insurgent"/>
    <s v="Veronica Roth"/>
    <n v="4.5"/>
    <n v="17684"/>
    <n v="6"/>
    <n v="2014"/>
    <x v="1"/>
    <x v="2"/>
  </r>
  <r>
    <s v="Divine Soul Mind Body Healing and Transmission System: The Divine Way to Heal You, Humanity, Mother Earth, and Allâ€¦"/>
    <s v="Zhi Gang Sha"/>
    <n v="4.5999999999999996"/>
    <n v="37"/>
    <n v="6"/>
    <n v="2009"/>
    <x v="0"/>
    <x v="1"/>
  </r>
  <r>
    <s v="Doctor Sleep: A Novel"/>
    <s v="Stephen King"/>
    <n v="4.7"/>
    <n v="15845"/>
    <n v="13"/>
    <n v="2013"/>
    <x v="1"/>
    <x v="0"/>
  </r>
  <r>
    <s v="Dog Days (Diary of a Wimpy Kid, Book 4) (Volume 4)"/>
    <s v="Jeff Kinney"/>
    <n v="4.8"/>
    <n v="3181"/>
    <n v="12"/>
    <n v="2009"/>
    <x v="1"/>
    <x v="0"/>
  </r>
  <r>
    <s v="Dog Man and Cat Kid: From the Creator of Captain Underpants (Dog Man #4)"/>
    <s v="Dav Pilkey"/>
    <n v="4.9000000000000004"/>
    <n v="5062"/>
    <n v="6"/>
    <n v="2018"/>
    <x v="1"/>
    <x v="4"/>
  </r>
  <r>
    <s v="Dog Man: A Tale of Two Kitties: From the Creator of Captain Underpants (Dog Man #3)"/>
    <s v="Dav Pilkey"/>
    <n v="4.9000000000000004"/>
    <n v="4786"/>
    <n v="8"/>
    <n v="2017"/>
    <x v="1"/>
    <x v="4"/>
  </r>
  <r>
    <s v="Dog Man: Brawl of the Wild: From the Creator of Captain Underpants (Dog Man #6)"/>
    <s v="Dav Pilkey"/>
    <n v="4.9000000000000004"/>
    <n v="7235"/>
    <n v="4"/>
    <n v="2018"/>
    <x v="1"/>
    <x v="4"/>
  </r>
  <r>
    <s v="Dog Man: Brawl of the Wild: From the Creator of Captain Underpants (Dog Man #6)"/>
    <s v="Dav Pilkey"/>
    <n v="4.9000000000000004"/>
    <n v="7235"/>
    <n v="4"/>
    <n v="2019"/>
    <x v="1"/>
    <x v="4"/>
  </r>
  <r>
    <s v="Dog Man: Fetch-22: From the Creator of Captain Underpants (Dog Man #8)"/>
    <s v="Dav Pilkey"/>
    <n v="4.9000000000000004"/>
    <n v="12619"/>
    <n v="8"/>
    <n v="2019"/>
    <x v="1"/>
    <x v="4"/>
  </r>
  <r>
    <s v="Dog Man: For Whom the Ball Rolls: From the Creator of Captain Underpants (Dog Man #7)"/>
    <s v="Dav Pilkey"/>
    <n v="4.9000000000000004"/>
    <n v="9089"/>
    <n v="8"/>
    <n v="2019"/>
    <x v="1"/>
    <x v="4"/>
  </r>
  <r>
    <s v="Dog Man: Lord of the Fleas: From the Creator of Captain Underpants (Dog Man #5)"/>
    <s v="Dav Pilkey"/>
    <n v="4.9000000000000004"/>
    <n v="5470"/>
    <n v="6"/>
    <n v="2018"/>
    <x v="1"/>
    <x v="4"/>
  </r>
  <r>
    <s v="Double Down (Diary of a Wimpy Kid #11)"/>
    <s v="Jeff Kinney"/>
    <n v="4.8"/>
    <n v="5118"/>
    <n v="20"/>
    <n v="2016"/>
    <x v="1"/>
    <x v="0"/>
  </r>
  <r>
    <s v="Dover Creative Haven Art Nouveau Animal Designs Coloring Book (Creative Haven Coloring Books)"/>
    <s v="Marty Noble"/>
    <n v="4.5999999999999996"/>
    <n v="2134"/>
    <n v="5"/>
    <n v="2015"/>
    <x v="0"/>
    <x v="1"/>
  </r>
  <r>
    <s v="Drive: The Surprising Truth About What Motivates Us"/>
    <s v="Daniel H. Pink"/>
    <n v="4.5"/>
    <n v="2525"/>
    <n v="16"/>
    <n v="2010"/>
    <x v="0"/>
    <x v="2"/>
  </r>
  <r>
    <s v="Eat This Not That! Supermarket Survival Guide: The No-Diet Weight Loss Solution"/>
    <s v="David Zinczenko"/>
    <n v="4.5"/>
    <n v="720"/>
    <n v="1"/>
    <n v="2009"/>
    <x v="0"/>
    <x v="2"/>
  </r>
  <r>
    <s v="Eat This, Not That! Thousands of Simple Food Swaps that Can Save You 10, 20, 30 Pounds--or More!"/>
    <s v="David Zinczenko"/>
    <n v="4.3"/>
    <n v="956"/>
    <n v="14"/>
    <n v="2009"/>
    <x v="0"/>
    <x v="2"/>
  </r>
  <r>
    <s v="Eat to Live: The Amazing Nutrient-Rich Program for Fast and Sustained Weight Loss, Revised Edition"/>
    <s v="Joel Fuhrman MD"/>
    <n v="4.5"/>
    <n v="6346"/>
    <n v="9"/>
    <n v="2011"/>
    <x v="0"/>
    <x v="2"/>
  </r>
  <r>
    <s v="Eat to Live: The Amazing Nutrient-Rich Program for Fast and Sustained Weight Loss, Revised Edition"/>
    <s v="Joel Fuhrman MD"/>
    <n v="4.5"/>
    <n v="6346"/>
    <n v="9"/>
    <n v="2012"/>
    <x v="0"/>
    <x v="2"/>
  </r>
  <r>
    <s v="Eclipse (Twilight Sagas)"/>
    <s v="Stephenie Meyer"/>
    <n v="4.7"/>
    <n v="5505"/>
    <n v="7"/>
    <n v="2009"/>
    <x v="1"/>
    <x v="0"/>
  </r>
  <r>
    <s v="Eclipse (Twilight)"/>
    <s v="Stephenie Meyer"/>
    <n v="4.7"/>
    <n v="5505"/>
    <n v="18"/>
    <n v="2009"/>
    <x v="1"/>
    <x v="0"/>
  </r>
  <r>
    <s v="Educated: A Memoir"/>
    <s v="Tara Westover"/>
    <n v="4.7"/>
    <n v="28729"/>
    <n v="15"/>
    <n v="2018"/>
    <x v="0"/>
    <x v="0"/>
  </r>
  <r>
    <s v="Educated: A Memoir"/>
    <s v="Tara Westover"/>
    <n v="4.7"/>
    <n v="28729"/>
    <n v="15"/>
    <n v="2019"/>
    <x v="0"/>
    <x v="0"/>
  </r>
  <r>
    <s v="Enchanted Forest: An Inky Quest and Coloring book (Activity Books, Mindfulness and Meditation, Illustrated Floral Printsâ€¦"/>
    <s v="Johanna Basford"/>
    <n v="4.7"/>
    <n v="5413"/>
    <n v="9"/>
    <n v="2015"/>
    <x v="0"/>
    <x v="0"/>
  </r>
  <r>
    <s v="Fahrenheit 451"/>
    <s v="Ray Bradbury"/>
    <n v="4.5999999999999996"/>
    <n v="10721"/>
    <n v="8"/>
    <n v="2016"/>
    <x v="1"/>
    <x v="1"/>
  </r>
  <r>
    <s v="Fahrenheit 451"/>
    <s v="Ray Bradbury"/>
    <n v="4.5999999999999996"/>
    <n v="10721"/>
    <n v="8"/>
    <n v="2018"/>
    <x v="1"/>
    <x v="1"/>
  </r>
  <r>
    <s v="Fantastic Beasts and Where to Find Them: The Original Screenplay (Harry Potter)"/>
    <s v="J.K. Rowling"/>
    <n v="4.7"/>
    <n v="4370"/>
    <n v="15"/>
    <n v="2016"/>
    <x v="1"/>
    <x v="0"/>
  </r>
  <r>
    <s v="Fear: Trump in the White House"/>
    <s v="Bob Woodward"/>
    <n v="4.4000000000000004"/>
    <n v="6042"/>
    <n v="2"/>
    <n v="2018"/>
    <x v="0"/>
    <x v="2"/>
  </r>
  <r>
    <s v="Fifty Shades Darker"/>
    <s v="E L James"/>
    <n v="4.4000000000000004"/>
    <n v="23631"/>
    <n v="7"/>
    <n v="2012"/>
    <x v="1"/>
    <x v="2"/>
  </r>
  <r>
    <s v="Fifty Shades Freed: Book Three of the Fifty Shades Trilogy (Fifty Shades of Grey Series) (English Edition)"/>
    <s v="E L James"/>
    <n v="4.5"/>
    <n v="20262"/>
    <n v="11"/>
    <n v="2012"/>
    <x v="1"/>
    <x v="2"/>
  </r>
  <r>
    <s v="Fifty Shades of Grey: Book One of the Fifty Shades Trilogy (Fifty Shades of Grey Series)"/>
    <s v="E L James"/>
    <n v="3.8"/>
    <n v="47265"/>
    <n v="14"/>
    <n v="2012"/>
    <x v="1"/>
    <x v="3"/>
  </r>
  <r>
    <s v="Fifty Shades of Grey: Book One of the Fifty Shades Trilogy (Fifty Shades of Grey Series)"/>
    <s v="E L James"/>
    <n v="3.8"/>
    <n v="47265"/>
    <n v="14"/>
    <n v="2013"/>
    <x v="1"/>
    <x v="3"/>
  </r>
  <r>
    <s v="Fifty Shades Trilogy (Fifty Shades of Grey / Fifty Shades Darker / Fifty Shades Freed)"/>
    <s v="E L James"/>
    <n v="4.5"/>
    <n v="13964"/>
    <n v="32"/>
    <n v="2012"/>
    <x v="1"/>
    <x v="2"/>
  </r>
  <r>
    <s v="Fire and Fury: Inside the Trump White House"/>
    <s v="Michael Wolff"/>
    <n v="4.2"/>
    <n v="13677"/>
    <n v="6"/>
    <n v="2018"/>
    <x v="0"/>
    <x v="2"/>
  </r>
  <r>
    <s v="First 100 Words"/>
    <s v="Roger Priddy"/>
    <n v="4.7"/>
    <n v="17323"/>
    <n v="4"/>
    <n v="2014"/>
    <x v="0"/>
    <x v="0"/>
  </r>
  <r>
    <s v="First 100 Words"/>
    <s v="Roger Priddy"/>
    <n v="4.7"/>
    <n v="17323"/>
    <n v="4"/>
    <n v="2015"/>
    <x v="0"/>
    <x v="0"/>
  </r>
  <r>
    <s v="First 100 Words"/>
    <s v="Roger Priddy"/>
    <n v="4.7"/>
    <n v="17323"/>
    <n v="4"/>
    <n v="2016"/>
    <x v="0"/>
    <x v="0"/>
  </r>
  <r>
    <s v="First 100 Words"/>
    <s v="Roger Priddy"/>
    <n v="4.7"/>
    <n v="17323"/>
    <n v="4"/>
    <n v="2017"/>
    <x v="0"/>
    <x v="0"/>
  </r>
  <r>
    <s v="First 100 Words"/>
    <s v="Roger Priddy"/>
    <n v="4.7"/>
    <n v="17323"/>
    <n v="4"/>
    <n v="2018"/>
    <x v="0"/>
    <x v="0"/>
  </r>
  <r>
    <s v="Food Rules: An Eater's Manual"/>
    <s v="Michael Pollan"/>
    <n v="4.4000000000000004"/>
    <n v="1555"/>
    <n v="9"/>
    <n v="2010"/>
    <x v="0"/>
    <x v="2"/>
  </r>
  <r>
    <s v="Frozen (Little Golden Book)"/>
    <s v="RH Disney"/>
    <n v="4.7"/>
    <n v="3642"/>
    <n v="0"/>
    <n v="2014"/>
    <x v="1"/>
    <x v="0"/>
  </r>
  <r>
    <s v="Game Change: Obama and the Clintons, McCain and Palin, and the Race of a Lifetime"/>
    <s v="John Heilemann"/>
    <n v="4.4000000000000004"/>
    <n v="1215"/>
    <n v="9"/>
    <n v="2010"/>
    <x v="0"/>
    <x v="2"/>
  </r>
  <r>
    <s v="Game of Thrones Boxed Set: A Game of Thrones/A Clash of Kings/A Storm of Swords/A Feast for Crows"/>
    <s v="George R.R. Martin"/>
    <n v="4.5999999999999996"/>
    <n v="5594"/>
    <n v="5"/>
    <n v="2011"/>
    <x v="1"/>
    <x v="1"/>
  </r>
  <r>
    <s v="Game of Thrones Boxed Set: A Game of Thrones/A Clash of Kings/A Storm of Swords/A Feast for Crows"/>
    <s v="George R.R. Martin"/>
    <n v="4.5999999999999996"/>
    <n v="5594"/>
    <n v="5"/>
    <n v="2012"/>
    <x v="1"/>
    <x v="1"/>
  </r>
  <r>
    <s v="Game of Thrones Boxed Set: A Game of Thrones/A Clash of Kings/A Storm of Swords/A Feast for Crows"/>
    <s v="George R.R. Martin"/>
    <n v="4.5999999999999996"/>
    <n v="5594"/>
    <n v="5"/>
    <n v="2013"/>
    <x v="1"/>
    <x v="1"/>
  </r>
  <r>
    <s v="George Washington's Sacred Fire"/>
    <s v="Peter A. Lillback"/>
    <n v="4.5"/>
    <n v="408"/>
    <n v="20"/>
    <n v="2010"/>
    <x v="0"/>
    <x v="2"/>
  </r>
  <r>
    <s v="George Washington's Secret Six: The Spy Ring That Saved the American Revolution"/>
    <s v="Brian Kilmeade"/>
    <n v="4.5999999999999996"/>
    <n v="4799"/>
    <n v="16"/>
    <n v="2013"/>
    <x v="0"/>
    <x v="1"/>
  </r>
  <r>
    <s v="Giraffes Can't Dance"/>
    <s v="Giles Andreae"/>
    <n v="4.8"/>
    <n v="14038"/>
    <n v="4"/>
    <n v="2015"/>
    <x v="1"/>
    <x v="0"/>
  </r>
  <r>
    <s v="Giraffes Can't Dance"/>
    <s v="Giles Andreae"/>
    <n v="4.8"/>
    <n v="14038"/>
    <n v="4"/>
    <n v="2016"/>
    <x v="1"/>
    <x v="0"/>
  </r>
  <r>
    <s v="Giraffes Can't Dance"/>
    <s v="Giles Andreae"/>
    <n v="4.8"/>
    <n v="14038"/>
    <n v="4"/>
    <n v="2017"/>
    <x v="1"/>
    <x v="0"/>
  </r>
  <r>
    <s v="Giraffes Can't Dance"/>
    <s v="Giles Andreae"/>
    <n v="4.8"/>
    <n v="14038"/>
    <n v="4"/>
    <n v="2018"/>
    <x v="1"/>
    <x v="0"/>
  </r>
  <r>
    <s v="Giraffes Can't Dance"/>
    <s v="Giles Andreae"/>
    <n v="4.8"/>
    <n v="14038"/>
    <n v="4"/>
    <n v="2019"/>
    <x v="1"/>
    <x v="0"/>
  </r>
  <r>
    <s v="Girl, Stop Apologizing: A Shame-Free Plan for Embracing and Achieving Your Goals"/>
    <s v="Rachel Hollis"/>
    <n v="4.5999999999999996"/>
    <n v="7660"/>
    <n v="12"/>
    <n v="2019"/>
    <x v="0"/>
    <x v="1"/>
  </r>
  <r>
    <s v="Girl, Wash Your Face: Stop Believing the Lies About Who You Are So You Can Become Who You Were Meant to Be"/>
    <s v="Rachel Hollis"/>
    <n v="4.5999999999999996"/>
    <n v="22288"/>
    <n v="12"/>
    <n v="2018"/>
    <x v="0"/>
    <x v="1"/>
  </r>
  <r>
    <s v="Girl, Wash Your Face: Stop Believing the Lies About Who You Are So You Can Become Who You Were Meant to Be"/>
    <s v="Rachel Hollis"/>
    <n v="4.5999999999999996"/>
    <n v="22288"/>
    <n v="12"/>
    <n v="2019"/>
    <x v="0"/>
    <x v="1"/>
  </r>
  <r>
    <s v="Glenn Beck's Common Sense: The Case Against an Out-of-Control Government, Inspired by Thomas Paine"/>
    <s v="Glenn Beck"/>
    <n v="4.5999999999999996"/>
    <n v="1365"/>
    <n v="11"/>
    <n v="2009"/>
    <x v="0"/>
    <x v="1"/>
  </r>
  <r>
    <s v="Go Set a Watchman: A Novel"/>
    <s v="Harper Lee"/>
    <n v="3.6"/>
    <n v="14982"/>
    <n v="19"/>
    <n v="2015"/>
    <x v="1"/>
    <x v="3"/>
  </r>
  <r>
    <s v="Go the F**k to Sleep"/>
    <s v="Adam Mansbach"/>
    <n v="4.8"/>
    <n v="9568"/>
    <n v="9"/>
    <n v="2011"/>
    <x v="1"/>
    <x v="0"/>
  </r>
  <r>
    <s v="Going Rogue: An American Life"/>
    <s v="Sarah Palin"/>
    <n v="4.5999999999999996"/>
    <n v="1636"/>
    <n v="6"/>
    <n v="2009"/>
    <x v="0"/>
    <x v="1"/>
  </r>
  <r>
    <s v="Gone Girl"/>
    <s v="Gillian Flynn"/>
    <n v="4"/>
    <n v="57271"/>
    <n v="10"/>
    <n v="2012"/>
    <x v="1"/>
    <x v="3"/>
  </r>
  <r>
    <s v="Gone Girl"/>
    <s v="Gillian Flynn"/>
    <n v="4"/>
    <n v="57271"/>
    <n v="10"/>
    <n v="2013"/>
    <x v="1"/>
    <x v="3"/>
  </r>
  <r>
    <s v="Gone Girl"/>
    <s v="Gillian Flynn"/>
    <n v="4"/>
    <n v="57271"/>
    <n v="9"/>
    <n v="2014"/>
    <x v="1"/>
    <x v="3"/>
  </r>
  <r>
    <s v="Good Days Start With Gratitude: A 52 Week Guide To Cultivate An Attitude Of Gratitude: Gratitude Journal"/>
    <s v="Pretty Simple Press"/>
    <n v="4.5999999999999996"/>
    <n v="10141"/>
    <n v="6"/>
    <n v="2019"/>
    <x v="0"/>
    <x v="1"/>
  </r>
  <r>
    <s v="Good to Great: Why Some Companies Make the Leap and Others Don't"/>
    <s v="Jim Collins"/>
    <n v="4.5"/>
    <n v="3457"/>
    <n v="14"/>
    <n v="2009"/>
    <x v="0"/>
    <x v="2"/>
  </r>
  <r>
    <s v="Good to Great: Why Some Companies Make the Leap and Others Don't"/>
    <s v="Jim Collins"/>
    <n v="4.5"/>
    <n v="3457"/>
    <n v="14"/>
    <n v="2010"/>
    <x v="0"/>
    <x v="2"/>
  </r>
  <r>
    <s v="Good to Great: Why Some Companies Make the Leap and Others Don't"/>
    <s v="Jim Collins"/>
    <n v="4.5"/>
    <n v="3457"/>
    <n v="14"/>
    <n v="2011"/>
    <x v="0"/>
    <x v="2"/>
  </r>
  <r>
    <s v="Good to Great: Why Some Companies Make the Leap and Others Don't"/>
    <s v="Jim Collins"/>
    <n v="4.5"/>
    <n v="3457"/>
    <n v="14"/>
    <n v="2012"/>
    <x v="0"/>
    <x v="2"/>
  </r>
  <r>
    <s v="Goodnight Moon"/>
    <s v="Margaret Wise Brown"/>
    <n v="4.8"/>
    <n v="8837"/>
    <n v="5"/>
    <n v="2017"/>
    <x v="1"/>
    <x v="0"/>
  </r>
  <r>
    <s v="Goodnight Moon"/>
    <s v="Margaret Wise Brown"/>
    <n v="4.8"/>
    <n v="8837"/>
    <n v="5"/>
    <n v="2018"/>
    <x v="1"/>
    <x v="0"/>
  </r>
  <r>
    <s v="Goodnight Moon"/>
    <s v="Margaret Wise Brown"/>
    <n v="4.8"/>
    <n v="8837"/>
    <n v="5"/>
    <n v="2019"/>
    <x v="1"/>
    <x v="0"/>
  </r>
  <r>
    <s v="Goodnight, Goodnight Construction Site (Hardcover Books for Toddlers, Preschool Books for Kids)"/>
    <s v="Sherri Duskey Rinker"/>
    <n v="4.9000000000000004"/>
    <n v="7038"/>
    <n v="7"/>
    <n v="2012"/>
    <x v="1"/>
    <x v="4"/>
  </r>
  <r>
    <s v="Goodnight, Goodnight Construction Site (Hardcover Books for Toddlers, Preschool Books for Kids)"/>
    <s v="Sherri Duskey Rinker"/>
    <n v="4.9000000000000004"/>
    <n v="7038"/>
    <n v="7"/>
    <n v="2013"/>
    <x v="1"/>
    <x v="4"/>
  </r>
  <r>
    <s v="Grain Brain: The Surprising Truth about Wheat, Carbs, and Sugar--Your Brain's Silent Killers"/>
    <s v="David Perlmutter MD"/>
    <n v="4.5999999999999996"/>
    <n v="5972"/>
    <n v="10"/>
    <n v="2014"/>
    <x v="0"/>
    <x v="1"/>
  </r>
  <r>
    <s v="Grey: Fifty Shades of Grey as Told by Christian (Fifty Shades of Grey Series)"/>
    <s v="E L James"/>
    <n v="4.4000000000000004"/>
    <n v="25624"/>
    <n v="14"/>
    <n v="2015"/>
    <x v="1"/>
    <x v="2"/>
  </r>
  <r>
    <s v="Guts"/>
    <s v="Raina Telgemeier"/>
    <n v="4.8"/>
    <n v="5476"/>
    <n v="7"/>
    <n v="2019"/>
    <x v="0"/>
    <x v="0"/>
  </r>
  <r>
    <s v="The Twilight Saga Collection"/>
    <s v="Stephenie Meyer"/>
    <n v="4.7"/>
    <n v="3801"/>
    <n v="82"/>
    <n v="2009"/>
    <x v="1"/>
    <x v="0"/>
  </r>
  <r>
    <s v="Happy, Happy, Happy: My Life and Legacy as the Duck Commander"/>
    <s v="Phil Robertson"/>
    <n v="4.8"/>
    <n v="4148"/>
    <n v="11"/>
    <n v="2013"/>
    <x v="0"/>
    <x v="0"/>
  </r>
  <r>
    <s v="Harry Potter and the Chamber of Secrets: The Illustrated Edition (Harry Potter, Book 2)"/>
    <s v="J.K. Rowling"/>
    <n v="4.9000000000000004"/>
    <n v="19622"/>
    <n v="30"/>
    <n v="2016"/>
    <x v="1"/>
    <x v="4"/>
  </r>
  <r>
    <s v="Harry Potter and the Cursed Child, Parts 1 &amp; 2, Special Rehearsal Edition Script"/>
    <s v="J.K. Rowling"/>
    <n v="4"/>
    <n v="23973"/>
    <n v="12"/>
    <n v="2016"/>
    <x v="1"/>
    <x v="3"/>
  </r>
  <r>
    <s v="Harry Potter and the Goblet of Fire: The Illustrated Edition (Harry Potter, Book 4) (4)"/>
    <s v="J. K. Rowling"/>
    <n v="4.9000000000000004"/>
    <n v="7758"/>
    <n v="18"/>
    <n v="2019"/>
    <x v="1"/>
    <x v="4"/>
  </r>
  <r>
    <s v="Harry Potter and the Prisoner of Azkaban: The Illustrated Edition (Harry Potter, Book 3)"/>
    <s v="J.K. Rowling"/>
    <n v="4.9000000000000004"/>
    <n v="3146"/>
    <n v="30"/>
    <n v="2017"/>
    <x v="1"/>
    <x v="4"/>
  </r>
  <r>
    <s v="Harry Potter and the Sorcerer's Stone: The Illustrated Edition (Harry Potter, Book 1)"/>
    <s v="J.K. Rowling"/>
    <n v="4.9000000000000004"/>
    <n v="10052"/>
    <n v="22"/>
    <n v="2016"/>
    <x v="1"/>
    <x v="4"/>
  </r>
  <r>
    <s v="Harry Potter Coloring Book"/>
    <s v="Scholastic"/>
    <n v="4.7"/>
    <n v="3564"/>
    <n v="9"/>
    <n v="2015"/>
    <x v="0"/>
    <x v="0"/>
  </r>
  <r>
    <s v="Harry Potter Paperback Box Set (Books 1-7)"/>
    <s v="J. K. Rowling"/>
    <n v="4.8"/>
    <n v="13471"/>
    <n v="52"/>
    <n v="2016"/>
    <x v="1"/>
    <x v="0"/>
  </r>
  <r>
    <s v="Have a Little Faith: A True Story"/>
    <s v="Mitch Albom"/>
    <n v="4.8"/>
    <n v="1930"/>
    <n v="4"/>
    <n v="2009"/>
    <x v="0"/>
    <x v="0"/>
  </r>
  <r>
    <s v="Heaven is for Real: A Little Boy's Astounding Story of His Trip to Heaven and Back"/>
    <s v="Todd Burpo"/>
    <n v="4.7"/>
    <n v="15779"/>
    <n v="10"/>
    <n v="2011"/>
    <x v="0"/>
    <x v="0"/>
  </r>
  <r>
    <s v="Heaven is for Real: A Little Boy's Astounding Story of His Trip to Heaven and Back"/>
    <s v="Todd Burpo"/>
    <n v="4.7"/>
    <n v="15779"/>
    <n v="10"/>
    <n v="2012"/>
    <x v="0"/>
    <x v="0"/>
  </r>
  <r>
    <s v="Hillbilly Elegy: A Memoir of a Family and Culture in Crisis"/>
    <s v="J. D. Vance"/>
    <n v="4.4000000000000004"/>
    <n v="15526"/>
    <n v="14"/>
    <n v="2016"/>
    <x v="0"/>
    <x v="2"/>
  </r>
  <r>
    <s v="Hillbilly Elegy: A Memoir of a Family and Culture in Crisis"/>
    <s v="J. D. Vance"/>
    <n v="4.4000000000000004"/>
    <n v="15526"/>
    <n v="14"/>
    <n v="2017"/>
    <x v="0"/>
    <x v="2"/>
  </r>
  <r>
    <s v="Homebody: A Guide to Creating Spaces You Never Want to Leave"/>
    <s v="Joanna Gaines"/>
    <n v="4.8"/>
    <n v="3776"/>
    <n v="22"/>
    <n v="2018"/>
    <x v="0"/>
    <x v="0"/>
  </r>
  <r>
    <s v="How to Win Friends &amp; Influence People"/>
    <s v="Dale Carnegie"/>
    <n v="4.7"/>
    <n v="25001"/>
    <n v="11"/>
    <n v="2014"/>
    <x v="0"/>
    <x v="0"/>
  </r>
  <r>
    <s v="How to Win Friends &amp; Influence People"/>
    <s v="Dale Carnegie"/>
    <n v="4.7"/>
    <n v="25001"/>
    <n v="11"/>
    <n v="2015"/>
    <x v="0"/>
    <x v="0"/>
  </r>
  <r>
    <s v="How to Win Friends &amp; Influence People"/>
    <s v="Dale Carnegie"/>
    <n v="4.7"/>
    <n v="25001"/>
    <n v="11"/>
    <n v="2016"/>
    <x v="0"/>
    <x v="0"/>
  </r>
  <r>
    <s v="How to Win Friends &amp; Influence People"/>
    <s v="Dale Carnegie"/>
    <n v="4.7"/>
    <n v="25001"/>
    <n v="11"/>
    <n v="2017"/>
    <x v="0"/>
    <x v="0"/>
  </r>
  <r>
    <s v="How to Win Friends &amp; Influence People"/>
    <s v="Dale Carnegie"/>
    <n v="4.7"/>
    <n v="25001"/>
    <n v="11"/>
    <n v="2018"/>
    <x v="0"/>
    <x v="0"/>
  </r>
  <r>
    <s v="Howard Stern Comes Again"/>
    <s v="Howard Stern"/>
    <n v="4.3"/>
    <n v="5272"/>
    <n v="16"/>
    <n v="2019"/>
    <x v="0"/>
    <x v="2"/>
  </r>
  <r>
    <s v="Humans of New York"/>
    <s v="Brandon Stanton"/>
    <n v="4.8"/>
    <n v="3490"/>
    <n v="15"/>
    <n v="2013"/>
    <x v="0"/>
    <x v="0"/>
  </r>
  <r>
    <s v="Humans of New York"/>
    <s v="Brandon Stanton"/>
    <n v="4.8"/>
    <n v="3490"/>
    <n v="15"/>
    <n v="2014"/>
    <x v="0"/>
    <x v="0"/>
  </r>
  <r>
    <s v="Humans of New York : Stories"/>
    <s v="Brandon Stanton"/>
    <n v="4.9000000000000004"/>
    <n v="2812"/>
    <n v="17"/>
    <n v="2015"/>
    <x v="0"/>
    <x v="4"/>
  </r>
  <r>
    <s v="Hyperbole and a Half: Unfortunate Situations, Flawed Coping Mechanisms, Mayhem, and Other Things That Happened"/>
    <s v="Allie Brosh"/>
    <n v="4.7"/>
    <n v="4896"/>
    <n v="17"/>
    <n v="2013"/>
    <x v="0"/>
    <x v="0"/>
  </r>
  <r>
    <s v="I Am Confident, Brave &amp; Beautiful: A Coloring Book for Girls"/>
    <s v="Hopscotch Girls"/>
    <n v="4.8"/>
    <n v="9737"/>
    <n v="7"/>
    <n v="2019"/>
    <x v="0"/>
    <x v="0"/>
  </r>
  <r>
    <s v="I, Alex Cross"/>
    <s v="James Patterson"/>
    <n v="4.5999999999999996"/>
    <n v="1320"/>
    <n v="7"/>
    <n v="2009"/>
    <x v="1"/>
    <x v="1"/>
  </r>
  <r>
    <s v="If Animals Kissed Good Night"/>
    <s v="Ann Whitford Paul"/>
    <n v="4.8"/>
    <n v="16643"/>
    <n v="4"/>
    <n v="2017"/>
    <x v="1"/>
    <x v="0"/>
  </r>
  <r>
    <s v="If Animals Kissed Good Night"/>
    <s v="Ann Whitford Paul"/>
    <n v="4.8"/>
    <n v="16643"/>
    <n v="4"/>
    <n v="2019"/>
    <x v="1"/>
    <x v="0"/>
  </r>
  <r>
    <s v="If I Stay"/>
    <s v="Gayle Forman"/>
    <n v="4.3"/>
    <n v="7153"/>
    <n v="9"/>
    <n v="2014"/>
    <x v="1"/>
    <x v="2"/>
  </r>
  <r>
    <s v="In the Garden of Beasts: Love, Terror, and an American Family in Hitler's Berlin"/>
    <s v="Eric Larson"/>
    <n v="4.4000000000000004"/>
    <n v="4571"/>
    <n v="21"/>
    <n v="2011"/>
    <x v="0"/>
    <x v="2"/>
  </r>
  <r>
    <s v="Inferno"/>
    <s v="Dan Brown"/>
    <n v="4.0999999999999996"/>
    <n v="29651"/>
    <n v="14"/>
    <n v="2013"/>
    <x v="1"/>
    <x v="2"/>
  </r>
  <r>
    <s v="Inheritance: Book IV (Inheritance Cycle)"/>
    <s v="Christopher Paolini"/>
    <n v="4.5999999999999996"/>
    <n v="5299"/>
    <n v="20"/>
    <n v="2011"/>
    <x v="1"/>
    <x v="1"/>
  </r>
  <r>
    <s v="Instant Pot Pressure Cooker Cookbook: 500 Everyday Recipes for Beginners and Advanced Users. Try Easy and Healthyâ€¦"/>
    <s v="Jennifer Smith"/>
    <n v="4.4000000000000004"/>
    <n v="7396"/>
    <n v="13"/>
    <n v="2019"/>
    <x v="0"/>
    <x v="2"/>
  </r>
  <r>
    <s v="Instant Pot Pressure Cooker Cookbook: 500 Everyday Recipes for Beginners and Advanced Users. Try Easy and Healthyâ€¦"/>
    <s v="Jennifer Smith"/>
    <n v="4.4000000000000004"/>
    <n v="7396"/>
    <n v="13"/>
    <n v="2018"/>
    <x v="0"/>
    <x v="2"/>
  </r>
  <r>
    <s v="It's Not Supposed to Be This Way: Finding Unexpected Strength When Disappointments Leave You Shattered"/>
    <s v="Lysa TerKeurst"/>
    <n v="4.8"/>
    <n v="7062"/>
    <n v="12"/>
    <n v="2019"/>
    <x v="0"/>
    <x v="0"/>
  </r>
  <r>
    <s v="Jesus Calling: Enjoying Peace in His Presence (with Scripture References)"/>
    <s v="Sarah Young"/>
    <n v="4.9000000000000004"/>
    <n v="19576"/>
    <n v="8"/>
    <n v="2011"/>
    <x v="0"/>
    <x v="4"/>
  </r>
  <r>
    <s v="Jesus Calling: Enjoying Peace in His Presence (with Scripture References)"/>
    <s v="Sarah Young"/>
    <n v="4.9000000000000004"/>
    <n v="19576"/>
    <n v="8"/>
    <n v="2012"/>
    <x v="0"/>
    <x v="4"/>
  </r>
  <r>
    <s v="Jesus Calling: Enjoying Peace in His Presence (with Scripture References)"/>
    <s v="Sarah Young"/>
    <n v="4.9000000000000004"/>
    <n v="19576"/>
    <n v="8"/>
    <n v="2013"/>
    <x v="0"/>
    <x v="4"/>
  </r>
  <r>
    <s v="Jesus Calling: Enjoying Peace in His Presence (with Scripture References)"/>
    <s v="Sarah Young"/>
    <n v="4.9000000000000004"/>
    <n v="19576"/>
    <n v="8"/>
    <n v="2014"/>
    <x v="0"/>
    <x v="4"/>
  </r>
  <r>
    <s v="Jesus Calling: Enjoying Peace in His Presence (with Scripture References)"/>
    <s v="Sarah Young"/>
    <n v="4.9000000000000004"/>
    <n v="19576"/>
    <n v="8"/>
    <n v="2015"/>
    <x v="0"/>
    <x v="4"/>
  </r>
  <r>
    <s v="Jesus Calling: Enjoying Peace in His Presence (with Scripture References)"/>
    <s v="Sarah Young"/>
    <n v="4.9000000000000004"/>
    <n v="19576"/>
    <n v="8"/>
    <n v="2016"/>
    <x v="0"/>
    <x v="4"/>
  </r>
  <r>
    <s v="JOURNEY TO THE ICE P"/>
    <s v="RH Disney"/>
    <n v="4.5999999999999996"/>
    <n v="978"/>
    <n v="0"/>
    <n v="2014"/>
    <x v="1"/>
    <x v="1"/>
  </r>
  <r>
    <s v="Joyland (Hard Case Crime)"/>
    <s v="Stephen King"/>
    <n v="4.5"/>
    <n v="4748"/>
    <n v="12"/>
    <n v="2013"/>
    <x v="1"/>
    <x v="2"/>
  </r>
  <r>
    <s v="Killers of the Flower Moon: The Osage Murders and the Birth of the FBI"/>
    <s v="David Grann"/>
    <n v="4.5999999999999996"/>
    <n v="8393"/>
    <n v="17"/>
    <n v="2017"/>
    <x v="0"/>
    <x v="1"/>
  </r>
  <r>
    <s v="Killing Jesus (Bill O'Reilly's Killing Series)"/>
    <s v="Bill O'Reilly"/>
    <n v="4.5"/>
    <n v="11391"/>
    <n v="12"/>
    <n v="2013"/>
    <x v="0"/>
    <x v="2"/>
  </r>
  <r>
    <s v="Killing Kennedy: The End of Camelot"/>
    <s v="Bill O'Reilly"/>
    <n v="4.5999999999999996"/>
    <n v="8634"/>
    <n v="25"/>
    <n v="2012"/>
    <x v="0"/>
    <x v="1"/>
  </r>
  <r>
    <s v="Killing Lincoln: The Shocking Assassination that Changed America Forever (Bill O'Reilly's Killing Series)"/>
    <s v="Bill O'Reilly"/>
    <n v="4.7"/>
    <n v="9342"/>
    <n v="10"/>
    <n v="2011"/>
    <x v="0"/>
    <x v="0"/>
  </r>
  <r>
    <s v="Killing Lincoln: The Shocking Assassination that Changed America Forever (Bill O'Reilly's Killing Series)"/>
    <s v="Bill O'Reilly"/>
    <n v="4.7"/>
    <n v="9342"/>
    <n v="10"/>
    <n v="2012"/>
    <x v="0"/>
    <x v="0"/>
  </r>
  <r>
    <s v="Killing Patton: The Strange Death of World War II's Most Audacious General (Bill O'Reilly's Killing Series)"/>
    <s v="Bill O'Reilly"/>
    <n v="4.5999999999999996"/>
    <n v="10927"/>
    <n v="6"/>
    <n v="2014"/>
    <x v="0"/>
    <x v="1"/>
  </r>
  <r>
    <s v="Killing Reagan: The Violent Assault That Changed a Presidency (Bill O'Reilly's Killing Series)"/>
    <s v="Bill O'Reilly"/>
    <n v="4.5999999999999996"/>
    <n v="5235"/>
    <n v="5"/>
    <n v="2015"/>
    <x v="0"/>
    <x v="1"/>
  </r>
  <r>
    <s v="Killing the Rising Sun: How America Vanquished World War II Japan (Bill O'Reilly's Killing Series)"/>
    <s v="Bill O'Reilly"/>
    <n v="4.8"/>
    <n v="8916"/>
    <n v="6"/>
    <n v="2016"/>
    <x v="0"/>
    <x v="0"/>
  </r>
  <r>
    <s v="Kitchen Confidential Updated Edition: Adventures in the Culinary Underbelly (P.S.)"/>
    <s v="Anthony Bourdain"/>
    <n v="4.8"/>
    <n v="2507"/>
    <n v="8"/>
    <n v="2018"/>
    <x v="0"/>
    <x v="0"/>
  </r>
  <r>
    <s v="Knock-Knock Jokes for Kids"/>
    <s v="Rob Elliott"/>
    <n v="4.5"/>
    <n v="3673"/>
    <n v="4"/>
    <n v="2013"/>
    <x v="0"/>
    <x v="2"/>
  </r>
  <r>
    <s v="Knock-Knock Jokes for Kids"/>
    <s v="Rob Elliott"/>
    <n v="4.5"/>
    <n v="3673"/>
    <n v="4"/>
    <n v="2014"/>
    <x v="0"/>
    <x v="2"/>
  </r>
  <r>
    <s v="Knock-Knock Jokes for Kids"/>
    <s v="Rob Elliott"/>
    <n v="4.5"/>
    <n v="3673"/>
    <n v="4"/>
    <n v="2015"/>
    <x v="0"/>
    <x v="2"/>
  </r>
  <r>
    <s v="Last Week Tonight with John Oliver Presents A Day in the Life of Marlon Bundo (Better Bundo Book, LGBT ChildrenÂ’s Book)"/>
    <s v="Jill Twiss"/>
    <n v="4.9000000000000004"/>
    <n v="11881"/>
    <n v="13"/>
    <n v="2018"/>
    <x v="1"/>
    <x v="4"/>
  </r>
  <r>
    <s v="Laugh-Out-Loud Jokes for Kids"/>
    <s v="Rob Elliott"/>
    <n v="4.5999999999999996"/>
    <n v="6990"/>
    <n v="4"/>
    <n v="2013"/>
    <x v="0"/>
    <x v="1"/>
  </r>
  <r>
    <s v="Laugh-Out-Loud Jokes for Kids"/>
    <s v="Rob Elliott"/>
    <n v="4.5999999999999996"/>
    <n v="6990"/>
    <n v="4"/>
    <n v="2014"/>
    <x v="0"/>
    <x v="1"/>
  </r>
  <r>
    <s v="Laugh-Out-Loud Jokes for Kids"/>
    <s v="Rob Elliott"/>
    <n v="4.5999999999999996"/>
    <n v="6990"/>
    <n v="4"/>
    <n v="2015"/>
    <x v="0"/>
    <x v="1"/>
  </r>
  <r>
    <s v="Laugh-Out-Loud Jokes for Kids"/>
    <s v="Rob Elliott"/>
    <n v="4.5999999999999996"/>
    <n v="6990"/>
    <n v="4"/>
    <n v="2016"/>
    <x v="0"/>
    <x v="1"/>
  </r>
  <r>
    <s v="Laugh-Out-Loud Jokes for Kids"/>
    <s v="Rob Elliott"/>
    <n v="4.5999999999999996"/>
    <n v="6990"/>
    <n v="4"/>
    <n v="2017"/>
    <x v="0"/>
    <x v="1"/>
  </r>
  <r>
    <s v="Lean In: Women, Work, and the Will to Lead"/>
    <s v="Sheryl Sandberg"/>
    <n v="4.5"/>
    <n v="6132"/>
    <n v="13"/>
    <n v="2013"/>
    <x v="0"/>
    <x v="2"/>
  </r>
  <r>
    <s v="Leonardo da Vinci"/>
    <s v="Walter Isaacson"/>
    <n v="4.5"/>
    <n v="3014"/>
    <n v="21"/>
    <n v="2017"/>
    <x v="0"/>
    <x v="2"/>
  </r>
  <r>
    <s v="Lettering and Modern Calligraphy: A Beginner's Guide: Learn Hand Lettering and Brush Lettering"/>
    <s v="Paper Peony Press"/>
    <n v="4.4000000000000004"/>
    <n v="7550"/>
    <n v="6"/>
    <n v="2018"/>
    <x v="0"/>
    <x v="2"/>
  </r>
  <r>
    <s v="Liberty and Tyranny: A Conservative Manifesto"/>
    <s v="Mark R. Levin"/>
    <n v="4.8"/>
    <n v="3828"/>
    <n v="15"/>
    <n v="2009"/>
    <x v="0"/>
    <x v="0"/>
  </r>
  <r>
    <s v="Life"/>
    <s v="Keith Richards"/>
    <n v="4.5"/>
    <n v="2752"/>
    <n v="18"/>
    <n v="2010"/>
    <x v="0"/>
    <x v="2"/>
  </r>
  <r>
    <s v="Little Bee: A Novel"/>
    <s v="Chris Cleave"/>
    <n v="4.0999999999999996"/>
    <n v="1467"/>
    <n v="10"/>
    <n v="2010"/>
    <x v="1"/>
    <x v="2"/>
  </r>
  <r>
    <s v="Little Blue Truck"/>
    <s v="Alice Schertle"/>
    <n v="4.9000000000000004"/>
    <n v="1884"/>
    <n v="0"/>
    <n v="2014"/>
    <x v="1"/>
    <x v="4"/>
  </r>
  <r>
    <s v="Little Fires Everywhere"/>
    <s v="Celeste Ng"/>
    <n v="4.5"/>
    <n v="25706"/>
    <n v="12"/>
    <n v="2018"/>
    <x v="1"/>
    <x v="2"/>
  </r>
  <r>
    <s v="Looking for Alaska"/>
    <s v="John Green"/>
    <n v="4.5"/>
    <n v="8491"/>
    <n v="7"/>
    <n v="2014"/>
    <x v="1"/>
    <x v="2"/>
  </r>
  <r>
    <s v="Love Wins: A Book About Heaven, Hell, and the Fate of Every Person Who Ever Lived"/>
    <s v="Rob Bell"/>
    <n v="4.2"/>
    <n v="1649"/>
    <n v="13"/>
    <n v="2011"/>
    <x v="0"/>
    <x v="2"/>
  </r>
  <r>
    <s v="Love You Forever"/>
    <s v="Robert Munsch"/>
    <n v="4.8"/>
    <n v="18613"/>
    <n v="5"/>
    <n v="2014"/>
    <x v="1"/>
    <x v="0"/>
  </r>
  <r>
    <s v="Love You Forever"/>
    <s v="Robert Munsch"/>
    <n v="4.8"/>
    <n v="18613"/>
    <n v="5"/>
    <n v="2015"/>
    <x v="1"/>
    <x v="0"/>
  </r>
  <r>
    <s v="Magnolia Table: A Collection of Recipes for Gathering"/>
    <s v="Joanna Gaines"/>
    <n v="4.8"/>
    <n v="9867"/>
    <n v="16"/>
    <n v="2018"/>
    <x v="0"/>
    <x v="0"/>
  </r>
  <r>
    <s v="Make It Ahead: A Barefoot Contessa Cookbook"/>
    <s v="Ina Garten"/>
    <n v="4.5"/>
    <n v="1386"/>
    <n v="20"/>
    <n v="2014"/>
    <x v="0"/>
    <x v="2"/>
  </r>
  <r>
    <s v="Make Your Bed: Little Things That Can Change Your Life...And Maybe the World"/>
    <s v="Admiral William H. McRaven"/>
    <n v="4.7"/>
    <n v="10199"/>
    <n v="11"/>
    <n v="2017"/>
    <x v="0"/>
    <x v="0"/>
  </r>
  <r>
    <s v="Mastering the Art of French Cooking, Vol. 2"/>
    <s v="Julia Child"/>
    <n v="4.8"/>
    <n v="2926"/>
    <n v="27"/>
    <n v="2009"/>
    <x v="0"/>
    <x v="0"/>
  </r>
  <r>
    <s v="Milk and Honey"/>
    <s v="Rupi Kaur"/>
    <n v="4.7"/>
    <n v="17739"/>
    <n v="8"/>
    <n v="2016"/>
    <x v="0"/>
    <x v="0"/>
  </r>
  <r>
    <s v="Milk and Honey"/>
    <s v="Rupi Kaur"/>
    <n v="4.7"/>
    <n v="17739"/>
    <n v="8"/>
    <n v="2017"/>
    <x v="0"/>
    <x v="0"/>
  </r>
  <r>
    <s v="Milk and Honey"/>
    <s v="Rupi Kaur"/>
    <n v="4.7"/>
    <n v="17739"/>
    <n v="8"/>
    <n v="2018"/>
    <x v="0"/>
    <x v="0"/>
  </r>
  <r>
    <s v="Milk and Vine: Inspirational Quotes From Classic Vines"/>
    <s v="Adam Gasiewski"/>
    <n v="4.4000000000000004"/>
    <n v="3113"/>
    <n v="6"/>
    <n v="2017"/>
    <x v="0"/>
    <x v="2"/>
  </r>
  <r>
    <s v="Mindset: The New Psychology of Success"/>
    <s v="Carol S. Dweck"/>
    <n v="4.5999999999999996"/>
    <n v="5542"/>
    <n v="10"/>
    <n v="2014"/>
    <x v="0"/>
    <x v="1"/>
  </r>
  <r>
    <s v="Mindset: The New Psychology of Success"/>
    <s v="Carol S. Dweck"/>
    <n v="4.5999999999999996"/>
    <n v="5542"/>
    <n v="10"/>
    <n v="2015"/>
    <x v="0"/>
    <x v="1"/>
  </r>
  <r>
    <s v="Mindset: The New Psychology of Success"/>
    <s v="Carol S. Dweck"/>
    <n v="4.5999999999999996"/>
    <n v="5542"/>
    <n v="10"/>
    <n v="2016"/>
    <x v="0"/>
    <x v="1"/>
  </r>
  <r>
    <s v="Mockingjay (The Hunger Games)"/>
    <s v="Suzanne Collins"/>
    <n v="4.5"/>
    <n v="26741"/>
    <n v="8"/>
    <n v="2010"/>
    <x v="1"/>
    <x v="2"/>
  </r>
  <r>
    <s v="Mockingjay (The Hunger Games)"/>
    <s v="Suzanne Collins"/>
    <n v="4.5"/>
    <n v="26741"/>
    <n v="8"/>
    <n v="2011"/>
    <x v="1"/>
    <x v="2"/>
  </r>
  <r>
    <s v="Mockingjay (The Hunger Games)"/>
    <s v="Suzanne Collins"/>
    <n v="4.5"/>
    <n v="26741"/>
    <n v="8"/>
    <n v="2012"/>
    <x v="1"/>
    <x v="2"/>
  </r>
  <r>
    <s v="National Geographic Kids Why?: Over 1,111 Answers to Everything"/>
    <s v="Crispin Boyer"/>
    <n v="4.8"/>
    <n v="5347"/>
    <n v="16"/>
    <n v="2019"/>
    <x v="0"/>
    <x v="0"/>
  </r>
  <r>
    <s v="National Geographic Little Kids First Big Book of Why (National Geographic Little Kids First Big Books)"/>
    <s v="Amy Shields"/>
    <n v="4.8"/>
    <n v="7866"/>
    <n v="11"/>
    <n v="2019"/>
    <x v="0"/>
    <x v="0"/>
  </r>
  <r>
    <s v="New Moon (The Twilight Saga)"/>
    <s v="Stephenie Meyer"/>
    <n v="4.5999999999999996"/>
    <n v="5680"/>
    <n v="10"/>
    <n v="2009"/>
    <x v="1"/>
    <x v="1"/>
  </r>
  <r>
    <s v="Night (Night)"/>
    <s v="Elie Wiesel"/>
    <n v="4.7"/>
    <n v="5178"/>
    <n v="9"/>
    <n v="2016"/>
    <x v="0"/>
    <x v="0"/>
  </r>
  <r>
    <s v="No Easy Day: The Autobiography of a Navy Seal: The Firsthand Account of the Mission That Killed Osama Bin Laden"/>
    <s v="Mark Owen"/>
    <n v="4.5999999999999996"/>
    <n v="8093"/>
    <n v="14"/>
    <n v="2012"/>
    <x v="0"/>
    <x v="1"/>
  </r>
  <r>
    <s v="Obama: An Intimate Portrait"/>
    <s v="Pete Souza"/>
    <n v="4.9000000000000004"/>
    <n v="3192"/>
    <n v="22"/>
    <n v="2017"/>
    <x v="0"/>
    <x v="4"/>
  </r>
  <r>
    <s v="Oh, the Places You'll Go!"/>
    <s v="Dr. Seuss"/>
    <n v="4.9000000000000004"/>
    <n v="21834"/>
    <n v="8"/>
    <n v="2012"/>
    <x v="1"/>
    <x v="4"/>
  </r>
  <r>
    <s v="Oh, the Places You'll Go!"/>
    <s v="Dr. Seuss"/>
    <n v="4.9000000000000004"/>
    <n v="21834"/>
    <n v="8"/>
    <n v="2013"/>
    <x v="1"/>
    <x v="4"/>
  </r>
  <r>
    <s v="Oh, the Places You'll Go!"/>
    <s v="Dr. Seuss"/>
    <n v="4.9000000000000004"/>
    <n v="21834"/>
    <n v="8"/>
    <n v="2014"/>
    <x v="1"/>
    <x v="4"/>
  </r>
  <r>
    <s v="Oh, the Places You'll Go!"/>
    <s v="Dr. Seuss"/>
    <n v="4.9000000000000004"/>
    <n v="21834"/>
    <n v="8"/>
    <n v="2015"/>
    <x v="1"/>
    <x v="4"/>
  </r>
  <r>
    <s v="Oh, the Places You'll Go!"/>
    <s v="Dr. Seuss"/>
    <n v="4.9000000000000004"/>
    <n v="21834"/>
    <n v="8"/>
    <n v="2016"/>
    <x v="1"/>
    <x v="4"/>
  </r>
  <r>
    <s v="Oh, the Places You'll Go!"/>
    <s v="Dr. Seuss"/>
    <n v="4.9000000000000004"/>
    <n v="21834"/>
    <n v="8"/>
    <n v="2017"/>
    <x v="1"/>
    <x v="4"/>
  </r>
  <r>
    <s v="Oh, the Places You'll Go!"/>
    <s v="Dr. Seuss"/>
    <n v="4.9000000000000004"/>
    <n v="21834"/>
    <n v="8"/>
    <n v="2018"/>
    <x v="1"/>
    <x v="4"/>
  </r>
  <r>
    <s v="Oh, the Places You'll Go!"/>
    <s v="Dr. Seuss"/>
    <n v="4.9000000000000004"/>
    <n v="21834"/>
    <n v="8"/>
    <n v="2019"/>
    <x v="1"/>
    <x v="4"/>
  </r>
  <r>
    <s v="Old School (Diary of a Wimpy Kid #10)"/>
    <s v="Jeff Kinney"/>
    <n v="4.8"/>
    <n v="6169"/>
    <n v="7"/>
    <n v="2015"/>
    <x v="1"/>
    <x v="0"/>
  </r>
  <r>
    <s v="Olive Kitteridge"/>
    <s v="Elizabeth Strout"/>
    <n v="4.2"/>
    <n v="4519"/>
    <n v="12"/>
    <n v="2009"/>
    <x v="1"/>
    <x v="2"/>
  </r>
  <r>
    <s v="One Thousand Gifts: A Dare to Live Fully Right Where You Are"/>
    <s v="Ann Voskamp"/>
    <n v="4.5999999999999996"/>
    <n v="3163"/>
    <n v="13"/>
    <n v="2011"/>
    <x v="0"/>
    <x v="1"/>
  </r>
  <r>
    <s v="One Thousand Gifts: A Dare to Live Fully Right Where You Are"/>
    <s v="Ann Voskamp"/>
    <n v="4.5999999999999996"/>
    <n v="3163"/>
    <n v="13"/>
    <n v="2012"/>
    <x v="0"/>
    <x v="1"/>
  </r>
  <r>
    <s v="Option B: Facing Adversity, Building Resilience, and Finding Joy"/>
    <s v="Sheryl Sandberg"/>
    <n v="4.5"/>
    <n v="1831"/>
    <n v="9"/>
    <n v="2017"/>
    <x v="0"/>
    <x v="2"/>
  </r>
  <r>
    <s v="Origin: A Novel (Robert Langdon)"/>
    <s v="Dan Brown"/>
    <n v="4.3"/>
    <n v="18904"/>
    <n v="13"/>
    <n v="2017"/>
    <x v="1"/>
    <x v="2"/>
  </r>
  <r>
    <s v="Orphan Train"/>
    <s v="Christina Baker Kline"/>
    <n v="4.5999999999999996"/>
    <n v="21930"/>
    <n v="11"/>
    <n v="2014"/>
    <x v="1"/>
    <x v="1"/>
  </r>
  <r>
    <s v="Outliers: The Story of Success"/>
    <s v="Malcolm Gladwell"/>
    <n v="4.5999999999999996"/>
    <n v="10426"/>
    <n v="20"/>
    <n v="2009"/>
    <x v="0"/>
    <x v="1"/>
  </r>
  <r>
    <s v="Outliers: The Story of Success"/>
    <s v="Malcolm Gladwell"/>
    <n v="4.5999999999999996"/>
    <n v="10426"/>
    <n v="20"/>
    <n v="2010"/>
    <x v="0"/>
    <x v="1"/>
  </r>
  <r>
    <s v="P is for Potty! (Sesame Street) (Lift-the-Flap)"/>
    <s v="Naomi Kleinberg"/>
    <n v="4.7"/>
    <n v="10820"/>
    <n v="5"/>
    <n v="2018"/>
    <x v="0"/>
    <x v="0"/>
  </r>
  <r>
    <s v="P is for Potty! (Sesame Street) (Lift-the-Flap)"/>
    <s v="Naomi Kleinberg"/>
    <n v="4.7"/>
    <n v="10820"/>
    <n v="5"/>
    <n v="2019"/>
    <x v="0"/>
    <x v="0"/>
  </r>
  <r>
    <s v="Percy Jackson and the Olympians Paperback Boxed Set (Books 1-3)"/>
    <s v="Rick Riordan"/>
    <n v="4.8"/>
    <n v="548"/>
    <n v="2"/>
    <n v="2010"/>
    <x v="1"/>
    <x v="0"/>
  </r>
  <r>
    <s v="Player's Handbook (Dungeons &amp; Dragons)"/>
    <s v="Wizards RPG Team"/>
    <n v="4.8"/>
    <n v="16990"/>
    <n v="27"/>
    <n v="2017"/>
    <x v="1"/>
    <x v="0"/>
  </r>
  <r>
    <s v="Player's Handbook (Dungeons &amp; Dragons)"/>
    <s v="Wizards RPG Team"/>
    <n v="4.8"/>
    <n v="16990"/>
    <n v="27"/>
    <n v="2018"/>
    <x v="1"/>
    <x v="0"/>
  </r>
  <r>
    <s v="Player's Handbook (Dungeons &amp; Dragons)"/>
    <s v="Wizards RPG Team"/>
    <n v="4.8"/>
    <n v="16990"/>
    <n v="27"/>
    <n v="2019"/>
    <x v="1"/>
    <x v="0"/>
  </r>
  <r>
    <s v="PokÃ©mon Deluxe Essential Handbook: The Need-to-Know Stats and Facts on Over 700 PokÃ©mon"/>
    <s v="Scholastic"/>
    <n v="4.7"/>
    <n v="3503"/>
    <n v="9"/>
    <n v="2016"/>
    <x v="1"/>
    <x v="0"/>
  </r>
  <r>
    <s v="Proof of Heaven: A Neurosurgeon's Journey into the Afterlife"/>
    <s v="Eben Alexander"/>
    <n v="4.3"/>
    <n v="13616"/>
    <n v="10"/>
    <n v="2012"/>
    <x v="0"/>
    <x v="2"/>
  </r>
  <r>
    <s v="Proof of Heaven: A Neurosurgeon's Journey into the Afterlife"/>
    <s v="Eben Alexander"/>
    <n v="4.3"/>
    <n v="13616"/>
    <n v="10"/>
    <n v="2013"/>
    <x v="0"/>
    <x v="2"/>
  </r>
  <r>
    <s v="Publication Manual of the American Psychological Association, 6th Edition"/>
    <s v="American Psychological Association"/>
    <n v="4.5"/>
    <n v="8580"/>
    <n v="46"/>
    <n v="2009"/>
    <x v="0"/>
    <x v="2"/>
  </r>
  <r>
    <s v="Publication Manual of the American Psychological Association, 6th Edition"/>
    <s v="American Psychological Association"/>
    <n v="4.5"/>
    <n v="8580"/>
    <n v="46"/>
    <n v="2010"/>
    <x v="0"/>
    <x v="2"/>
  </r>
  <r>
    <s v="Publication Manual of the American Psychological Association, 6th Edition"/>
    <s v="American Psychological Association"/>
    <n v="4.5"/>
    <n v="8580"/>
    <n v="46"/>
    <n v="2011"/>
    <x v="0"/>
    <x v="2"/>
  </r>
  <r>
    <s v="Publication Manual of the American Psychological Association, 6th Edition"/>
    <s v="American Psychological Association"/>
    <n v="4.5"/>
    <n v="8580"/>
    <n v="46"/>
    <n v="2012"/>
    <x v="0"/>
    <x v="2"/>
  </r>
  <r>
    <s v="Publication Manual of the American Psychological Association, 6th Edition"/>
    <s v="American Psychological Association"/>
    <n v="4.5"/>
    <n v="8580"/>
    <n v="46"/>
    <n v="2013"/>
    <x v="0"/>
    <x v="2"/>
  </r>
  <r>
    <s v="Publication Manual of the American Psychological Association, 6th Edition"/>
    <s v="American Psychological Association"/>
    <n v="4.5"/>
    <n v="8580"/>
    <n v="46"/>
    <n v="2014"/>
    <x v="0"/>
    <x v="2"/>
  </r>
  <r>
    <s v="Publication Manual of the American Psychological Association, 6th Edition"/>
    <s v="American Psychological Association"/>
    <n v="4.5"/>
    <n v="8580"/>
    <n v="46"/>
    <n v="2015"/>
    <x v="0"/>
    <x v="2"/>
  </r>
  <r>
    <s v="Publication Manual of the American Psychological Association, 6th Edition"/>
    <s v="American Psychological Association"/>
    <n v="4.5"/>
    <n v="8580"/>
    <n v="46"/>
    <n v="2016"/>
    <x v="0"/>
    <x v="2"/>
  </r>
  <r>
    <s v="Publication Manual of the American Psychological Association, 6th Edition"/>
    <s v="American Psychological Association"/>
    <n v="4.5"/>
    <n v="8580"/>
    <n v="46"/>
    <n v="2017"/>
    <x v="0"/>
    <x v="2"/>
  </r>
  <r>
    <s v="Publication Manual of the American Psychological Association, 6th Edition"/>
    <s v="American Psychological Association"/>
    <n v="4.5"/>
    <n v="8580"/>
    <n v="46"/>
    <n v="2018"/>
    <x v="0"/>
    <x v="2"/>
  </r>
  <r>
    <s v="Puppy Birthday to You! (Paw Patrol) (Little Golden Book)"/>
    <s v="Golden Books"/>
    <n v="4.8"/>
    <n v="4757"/>
    <n v="4"/>
    <n v="2017"/>
    <x v="1"/>
    <x v="0"/>
  </r>
  <r>
    <s v="Quiet: The Power of Introverts in a World That Can't Stop Talking"/>
    <s v="Susan Cain"/>
    <n v="4.5999999999999996"/>
    <n v="10009"/>
    <n v="20"/>
    <n v="2012"/>
    <x v="0"/>
    <x v="1"/>
  </r>
  <r>
    <s v="Quiet: The Power of Introverts in a World That Can't Stop Talking"/>
    <s v="Susan Cain"/>
    <n v="4.5999999999999996"/>
    <n v="10009"/>
    <n v="7"/>
    <n v="2013"/>
    <x v="0"/>
    <x v="1"/>
  </r>
  <r>
    <s v="Radical: Taking Back Your Faith from the American Dream"/>
    <s v="David Platt"/>
    <n v="4.7"/>
    <n v="1985"/>
    <n v="9"/>
    <n v="2010"/>
    <x v="0"/>
    <x v="0"/>
  </r>
  <r>
    <s v="Radical: Taking Back Your Faith from the American Dream"/>
    <s v="David Platt"/>
    <n v="4.7"/>
    <n v="1985"/>
    <n v="9"/>
    <n v="2011"/>
    <x v="0"/>
    <x v="0"/>
  </r>
  <r>
    <s v="Ready Player One: A Novel"/>
    <s v="Ernest Cline"/>
    <n v="4.5999999999999996"/>
    <n v="22536"/>
    <n v="12"/>
    <n v="2017"/>
    <x v="1"/>
    <x v="1"/>
  </r>
  <r>
    <s v="Ready Player One: A Novel"/>
    <s v="Ernest Cline"/>
    <n v="4.5999999999999996"/>
    <n v="22536"/>
    <n v="12"/>
    <n v="2018"/>
    <x v="1"/>
    <x v="1"/>
  </r>
  <r>
    <s v="Rush Revere and the Brave Pilgrims: Time-Travel Adventures with Exceptional Americans (1)"/>
    <s v="Rush Limbaugh"/>
    <n v="4.9000000000000004"/>
    <n v="7150"/>
    <n v="12"/>
    <n v="2013"/>
    <x v="1"/>
    <x v="4"/>
  </r>
  <r>
    <s v="Rush Revere and the First Patriots: Time-Travel Adventures With Exceptional Americans (2)"/>
    <s v="Rush Limbaugh"/>
    <n v="4.9000000000000004"/>
    <n v="3836"/>
    <n v="12"/>
    <n v="2014"/>
    <x v="1"/>
    <x v="4"/>
  </r>
  <r>
    <s v="Salt, Fat, Acid, Heat: Mastering the Elements of Good Cooking"/>
    <s v="Samin Nosrat"/>
    <n v="4.8"/>
    <n v="7802"/>
    <n v="20"/>
    <n v="2018"/>
    <x v="0"/>
    <x v="0"/>
  </r>
  <r>
    <s v="Salt, Fat, Acid, Heat: Mastering the Elements of Good Cooking"/>
    <s v="Samin Nosrat"/>
    <n v="4.8"/>
    <n v="7802"/>
    <n v="20"/>
    <n v="2019"/>
    <x v="0"/>
    <x v="0"/>
  </r>
  <r>
    <s v="Sarah's Key"/>
    <s v="Tatiana de Rosnay"/>
    <n v="4.5999999999999996"/>
    <n v="3619"/>
    <n v="10"/>
    <n v="2010"/>
    <x v="1"/>
    <x v="1"/>
  </r>
  <r>
    <s v="School Zone - Big Preschool Workbook - Ages 4 and Up, Colors, Shapes, Numbers 1-10, Alphabet, Pre-Writing, Pre-Readingâ€¦"/>
    <s v="School Zone"/>
    <n v="4.8"/>
    <n v="23047"/>
    <n v="6"/>
    <n v="2018"/>
    <x v="0"/>
    <x v="0"/>
  </r>
  <r>
    <s v="School Zone - Big Preschool Workbook - Ages 4 and Up, Colors, Shapes, Numbers 1-10, Alphabet, Pre-Writing, Pre-Readingâ€¦"/>
    <s v="School Zone"/>
    <n v="4.8"/>
    <n v="23047"/>
    <n v="6"/>
    <n v="2019"/>
    <x v="0"/>
    <x v="0"/>
  </r>
  <r>
    <s v="Secret Garden: An Inky Treasure Hunt and Coloring Book (For Adults, mindfulness coloring)"/>
    <s v="Johanna Basford"/>
    <n v="4.7"/>
    <n v="9366"/>
    <n v="9"/>
    <n v="2015"/>
    <x v="0"/>
    <x v="0"/>
  </r>
  <r>
    <s v="Sh*t My Dad Says"/>
    <s v="Justin Halpern"/>
    <n v="4.7"/>
    <n v="1265"/>
    <n v="11"/>
    <n v="2010"/>
    <x v="0"/>
    <x v="0"/>
  </r>
  <r>
    <s v="Ship of Fools: How a Selfish Ruling Class Is Bringing America to the Brink of Revolution"/>
    <s v="Tucker Carlson"/>
    <n v="4.8"/>
    <n v="3923"/>
    <n v="16"/>
    <n v="2018"/>
    <x v="0"/>
    <x v="0"/>
  </r>
  <r>
    <s v="Shred: The Revolutionary Diet: 6 Weeks 4 Inches 2 Sizes"/>
    <s v="Ian K. Smith M.D."/>
    <n v="4.0999999999999996"/>
    <n v="2272"/>
    <n v="6"/>
    <n v="2013"/>
    <x v="0"/>
    <x v="2"/>
  </r>
  <r>
    <s v="Sookie Stackhouse"/>
    <s v="Charlaine Harris"/>
    <n v="4.7"/>
    <n v="973"/>
    <n v="25"/>
    <n v="2009"/>
    <x v="1"/>
    <x v="0"/>
  </r>
  <r>
    <s v="Soul Healing Miracles: Ancient and New Sacred Wisdom, Knowledge, and Practical Techniques for Healing the Spiritualâ€¦"/>
    <s v="Zhi Gang Sha"/>
    <n v="4.5999999999999996"/>
    <n v="220"/>
    <n v="17"/>
    <n v="2013"/>
    <x v="0"/>
    <x v="1"/>
  </r>
  <r>
    <s v="Steve Jobs"/>
    <s v="Walter Isaacson"/>
    <n v="4.5999999999999996"/>
    <n v="7827"/>
    <n v="20"/>
    <n v="2011"/>
    <x v="0"/>
    <x v="1"/>
  </r>
  <r>
    <s v="Steve Jobs"/>
    <s v="Walter Isaacson"/>
    <n v="4.5999999999999996"/>
    <n v="7827"/>
    <n v="20"/>
    <n v="2012"/>
    <x v="0"/>
    <x v="1"/>
  </r>
  <r>
    <s v="Strange Planet (Strange Planet Series)"/>
    <s v="Nathan W. Pyle"/>
    <n v="4.9000000000000004"/>
    <n v="9382"/>
    <n v="6"/>
    <n v="2019"/>
    <x v="1"/>
    <x v="4"/>
  </r>
  <r>
    <s v="StrengthsFinder 2.0"/>
    <s v="Gallup"/>
    <n v="4"/>
    <n v="5069"/>
    <n v="17"/>
    <n v="2009"/>
    <x v="0"/>
    <x v="3"/>
  </r>
  <r>
    <s v="StrengthsFinder 2.0"/>
    <s v="Gallup"/>
    <n v="4"/>
    <n v="5069"/>
    <n v="17"/>
    <n v="2010"/>
    <x v="0"/>
    <x v="3"/>
  </r>
  <r>
    <s v="StrengthsFinder 2.0"/>
    <s v="Gallup"/>
    <n v="4"/>
    <n v="5069"/>
    <n v="17"/>
    <n v="2011"/>
    <x v="0"/>
    <x v="3"/>
  </r>
  <r>
    <s v="StrengthsFinder 2.0"/>
    <s v="Gallup"/>
    <n v="4"/>
    <n v="5069"/>
    <n v="17"/>
    <n v="2012"/>
    <x v="0"/>
    <x v="3"/>
  </r>
  <r>
    <s v="StrengthsFinder 2.0"/>
    <s v="Gallup"/>
    <n v="4"/>
    <n v="5069"/>
    <n v="17"/>
    <n v="2013"/>
    <x v="0"/>
    <x v="3"/>
  </r>
  <r>
    <s v="StrengthsFinder 2.0"/>
    <s v="Gallup"/>
    <n v="4"/>
    <n v="5069"/>
    <n v="17"/>
    <n v="2014"/>
    <x v="0"/>
    <x v="3"/>
  </r>
  <r>
    <s v="StrengthsFinder 2.0"/>
    <s v="Gallup"/>
    <n v="4"/>
    <n v="5069"/>
    <n v="17"/>
    <n v="2015"/>
    <x v="0"/>
    <x v="3"/>
  </r>
  <r>
    <s v="StrengthsFinder 2.0"/>
    <s v="Gallup"/>
    <n v="4"/>
    <n v="5069"/>
    <n v="17"/>
    <n v="2016"/>
    <x v="0"/>
    <x v="3"/>
  </r>
  <r>
    <s v="StrengthsFinder 2.0"/>
    <s v="Gallup"/>
    <n v="4"/>
    <n v="5069"/>
    <n v="17"/>
    <n v="2017"/>
    <x v="0"/>
    <x v="3"/>
  </r>
  <r>
    <s v="Super Freakonomics: Global Cooling, Patriotic Prostitutes, and Why Suicide Bombers Should Buy Life Insurance"/>
    <s v="Steven D. Levitt"/>
    <n v="4.5"/>
    <n v="1583"/>
    <n v="18"/>
    <n v="2009"/>
    <x v="0"/>
    <x v="2"/>
  </r>
  <r>
    <s v="Switch: How to Change Things When Change Is Hard"/>
    <s v="Chip Heath"/>
    <n v="4.5999999999999996"/>
    <n v="1907"/>
    <n v="13"/>
    <n v="2010"/>
    <x v="0"/>
    <x v="1"/>
  </r>
  <r>
    <s v="Sycamore Row (Jake Brigance)"/>
    <s v="John Grisham"/>
    <n v="4.5"/>
    <n v="23114"/>
    <n v="18"/>
    <n v="2013"/>
    <x v="1"/>
    <x v="2"/>
  </r>
  <r>
    <s v="Teach Like a Champion: 49 Techniques that Put Students on the Path to College"/>
    <s v="Doug Lemov"/>
    <n v="4.4000000000000004"/>
    <n v="637"/>
    <n v="20"/>
    <n v="2010"/>
    <x v="0"/>
    <x v="2"/>
  </r>
  <r>
    <s v="Teach Like a Champion: 49 Techniques that Put Students on the Path to College"/>
    <s v="Doug Lemov"/>
    <n v="4.4000000000000004"/>
    <n v="637"/>
    <n v="20"/>
    <n v="2011"/>
    <x v="0"/>
    <x v="2"/>
  </r>
  <r>
    <s v="The 17 Day Diet: A Doctor's Plan Designed for Rapid Results"/>
    <s v="Mike Moreno"/>
    <n v="4.3"/>
    <n v="2314"/>
    <n v="22"/>
    <n v="2011"/>
    <x v="0"/>
    <x v="2"/>
  </r>
  <r>
    <s v="The 4 Hour Body: An Uncommon Guide to Rapid Fat Loss, Incredible Sex and Becoming Superhuman"/>
    <s v="Timothy Ferriss"/>
    <n v="4.3"/>
    <n v="4587"/>
    <n v="21"/>
    <n v="2011"/>
    <x v="0"/>
    <x v="2"/>
  </r>
  <r>
    <s v="The 5 Love Languages: The Secret to Love That Lasts"/>
    <s v="Gary Chapman"/>
    <n v="4.7"/>
    <n v="3477"/>
    <n v="28"/>
    <n v="2010"/>
    <x v="0"/>
    <x v="0"/>
  </r>
  <r>
    <s v="The 5 Love Languages: The Secret to Love That Lasts"/>
    <s v="Gary Chapman"/>
    <n v="4.7"/>
    <n v="3477"/>
    <n v="28"/>
    <n v="2011"/>
    <x v="0"/>
    <x v="0"/>
  </r>
  <r>
    <s v="The 5 Love Languages: The Secret to Love That Lasts"/>
    <s v="Gary Chapman"/>
    <n v="4.7"/>
    <n v="3477"/>
    <n v="28"/>
    <n v="2012"/>
    <x v="0"/>
    <x v="0"/>
  </r>
  <r>
    <s v="The 5 Love Languages: The Secret to Love That Lasts"/>
    <s v="Gary Chapman"/>
    <n v="4.7"/>
    <n v="3477"/>
    <n v="28"/>
    <n v="2013"/>
    <x v="0"/>
    <x v="0"/>
  </r>
  <r>
    <s v="The 5 Love Languages: The Secret to Love That Lasts"/>
    <s v="Gary Chapman"/>
    <n v="4.7"/>
    <n v="3477"/>
    <n v="28"/>
    <n v="2014"/>
    <x v="0"/>
    <x v="0"/>
  </r>
  <r>
    <s v="The 5 Love Languages: The Secret to Love that Lasts"/>
    <s v="Gary Chapman"/>
    <n v="4.8"/>
    <n v="25554"/>
    <n v="8"/>
    <n v="2015"/>
    <x v="0"/>
    <x v="0"/>
  </r>
  <r>
    <s v="The 5 Love Languages: The Secret to Love that Lasts"/>
    <s v="Gary Chapman"/>
    <n v="4.8"/>
    <n v="25554"/>
    <n v="8"/>
    <n v="2016"/>
    <x v="0"/>
    <x v="0"/>
  </r>
  <r>
    <s v="The 5 Love Languages: The Secret to Love that Lasts"/>
    <s v="Gary Chapman"/>
    <n v="4.8"/>
    <n v="25554"/>
    <n v="8"/>
    <n v="2017"/>
    <x v="0"/>
    <x v="0"/>
  </r>
  <r>
    <s v="The 5 Love Languages: The Secret to Love that Lasts"/>
    <s v="Gary Chapman"/>
    <n v="4.8"/>
    <n v="25554"/>
    <n v="8"/>
    <n v="2018"/>
    <x v="0"/>
    <x v="0"/>
  </r>
  <r>
    <s v="The 5 Love Languages: The Secret to Love that Lasts"/>
    <s v="Gary Chapman"/>
    <n v="4.8"/>
    <n v="25554"/>
    <n v="8"/>
    <n v="2019"/>
    <x v="0"/>
    <x v="0"/>
  </r>
  <r>
    <s v="The 5000 Year Leap"/>
    <s v="W. Cleon Skousen"/>
    <n v="4.8"/>
    <n v="1680"/>
    <n v="12"/>
    <n v="2009"/>
    <x v="0"/>
    <x v="0"/>
  </r>
  <r>
    <s v="The 7 Habits of Highly Effective People: Powerful Lessons in Personal Change"/>
    <s v="Stephen R. Covey"/>
    <n v="4.5999999999999996"/>
    <n v="9325"/>
    <n v="24"/>
    <n v="2009"/>
    <x v="0"/>
    <x v="1"/>
  </r>
  <r>
    <s v="The 7 Habits of Highly Effective People: Powerful Lessons in Personal Change"/>
    <s v="Stephen R. Covey"/>
    <n v="4.5999999999999996"/>
    <n v="9325"/>
    <n v="24"/>
    <n v="2011"/>
    <x v="0"/>
    <x v="1"/>
  </r>
  <r>
    <s v="The 7 Habits of Highly Effective People: Powerful Lessons in Personal Change"/>
    <s v="Stephen R. Covey"/>
    <n v="4.5999999999999996"/>
    <n v="9325"/>
    <n v="24"/>
    <n v="2012"/>
    <x v="0"/>
    <x v="1"/>
  </r>
  <r>
    <s v="The 7 Habits of Highly Effective People: Powerful Lessons in Personal Change"/>
    <s v="Stephen R. Covey"/>
    <n v="4.5999999999999996"/>
    <n v="9325"/>
    <n v="24"/>
    <n v="2013"/>
    <x v="0"/>
    <x v="1"/>
  </r>
  <r>
    <s v="The 7 Habits of Highly Effective People: Powerful Lessons in Personal Change"/>
    <s v="Stephen R. Covey"/>
    <n v="4.7"/>
    <n v="4725"/>
    <n v="16"/>
    <n v="2015"/>
    <x v="0"/>
    <x v="0"/>
  </r>
  <r>
    <s v="The 7 Habits of Highly Effective People: Powerful Lessons in Personal Change"/>
    <s v="Stephen R. Covey"/>
    <n v="4.7"/>
    <n v="4725"/>
    <n v="16"/>
    <n v="2016"/>
    <x v="0"/>
    <x v="0"/>
  </r>
  <r>
    <s v="The 7 Habits of Highly Effective People: Powerful Lessons in Personal Change"/>
    <s v="Stephen R. Covey"/>
    <n v="4.7"/>
    <n v="4725"/>
    <n v="16"/>
    <n v="2017"/>
    <x v="0"/>
    <x v="0"/>
  </r>
  <r>
    <s v="The Alchemist"/>
    <s v="Paulo Coelho"/>
    <n v="4.7"/>
    <n v="35799"/>
    <n v="39"/>
    <n v="2014"/>
    <x v="1"/>
    <x v="0"/>
  </r>
  <r>
    <s v="The Amateur"/>
    <s v="Edward Klein"/>
    <n v="4.5999999999999996"/>
    <n v="2580"/>
    <n v="9"/>
    <n v="2012"/>
    <x v="0"/>
    <x v="1"/>
  </r>
  <r>
    <s v="The Art of Racing in the Rain: A Novel"/>
    <s v="Garth Stein"/>
    <n v="4.7"/>
    <n v="11813"/>
    <n v="10"/>
    <n v="2010"/>
    <x v="1"/>
    <x v="0"/>
  </r>
  <r>
    <s v="The Art of Racing in the Rain: A Novel"/>
    <s v="Garth Stein"/>
    <n v="4.7"/>
    <n v="11813"/>
    <n v="10"/>
    <n v="2011"/>
    <x v="1"/>
    <x v="0"/>
  </r>
  <r>
    <s v="The Big Short: Inside the Doomsday Machine"/>
    <s v="Michael Lewis"/>
    <n v="4.7"/>
    <n v="3536"/>
    <n v="17"/>
    <n v="2010"/>
    <x v="0"/>
    <x v="0"/>
  </r>
  <r>
    <s v="The Blood of Olympus (The Heroes of Olympus (5))"/>
    <s v="Rick Riordan"/>
    <n v="4.8"/>
    <n v="6600"/>
    <n v="11"/>
    <n v="2014"/>
    <x v="1"/>
    <x v="0"/>
  </r>
  <r>
    <s v="The Blood Sugar Solution: The UltraHealthy Program for Losing Weight, Preventing Disease, and Feeling Great Now!"/>
    <s v="Mark Hyman M.D."/>
    <n v="4.2"/>
    <n v="1789"/>
    <n v="14"/>
    <n v="2012"/>
    <x v="0"/>
    <x v="2"/>
  </r>
  <r>
    <s v="The Body Keeps the Score: Brain, Mind, and Body in the Healing of Trauma"/>
    <s v="Bessel van der Kolk M.D."/>
    <n v="4.8"/>
    <n v="12361"/>
    <n v="12"/>
    <n v="2019"/>
    <x v="0"/>
    <x v="0"/>
  </r>
  <r>
    <s v="Hamilton: The Revolution"/>
    <s v="Lin-Manuel Miranda"/>
    <n v="4.9000000000000004"/>
    <n v="5867"/>
    <n v="54"/>
    <n v="2016"/>
    <x v="0"/>
    <x v="4"/>
  </r>
  <r>
    <s v="The Book Thief"/>
    <s v="Markus Zusak"/>
    <n v="4.5999999999999996"/>
    <n v="23148"/>
    <n v="6"/>
    <n v="2013"/>
    <x v="1"/>
    <x v="1"/>
  </r>
  <r>
    <s v="The Book Thief"/>
    <s v="Markus Zusak"/>
    <n v="4.5999999999999996"/>
    <n v="23148"/>
    <n v="6"/>
    <n v="2014"/>
    <x v="1"/>
    <x v="1"/>
  </r>
  <r>
    <s v="The Book with No Pictures"/>
    <s v="B. J. Novak"/>
    <n v="4.8"/>
    <n v="8081"/>
    <n v="8"/>
    <n v="2014"/>
    <x v="1"/>
    <x v="0"/>
  </r>
  <r>
    <s v="The Book with No Pictures"/>
    <s v="B. J. Novak"/>
    <n v="4.8"/>
    <n v="8081"/>
    <n v="8"/>
    <n v="2015"/>
    <x v="1"/>
    <x v="0"/>
  </r>
  <r>
    <s v="The Boys in the Boat: Nine Americans and Their Epic Quest for Gold at the 1936 Berlin Olympics"/>
    <s v="Daniel James Brown"/>
    <n v="4.8"/>
    <n v="23358"/>
    <n v="12"/>
    <n v="2014"/>
    <x v="0"/>
    <x v="0"/>
  </r>
  <r>
    <s v="The Boys in the Boat: Nine Americans and Their Epic Quest for Gold at the 1936 Berlin Olympics"/>
    <s v="Daniel James Brown"/>
    <n v="4.8"/>
    <n v="23358"/>
    <n v="12"/>
    <n v="2015"/>
    <x v="0"/>
    <x v="0"/>
  </r>
  <r>
    <s v="The Casual Vacancy"/>
    <s v="J.K. Rowling"/>
    <n v="3.3"/>
    <n v="9372"/>
    <n v="12"/>
    <n v="2012"/>
    <x v="1"/>
    <x v="3"/>
  </r>
  <r>
    <s v="The China Study: The Most Comprehensive Study of Nutrition Ever Conducted And the Startling Implications for Dietâ€¦"/>
    <s v="Thomas Campbell"/>
    <n v="4.7"/>
    <n v="4633"/>
    <n v="21"/>
    <n v="2011"/>
    <x v="0"/>
    <x v="0"/>
  </r>
  <r>
    <s v="The Complete Ketogenic Diet for Beginners: Your Essential Guide to Living the Keto Lifestyle"/>
    <s v="Amy Ramos"/>
    <n v="4.3"/>
    <n v="13061"/>
    <n v="6"/>
    <n v="2018"/>
    <x v="0"/>
    <x v="2"/>
  </r>
  <r>
    <s v="The Complete Ketogenic Diet for Beginners: Your Essential Guide to Living the Keto Lifestyle"/>
    <s v="Amy Ramos"/>
    <n v="4.3"/>
    <n v="13061"/>
    <n v="6"/>
    <n v="2019"/>
    <x v="0"/>
    <x v="2"/>
  </r>
  <r>
    <s v="The Confession: A Novel"/>
    <s v="John Grisham"/>
    <n v="4.3"/>
    <n v="3523"/>
    <n v="13"/>
    <n v="2010"/>
    <x v="1"/>
    <x v="2"/>
  </r>
  <r>
    <s v="The Constitution of the United States"/>
    <s v="Delegates of the ConstitutionalÂ…"/>
    <n v="4.8"/>
    <n v="2774"/>
    <n v="0"/>
    <n v="2016"/>
    <x v="0"/>
    <x v="0"/>
  </r>
  <r>
    <s v="The Daily Show with Jon Stewart Presents Earth (The Book): A Visitor's Guide to the Human Race"/>
    <s v="Jon Stewart"/>
    <n v="4.4000000000000004"/>
    <n v="440"/>
    <n v="11"/>
    <n v="2010"/>
    <x v="0"/>
    <x v="2"/>
  </r>
  <r>
    <s v="The Day the Crayons Quit"/>
    <s v="Drew Daywalt"/>
    <n v="4.8"/>
    <n v="8922"/>
    <n v="9"/>
    <n v="2013"/>
    <x v="1"/>
    <x v="0"/>
  </r>
  <r>
    <s v="The Day the Crayons Quit"/>
    <s v="Drew Daywalt"/>
    <n v="4.8"/>
    <n v="8922"/>
    <n v="9"/>
    <n v="2014"/>
    <x v="1"/>
    <x v="0"/>
  </r>
  <r>
    <s v="The Day the Crayons Quit"/>
    <s v="Drew Daywalt"/>
    <n v="4.8"/>
    <n v="8922"/>
    <n v="9"/>
    <n v="2015"/>
    <x v="1"/>
    <x v="0"/>
  </r>
  <r>
    <s v="The Dukan Diet: 2 Steps to Lose the Weight, 2 Steps to Keep It Off Forever"/>
    <s v="Pierre Dukan"/>
    <n v="4.0999999999999996"/>
    <n v="2023"/>
    <n v="15"/>
    <n v="2011"/>
    <x v="0"/>
    <x v="2"/>
  </r>
  <r>
    <s v="The Elegance of the Hedgehog"/>
    <s v="Muriel Barbery"/>
    <n v="4"/>
    <n v="1859"/>
    <n v="11"/>
    <n v="2009"/>
    <x v="1"/>
    <x v="3"/>
  </r>
  <r>
    <s v="The Fault in Our Stars"/>
    <s v="John Green"/>
    <n v="4.7"/>
    <n v="50482"/>
    <n v="13"/>
    <n v="2012"/>
    <x v="1"/>
    <x v="0"/>
  </r>
  <r>
    <s v="The Fault in Our Stars"/>
    <s v="John Green"/>
    <n v="4.7"/>
    <n v="50482"/>
    <n v="13"/>
    <n v="2013"/>
    <x v="1"/>
    <x v="0"/>
  </r>
  <r>
    <s v="The Fault in Our Stars"/>
    <s v="John Green"/>
    <n v="4.7"/>
    <n v="50482"/>
    <n v="7"/>
    <n v="2014"/>
    <x v="1"/>
    <x v="0"/>
  </r>
  <r>
    <s v="The Fault in Our Stars"/>
    <s v="John Green"/>
    <n v="4.7"/>
    <n v="50482"/>
    <n v="13"/>
    <n v="2014"/>
    <x v="1"/>
    <x v="0"/>
  </r>
  <r>
    <s v="The Five Dysfunctions of a Team: A Leadership Fable"/>
    <s v="Patrick Lencioni"/>
    <n v="4.5999999999999996"/>
    <n v="3207"/>
    <n v="6"/>
    <n v="2009"/>
    <x v="0"/>
    <x v="1"/>
  </r>
  <r>
    <s v="The Five Dysfunctions of a Team: A Leadership Fable"/>
    <s v="Patrick Lencioni"/>
    <n v="4.5999999999999996"/>
    <n v="3207"/>
    <n v="6"/>
    <n v="2010"/>
    <x v="0"/>
    <x v="1"/>
  </r>
  <r>
    <s v="The Five Dysfunctions of a Team: A Leadership Fable"/>
    <s v="Patrick Lencioni"/>
    <n v="4.5999999999999996"/>
    <n v="3207"/>
    <n v="6"/>
    <n v="2011"/>
    <x v="0"/>
    <x v="1"/>
  </r>
  <r>
    <s v="The Five Dysfunctions of a Team: A Leadership Fable"/>
    <s v="Patrick Lencioni"/>
    <n v="4.5999999999999996"/>
    <n v="3207"/>
    <n v="6"/>
    <n v="2012"/>
    <x v="0"/>
    <x v="1"/>
  </r>
  <r>
    <s v="The Five Dysfunctions of a Team: A Leadership Fable"/>
    <s v="Patrick Lencioni"/>
    <n v="4.5999999999999996"/>
    <n v="3207"/>
    <n v="6"/>
    <n v="2013"/>
    <x v="0"/>
    <x v="1"/>
  </r>
  <r>
    <s v="The Five Love Languages: How to Express Heartfelt Commitment to Your Mate"/>
    <s v="Gary Chapman"/>
    <n v="4.5999999999999996"/>
    <n v="803"/>
    <n v="9"/>
    <n v="2009"/>
    <x v="0"/>
    <x v="1"/>
  </r>
  <r>
    <s v="The Four Agreements: A Practical Guide to Personal Freedom (A Toltec Wisdom Book)"/>
    <s v="Don Miguel Ruiz"/>
    <n v="4.7"/>
    <n v="23308"/>
    <n v="6"/>
    <n v="2013"/>
    <x v="0"/>
    <x v="0"/>
  </r>
  <r>
    <s v="The Four Agreements: A Practical Guide to Personal Freedom (A Toltec Wisdom Book)"/>
    <s v="Don Miguel Ruiz"/>
    <n v="4.7"/>
    <n v="23308"/>
    <n v="6"/>
    <n v="2015"/>
    <x v="0"/>
    <x v="0"/>
  </r>
  <r>
    <s v="The Four Agreements: A Practical Guide to Personal Freedom (A Toltec Wisdom Book)"/>
    <s v="Don Miguel Ruiz"/>
    <n v="4.7"/>
    <n v="23308"/>
    <n v="6"/>
    <n v="2016"/>
    <x v="0"/>
    <x v="0"/>
  </r>
  <r>
    <s v="The Four Agreements: A Practical Guide to Personal Freedom (A Toltec Wisdom Book)"/>
    <s v="Don Miguel Ruiz"/>
    <n v="4.7"/>
    <n v="23308"/>
    <n v="6"/>
    <n v="2017"/>
    <x v="0"/>
    <x v="0"/>
  </r>
  <r>
    <s v="The Four Agreements: A Practical Guide to Personal Freedom (A Toltec Wisdom Book)"/>
    <s v="Don Miguel Ruiz"/>
    <n v="4.7"/>
    <n v="23308"/>
    <n v="6"/>
    <n v="2018"/>
    <x v="0"/>
    <x v="0"/>
  </r>
  <r>
    <s v="The Four Agreements: A Practical Guide to Personal Freedom (A Toltec Wisdom Book)"/>
    <s v="Don Miguel Ruiz"/>
    <n v="4.7"/>
    <n v="23308"/>
    <n v="6"/>
    <n v="2019"/>
    <x v="0"/>
    <x v="0"/>
  </r>
  <r>
    <s v="The Getaway"/>
    <s v="Jeff Kinney"/>
    <n v="4.8"/>
    <n v="5836"/>
    <n v="0"/>
    <n v="2017"/>
    <x v="1"/>
    <x v="0"/>
  </r>
  <r>
    <s v="The Girl on the Train"/>
    <s v="Paula Hawkins"/>
    <n v="4.0999999999999996"/>
    <n v="79446"/>
    <n v="18"/>
    <n v="2015"/>
    <x v="1"/>
    <x v="2"/>
  </r>
  <r>
    <s v="The Girl on the Train"/>
    <s v="Paula Hawkins"/>
    <n v="4.0999999999999996"/>
    <n v="79446"/>
    <n v="7"/>
    <n v="2016"/>
    <x v="1"/>
    <x v="2"/>
  </r>
  <r>
    <s v="The Girl Who Kicked the Hornet's Nest (Millennium Trilogy)"/>
    <s v="Stieg Larsson"/>
    <n v="4.7"/>
    <n v="7747"/>
    <n v="14"/>
    <n v="2010"/>
    <x v="1"/>
    <x v="0"/>
  </r>
  <r>
    <s v="The Girl Who Kicked the Hornet's Nest (Millennium Trilogy)"/>
    <s v="Stieg Larsson"/>
    <n v="4.7"/>
    <n v="7747"/>
    <n v="14"/>
    <n v="2011"/>
    <x v="1"/>
    <x v="0"/>
  </r>
  <r>
    <s v="The Girl Who Played with Fire (Millennium Series)"/>
    <s v="Stieg Larsson"/>
    <n v="4.7"/>
    <n v="7251"/>
    <n v="9"/>
    <n v="2010"/>
    <x v="1"/>
    <x v="0"/>
  </r>
  <r>
    <s v="The Girl Who Played with Fire (Millennium)"/>
    <s v="Stieg Larsson"/>
    <n v="4.7"/>
    <n v="7251"/>
    <n v="16"/>
    <n v="2009"/>
    <x v="1"/>
    <x v="0"/>
  </r>
  <r>
    <s v="The Girl with the Dragon Tattoo (Millennium Series)"/>
    <s v="Stieg Larsson"/>
    <n v="4.4000000000000004"/>
    <n v="10559"/>
    <n v="2"/>
    <n v="2009"/>
    <x v="1"/>
    <x v="2"/>
  </r>
  <r>
    <s v="The Girl with the Dragon Tattoo (Millennium Series)"/>
    <s v="Stieg Larsson"/>
    <n v="4.4000000000000004"/>
    <n v="10559"/>
    <n v="2"/>
    <n v="2010"/>
    <x v="1"/>
    <x v="2"/>
  </r>
  <r>
    <s v="The Going-To-Bed Book"/>
    <s v="Sandra Boynton"/>
    <n v="4.8"/>
    <n v="5249"/>
    <n v="5"/>
    <n v="2016"/>
    <x v="1"/>
    <x v="0"/>
  </r>
  <r>
    <s v="The Going-To-Bed Book"/>
    <s v="Sandra Boynton"/>
    <n v="4.8"/>
    <n v="5249"/>
    <n v="5"/>
    <n v="2017"/>
    <x v="1"/>
    <x v="0"/>
  </r>
  <r>
    <s v="The Goldfinch: A Novel (Pulitzer Prize for Fiction)"/>
    <s v="Donna Tartt"/>
    <n v="3.9"/>
    <n v="33844"/>
    <n v="20"/>
    <n v="2013"/>
    <x v="1"/>
    <x v="3"/>
  </r>
  <r>
    <s v="The Goldfinch: A Novel (Pulitzer Prize for Fiction)"/>
    <s v="Donna Tartt"/>
    <n v="3.9"/>
    <n v="33844"/>
    <n v="20"/>
    <n v="2014"/>
    <x v="1"/>
    <x v="3"/>
  </r>
  <r>
    <s v="The Great Gatsby"/>
    <s v="F. Scott Fitzgerald"/>
    <n v="4.4000000000000004"/>
    <n v="11616"/>
    <n v="7"/>
    <n v="2012"/>
    <x v="1"/>
    <x v="2"/>
  </r>
  <r>
    <s v="The Great Gatsby"/>
    <s v="F. Scott Fitzgerald"/>
    <n v="4.4000000000000004"/>
    <n v="11616"/>
    <n v="7"/>
    <n v="2013"/>
    <x v="1"/>
    <x v="2"/>
  </r>
  <r>
    <s v="The Great Gatsby"/>
    <s v="F. Scott Fitzgerald"/>
    <n v="4.4000000000000004"/>
    <n v="11616"/>
    <n v="7"/>
    <n v="2014"/>
    <x v="1"/>
    <x v="2"/>
  </r>
  <r>
    <s v="The Guardians: A Novel"/>
    <s v="John Grisham"/>
    <n v="4.5"/>
    <n v="13609"/>
    <n v="14"/>
    <n v="2019"/>
    <x v="1"/>
    <x v="2"/>
  </r>
  <r>
    <s v="The Guernsey Literary and Potato Peel Pie Society"/>
    <s v="Mary Ann Shaffer"/>
    <n v="4.7"/>
    <n v="8587"/>
    <n v="10"/>
    <n v="2009"/>
    <x v="1"/>
    <x v="0"/>
  </r>
  <r>
    <s v="The Handmaid's Tale"/>
    <s v="Margaret Atwood"/>
    <n v="4.3"/>
    <n v="29442"/>
    <n v="7"/>
    <n v="2017"/>
    <x v="1"/>
    <x v="2"/>
  </r>
  <r>
    <s v="The Harbinger: The Ancient Mystery that Holds the Secret of America's Future"/>
    <s v="Jonathan Cahn"/>
    <n v="4.5999999999999996"/>
    <n v="11098"/>
    <n v="13"/>
    <n v="2012"/>
    <x v="1"/>
    <x v="1"/>
  </r>
  <r>
    <s v="The Hate U Give"/>
    <s v="Angie Thomas"/>
    <n v="4.8"/>
    <n v="9947"/>
    <n v="11"/>
    <n v="2018"/>
    <x v="1"/>
    <x v="0"/>
  </r>
  <r>
    <s v="The Help"/>
    <s v="Kathryn Stockett"/>
    <n v="4.8"/>
    <n v="13871"/>
    <n v="6"/>
    <n v="2009"/>
    <x v="1"/>
    <x v="0"/>
  </r>
  <r>
    <s v="The Help"/>
    <s v="Kathryn Stockett"/>
    <n v="4.8"/>
    <n v="13871"/>
    <n v="6"/>
    <n v="2010"/>
    <x v="1"/>
    <x v="0"/>
  </r>
  <r>
    <s v="The Help"/>
    <s v="Kathryn Stockett"/>
    <n v="4.8"/>
    <n v="13871"/>
    <n v="8"/>
    <n v="2011"/>
    <x v="1"/>
    <x v="0"/>
  </r>
  <r>
    <s v="The Help"/>
    <s v="Kathryn Stockett"/>
    <n v="4.8"/>
    <n v="13871"/>
    <n v="7"/>
    <n v="2011"/>
    <x v="1"/>
    <x v="0"/>
  </r>
  <r>
    <s v="The House of Hades (Heroes of Olympus, Book 4)"/>
    <s v="Rick Riordan"/>
    <n v="4.8"/>
    <n v="6982"/>
    <n v="14"/>
    <n v="2013"/>
    <x v="1"/>
    <x v="0"/>
  </r>
  <r>
    <s v="The Hunger Games"/>
    <s v="Suzanne Collins"/>
    <n v="4.7"/>
    <n v="32122"/>
    <n v="14"/>
    <n v="2010"/>
    <x v="1"/>
    <x v="0"/>
  </r>
  <r>
    <s v="The Hunger Games (Book 1)"/>
    <s v="Suzanne Collins"/>
    <n v="4.7"/>
    <n v="32122"/>
    <n v="8"/>
    <n v="2011"/>
    <x v="1"/>
    <x v="0"/>
  </r>
  <r>
    <s v="The Hunger Games (Book 1)"/>
    <s v="Suzanne Collins"/>
    <n v="4.7"/>
    <n v="32122"/>
    <n v="8"/>
    <n v="2012"/>
    <x v="1"/>
    <x v="0"/>
  </r>
  <r>
    <s v="The Hunger Games Trilogy Boxed Set (1)"/>
    <s v="Suzanne Collins"/>
    <n v="4.8"/>
    <n v="16949"/>
    <n v="30"/>
    <n v="2011"/>
    <x v="1"/>
    <x v="0"/>
  </r>
  <r>
    <s v="The Hunger Games Trilogy Boxed Set (1)"/>
    <s v="Suzanne Collins"/>
    <n v="4.8"/>
    <n v="16949"/>
    <n v="30"/>
    <n v="2012"/>
    <x v="1"/>
    <x v="0"/>
  </r>
  <r>
    <s v="The Immortal Life of Henrietta Lacks"/>
    <s v="Rebecca Skloot"/>
    <n v="4.7"/>
    <n v="9289"/>
    <n v="13"/>
    <n v="2010"/>
    <x v="0"/>
    <x v="0"/>
  </r>
  <r>
    <s v="The Immortal Life of Henrietta Lacks"/>
    <s v="Rebecca Skloot"/>
    <n v="4.7"/>
    <n v="9289"/>
    <n v="9"/>
    <n v="2011"/>
    <x v="0"/>
    <x v="0"/>
  </r>
  <r>
    <s v="The Immortal Life of Henrietta Lacks"/>
    <s v="Rebecca Skloot"/>
    <n v="4.7"/>
    <n v="9289"/>
    <n v="9"/>
    <n v="2012"/>
    <x v="0"/>
    <x v="0"/>
  </r>
  <r>
    <s v="The Instant Pot Electric Pressure Cooker Cookbook: Easy Recipes for Fast &amp; Healthy Meals"/>
    <s v="Laurel Randolph"/>
    <n v="4.3"/>
    <n v="7368"/>
    <n v="7"/>
    <n v="2017"/>
    <x v="0"/>
    <x v="2"/>
  </r>
  <r>
    <s v="The Instant Pot Electric Pressure Cooker Cookbook: Easy Recipes for Fast &amp; Healthy Meals"/>
    <s v="Laurel Randolph"/>
    <n v="4.3"/>
    <n v="7368"/>
    <n v="7"/>
    <n v="2018"/>
    <x v="0"/>
    <x v="2"/>
  </r>
  <r>
    <s v="The Last Lecture"/>
    <s v="Randy Pausch"/>
    <n v="4.7"/>
    <n v="4028"/>
    <n v="9"/>
    <n v="2009"/>
    <x v="0"/>
    <x v="0"/>
  </r>
  <r>
    <s v="The Last Olympian (Percy Jackson and the Olympians, Book 5)"/>
    <s v="Rick Riordan"/>
    <n v="4.8"/>
    <n v="4628"/>
    <n v="7"/>
    <n v="2009"/>
    <x v="1"/>
    <x v="0"/>
  </r>
  <r>
    <s v="The Last Olympian (Percy Jackson and the Olympians, Book 5)"/>
    <s v="Rick Riordan"/>
    <n v="4.8"/>
    <n v="4628"/>
    <n v="7"/>
    <n v="2010"/>
    <x v="1"/>
    <x v="0"/>
  </r>
  <r>
    <s v="The Legend of Zelda: Hyrule Historia"/>
    <s v="Patrick Thorpe"/>
    <n v="4.9000000000000004"/>
    <n v="5396"/>
    <n v="20"/>
    <n v="2013"/>
    <x v="1"/>
    <x v="4"/>
  </r>
  <r>
    <s v="The Lego Ideas Book: Unlock Your Imagination"/>
    <s v="Daniel Lipkowitz"/>
    <n v="4.4000000000000004"/>
    <n v="4247"/>
    <n v="13"/>
    <n v="2011"/>
    <x v="0"/>
    <x v="2"/>
  </r>
  <r>
    <s v="The Lego Ideas Book: Unlock Your Imagination"/>
    <s v="Daniel Lipkowitz"/>
    <n v="4.4000000000000004"/>
    <n v="4247"/>
    <n v="13"/>
    <n v="2012"/>
    <x v="0"/>
    <x v="2"/>
  </r>
  <r>
    <s v="The Life-Changing Magic of Tidying Up: The Japanese Art of Decluttering and Organizing"/>
    <s v="Marie KondÅ"/>
    <n v="4.5"/>
    <n v="22641"/>
    <n v="11"/>
    <n v="2015"/>
    <x v="0"/>
    <x v="2"/>
  </r>
  <r>
    <s v="The Life-Changing Magic of Tidying Up: The Japanese Art of Decluttering and Organizing"/>
    <s v="Marie KondÅ"/>
    <n v="4.5"/>
    <n v="22641"/>
    <n v="11"/>
    <n v="2016"/>
    <x v="0"/>
    <x v="2"/>
  </r>
  <r>
    <s v="The Life-Changing Magic of Tidying Up: The Japanese Art of Decluttering and Organizing"/>
    <s v="Marie KondÅ"/>
    <n v="4.5"/>
    <n v="22641"/>
    <n v="11"/>
    <n v="2017"/>
    <x v="0"/>
    <x v="2"/>
  </r>
  <r>
    <s v="The Life-Changing Magic of Tidying Up: The Japanese Art of Decluttering and Organizing"/>
    <s v="Marie KondÅ"/>
    <n v="4.5"/>
    <n v="22641"/>
    <n v="11"/>
    <n v="2019"/>
    <x v="0"/>
    <x v="2"/>
  </r>
  <r>
    <s v="The Litigators"/>
    <s v="John Grisham"/>
    <n v="4.4000000000000004"/>
    <n v="6222"/>
    <n v="18"/>
    <n v="2011"/>
    <x v="1"/>
    <x v="2"/>
  </r>
  <r>
    <s v="The Lost Hero (Heroes of Olympus, Book 1)"/>
    <s v="Rick Riordan"/>
    <n v="4.8"/>
    <n v="4506"/>
    <n v="14"/>
    <n v="2010"/>
    <x v="1"/>
    <x v="0"/>
  </r>
  <r>
    <s v="The Lost Symbol"/>
    <s v="Dan Brown"/>
    <n v="4.2"/>
    <n v="8747"/>
    <n v="19"/>
    <n v="2009"/>
    <x v="1"/>
    <x v="2"/>
  </r>
  <r>
    <s v="The Love Dare"/>
    <s v="Stephen Kendrick"/>
    <n v="4.8"/>
    <n v="1655"/>
    <n v="13"/>
    <n v="2009"/>
    <x v="0"/>
    <x v="0"/>
  </r>
  <r>
    <s v="The Magnolia Story"/>
    <s v="Chip Gaines"/>
    <n v="4.9000000000000004"/>
    <n v="7861"/>
    <n v="5"/>
    <n v="2016"/>
    <x v="0"/>
    <x v="4"/>
  </r>
  <r>
    <s v="The Mark of Athena (Heroes of Olympus, Book 3)"/>
    <s v="Rick Riordan"/>
    <n v="4.8"/>
    <n v="6247"/>
    <n v="10"/>
    <n v="2012"/>
    <x v="1"/>
    <x v="0"/>
  </r>
  <r>
    <s v="The Martian"/>
    <s v="Andy Weir"/>
    <n v="4.7"/>
    <n v="39459"/>
    <n v="9"/>
    <n v="2015"/>
    <x v="1"/>
    <x v="0"/>
  </r>
  <r>
    <s v="The Maze Runner (Book 1)"/>
    <s v="James Dashner"/>
    <n v="4.5"/>
    <n v="10101"/>
    <n v="8"/>
    <n v="2014"/>
    <x v="1"/>
    <x v="2"/>
  </r>
  <r>
    <s v="The Meltdown (Diary of a Wimpy Kid Book 13)"/>
    <s v="Jeff Kinney"/>
    <n v="4.8"/>
    <n v="5898"/>
    <n v="8"/>
    <n v="2018"/>
    <x v="1"/>
    <x v="0"/>
  </r>
  <r>
    <s v="The Mueller Report"/>
    <s v="The Washington Post"/>
    <n v="4.5999999999999996"/>
    <n v="2744"/>
    <n v="12"/>
    <n v="2019"/>
    <x v="0"/>
    <x v="1"/>
  </r>
  <r>
    <s v="The Nightingale: A Novel"/>
    <s v="Kristin Hannah"/>
    <n v="4.8"/>
    <n v="49288"/>
    <n v="11"/>
    <n v="2015"/>
    <x v="1"/>
    <x v="0"/>
  </r>
  <r>
    <s v="The Nightingale: A Novel"/>
    <s v="Kristin Hannah"/>
    <n v="4.8"/>
    <n v="49288"/>
    <n v="11"/>
    <n v="2016"/>
    <x v="1"/>
    <x v="0"/>
  </r>
  <r>
    <s v="The Official SAT Study Guide"/>
    <s v="The College Board"/>
    <n v="4.4000000000000004"/>
    <n v="1201"/>
    <n v="40"/>
    <n v="2010"/>
    <x v="0"/>
    <x v="2"/>
  </r>
  <r>
    <s v="The Official SAT Study Guide"/>
    <s v="The College Board"/>
    <n v="4.4000000000000004"/>
    <n v="1201"/>
    <n v="40"/>
    <n v="2011"/>
    <x v="0"/>
    <x v="2"/>
  </r>
  <r>
    <s v="The Official SAT Study Guide"/>
    <s v="The College Board"/>
    <n v="4.4000000000000004"/>
    <n v="1201"/>
    <n v="40"/>
    <n v="2012"/>
    <x v="0"/>
    <x v="2"/>
  </r>
  <r>
    <s v="The Official SAT Study Guide"/>
    <s v="The College Board"/>
    <n v="4.4000000000000004"/>
    <n v="1201"/>
    <n v="40"/>
    <n v="2013"/>
    <x v="0"/>
    <x v="2"/>
  </r>
  <r>
    <s v="The Official SAT Study Guide"/>
    <s v="The College Board"/>
    <n v="4.4000000000000004"/>
    <n v="1201"/>
    <n v="40"/>
    <n v="2014"/>
    <x v="0"/>
    <x v="2"/>
  </r>
  <r>
    <s v="The Official SAT Study Guide, 2016 Edition (Official Study Guide for the New Sat)"/>
    <s v="The College Board"/>
    <n v="4.3"/>
    <n v="807"/>
    <n v="36"/>
    <n v="2016"/>
    <x v="0"/>
    <x v="2"/>
  </r>
  <r>
    <s v="The Paris Wife: A Novel"/>
    <s v="Paula McLain"/>
    <n v="4.3"/>
    <n v="3759"/>
    <n v="16"/>
    <n v="2011"/>
    <x v="1"/>
    <x v="2"/>
  </r>
  <r>
    <s v="The Pioneer Woman Cooks: A Year of Holidays: 140 Step-by-Step Recipes for Simple, Scrumptious Celebrations"/>
    <s v="Ree Drummond"/>
    <n v="4.8"/>
    <n v="2663"/>
    <n v="17"/>
    <n v="2013"/>
    <x v="0"/>
    <x v="0"/>
  </r>
  <r>
    <s v="The Pioneer Woman Cooks: Dinnertime - Comfort Classics, Freezer Food, 16-minute Meals, and Other Delicious Ways to Solveâ€¦"/>
    <s v="Ree Drummond"/>
    <n v="4.8"/>
    <n v="3428"/>
    <n v="14"/>
    <n v="2015"/>
    <x v="0"/>
    <x v="0"/>
  </r>
  <r>
    <s v="The Pioneer Woman Cooks: Food from My Frontier"/>
    <s v="Ree Drummond"/>
    <n v="4.8"/>
    <n v="2876"/>
    <n v="21"/>
    <n v="2012"/>
    <x v="0"/>
    <x v="0"/>
  </r>
  <r>
    <s v="The Plant Paradox Cookbook: 100 Delicious Recipes to Help You Lose Weight, Heal Your Gut, and Live Lectin-Free"/>
    <s v="Dr. Steven R Gundry MD"/>
    <n v="4.5"/>
    <n v="3601"/>
    <n v="18"/>
    <n v="2018"/>
    <x v="0"/>
    <x v="2"/>
  </r>
  <r>
    <s v="The Plant Paradox: The Hidden Dangers in &quot;Healthy&quot; Foods That Cause Disease and Weight Gain"/>
    <s v="Dr. Steven R Gundry MD"/>
    <n v="4.4000000000000004"/>
    <n v="7058"/>
    <n v="17"/>
    <n v="2018"/>
    <x v="0"/>
    <x v="2"/>
  </r>
  <r>
    <s v="The Pout-Pout Fish"/>
    <s v="Deborah Diesen"/>
    <n v="4.8"/>
    <n v="9784"/>
    <n v="5"/>
    <n v="2017"/>
    <x v="1"/>
    <x v="0"/>
  </r>
  <r>
    <s v="The Pout-Pout Fish"/>
    <s v="Deborah Diesen"/>
    <n v="4.8"/>
    <n v="9784"/>
    <n v="5"/>
    <n v="2018"/>
    <x v="1"/>
    <x v="0"/>
  </r>
  <r>
    <s v="The Power of Habit: Why We Do What We Do in Life and Business"/>
    <s v="Charles Duhigg"/>
    <n v="4.5999999999999996"/>
    <n v="10795"/>
    <n v="21"/>
    <n v="2012"/>
    <x v="0"/>
    <x v="1"/>
  </r>
  <r>
    <s v="The President Is Missing: A Novel"/>
    <s v="James Patterson"/>
    <n v="4.3"/>
    <n v="10191"/>
    <n v="18"/>
    <n v="2018"/>
    <x v="1"/>
    <x v="2"/>
  </r>
  <r>
    <s v="The Racketeer"/>
    <s v="John Grisham"/>
    <n v="4.3"/>
    <n v="14493"/>
    <n v="18"/>
    <n v="2012"/>
    <x v="1"/>
    <x v="2"/>
  </r>
  <r>
    <s v="The Red Pyramid (The Kane Chronicles, Book 1)"/>
    <s v="Rick Riordan"/>
    <n v="4.5999999999999996"/>
    <n v="2186"/>
    <n v="12"/>
    <n v="2010"/>
    <x v="1"/>
    <x v="1"/>
  </r>
  <r>
    <s v="The Road to Serfdom: Text and Documents--The Definitive Edition (The Collected Works of F. A. Hayek, Volume 2)"/>
    <s v="F. A. Hayek"/>
    <n v="4.5999999999999996"/>
    <n v="1204"/>
    <n v="14"/>
    <n v="2010"/>
    <x v="0"/>
    <x v="1"/>
  </r>
  <r>
    <s v="The Serpent's Shadow (The Kane Chronicles, Book 3)"/>
    <s v="Rick Riordan"/>
    <n v="4.8"/>
    <n v="2091"/>
    <n v="12"/>
    <n v="2012"/>
    <x v="1"/>
    <x v="0"/>
  </r>
  <r>
    <s v="The Shack: Where Tragedy Confronts Eternity"/>
    <s v="William P. Young"/>
    <n v="4.5999999999999996"/>
    <n v="19720"/>
    <n v="8"/>
    <n v="2009"/>
    <x v="1"/>
    <x v="1"/>
  </r>
  <r>
    <s v="The Shack: Where Tragedy Confronts Eternity"/>
    <s v="William P. Young"/>
    <n v="4.5999999999999996"/>
    <n v="19720"/>
    <n v="8"/>
    <n v="2017"/>
    <x v="1"/>
    <x v="1"/>
  </r>
  <r>
    <s v="The Short Second Life of Bree Tanner: An Eclipse Novella (The Twilight Saga)"/>
    <s v="Stephenie Meyer"/>
    <n v="4.5999999999999996"/>
    <n v="2122"/>
    <n v="0"/>
    <n v="2010"/>
    <x v="1"/>
    <x v="1"/>
  </r>
  <r>
    <s v="The Silent Patient"/>
    <s v="Alex Michaelides"/>
    <n v="4.5"/>
    <n v="27536"/>
    <n v="14"/>
    <n v="2019"/>
    <x v="1"/>
    <x v="2"/>
  </r>
  <r>
    <s v="The Son of Neptune (Heroes of Olympus, Book 2)"/>
    <s v="Rick Riordan"/>
    <n v="4.8"/>
    <n v="4290"/>
    <n v="10"/>
    <n v="2011"/>
    <x v="1"/>
    <x v="0"/>
  </r>
  <r>
    <s v="The Subtle Art of Not Giving a F*ck: A Counterintuitive Approach to Living a Good Life"/>
    <s v="Mark Manson"/>
    <n v="4.5999999999999996"/>
    <n v="26490"/>
    <n v="15"/>
    <n v="2017"/>
    <x v="0"/>
    <x v="1"/>
  </r>
  <r>
    <s v="The Subtle Art of Not Giving a F*ck: A Counterintuitive Approach to Living a Good Life"/>
    <s v="Mark Manson"/>
    <n v="4.5999999999999996"/>
    <n v="26490"/>
    <n v="15"/>
    <n v="2018"/>
    <x v="0"/>
    <x v="1"/>
  </r>
  <r>
    <s v="The Subtle Art of Not Giving a F*ck: A Counterintuitive Approach to Living a Good Life"/>
    <s v="Mark Manson"/>
    <n v="4.5999999999999996"/>
    <n v="26490"/>
    <n v="15"/>
    <n v="2019"/>
    <x v="0"/>
    <x v="1"/>
  </r>
  <r>
    <s v="The Sun and Her Flowers"/>
    <s v="Rupi Kaur"/>
    <n v="4.7"/>
    <n v="5487"/>
    <n v="9"/>
    <n v="2017"/>
    <x v="0"/>
    <x v="0"/>
  </r>
  <r>
    <s v="The Third Wheel (Diary of a Wimpy Kid, Book 7)"/>
    <s v="Jeff Kinney"/>
    <n v="4.7"/>
    <n v="6377"/>
    <n v="7"/>
    <n v="2012"/>
    <x v="1"/>
    <x v="0"/>
  </r>
  <r>
    <s v="The Throne of Fire (The Kane Chronicles, Book 2)"/>
    <s v="Rick Riordan"/>
    <n v="4.7"/>
    <n v="1463"/>
    <n v="10"/>
    <n v="2011"/>
    <x v="1"/>
    <x v="0"/>
  </r>
  <r>
    <s v="The Time Traveler's Wife"/>
    <s v="Audrey Niffenegger"/>
    <n v="4.4000000000000004"/>
    <n v="3759"/>
    <n v="6"/>
    <n v="2009"/>
    <x v="1"/>
    <x v="2"/>
  </r>
  <r>
    <s v="The Tipping Point: How Little Things Can Make a Big Difference"/>
    <s v="Malcolm Gladwell"/>
    <n v="4.4000000000000004"/>
    <n v="3503"/>
    <n v="9"/>
    <n v="2009"/>
    <x v="0"/>
    <x v="2"/>
  </r>
  <r>
    <s v="The Total Money Makeover: Classic Edition: A Proven Plan for Financial Fitness"/>
    <s v="Dave Ramsey"/>
    <n v="4.7"/>
    <n v="11550"/>
    <n v="10"/>
    <n v="2019"/>
    <x v="0"/>
    <x v="0"/>
  </r>
  <r>
    <s v="The Book of Basketball: The NBA According to The Sports Guy"/>
    <s v="Bill Simmons"/>
    <n v="4.7"/>
    <n v="858"/>
    <n v="53"/>
    <n v="2009"/>
    <x v="0"/>
    <x v="0"/>
  </r>
  <r>
    <s v="The Ugly Truth (Diary of a Wimpy Kid, Book 5)"/>
    <s v="Jeff Kinney"/>
    <n v="4.8"/>
    <n v="3796"/>
    <n v="12"/>
    <n v="2010"/>
    <x v="1"/>
    <x v="0"/>
  </r>
  <r>
    <s v="The Unofficial Harry Potter Cookbook: From Cauldron Cakes to Knickerbocker Glory--More Than 150 Magical Recipes forâ€¦"/>
    <s v="Dinah Bucholz"/>
    <n v="4.7"/>
    <n v="9030"/>
    <n v="10"/>
    <n v="2019"/>
    <x v="0"/>
    <x v="0"/>
  </r>
  <r>
    <s v="The Very Hungry Caterpillar"/>
    <s v="Eric Carle"/>
    <n v="4.9000000000000004"/>
    <n v="19546"/>
    <n v="5"/>
    <n v="2013"/>
    <x v="1"/>
    <x v="4"/>
  </r>
  <r>
    <s v="The Very Hungry Caterpillar"/>
    <s v="Eric Carle"/>
    <n v="4.9000000000000004"/>
    <n v="19546"/>
    <n v="5"/>
    <n v="2014"/>
    <x v="1"/>
    <x v="4"/>
  </r>
  <r>
    <s v="The Very Hungry Caterpillar"/>
    <s v="Eric Carle"/>
    <n v="4.9000000000000004"/>
    <n v="19546"/>
    <n v="5"/>
    <n v="2015"/>
    <x v="1"/>
    <x v="4"/>
  </r>
  <r>
    <s v="The Very Hungry Caterpillar"/>
    <s v="Eric Carle"/>
    <n v="4.9000000000000004"/>
    <n v="19546"/>
    <n v="5"/>
    <n v="2016"/>
    <x v="1"/>
    <x v="4"/>
  </r>
  <r>
    <s v="The Very Hungry Caterpillar"/>
    <s v="Eric Carle"/>
    <n v="4.9000000000000004"/>
    <n v="19546"/>
    <n v="5"/>
    <n v="2017"/>
    <x v="1"/>
    <x v="4"/>
  </r>
  <r>
    <s v="The Very Hungry Caterpillar"/>
    <s v="Eric Carle"/>
    <n v="4.9000000000000004"/>
    <n v="19546"/>
    <n v="5"/>
    <n v="2018"/>
    <x v="1"/>
    <x v="4"/>
  </r>
  <r>
    <s v="The Very Hungry Caterpillar"/>
    <s v="Eric Carle"/>
    <n v="4.9000000000000004"/>
    <n v="19546"/>
    <n v="5"/>
    <n v="2019"/>
    <x v="1"/>
    <x v="4"/>
  </r>
  <r>
    <s v="The Whole30: The 30-Day Guide to Total Health and Food Freedom"/>
    <s v="Melissa Hartwig Urban"/>
    <n v="4.5999999999999996"/>
    <n v="7508"/>
    <n v="16"/>
    <n v="2015"/>
    <x v="0"/>
    <x v="1"/>
  </r>
  <r>
    <s v="The Whole30: The 30-Day Guide to Total Health and Food Freedom"/>
    <s v="Melissa Hartwig Urban"/>
    <n v="4.5999999999999996"/>
    <n v="7508"/>
    <n v="16"/>
    <n v="2016"/>
    <x v="0"/>
    <x v="1"/>
  </r>
  <r>
    <s v="The Whole30: The 30-Day Guide to Total Health and Food Freedom"/>
    <s v="Melissa Hartwig Urban"/>
    <n v="4.5999999999999996"/>
    <n v="7508"/>
    <n v="16"/>
    <n v="2017"/>
    <x v="0"/>
    <x v="1"/>
  </r>
  <r>
    <s v="The Wonderful Things You Will Be"/>
    <s v="Emily Winfield Martin"/>
    <n v="4.9000000000000004"/>
    <n v="8842"/>
    <n v="10"/>
    <n v="2016"/>
    <x v="1"/>
    <x v="4"/>
  </r>
  <r>
    <s v="The Wonderful Things You Will Be"/>
    <s v="Emily Winfield Martin"/>
    <n v="4.9000000000000004"/>
    <n v="8842"/>
    <n v="10"/>
    <n v="2017"/>
    <x v="1"/>
    <x v="4"/>
  </r>
  <r>
    <s v="The Wonderful Things You Will Be"/>
    <s v="Emily Winfield Martin"/>
    <n v="4.9000000000000004"/>
    <n v="8842"/>
    <n v="10"/>
    <n v="2018"/>
    <x v="1"/>
    <x v="4"/>
  </r>
  <r>
    <s v="The Wonderful Things You Will Be"/>
    <s v="Emily Winfield Martin"/>
    <n v="4.9000000000000004"/>
    <n v="8842"/>
    <n v="10"/>
    <n v="2019"/>
    <x v="1"/>
    <x v="4"/>
  </r>
  <r>
    <s v="The Wonky Donkey"/>
    <s v="Craig Smith"/>
    <n v="4.8"/>
    <n v="30183"/>
    <n v="4"/>
    <n v="2018"/>
    <x v="1"/>
    <x v="0"/>
  </r>
  <r>
    <s v="The Wonky Donkey"/>
    <s v="Craig Smith"/>
    <n v="4.8"/>
    <n v="30183"/>
    <n v="4"/>
    <n v="2019"/>
    <x v="1"/>
    <x v="0"/>
  </r>
  <r>
    <s v="The Wright Brothers"/>
    <s v="David McCullough"/>
    <n v="4.7"/>
    <n v="6169"/>
    <n v="16"/>
    <n v="2015"/>
    <x v="0"/>
    <x v="0"/>
  </r>
  <r>
    <s v="Things That Matter: Three Decades of Passions, Pastimes and Politics [Deckled Edge]"/>
    <s v="Charles Krauthammer"/>
    <n v="4.7"/>
    <n v="7034"/>
    <n v="15"/>
    <n v="2013"/>
    <x v="0"/>
    <x v="0"/>
  </r>
  <r>
    <s v="Thinking, Fast and Slow"/>
    <s v="Daniel Kahneman"/>
    <n v="4.5999999999999996"/>
    <n v="11034"/>
    <n v="19"/>
    <n v="2011"/>
    <x v="0"/>
    <x v="1"/>
  </r>
  <r>
    <s v="Thinking, Fast and Slow"/>
    <s v="Daniel Kahneman"/>
    <n v="4.5999999999999996"/>
    <n v="11034"/>
    <n v="19"/>
    <n v="2012"/>
    <x v="0"/>
    <x v="1"/>
  </r>
  <r>
    <s v="Thirteen Reasons Why"/>
    <s v="Jay Asher"/>
    <n v="4.5"/>
    <n v="7932"/>
    <n v="9"/>
    <n v="2017"/>
    <x v="1"/>
    <x v="2"/>
  </r>
  <r>
    <s v="Thomas Jefferson: The Art of Power"/>
    <s v="Jon Meacham"/>
    <n v="4.5"/>
    <n v="1904"/>
    <n v="23"/>
    <n v="2012"/>
    <x v="0"/>
    <x v="2"/>
  </r>
  <r>
    <s v="Three Cups of Tea: One Man's Mission to Promote Peace - One School at a Time"/>
    <s v="Greg Mortenson"/>
    <n v="4.3"/>
    <n v="3319"/>
    <n v="11"/>
    <n v="2009"/>
    <x v="0"/>
    <x v="2"/>
  </r>
  <r>
    <s v="Three Cups of Tea: One Man's Mission to Promote Peace - One School at a Time"/>
    <s v="Greg Mortenson"/>
    <n v="4.3"/>
    <n v="3319"/>
    <n v="11"/>
    <n v="2010"/>
    <x v="0"/>
    <x v="2"/>
  </r>
  <r>
    <s v="Thug Kitchen: The Official Cookbook: Eat Like You Give a F*ck (Thug Kitchen Cookbooks)"/>
    <s v="Thug Kitchen"/>
    <n v="4.5999999999999996"/>
    <n v="11128"/>
    <n v="23"/>
    <n v="2014"/>
    <x v="0"/>
    <x v="1"/>
  </r>
  <r>
    <s v="Thug Kitchen: The Official Cookbook: Eat Like You Give a F*ck (Thug Kitchen Cookbooks)"/>
    <s v="Thug Kitchen"/>
    <n v="4.5999999999999996"/>
    <n v="11128"/>
    <n v="23"/>
    <n v="2015"/>
    <x v="0"/>
    <x v="1"/>
  </r>
  <r>
    <s v="Thug Kitchen: The Official Cookbook: Eat Like You Give a F*ck (Thug Kitchen Cookbooks)"/>
    <s v="Thug Kitchen"/>
    <n v="4.5999999999999996"/>
    <n v="11128"/>
    <n v="23"/>
    <n v="2016"/>
    <x v="0"/>
    <x v="1"/>
  </r>
  <r>
    <s v="Thug Kitchen: The Official Cookbook: Eat Like You Give a F*ck (Thug Kitchen Cookbooks)"/>
    <s v="Thug Kitchen"/>
    <n v="4.5999999999999996"/>
    <n v="11128"/>
    <n v="23"/>
    <n v="2017"/>
    <x v="0"/>
    <x v="1"/>
  </r>
  <r>
    <s v="Tina Fey: Bossypants"/>
    <s v="Tina Fey"/>
    <n v="4.3"/>
    <n v="5977"/>
    <n v="12"/>
    <n v="2011"/>
    <x v="0"/>
    <x v="2"/>
  </r>
  <r>
    <s v="To Kill a Mockingbird"/>
    <s v="Harper Lee"/>
    <n v="4.8"/>
    <n v="26234"/>
    <n v="0"/>
    <n v="2013"/>
    <x v="1"/>
    <x v="0"/>
  </r>
  <r>
    <s v="To Kill a Mockingbird"/>
    <s v="Harper Lee"/>
    <n v="4.8"/>
    <n v="26234"/>
    <n v="0"/>
    <n v="2014"/>
    <x v="1"/>
    <x v="0"/>
  </r>
  <r>
    <s v="To Kill a Mockingbird"/>
    <s v="Harper Lee"/>
    <n v="4.8"/>
    <n v="26234"/>
    <n v="0"/>
    <n v="2015"/>
    <x v="1"/>
    <x v="0"/>
  </r>
  <r>
    <s v="To Kill a Mockingbird"/>
    <s v="Harper Lee"/>
    <n v="4.8"/>
    <n v="26234"/>
    <n v="0"/>
    <n v="2016"/>
    <x v="1"/>
    <x v="0"/>
  </r>
  <r>
    <s v="To Kill a Mockingbird"/>
    <s v="Harper Lee"/>
    <n v="4.8"/>
    <n v="26234"/>
    <n v="7"/>
    <n v="2019"/>
    <x v="1"/>
    <x v="0"/>
  </r>
  <r>
    <s v="Tools of Titans: The Tactics, Routines, and Habits of Billionaires, Icons, and World-Class Performers"/>
    <s v="Timothy Ferriss"/>
    <n v="4.5999999999999996"/>
    <n v="4360"/>
    <n v="21"/>
    <n v="2017"/>
    <x v="0"/>
    <x v="1"/>
  </r>
  <r>
    <s v="Towers of Midnight (Wheel of Time, Book Thirteen)"/>
    <s v="Robert Jordan"/>
    <n v="4.8"/>
    <n v="2282"/>
    <n v="21"/>
    <n v="2010"/>
    <x v="1"/>
    <x v="0"/>
  </r>
  <r>
    <s v="True Compass: A Memoir"/>
    <s v="Edward M. Kennedy"/>
    <n v="4.5"/>
    <n v="438"/>
    <n v="15"/>
    <n v="2009"/>
    <x v="0"/>
    <x v="2"/>
  </r>
  <r>
    <s v="Twilight (The Twilight Saga, Book 1)"/>
    <s v="Stephenie Meyer"/>
    <n v="4.7"/>
    <n v="11676"/>
    <n v="9"/>
    <n v="2009"/>
    <x v="1"/>
    <x v="0"/>
  </r>
  <r>
    <s v="Ultimate Sticker Book: Frozen: More Than 60 Reusable Full-Color Stickers"/>
    <s v="DK"/>
    <n v="4.5"/>
    <n v="2586"/>
    <n v="5"/>
    <n v="2014"/>
    <x v="1"/>
    <x v="2"/>
  </r>
  <r>
    <s v="Unbroken: A World War II Story of Survival, Resilience, and Redemption"/>
    <s v="Laura Hillenbrand"/>
    <n v="4.8"/>
    <n v="29673"/>
    <n v="16"/>
    <n v="2010"/>
    <x v="0"/>
    <x v="0"/>
  </r>
  <r>
    <s v="Unbroken: A World War II Story of Survival, Resilience, and Redemption"/>
    <s v="Laura Hillenbrand"/>
    <n v="4.8"/>
    <n v="29673"/>
    <n v="16"/>
    <n v="2011"/>
    <x v="0"/>
    <x v="0"/>
  </r>
  <r>
    <s v="Unbroken: A World War II Story of Survival, Resilience, and Redemption"/>
    <s v="Laura Hillenbrand"/>
    <n v="4.8"/>
    <n v="29673"/>
    <n v="16"/>
    <n v="2012"/>
    <x v="0"/>
    <x v="0"/>
  </r>
  <r>
    <s v="Unbroken: A World War II Story of Survival, Resilience, and Redemption"/>
    <s v="Laura Hillenbrand"/>
    <n v="4.8"/>
    <n v="29673"/>
    <n v="13"/>
    <n v="2014"/>
    <x v="0"/>
    <x v="0"/>
  </r>
  <r>
    <s v="Unbroken: A World War II Story of Survival, Resilience, and Redemption"/>
    <s v="Laura Hillenbrand"/>
    <n v="4.8"/>
    <n v="29673"/>
    <n v="16"/>
    <n v="2014"/>
    <x v="0"/>
    <x v="0"/>
  </r>
  <r>
    <s v="Under the Dome: A Novel"/>
    <s v="Stephen King"/>
    <n v="4.3"/>
    <n v="6740"/>
    <n v="20"/>
    <n v="2009"/>
    <x v="1"/>
    <x v="2"/>
  </r>
  <r>
    <s v="Unfreedom of the Press"/>
    <s v="Mark R. Levin"/>
    <n v="4.9000000000000004"/>
    <n v="5956"/>
    <n v="11"/>
    <n v="2019"/>
    <x v="0"/>
    <x v="4"/>
  </r>
  <r>
    <s v="Unicorn Coloring Book: For Kids Ages 4-8 (US Edition) (Silly Bear Coloring Books)"/>
    <s v="Silly Bear"/>
    <n v="4.8"/>
    <n v="6108"/>
    <n v="4"/>
    <n v="2019"/>
    <x v="0"/>
    <x v="0"/>
  </r>
  <r>
    <s v="Uninvited: Living Loved When You Feel Less Than, Left Out, and Lonely"/>
    <s v="Lysa TerKeurst"/>
    <n v="4.7"/>
    <n v="4585"/>
    <n v="9"/>
    <n v="2016"/>
    <x v="0"/>
    <x v="0"/>
  </r>
  <r>
    <s v="Watchmen"/>
    <s v="Alan Moore"/>
    <n v="4.8"/>
    <n v="3829"/>
    <n v="42"/>
    <n v="2009"/>
    <x v="1"/>
    <x v="0"/>
  </r>
  <r>
    <s v="Water for Elephants: A Novel"/>
    <s v="Sara Gruen"/>
    <n v="4.5"/>
    <n v="8958"/>
    <n v="12"/>
    <n v="2011"/>
    <x v="1"/>
    <x v="2"/>
  </r>
  <r>
    <s v="What Happened"/>
    <s v="Hillary Rodham Clinton"/>
    <n v="4.5999999999999996"/>
    <n v="5492"/>
    <n v="18"/>
    <n v="2017"/>
    <x v="0"/>
    <x v="1"/>
  </r>
  <r>
    <s v="What If?: Serious Scientific Answers to Absurd Hypothetical Questions"/>
    <s v="Randall Munroe"/>
    <n v="4.7"/>
    <n v="9292"/>
    <n v="17"/>
    <n v="2014"/>
    <x v="0"/>
    <x v="0"/>
  </r>
  <r>
    <s v="What Pet Should I Get? (Classic Seuss)"/>
    <s v="Dr. Seuss"/>
    <n v="4.7"/>
    <n v="1873"/>
    <n v="14"/>
    <n v="2015"/>
    <x v="1"/>
    <x v="0"/>
  </r>
  <r>
    <s v="What Should Danny Do? (The Power to Choose Series)"/>
    <s v="Adir Levy"/>
    <n v="4.8"/>
    <n v="8170"/>
    <n v="13"/>
    <n v="2019"/>
    <x v="1"/>
    <x v="0"/>
  </r>
  <r>
    <s v="What to Expect When You're Expecting"/>
    <s v="Heidi Murkoff"/>
    <n v="4.4000000000000004"/>
    <n v="3341"/>
    <n v="9"/>
    <n v="2011"/>
    <x v="0"/>
    <x v="2"/>
  </r>
  <r>
    <s v="Wheat Belly: Lose the Wheat, Lose the Weight, and Find Your Path Back to Health"/>
    <s v="William Davis"/>
    <n v="4.4000000000000004"/>
    <n v="7497"/>
    <n v="6"/>
    <n v="2012"/>
    <x v="0"/>
    <x v="2"/>
  </r>
  <r>
    <s v="Wheat Belly: Lose the Wheat, Lose the Weight, and Find Your Path Back to Health"/>
    <s v="William Davis"/>
    <n v="4.4000000000000004"/>
    <n v="7497"/>
    <n v="6"/>
    <n v="2013"/>
    <x v="0"/>
    <x v="2"/>
  </r>
  <r>
    <s v="When Breath Becomes Air"/>
    <s v="Paul Kalanithi"/>
    <n v="4.8"/>
    <n v="13779"/>
    <n v="14"/>
    <n v="2016"/>
    <x v="0"/>
    <x v="0"/>
  </r>
  <r>
    <s v="Where the Crawdads Sing"/>
    <s v="Delia Owens"/>
    <n v="4.8"/>
    <n v="87841"/>
    <n v="15"/>
    <n v="2019"/>
    <x v="1"/>
    <x v="0"/>
  </r>
  <r>
    <s v="Where the Wild Things Are"/>
    <s v="Maurice Sendak"/>
    <n v="4.8"/>
    <n v="9967"/>
    <n v="13"/>
    <n v="2009"/>
    <x v="1"/>
    <x v="0"/>
  </r>
  <r>
    <s v="Whose Boat Is This Boat?: Comments That Don't Help in the Aftermath of a Hurricane"/>
    <s v="The Staff of The Late Show withÂ…"/>
    <n v="4.5999999999999996"/>
    <n v="6669"/>
    <n v="12"/>
    <n v="2018"/>
    <x v="0"/>
    <x v="1"/>
  </r>
  <r>
    <s v="Wild: From Lost to Found on the Pacific Crest Trail"/>
    <s v="Cheryl Strayed"/>
    <n v="4.4000000000000004"/>
    <n v="17044"/>
    <n v="18"/>
    <n v="2012"/>
    <x v="0"/>
    <x v="2"/>
  </r>
  <r>
    <s v="Winter of the World: Book Two of the Century Trilogy"/>
    <s v="Ken Follett"/>
    <n v="4.5"/>
    <n v="10760"/>
    <n v="15"/>
    <n v="2012"/>
    <x v="1"/>
    <x v="2"/>
  </r>
  <r>
    <s v="Women Food and God: An Unexpected Path to Almost Everything"/>
    <s v="Geneen Roth"/>
    <n v="4.2"/>
    <n v="1302"/>
    <n v="11"/>
    <n v="2010"/>
    <x v="0"/>
    <x v="2"/>
  </r>
  <r>
    <s v="Wonder"/>
    <s v="R. J. Palacio"/>
    <n v="4.8"/>
    <n v="21625"/>
    <n v="9"/>
    <n v="2013"/>
    <x v="1"/>
    <x v="0"/>
  </r>
  <r>
    <s v="Wonder"/>
    <s v="R. J. Palacio"/>
    <n v="4.8"/>
    <n v="21625"/>
    <n v="9"/>
    <n v="2014"/>
    <x v="1"/>
    <x v="0"/>
  </r>
  <r>
    <s v="Wonder"/>
    <s v="R. J. Palacio"/>
    <n v="4.8"/>
    <n v="21625"/>
    <n v="9"/>
    <n v="2015"/>
    <x v="1"/>
    <x v="0"/>
  </r>
  <r>
    <s v="Wonder"/>
    <s v="R. J. Palacio"/>
    <n v="4.8"/>
    <n v="21625"/>
    <n v="9"/>
    <n v="2016"/>
    <x v="1"/>
    <x v="0"/>
  </r>
  <r>
    <s v="Wonder"/>
    <s v="R. J. Palacio"/>
    <n v="4.8"/>
    <n v="21625"/>
    <n v="9"/>
    <n v="2017"/>
    <x v="1"/>
    <x v="0"/>
  </r>
  <r>
    <s v="Wrecking Ball (Diary of a Wimpy Kid Book 14)"/>
    <s v="Jeff Kinney"/>
    <n v="4.9000000000000004"/>
    <n v="9413"/>
    <n v="8"/>
    <n v="2019"/>
    <x v="1"/>
    <x v="4"/>
  </r>
  <r>
    <s v="You Are a Badass: How to Stop Doubting Your Greatness and Start Living an Awesome Life"/>
    <s v="Jen Sincero"/>
    <n v="4.7"/>
    <n v="14331"/>
    <n v="8"/>
    <n v="2016"/>
    <x v="0"/>
    <x v="0"/>
  </r>
  <r>
    <s v="You Are a Badass: How to Stop Doubting Your Greatness and Start Living an Awesome Life"/>
    <s v="Jen Sincero"/>
    <n v="4.7"/>
    <n v="14331"/>
    <n v="8"/>
    <n v="2017"/>
    <x v="0"/>
    <x v="0"/>
  </r>
  <r>
    <s v="You Are a Badass: How to Stop Doubting Your Greatness and Start Living an Awesome Life"/>
    <s v="Jen Sincero"/>
    <n v="4.7"/>
    <n v="14331"/>
    <n v="8"/>
    <n v="2018"/>
    <x v="0"/>
    <x v="0"/>
  </r>
  <r>
    <s v="You Are a Badass: How to Stop Doubting Your Greatness and Start Living an Awesome Life"/>
    <s v="Jen Sincero"/>
    <n v="4.7"/>
    <n v="14331"/>
    <n v="8"/>
    <n v="2019"/>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111">
  <location ref="B7:E14" firstHeaderRow="1" firstDataRow="2" firstDataCol="1"/>
  <pivotFields count="8">
    <pivotField compact="0" outline="0" showAll="0"/>
    <pivotField compact="0" outline="0" showAll="0"/>
    <pivotField compact="0" outline="0" showAll="0"/>
    <pivotField axis="axisRow" dataField="1" compact="0" outline="0" showAll="0" sortType="ascending">
      <items count="8">
        <item x="0"/>
        <item x="1"/>
        <item x="2"/>
        <item x="3"/>
        <item x="4"/>
        <item x="5"/>
        <item x="6"/>
        <item t="default"/>
      </items>
      <autoSortScope>
        <pivotArea dataOnly="0" outline="0" fieldPosition="0">
          <references count="1">
            <reference field="4294967294" count="1" selected="0">
              <x v="0"/>
            </reference>
          </references>
        </pivotArea>
      </autoSortScope>
    </pivotField>
    <pivotField compact="0" numFmtId="165" outline="0" showAll="0">
      <items count="15">
        <item n="0-1" x="0"/>
        <item x="1"/>
        <item x="2"/>
        <item x="3"/>
        <item x="4"/>
        <item x="5"/>
        <item x="6"/>
        <item x="7"/>
        <item x="8"/>
        <item x="9"/>
        <item x="10"/>
        <item x="11"/>
        <item x="12"/>
        <item x="13"/>
        <item t="default"/>
      </items>
    </pivotField>
    <pivotField compact="0" outline="0" showAll="0">
      <items count="12">
        <item x="7"/>
        <item x="6"/>
        <item x="1"/>
        <item x="10"/>
        <item x="9"/>
        <item x="5"/>
        <item x="8"/>
        <item x="0"/>
        <item x="3"/>
        <item x="2"/>
        <item x="4"/>
        <item t="default"/>
      </items>
    </pivotField>
    <pivotField axis="axisCol" compact="0" outline="0" multipleItemSelectionAllowed="1" showAll="0">
      <items count="3">
        <item x="1"/>
        <item x="0"/>
        <item t="default"/>
      </items>
    </pivotField>
    <pivotField compact="0" outline="0" showAll="0"/>
  </pivotFields>
  <rowFields count="1">
    <field x="3"/>
  </rowFields>
  <rowItems count="6">
    <i>
      <x v="5"/>
    </i>
    <i>
      <x v="4"/>
    </i>
    <i>
      <x v="3"/>
    </i>
    <i>
      <x v="2"/>
    </i>
    <i>
      <x v="1"/>
    </i>
    <i t="grand">
      <x/>
    </i>
  </rowItems>
  <colFields count="1">
    <field x="6"/>
  </colFields>
  <colItems count="3">
    <i>
      <x/>
    </i>
    <i>
      <x v="1"/>
    </i>
    <i t="grand">
      <x/>
    </i>
  </colItems>
  <dataFields count="1">
    <dataField name="Count of Reviews" fld="3" subtotal="count" baseField="0" baseItem="0"/>
  </dataFields>
  <chartFormats count="6">
    <chartFormat chart="91" format="2" series="1">
      <pivotArea type="data" outline="0" fieldPosition="0">
        <references count="1">
          <reference field="4294967294" count="1" selected="0">
            <x v="0"/>
          </reference>
        </references>
      </pivotArea>
    </chartFormat>
    <chartFormat chart="91" format="3" series="1">
      <pivotArea type="data" outline="0" fieldPosition="0">
        <references count="2">
          <reference field="4294967294" count="1" selected="0">
            <x v="0"/>
          </reference>
          <reference field="6" count="1" selected="0">
            <x v="1"/>
          </reference>
        </references>
      </pivotArea>
    </chartFormat>
    <chartFormat chart="91" format="4" series="1">
      <pivotArea type="data" outline="0" fieldPosition="0">
        <references count="2">
          <reference field="4294967294" count="1" selected="0">
            <x v="0"/>
          </reference>
          <reference field="6" count="1" selected="0">
            <x v="0"/>
          </reference>
        </references>
      </pivotArea>
    </chartFormat>
    <chartFormat chart="104" format="7" series="1">
      <pivotArea type="data" outline="0" fieldPosition="0">
        <references count="2">
          <reference field="4294967294" count="1" selected="0">
            <x v="0"/>
          </reference>
          <reference field="6" count="1" selected="0">
            <x v="0"/>
          </reference>
        </references>
      </pivotArea>
    </chartFormat>
    <chartFormat chart="104" format="8" series="1">
      <pivotArea type="data" outline="0" fieldPosition="0">
        <references count="2">
          <reference field="4294967294" count="1" selected="0">
            <x v="0"/>
          </reference>
          <reference field="6" count="1" selected="0">
            <x v="1"/>
          </reference>
        </references>
      </pivotArea>
    </chartFormat>
    <chartFormat chart="104" format="9" series="1">
      <pivotArea type="data" outline="0" fieldPosition="0">
        <references count="1">
          <reference field="4294967294" count="1" selected="0">
            <x v="0"/>
          </reference>
        </references>
      </pivotArea>
    </chartFormat>
  </chartFormats>
  <pivotTableStyleInfo name="PivotTable Style 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riceFreq" cacheId="2"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91">
  <location ref="B7:E18" firstHeaderRow="1" firstDataRow="2" firstDataCol="1"/>
  <pivotFields count="8">
    <pivotField dataField="1" compact="0" outline="0" showAll="0"/>
    <pivotField compact="0" outline="0" showAll="0"/>
    <pivotField compact="0" outline="0" showAll="0"/>
    <pivotField compact="0" outline="0" showAll="0">
      <items count="8">
        <item x="0"/>
        <item x="1"/>
        <item x="2"/>
        <item x="3"/>
        <item x="4"/>
        <item x="5"/>
        <item x="6"/>
        <item t="default"/>
      </items>
    </pivotField>
    <pivotField axis="axisRow" compact="0" numFmtId="165" outline="0" showAll="0">
      <items count="15">
        <item n="0-1" x="0"/>
        <item x="1"/>
        <item x="2"/>
        <item x="3"/>
        <item x="4"/>
        <item x="5"/>
        <item x="6"/>
        <item x="7"/>
        <item x="8"/>
        <item x="9"/>
        <item x="10"/>
        <item x="11"/>
        <item x="12"/>
        <item x="13"/>
        <item t="default"/>
      </items>
    </pivotField>
    <pivotField compact="0" outline="0" showAll="0">
      <items count="12">
        <item x="7"/>
        <item x="6"/>
        <item x="1"/>
        <item x="10"/>
        <item x="9"/>
        <item x="5"/>
        <item x="8"/>
        <item x="0"/>
        <item x="3"/>
        <item x="2"/>
        <item x="4"/>
        <item t="default"/>
      </items>
    </pivotField>
    <pivotField axis="axisCol" compact="0" outline="0" multipleItemSelectionAllowed="1" showAll="0">
      <items count="3">
        <item x="1"/>
        <item x="0"/>
        <item t="default"/>
      </items>
    </pivotField>
    <pivotField compact="0" outline="0" showAll="0"/>
  </pivotFields>
  <rowFields count="1">
    <field x="4"/>
  </rowFields>
  <rowItems count="10">
    <i>
      <x/>
    </i>
    <i>
      <x v="1"/>
    </i>
    <i>
      <x v="2"/>
    </i>
    <i>
      <x v="3"/>
    </i>
    <i>
      <x v="4"/>
    </i>
    <i>
      <x v="5"/>
    </i>
    <i>
      <x v="6"/>
    </i>
    <i>
      <x v="9"/>
    </i>
    <i>
      <x v="11"/>
    </i>
    <i t="grand">
      <x/>
    </i>
  </rowItems>
  <colFields count="1">
    <field x="6"/>
  </colFields>
  <colItems count="3">
    <i>
      <x/>
    </i>
    <i>
      <x v="1"/>
    </i>
    <i t="grand">
      <x/>
    </i>
  </colItems>
  <dataFields count="1">
    <dataField name="count of name" fld="0" subtotal="count" baseField="0" baseItem="0"/>
  </dataFields>
  <chartFormats count="16">
    <chartFormat chart="1" format="3" series="1">
      <pivotArea type="data" outline="0" fieldPosition="0">
        <references count="2">
          <reference field="4294967294" count="1" selected="0">
            <x v="0"/>
          </reference>
          <reference field="6" count="1" selected="0">
            <x v="0"/>
          </reference>
        </references>
      </pivotArea>
    </chartFormat>
    <chartFormat chart="1" format="4" series="1">
      <pivotArea type="data" outline="0" fieldPosition="0">
        <references count="2">
          <reference field="4294967294" count="1" selected="0">
            <x v="0"/>
          </reference>
          <reference field="6" count="1" selected="0">
            <x v="1"/>
          </reference>
        </references>
      </pivotArea>
    </chartFormat>
    <chartFormat chart="11" format="0" series="1">
      <pivotArea type="data" outline="0" fieldPosition="0">
        <references count="2">
          <reference field="4294967294" count="1" selected="0">
            <x v="0"/>
          </reference>
          <reference field="6" count="1" selected="0">
            <x v="0"/>
          </reference>
        </references>
      </pivotArea>
    </chartFormat>
    <chartFormat chart="11" format="1" series="1">
      <pivotArea type="data" outline="0" fieldPosition="0">
        <references count="2">
          <reference field="4294967294" count="1" selected="0">
            <x v="0"/>
          </reference>
          <reference field="6" count="1" selected="0">
            <x v="1"/>
          </reference>
        </references>
      </pivotArea>
    </chartFormat>
    <chartFormat chart="15" format="0" series="1">
      <pivotArea type="data" outline="0" fieldPosition="0">
        <references count="1">
          <reference field="4294967294" count="1" selected="0">
            <x v="0"/>
          </reference>
        </references>
      </pivotArea>
    </chartFormat>
    <chartFormat chart="15" format="1" series="1">
      <pivotArea type="data" outline="0" fieldPosition="0">
        <references count="2">
          <reference field="4294967294" count="1" selected="0">
            <x v="0"/>
          </reference>
          <reference field="6" count="1" selected="0">
            <x v="0"/>
          </reference>
        </references>
      </pivotArea>
    </chartFormat>
    <chartFormat chart="15" format="2" series="1">
      <pivotArea type="data" outline="0" fieldPosition="0">
        <references count="2">
          <reference field="4294967294" count="1" selected="0">
            <x v="0"/>
          </reference>
          <reference field="6" count="1" selected="0">
            <x v="1"/>
          </reference>
        </references>
      </pivotArea>
    </chartFormat>
    <chartFormat chart="18" format="7" series="1">
      <pivotArea type="data" outline="0" fieldPosition="0">
        <references count="2">
          <reference field="4294967294" count="1" selected="0">
            <x v="0"/>
          </reference>
          <reference field="6" count="1" selected="0">
            <x v="0"/>
          </reference>
        </references>
      </pivotArea>
    </chartFormat>
    <chartFormat chart="18" format="8" series="1">
      <pivotArea type="data" outline="0" fieldPosition="0">
        <references count="2">
          <reference field="4294967294" count="1" selected="0">
            <x v="0"/>
          </reference>
          <reference field="6" count="1" selected="0">
            <x v="1"/>
          </reference>
        </references>
      </pivotArea>
    </chartFormat>
    <chartFormat chart="71" format="3" series="1">
      <pivotArea type="data" outline="0" fieldPosition="0">
        <references count="2">
          <reference field="4294967294" count="1" selected="0">
            <x v="0"/>
          </reference>
          <reference field="6" count="1" selected="0">
            <x v="0"/>
          </reference>
        </references>
      </pivotArea>
    </chartFormat>
    <chartFormat chart="71" format="4" series="1">
      <pivotArea type="data" outline="0" fieldPosition="0">
        <references count="2">
          <reference field="4294967294" count="1" selected="0">
            <x v="0"/>
          </reference>
          <reference field="6" count="1" selected="0">
            <x v="1"/>
          </reference>
        </references>
      </pivotArea>
    </chartFormat>
    <chartFormat chart="72" format="5" series="1">
      <pivotArea type="data" outline="0" fieldPosition="0">
        <references count="2">
          <reference field="4294967294" count="1" selected="0">
            <x v="0"/>
          </reference>
          <reference field="6" count="1" selected="0">
            <x v="0"/>
          </reference>
        </references>
      </pivotArea>
    </chartFormat>
    <chartFormat chart="72" format="6" series="1">
      <pivotArea type="data" outline="0" fieldPosition="0">
        <references count="2">
          <reference field="4294967294" count="1" selected="0">
            <x v="0"/>
          </reference>
          <reference field="6" count="1" selected="0">
            <x v="1"/>
          </reference>
        </references>
      </pivotArea>
    </chartFormat>
    <chartFormat chart="18" format="9">
      <pivotArea type="data" outline="0" fieldPosition="0">
        <references count="3">
          <reference field="4294967294" count="1" selected="0">
            <x v="0"/>
          </reference>
          <reference field="4" count="1" selected="0">
            <x v="2"/>
          </reference>
          <reference field="6" count="1" selected="0">
            <x v="1"/>
          </reference>
        </references>
      </pivotArea>
    </chartFormat>
    <chartFormat chart="89" format="5" series="1">
      <pivotArea type="data" outline="0" fieldPosition="0">
        <references count="2">
          <reference field="4294967294" count="1" selected="0">
            <x v="0"/>
          </reference>
          <reference field="6" count="1" selected="0">
            <x v="0"/>
          </reference>
        </references>
      </pivotArea>
    </chartFormat>
    <chartFormat chart="89" format="6" series="1">
      <pivotArea type="data" outline="0" fieldPosition="0">
        <references count="2">
          <reference field="4294967294" count="1" selected="0">
            <x v="0"/>
          </reference>
          <reference field="6" count="1" selected="0">
            <x v="1"/>
          </reference>
        </references>
      </pivotArea>
    </chartFormat>
  </chartFormats>
  <pivotTableStyleInfo name="PivotTable Style 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110">
  <location ref="B6:E19" firstHeaderRow="1" firstDataRow="2" firstDataCol="1"/>
  <pivotFields count="8">
    <pivotField compact="0" outline="0" showAll="0"/>
    <pivotField compact="0" outline="0" showAll="0"/>
    <pivotField compact="0" outline="0" showAll="0"/>
    <pivotField compact="0" outline="0" showAll="0">
      <items count="8">
        <item x="0"/>
        <item x="1"/>
        <item x="2"/>
        <item x="3"/>
        <item x="4"/>
        <item x="5"/>
        <item x="6"/>
        <item t="default"/>
      </items>
    </pivotField>
    <pivotField dataField="1" compact="0" numFmtId="165" outline="0" showAll="0"/>
    <pivotField axis="axisRow" compact="0" outline="0" showAll="0">
      <items count="12">
        <item x="7"/>
        <item x="6"/>
        <item x="1"/>
        <item x="10"/>
        <item x="9"/>
        <item x="5"/>
        <item x="8"/>
        <item x="0"/>
        <item x="3"/>
        <item x="2"/>
        <item x="4"/>
        <item t="default"/>
      </items>
    </pivotField>
    <pivotField axis="axisCol" compact="0" outline="0" multipleItemSelectionAllowed="1" showAll="0">
      <items count="3">
        <item x="1"/>
        <item x="0"/>
        <item t="default"/>
      </items>
    </pivotField>
    <pivotField compact="0" outline="0" showAll="0"/>
  </pivotFields>
  <rowFields count="1">
    <field x="5"/>
  </rowFields>
  <rowItems count="12">
    <i>
      <x/>
    </i>
    <i>
      <x v="1"/>
    </i>
    <i>
      <x v="2"/>
    </i>
    <i>
      <x v="3"/>
    </i>
    <i>
      <x v="4"/>
    </i>
    <i>
      <x v="5"/>
    </i>
    <i>
      <x v="6"/>
    </i>
    <i>
      <x v="7"/>
    </i>
    <i>
      <x v="8"/>
    </i>
    <i>
      <x v="9"/>
    </i>
    <i>
      <x v="10"/>
    </i>
    <i t="grand">
      <x/>
    </i>
  </rowItems>
  <colFields count="1">
    <field x="6"/>
  </colFields>
  <colItems count="3">
    <i>
      <x/>
    </i>
    <i>
      <x v="1"/>
    </i>
    <i t="grand">
      <x/>
    </i>
  </colItems>
  <dataFields count="1">
    <dataField name="Average of Price" fld="4" subtotal="average" baseField="0" baseItem="0" numFmtId="4"/>
  </dataFields>
  <formats count="1">
    <format dxfId="22">
      <pivotArea outline="0" collapsedLevelsAreSubtotals="1" fieldPosition="0"/>
    </format>
  </formats>
  <conditionalFormats count="3">
    <conditionalFormat priority="4">
      <pivotAreas count="1">
        <pivotArea type="data" grandCol="1" outline="0" collapsedLevelsAreSubtotals="1" fieldPosition="0">
          <references count="2">
            <reference field="4294967294" count="1" selected="0">
              <x v="0"/>
            </reference>
            <reference field="5" count="11" selected="0">
              <x v="0"/>
              <x v="1"/>
              <x v="2"/>
              <x v="3"/>
              <x v="4"/>
              <x v="5"/>
              <x v="6"/>
              <x v="7"/>
              <x v="8"/>
              <x v="9"/>
              <x v="10"/>
            </reference>
          </references>
        </pivotArea>
      </pivotAreas>
    </conditionalFormat>
    <conditionalFormat priority="3">
      <pivotAreas count="1">
        <pivotArea type="data" grandCol="1" outline="0" collapsedLevelsAreSubtotals="1" fieldPosition="0">
          <references count="2">
            <reference field="4294967294" count="1" selected="0">
              <x v="0"/>
            </reference>
            <reference field="5" count="11" selected="0">
              <x v="0"/>
              <x v="1"/>
              <x v="2"/>
              <x v="3"/>
              <x v="4"/>
              <x v="5"/>
              <x v="6"/>
              <x v="7"/>
              <x v="8"/>
              <x v="9"/>
              <x v="10"/>
            </reference>
          </references>
        </pivotArea>
      </pivotAreas>
    </conditionalFormat>
    <conditionalFormat priority="1">
      <pivotAreas count="1">
        <pivotArea type="data" grandCol="1" outline="0" collapsedLevelsAreSubtotals="1" fieldPosition="0">
          <references count="2">
            <reference field="4294967294" count="1" selected="0">
              <x v="0"/>
            </reference>
            <reference field="5" count="11" selected="0">
              <x v="0"/>
              <x v="1"/>
              <x v="2"/>
              <x v="3"/>
              <x v="4"/>
              <x v="5"/>
              <x v="6"/>
              <x v="7"/>
              <x v="8"/>
              <x v="9"/>
              <x v="10"/>
            </reference>
          </references>
        </pivotArea>
      </pivotAreas>
    </conditionalFormat>
  </conditionalFormats>
  <chartFormats count="12">
    <chartFormat chart="53" format="0" series="1">
      <pivotArea type="data" outline="0" fieldPosition="0">
        <references count="2">
          <reference field="4294967294" count="1" selected="0">
            <x v="0"/>
          </reference>
          <reference field="6" count="1" selected="0">
            <x v="0"/>
          </reference>
        </references>
      </pivotArea>
    </chartFormat>
    <chartFormat chart="53" format="1" series="1">
      <pivotArea type="data" outline="0" fieldPosition="0">
        <references count="2">
          <reference field="4294967294" count="1" selected="0">
            <x v="0"/>
          </reference>
          <reference field="6" count="1" selected="0">
            <x v="1"/>
          </reference>
        </references>
      </pivotArea>
    </chartFormat>
    <chartFormat chart="59" format="4" series="1">
      <pivotArea type="data" outline="0" fieldPosition="0">
        <references count="2">
          <reference field="4294967294" count="1" selected="0">
            <x v="0"/>
          </reference>
          <reference field="6" count="1" selected="0">
            <x v="0"/>
          </reference>
        </references>
      </pivotArea>
    </chartFormat>
    <chartFormat chart="59" format="5" series="1">
      <pivotArea type="data" outline="0" fieldPosition="0">
        <references count="2">
          <reference field="4294967294" count="1" selected="0">
            <x v="0"/>
          </reference>
          <reference field="6" count="1" selected="0">
            <x v="1"/>
          </reference>
        </references>
      </pivotArea>
    </chartFormat>
    <chartFormat chart="95" format="4" series="1">
      <pivotArea type="data" outline="0" fieldPosition="0">
        <references count="2">
          <reference field="4294967294" count="1" selected="0">
            <x v="0"/>
          </reference>
          <reference field="6" count="1" selected="0">
            <x v="0"/>
          </reference>
        </references>
      </pivotArea>
    </chartFormat>
    <chartFormat chart="95" format="5" series="1">
      <pivotArea type="data" outline="0" fieldPosition="0">
        <references count="2">
          <reference field="4294967294" count="1" selected="0">
            <x v="0"/>
          </reference>
          <reference field="6" count="1" selected="0">
            <x v="1"/>
          </reference>
        </references>
      </pivotArea>
    </chartFormat>
    <chartFormat chart="99" format="6" series="1">
      <pivotArea type="data" outline="0" fieldPosition="0">
        <references count="2">
          <reference field="4294967294" count="1" selected="0">
            <x v="0"/>
          </reference>
          <reference field="6" count="1" selected="0">
            <x v="0"/>
          </reference>
        </references>
      </pivotArea>
    </chartFormat>
    <chartFormat chart="99" format="7" series="1">
      <pivotArea type="data" outline="0" fieldPosition="0">
        <references count="2">
          <reference field="4294967294" count="1" selected="0">
            <x v="0"/>
          </reference>
          <reference field="6" count="1" selected="0">
            <x v="1"/>
          </reference>
        </references>
      </pivotArea>
    </chartFormat>
    <chartFormat chart="100" format="8" series="1">
      <pivotArea type="data" outline="0" fieldPosition="0">
        <references count="2">
          <reference field="4294967294" count="1" selected="0">
            <x v="0"/>
          </reference>
          <reference field="6" count="1" selected="0">
            <x v="0"/>
          </reference>
        </references>
      </pivotArea>
    </chartFormat>
    <chartFormat chart="100" format="9" series="1">
      <pivotArea type="data" outline="0" fieldPosition="0">
        <references count="2">
          <reference field="4294967294" count="1" selected="0">
            <x v="0"/>
          </reference>
          <reference field="6" count="1" selected="0">
            <x v="1"/>
          </reference>
        </references>
      </pivotArea>
    </chartFormat>
    <chartFormat chart="105" format="10" series="1">
      <pivotArea type="data" outline="0" fieldPosition="0">
        <references count="2">
          <reference field="4294967294" count="1" selected="0">
            <x v="0"/>
          </reference>
          <reference field="6" count="1" selected="0">
            <x v="0"/>
          </reference>
        </references>
      </pivotArea>
    </chartFormat>
    <chartFormat chart="105" format="11" series="1">
      <pivotArea type="data" outline="0" fieldPosition="0">
        <references count="2">
          <reference field="4294967294" count="1" selected="0">
            <x v="0"/>
          </reference>
          <reference field="6" count="1" selected="0">
            <x v="1"/>
          </reference>
        </references>
      </pivotArea>
    </chartFormat>
  </chartFormats>
  <pivotTableStyleInfo name="PivotTable Style 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Avg RagingYEar" cacheId="2"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100">
  <location ref="B4:E17" firstHeaderRow="1" firstDataRow="2" firstDataCol="1"/>
  <pivotFields count="8">
    <pivotField compact="0" outline="0" showAll="0"/>
    <pivotField compact="0" outline="0" showAll="0"/>
    <pivotField dataField="1" compact="0" outline="0" showAll="0"/>
    <pivotField compact="0" outline="0" showAll="0">
      <items count="8">
        <item x="0"/>
        <item x="1"/>
        <item x="2"/>
        <item x="3"/>
        <item x="4"/>
        <item x="5"/>
        <item x="6"/>
        <item t="default"/>
      </items>
    </pivotField>
    <pivotField compact="0" numFmtId="165" outline="0" showAll="0"/>
    <pivotField axis="axisRow" compact="0" outline="0" showAll="0">
      <items count="12">
        <item x="7"/>
        <item x="6"/>
        <item x="1"/>
        <item x="10"/>
        <item x="9"/>
        <item x="5"/>
        <item x="8"/>
        <item x="0"/>
        <item x="3"/>
        <item x="2"/>
        <item x="4"/>
        <item t="default"/>
      </items>
    </pivotField>
    <pivotField axis="axisCol" compact="0" outline="0" multipleItemSelectionAllowed="1" showAll="0">
      <items count="3">
        <item x="1"/>
        <item x="0"/>
        <item t="default"/>
      </items>
    </pivotField>
    <pivotField compact="0" outline="0" showAll="0"/>
  </pivotFields>
  <rowFields count="1">
    <field x="5"/>
  </rowFields>
  <rowItems count="12">
    <i>
      <x/>
    </i>
    <i>
      <x v="1"/>
    </i>
    <i>
      <x v="2"/>
    </i>
    <i>
      <x v="3"/>
    </i>
    <i>
      <x v="4"/>
    </i>
    <i>
      <x v="5"/>
    </i>
    <i>
      <x v="6"/>
    </i>
    <i>
      <x v="7"/>
    </i>
    <i>
      <x v="8"/>
    </i>
    <i>
      <x v="9"/>
    </i>
    <i>
      <x v="10"/>
    </i>
    <i t="grand">
      <x/>
    </i>
  </rowItems>
  <colFields count="1">
    <field x="6"/>
  </colFields>
  <colItems count="3">
    <i>
      <x/>
    </i>
    <i>
      <x v="1"/>
    </i>
    <i t="grand">
      <x/>
    </i>
  </colItems>
  <dataFields count="1">
    <dataField name="Average of User Rating" fld="2" subtotal="average" baseField="0" baseItem="0"/>
  </dataFields>
  <formats count="1">
    <format dxfId="21">
      <pivotArea outline="0" collapsedLevelsAreSubtotals="1" fieldPosition="0"/>
    </format>
  </formats>
  <chartFormats count="9">
    <chartFormat chart="70" format="0" series="1">
      <pivotArea type="data" outline="0" fieldPosition="0">
        <references count="1">
          <reference field="4294967294" count="1" selected="0">
            <x v="0"/>
          </reference>
        </references>
      </pivotArea>
    </chartFormat>
    <chartFormat chart="70" format="1" series="1">
      <pivotArea type="data" outline="0" fieldPosition="0">
        <references count="2">
          <reference field="4294967294" count="1" selected="0">
            <x v="0"/>
          </reference>
          <reference field="6" count="1" selected="0">
            <x v="1"/>
          </reference>
        </references>
      </pivotArea>
    </chartFormat>
    <chartFormat chart="70" format="2" series="1">
      <pivotArea type="data" outline="0" fieldPosition="0">
        <references count="2">
          <reference field="4294967294" count="1" selected="0">
            <x v="0"/>
          </reference>
          <reference field="6" count="1" selected="0">
            <x v="0"/>
          </reference>
        </references>
      </pivotArea>
    </chartFormat>
    <chartFormat chart="82" format="3" series="1">
      <pivotArea type="data" outline="0" fieldPosition="0">
        <references count="2">
          <reference field="4294967294" count="1" selected="0">
            <x v="0"/>
          </reference>
          <reference field="6" count="1" selected="0">
            <x v="0"/>
          </reference>
        </references>
      </pivotArea>
    </chartFormat>
    <chartFormat chart="82" format="4" series="1">
      <pivotArea type="data" outline="0" fieldPosition="0">
        <references count="2">
          <reference field="4294967294" count="1" selected="0">
            <x v="0"/>
          </reference>
          <reference field="6" count="1" selected="0">
            <x v="1"/>
          </reference>
        </references>
      </pivotArea>
    </chartFormat>
    <chartFormat chart="83" format="5" series="1">
      <pivotArea type="data" outline="0" fieldPosition="0">
        <references count="2">
          <reference field="4294967294" count="1" selected="0">
            <x v="0"/>
          </reference>
          <reference field="6" count="1" selected="0">
            <x v="0"/>
          </reference>
        </references>
      </pivotArea>
    </chartFormat>
    <chartFormat chart="83" format="6" series="1">
      <pivotArea type="data" outline="0" fieldPosition="0">
        <references count="2">
          <reference field="4294967294" count="1" selected="0">
            <x v="0"/>
          </reference>
          <reference field="6" count="1" selected="0">
            <x v="1"/>
          </reference>
        </references>
      </pivotArea>
    </chartFormat>
    <chartFormat chart="90" format="5" series="1">
      <pivotArea type="data" outline="0" fieldPosition="0">
        <references count="2">
          <reference field="4294967294" count="1" selected="0">
            <x v="0"/>
          </reference>
          <reference field="6" count="1" selected="0">
            <x v="0"/>
          </reference>
        </references>
      </pivotArea>
    </chartFormat>
    <chartFormat chart="90" format="6" series="1">
      <pivotArea type="data" outline="0" fieldPosition="0">
        <references count="2">
          <reference field="4294967294" count="1" selected="0">
            <x v="0"/>
          </reference>
          <reference field="6" count="1" selected="0">
            <x v="1"/>
          </reference>
        </references>
      </pivotArea>
    </chartFormat>
  </chartFormats>
  <pivotTableStyleInfo name="PivotTable Style 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finder" cacheId="2" dataOnRows="1"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81">
  <location ref="B17:E22" firstHeaderRow="1" firstDataRow="2" firstDataCol="1"/>
  <pivotFields count="8">
    <pivotField dataField="1" compact="0" outline="0" showAll="0">
      <items count="3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226"/>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30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112"/>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t="default"/>
      </items>
    </pivotField>
    <pivotField compact="0" outline="0" showAll="0"/>
    <pivotField dataField="1" compact="0" outline="0" showAll="0"/>
    <pivotField dataField="1" compact="0" outline="0" showAll="0">
      <items count="8">
        <item x="0"/>
        <item x="1"/>
        <item x="2"/>
        <item x="3"/>
        <item x="4"/>
        <item x="5"/>
        <item x="6"/>
        <item t="default"/>
      </items>
    </pivotField>
    <pivotField dataField="1" compact="0" numFmtId="165" outline="0" showAll="0"/>
    <pivotField compact="0" outline="0" showAll="0">
      <items count="12">
        <item x="7"/>
        <item x="6"/>
        <item x="1"/>
        <item x="10"/>
        <item x="9"/>
        <item x="5"/>
        <item x="8"/>
        <item x="0"/>
        <item x="3"/>
        <item x="2"/>
        <item x="4"/>
        <item t="default"/>
      </items>
    </pivotField>
    <pivotField axis="axisCol" compact="0" outline="0" multipleItemSelectionAllowed="1" showAll="0">
      <items count="3">
        <item x="1"/>
        <item x="0"/>
        <item t="default"/>
      </items>
    </pivotField>
    <pivotField compact="0" outline="0" showAll="0">
      <items count="6">
        <item x="3"/>
        <item x="2"/>
        <item x="4"/>
        <item x="1"/>
        <item x="0"/>
        <item t="default"/>
      </items>
    </pivotField>
  </pivotFields>
  <rowFields count="1">
    <field x="-2"/>
  </rowFields>
  <rowItems count="4">
    <i>
      <x/>
    </i>
    <i i="1">
      <x v="1"/>
    </i>
    <i i="2">
      <x v="2"/>
    </i>
    <i i="3">
      <x v="3"/>
    </i>
  </rowItems>
  <colFields count="1">
    <field x="6"/>
  </colFields>
  <colItems count="3">
    <i>
      <x/>
    </i>
    <i>
      <x v="1"/>
    </i>
    <i t="grand">
      <x/>
    </i>
  </colItems>
  <dataFields count="4">
    <dataField name="Count of Name" fld="0" subtotal="count" baseField="0" baseItem="0"/>
    <dataField name="Average Rating" fld="2" subtotal="average" baseField="6" baseItem="0"/>
    <dataField name="Average of Reviews" fld="3" subtotal="average" baseField="0" baseItem="0" numFmtId="3"/>
    <dataField name="Average Price" fld="4" subtotal="average" baseField="6" baseItem="0" numFmtId="165"/>
  </dataFields>
  <formats count="5">
    <format dxfId="19">
      <pivotArea outline="0" collapsedLevelsAreSubtotals="1" fieldPosition="0"/>
    </format>
    <format dxfId="18">
      <pivotArea outline="0" collapsedLevelsAreSubtotals="1" fieldPosition="0">
        <references count="2">
          <reference field="4294967294" count="3" selected="0">
            <x v="1"/>
            <x v="2"/>
            <x v="3"/>
          </reference>
          <reference field="6" count="0" selected="0"/>
        </references>
      </pivotArea>
    </format>
    <format dxfId="17">
      <pivotArea outline="0" collapsedLevelsAreSubtotals="1" fieldPosition="0">
        <references count="1">
          <reference field="4294967294" count="1" selected="0">
            <x v="2"/>
          </reference>
        </references>
      </pivotArea>
    </format>
    <format dxfId="16">
      <pivotArea field="6" grandCol="1" outline="0" collapsedLevelsAreSubtotals="1" axis="axisCol" fieldPosition="0">
        <references count="1">
          <reference field="4294967294" count="1" selected="0">
            <x v="1"/>
          </reference>
        </references>
      </pivotArea>
    </format>
    <format dxfId="15">
      <pivotArea outline="0" collapsedLevelsAreSubtotals="1" fieldPosition="0">
        <references count="1">
          <reference field="4294967294" count="1" selected="0">
            <x v="3"/>
          </reference>
        </references>
      </pivotArea>
    </format>
  </formats>
  <pivotTableStyleInfo name="PivotTable Style 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6" cacheId="2"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83">
  <location ref="B4:E11" firstHeaderRow="1" firstDataRow="2" firstDataCol="1"/>
  <pivotFields count="8">
    <pivotField dataField="1" compact="0" outline="0" showAll="0"/>
    <pivotField compact="0" outline="0" showAll="0"/>
    <pivotField compact="0" outline="0" showAll="0"/>
    <pivotField compact="0" outline="0" showAll="0">
      <items count="8">
        <item x="0"/>
        <item x="1"/>
        <item x="2"/>
        <item x="3"/>
        <item x="4"/>
        <item x="5"/>
        <item x="6"/>
        <item t="default"/>
      </items>
    </pivotField>
    <pivotField compact="0" numFmtId="165" outline="0" showAll="0"/>
    <pivotField compact="0" outline="0" showAll="0">
      <items count="12">
        <item x="7"/>
        <item x="6"/>
        <item x="1"/>
        <item x="10"/>
        <item x="9"/>
        <item x="5"/>
        <item x="8"/>
        <item x="0"/>
        <item x="3"/>
        <item x="2"/>
        <item x="4"/>
        <item t="default"/>
      </items>
    </pivotField>
    <pivotField axis="axisCol" compact="0" outline="0" multipleItemSelectionAllowed="1" showAll="0">
      <items count="3">
        <item x="1"/>
        <item x="0"/>
        <item t="default"/>
      </items>
    </pivotField>
    <pivotField axis="axisRow" compact="0" outline="0" showAll="0">
      <items count="6">
        <item x="3"/>
        <item x="2"/>
        <item x="4"/>
        <item x="1"/>
        <item x="0"/>
        <item t="default"/>
      </items>
    </pivotField>
  </pivotFields>
  <rowFields count="1">
    <field x="7"/>
  </rowFields>
  <rowItems count="6">
    <i>
      <x/>
    </i>
    <i>
      <x v="1"/>
    </i>
    <i>
      <x v="2"/>
    </i>
    <i>
      <x v="3"/>
    </i>
    <i>
      <x v="4"/>
    </i>
    <i t="grand">
      <x/>
    </i>
  </rowItems>
  <colFields count="1">
    <field x="6"/>
  </colFields>
  <colItems count="3">
    <i>
      <x/>
    </i>
    <i>
      <x v="1"/>
    </i>
    <i t="grand">
      <x/>
    </i>
  </colItems>
  <dataFields count="1">
    <dataField name="Count of Name" fld="0" subtotal="count" baseField="0" baseItem="0" numFmtId="3"/>
  </dataFields>
  <formats count="1">
    <format dxfId="20">
      <pivotArea outline="0" collapsedLevelsAreSubtotals="1" fieldPosition="0"/>
    </format>
  </formats>
  <chartFormats count="6">
    <chartFormat chart="58" format="0" series="1">
      <pivotArea type="data" outline="0" fieldPosition="0">
        <references count="2">
          <reference field="4294967294" count="1" selected="0">
            <x v="0"/>
          </reference>
          <reference field="6" count="1" selected="0">
            <x v="0"/>
          </reference>
        </references>
      </pivotArea>
    </chartFormat>
    <chartFormat chart="58" format="1" series="1">
      <pivotArea type="data" outline="0" fieldPosition="0">
        <references count="2">
          <reference field="4294967294" count="1" selected="0">
            <x v="0"/>
          </reference>
          <reference field="6" count="1" selected="0">
            <x v="1"/>
          </reference>
        </references>
      </pivotArea>
    </chartFormat>
    <chartFormat chart="61" format="2" series="1">
      <pivotArea type="data" outline="0" fieldPosition="0">
        <references count="2">
          <reference field="4294967294" count="1" selected="0">
            <x v="0"/>
          </reference>
          <reference field="6" count="1" selected="0">
            <x v="0"/>
          </reference>
        </references>
      </pivotArea>
    </chartFormat>
    <chartFormat chart="61" format="3" series="1">
      <pivotArea type="data" outline="0" fieldPosition="0">
        <references count="2">
          <reference field="4294967294" count="1" selected="0">
            <x v="0"/>
          </reference>
          <reference field="6" count="1" selected="0">
            <x v="1"/>
          </reference>
        </references>
      </pivotArea>
    </chartFormat>
    <chartFormat chart="62" format="4" series="1">
      <pivotArea type="data" outline="0" fieldPosition="0">
        <references count="2">
          <reference field="4294967294" count="1" selected="0">
            <x v="0"/>
          </reference>
          <reference field="6" count="1" selected="0">
            <x v="0"/>
          </reference>
        </references>
      </pivotArea>
    </chartFormat>
    <chartFormat chart="62" format="5" series="1">
      <pivotArea type="data" outline="0" fieldPosition="0">
        <references count="2">
          <reference field="4294967294" count="1" selected="0">
            <x v="0"/>
          </reference>
          <reference field="6" count="1" selected="0">
            <x v="1"/>
          </reference>
        </references>
      </pivotArea>
    </chartFormat>
  </chartFormats>
  <pivotTableStyleInfo name="PivotTable Style 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6" cacheId="3"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5">
  <location ref="P8:Q14" firstHeaderRow="1" firstDataRow="1" firstDataCol="1" rowPageCount="1" colPageCount="1"/>
  <pivotFields count="8">
    <pivotField dataField="1" compact="0" outline="0" showAll="0"/>
    <pivotField compact="0" outline="0" showAll="0"/>
    <pivotField compact="0" outline="0" showAll="0"/>
    <pivotField compact="0" outline="0" showAll="0"/>
    <pivotField compact="0" numFmtId="164" outline="0" showAll="0"/>
    <pivotField compact="0" outline="0" showAll="0"/>
    <pivotField axis="axisPage" compact="0" outline="0" multipleItemSelectionAllowed="1" showAll="0">
      <items count="4">
        <item h="1" x="1"/>
        <item x="0"/>
        <item h="1" m="1" x="2"/>
        <item t="default"/>
      </items>
    </pivotField>
    <pivotField axis="axisRow" compact="0" outline="0" showAll="0" sortType="ascending">
      <items count="6">
        <item x="0"/>
        <item x="1"/>
        <item x="4"/>
        <item x="2"/>
        <item x="3"/>
        <item t="default"/>
      </items>
      <autoSortScope>
        <pivotArea dataOnly="0" outline="0" fieldPosition="0">
          <references count="1">
            <reference field="4294967294" count="1" selected="0">
              <x v="0"/>
            </reference>
          </references>
        </pivotArea>
      </autoSortScope>
    </pivotField>
  </pivotFields>
  <rowFields count="1">
    <field x="7"/>
  </rowFields>
  <rowItems count="6">
    <i>
      <x v="4"/>
    </i>
    <i>
      <x v="2"/>
    </i>
    <i>
      <x v="1"/>
    </i>
    <i>
      <x v="3"/>
    </i>
    <i>
      <x/>
    </i>
    <i t="grand">
      <x/>
    </i>
  </rowItems>
  <colItems count="1">
    <i/>
  </colItems>
  <pageFields count="1">
    <pageField fld="6" hier="-1"/>
  </pageFields>
  <dataFields count="1">
    <dataField name="Count of Name" fld="0" subtotal="count" baseField="0" baseItem="0"/>
  </dataFields>
  <formats count="8">
    <format dxfId="7">
      <pivotArea grandRow="1" outline="0" collapsedLevelsAreSubtotals="1" fieldPosition="0"/>
    </format>
    <format dxfId="6">
      <pivotArea dataOnly="0" labelOnly="1" grandRow="1" outline="0" fieldPosition="0"/>
    </format>
    <format dxfId="5">
      <pivotArea type="all" dataOnly="0" outline="0" fieldPosition="0"/>
    </format>
    <format dxfId="4">
      <pivotArea outline="0" collapsedLevelsAreSubtotals="1" fieldPosition="0"/>
    </format>
    <format dxfId="3">
      <pivotArea field="7" type="button" dataOnly="0" labelOnly="1" outline="0" axis="axisRow" fieldPosition="0"/>
    </format>
    <format dxfId="2">
      <pivotArea dataOnly="0" labelOnly="1" outline="0" axis="axisValues" fieldPosition="0"/>
    </format>
    <format dxfId="1">
      <pivotArea dataOnly="0" labelOnly="1" outline="0" fieldPosition="0">
        <references count="1">
          <reference field="7" count="0"/>
        </references>
      </pivotArea>
    </format>
    <format dxfId="0">
      <pivotArea dataOnly="0" labelOnly="1" grandRow="1" outline="0" fieldPosition="0"/>
    </format>
  </formats>
  <conditionalFormats count="2">
    <conditionalFormat priority="2">
      <pivotAreas count="1">
        <pivotArea type="data" outline="0" collapsedLevelsAreSubtotals="1" fieldPosition="0">
          <references count="2">
            <reference field="4294967294" count="1" selected="0">
              <x v="0"/>
            </reference>
            <reference field="7" count="5" selected="0">
              <x v="0"/>
              <x v="1"/>
              <x v="2"/>
              <x v="3"/>
              <x v="4"/>
            </reference>
          </references>
        </pivotArea>
      </pivotAreas>
    </conditionalFormat>
    <conditionalFormat priority="1">
      <pivotAreas count="1">
        <pivotArea type="data" outline="0" collapsedLevelsAreSubtotals="1" fieldPosition="0">
          <references count="2">
            <reference field="4294967294" count="1" selected="0">
              <x v="0"/>
            </reference>
            <reference field="7" count="5" selected="0">
              <x v="0"/>
              <x v="1"/>
              <x v="2"/>
              <x v="3"/>
              <x v="4"/>
            </reference>
          </references>
        </pivotArea>
      </pivotAreas>
    </conditionalFormat>
  </conditional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Table Style 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4" cacheId="3"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7">
  <location ref="I8:J14" firstHeaderRow="1" firstDataRow="1" firstDataCol="1" rowPageCount="1" colPageCount="1"/>
  <pivotFields count="8">
    <pivotField dataField="1" compact="0" outline="0" showAll="0"/>
    <pivotField compact="0" outline="0" showAll="0"/>
    <pivotField compact="0" outline="0" showAll="0"/>
    <pivotField compact="0" outline="0" showAll="0"/>
    <pivotField compact="0" numFmtId="164" outline="0" showAll="0"/>
    <pivotField compact="0" outline="0" showAll="0"/>
    <pivotField axis="axisPage" compact="0" outline="0" multipleItemSelectionAllowed="1" showAll="0">
      <items count="4">
        <item x="1"/>
        <item h="1" x="0"/>
        <item h="1" m="1" x="2"/>
        <item t="default"/>
      </items>
    </pivotField>
    <pivotField axis="axisRow" compact="0" outline="0" showAll="0" sortType="ascending">
      <items count="6">
        <item x="3"/>
        <item x="2"/>
        <item x="4"/>
        <item x="1"/>
        <item x="0"/>
        <item t="default"/>
      </items>
      <autoSortScope>
        <pivotArea dataOnly="0" outline="0" fieldPosition="0">
          <references count="1">
            <reference field="4294967294" count="1" selected="0">
              <x v="0"/>
            </reference>
          </references>
        </pivotArea>
      </autoSortScope>
    </pivotField>
  </pivotFields>
  <rowFields count="1">
    <field x="7"/>
  </rowFields>
  <rowItems count="6">
    <i>
      <x/>
    </i>
    <i>
      <x v="3"/>
    </i>
    <i>
      <x v="2"/>
    </i>
    <i>
      <x v="1"/>
    </i>
    <i>
      <x v="4"/>
    </i>
    <i t="grand">
      <x/>
    </i>
  </rowItems>
  <colItems count="1">
    <i/>
  </colItems>
  <pageFields count="1">
    <pageField fld="6" hier="-1"/>
  </pageFields>
  <dataFields count="1">
    <dataField name="Count of Name" fld="0" subtotal="count" baseField="0" baseItem="0"/>
  </dataFields>
  <formats count="7">
    <format dxfId="14">
      <pivotArea dataOnly="0" grandRow="1" outline="0" axis="axisRow" fieldPosition="0"/>
    </format>
    <format dxfId="13">
      <pivotArea type="all" dataOnly="0" outline="0" fieldPosition="0"/>
    </format>
    <format dxfId="12">
      <pivotArea outline="0" collapsedLevelsAreSubtotals="1" fieldPosition="0"/>
    </format>
    <format dxfId="11">
      <pivotArea field="7" type="button" dataOnly="0" labelOnly="1" outline="0" axis="axisRow" fieldPosition="0"/>
    </format>
    <format dxfId="10">
      <pivotArea dataOnly="0" labelOnly="1" outline="0" axis="axisValues" fieldPosition="0"/>
    </format>
    <format dxfId="9">
      <pivotArea dataOnly="0" labelOnly="1" outline="0" fieldPosition="0">
        <references count="1">
          <reference field="7" count="0"/>
        </references>
      </pivotArea>
    </format>
    <format dxfId="8">
      <pivotArea dataOnly="0" labelOnly="1" grandRow="1" outline="0" fieldPosition="0"/>
    </format>
  </formats>
  <conditionalFormats count="1">
    <conditionalFormat priority="5">
      <pivotAreas count="1">
        <pivotArea type="data" outline="0" collapsedLevelsAreSubtotals="1" fieldPosition="0">
          <references count="2">
            <reference field="4294967294" count="1" selected="0">
              <x v="0"/>
            </reference>
            <reference field="7" count="5" selected="0">
              <x v="0"/>
              <x v="1"/>
              <x v="2"/>
              <x v="3"/>
              <x v="4"/>
            </reference>
          </references>
        </pivotArea>
      </pivotAreas>
    </conditionalFormat>
  </conditional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Table Style 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re" sourceName="Genre">
  <pivotTables>
    <pivotTable tabId="17" name="priceFreq"/>
    <pivotTable tabId="13" name="PivotTable1"/>
    <pivotTable tabId="4" name="PivotTable6"/>
    <pivotTable tabId="14" name="Avg RagingYEar"/>
    <pivotTable tabId="4" name="finder"/>
    <pivotTable tabId="24" name="PivotTable2"/>
  </pivotTables>
  <data>
    <tabular pivotCacheId="2">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4" name="PivotTable6"/>
    <pivotTable tabId="17" name="priceFreq"/>
    <pivotTable tabId="13" name="PivotTable1"/>
    <pivotTable tabId="14" name="Avg RagingYEar"/>
    <pivotTable tabId="4" name="finder"/>
    <pivotTable tabId="24" name="PivotTable2"/>
  </pivotTables>
  <data>
    <tabular pivotCacheId="2">
      <items count="11">
        <i x="7" s="1"/>
        <i x="6" s="1"/>
        <i x="1" s="1"/>
        <i x="10" s="1"/>
        <i x="9" s="1"/>
        <i x="5" s="1"/>
        <i x="8" s="1"/>
        <i x="0" s="1"/>
        <i x="3" s="1"/>
        <i x="2"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re 1" cache="Slicer_Genre" caption="Genre" columnCount="2" style=" new" rowHeight="252000"/>
  <slicer name="Year" cache="Slicer_Year" caption="Year" columnCount="3" style=" new" rowHeight="252000"/>
</slicers>
</file>

<file path=xl/tables/table1.xml><?xml version="1.0" encoding="utf-8"?>
<table xmlns="http://schemas.openxmlformats.org/spreadsheetml/2006/main" id="2" name="amazonBooks" displayName="amazonBooks" ref="A1:H551">
  <autoFilter ref="A1:H551"/>
  <tableColumns count="8">
    <tableColumn id="1" name="Name" totalsRowLabel="Total" dataDxfId="55"/>
    <tableColumn id="2" name="Author" dataDxfId="54"/>
    <tableColumn id="3" name="User Rating" dataDxfId="53"/>
    <tableColumn id="4" name="Reviews" dataDxfId="52" totalsRowDxfId="51" dataCellStyle="Comma"/>
    <tableColumn id="5" name="Price" dataDxfId="50" totalsRowDxfId="49" dataCellStyle="Currency"/>
    <tableColumn id="6" name="Year" dataDxfId="48"/>
    <tableColumn id="7" name="Genre" dataDxfId="47"/>
    <tableColumn id="8" name="Rating" totalsRowFunction="count" dataDxfId="46">
      <calculatedColumnFormula>IF(C2&gt;4.8,"Exceptional",IF(C2&gt;4.6,"Above Average",IF(C2&gt;4.5,"Average",IF(C2&gt;4,"Poor","Very Poor"))))</calculatedColumnFormula>
    </tableColumn>
  </tableColumns>
  <tableStyleInfo name="TableStyleMedium6" showFirstColumn="0" showLastColumn="0" showRowStripes="1" showColumnStripes="0"/>
</table>
</file>

<file path=xl/tables/table2.xml><?xml version="1.0" encoding="utf-8"?>
<table xmlns="http://schemas.openxmlformats.org/spreadsheetml/2006/main" id="3" name="Table3" displayName="Table3" ref="B3:C12" totalsRowShown="0" headerRowDxfId="45">
  <tableColumns count="2">
    <tableColumn id="1" name="Price" dataDxfId="44"/>
    <tableColumn id="2" name=" " dataDxfId="43" dataCellStyle="Currency"/>
  </tableColumns>
  <tableStyleInfo name="Table Style 1" showFirstColumn="0" showLastColumn="0" showRowStripes="1" showColumnStripes="0"/>
</table>
</file>

<file path=xl/tables/table3.xml><?xml version="1.0" encoding="utf-8"?>
<table xmlns="http://schemas.openxmlformats.org/spreadsheetml/2006/main" id="1" name="Table1" displayName="Table1" ref="D18:H22" totalsRowShown="0" headerRowDxfId="42">
  <tableColumns count="5">
    <tableColumn id="1" name=" " dataDxfId="41"/>
    <tableColumn id="2" name="Name" dataDxfId="40">
      <calculatedColumnFormula>SUMPRODUCT(1/COUNTIF('Proper data set'!A1:A550,'Proper data set'!A1:A550))</calculatedColumnFormula>
    </tableColumn>
    <tableColumn id="3" name="Author" dataDxfId="39">
      <calculatedColumnFormula>SUMPRODUCT(1/COUNTIF('Proper data set'!B1:B550,'Proper data set'!B1:B550))</calculatedColumnFormula>
    </tableColumn>
    <tableColumn id="4" name="Genre" dataDxfId="38">
      <calculatedColumnFormula>SUMPRODUCT(1/COUNTIF('Proper data set'!G1:G550,'Proper data set'!G1:G550))</calculatedColumnFormula>
    </tableColumn>
    <tableColumn id="5" name="Year" dataDxfId="37"/>
  </tableColumns>
  <tableStyleInfo name="Table Style 1" showFirstColumn="0" showLastColumn="0" showRowStripes="1" showColumnStripes="0"/>
</table>
</file>

<file path=xl/tables/table4.xml><?xml version="1.0" encoding="utf-8"?>
<table xmlns="http://schemas.openxmlformats.org/spreadsheetml/2006/main" id="4" name="Table4" displayName="Table4" ref="E3:F12" totalsRowShown="0" headerRowDxfId="36" tableBorderDxfId="35">
  <tableColumns count="2">
    <tableColumn id="1" name="User Rating" dataDxfId="34"/>
    <tableColumn id="2" name=" " dataDxfId="33" dataCellStyle="Currency"/>
  </tableColumns>
  <tableStyleInfo name="Table Style 1" showFirstColumn="0" showLastColumn="0" showRowStripes="1" showColumnStripes="0"/>
</table>
</file>

<file path=xl/tables/table5.xml><?xml version="1.0" encoding="utf-8"?>
<table xmlns="http://schemas.openxmlformats.org/spreadsheetml/2006/main" id="7" name="Table7" displayName="Table7" ref="H3:I12" totalsRowShown="0" headerRowDxfId="32" tableBorderDxfId="31">
  <tableColumns count="2">
    <tableColumn id="1" name="Review" dataDxfId="30"/>
    <tableColumn id="2" name=" " dataDxfId="29" dataCellStyle="Comma"/>
  </tableColumns>
  <tableStyleInfo name="Table Style 1" showFirstColumn="0" showLastColumn="0" showRowStripes="1" showColumnStripes="0"/>
</table>
</file>

<file path=xl/tables/table6.xml><?xml version="1.0" encoding="utf-8"?>
<table xmlns="http://schemas.openxmlformats.org/spreadsheetml/2006/main" id="5" name="Table5" displayName="Table5" ref="B6:E11" totalsRowShown="0" headerRowDxfId="28">
  <sortState ref="B7:E11">
    <sortCondition descending="1" ref="C8"/>
  </sortState>
  <tableColumns count="4">
    <tableColumn id="1" name="Name"/>
    <tableColumn id="2" name="Price" dataDxfId="27"/>
    <tableColumn id="3" name="Year" dataDxfId="26"/>
    <tableColumn id="4" name="Genre"/>
  </tableColumns>
  <tableStyleInfo name="Table Style 1" showFirstColumn="0" showLastColumn="0" showRowStripes="1" showColumnStripes="0"/>
</table>
</file>

<file path=xl/tables/table7.xml><?xml version="1.0" encoding="utf-8"?>
<table xmlns="http://schemas.openxmlformats.org/spreadsheetml/2006/main" id="6" name="Table6" displayName="Table6" ref="B20:E25" totalsRowShown="0" headerRowDxfId="25">
  <sortState ref="B21:E25">
    <sortCondition descending="1" ref="C23"/>
  </sortState>
  <tableColumns count="4">
    <tableColumn id="1" name="Name"/>
    <tableColumn id="2" name="Reviews" dataDxfId="24"/>
    <tableColumn id="3" name="Year" dataDxfId="23"/>
    <tableColumn id="4" name="Genre"/>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 dockstate="right" visibility="0" width="350" row="0">
    <wetp:webextensionref xmlns:r="http://schemas.openxmlformats.org/officeDocument/2006/relationships" r:id="rId2"/>
  </wetp:taskpane>
</wetp:taskpanes>
</file>

<file path=xl/webextensions/webextension1.xml><?xml version="1.0" encoding="utf-8"?>
<we:webextension xmlns:we="http://schemas.microsoft.com/office/webextensions/webextension/2010/11" id="{72DA0041-DE27-4DC5-B190-60800015D45F}">
  <we:reference id="WA200005502" version="1.0.0.11" store="en-US" storeType="omex"/>
  <we:alternateReferences>
    <we:reference id="WA200005502" version="1.0.0.11" store="en-US" storeType="omex"/>
  </we:alternateReferences>
  <we:properties>
    <we:property name="docId" value="&quot;20nCuggFb6O92YOsT5dlX&quot;"/>
  </we:properties>
  <we:bindings/>
  <we:snapshot xmlns:r="http://schemas.openxmlformats.org/officeDocument/2006/relationships"/>
  <we:extLst>
    <a:ext xmlns:a="http://schemas.openxmlformats.org/drawingml/2006/main" uri="{D87F86FE-615C-45B5-9D79-34F1136793EB}">
      <we:containsCustomFunctions xmlns=""/>
    </a:ext>
  </we:extLst>
</we:webextension>
</file>

<file path=xl/webextensions/webextension2.xml><?xml version="1.0" encoding="utf-8"?>
<we:webextension xmlns:we="http://schemas.microsoft.com/office/webextensions/webextension/2010/11" id="{0C76A525-F444-4C9C-BC94-2C3098DB5948}">
  <we:reference id="WA104100404" version="3.0.0.1" store="en-US" storeType="omex"/>
  <we:alternateReferences>
    <we:reference id="WA104100404" version="3.0.0.1" store="en-US" storeType="omex"/>
  </we:alternateReferences>
  <we:properties>
    <we:property name="UniqueID" value="&quot;20244291716994996408&quot;"/>
    <we:property name="eyQv" value="&quot;&quot;"/>
    <we:property name="ZDQqHB8HFlQuCDpJKwsZRFE0GhYfCQ==" value="&quot;Bg==&quot;"/>
    <we:property name="ZDQqHB8HFlQuCDpJKwsZRFE0GgoPCFM=" value="&quot;FHp4WA==&quot;"/>
    <we:property name="ZDQqHB8HFlQuCDpJKwsZRFE0GgoPCFA=" value="&quot;FHh4WA==&quot;"/>
    <we:property name="ZDQqHB8HFlQuCDpJKwsZRFE0GhQCF1M=" value="&quot;EAVhSVteRjdHUHc=&quot;"/>
    <we:property name="ZDQqHB8HFlQuCDpJKwsZRFE0GgoCF1M=" value="&quot;EARhSVteRjZHUHc=&quot;"/>
    <we:property name="ZDQqHB8HFlQuCDpJKwsZRFE0GhQCF1A=" value="&quot;EAJhQVBAJFBa&quot;"/>
    <we:property name="ZDQqHB8HFlQuCDpJKwsZRFE0GgoCF1A=" value="&quot;BA==&quot;"/>
    <we:property name="ZDQqHB8HFlQuCDpJDgUHW1UkKR0Z" value="&quot;EAJhQVBAJFBa&quot;"/>
    <we:property name="ZDQqHB8HFlQuCDpJFwYf" value="&quot;EAJhSVI=&quot;"/>
    <we:property name="ZDQqHB8HFlQuCDpJFQUNf10o" value="&quot;BQ==&quot;"/>
    <we:property name="ZDQqHB8HFlQuCDpJKwsZRFE0Gh0EAw==" value="&quot;BA==&quot;"/>
    <we:property name="ZDQqHB8HFlQuCDpJKwsZRFE0GhYPAw==" value="&quot;BQ==&quot;"/>
    <we:property name="ZyMrCwMQCwIKFTtICgEFXUYyZAsFCBQRET4nBj8=" value="&quot;cxQC&quot;"/>
    <we:property name="ZyMrCwMQCwIKFTtICgEFXUYyZDULHC8dDQ==" value="&quot;BQ==&quot;"/>
    <we:property name="ZyMrCwMQCwIKFTtICgEFXUYyZDcIDg==" value="&quot;&quot;"/>
    <we:property name="ZyMrCwMQCwIKFTtICgEFXUYyZAsFCBQRET4sDT8=" value="&quot;BQ==&quot;"/>
    <we:property name="ZyMrCwMQCwIKFTtICgEFXUYyZAsFCBQRET4yGj0=" value="&quot;BGh1SFpUUkU=&quot;"/>
    <we:property name="ZyMrCwMQCwIKFTtICgEFXUYyZAsFCBQRET4xCzQ=" value="&quot;BQ==&quot;"/>
    <we:property name="ZyMrCwMQCwIKFTtICgEFXUYyZAsFCBQRET4wBCA=" value="&quot;BA==&quot;"/>
    <we:property name="ZyMrCwMQCwIKFTtICgEFXUYyZAsFCBQRET42BzQ=" value="&quot;BGh1SQ==&quot;"/>
    <we:property name="ZyMrCwMQCwIKFTtICgEFXUYyZAsFCBQRET4hHj8=" value="&quot;BGh1SFpV&quot;"/>
    <we:property name="ZyMrCwMQCwIKFTtICgEFXUYyZAsFCBQRET4vGzQ=" value="&quot;BA==&quot;"/>
    <we:property name="ZyMrCwMQCwIKFTtICgEFXUYyZAsFCBQRET4xGyI=" value="&quot;BXZ1&quot;"/>
    <we:property name="ZyMrCwMQCwIKFTtICgEFXUYyZAsFCBQRET4wGzw=" value="&quot;BA==&quot;"/>
    <we:property name="ZyMrCwMQCwIKFTtICgEFXUYyZAsFCBQRET4vGiw=" value="&quot;BGh1T18=&quot;"/>
    <we:property name="ZyMrCwMQCwIKFTtICgEFXUYyZAsFCBQRET4vBjE=" value="&quot;B3Y=&quot;"/>
    <we:property name="ZyMrCwMQCwIKFTtICgEFXUYyZAsFCBQRET4wCi4=" value="&quot;BQ==&quot;"/>
    <we:property name="ZyMrCwMQCwIKFTtICgEFXUYyZAsFCBQRET4sHCo=" value="&quot;Bg==&quot;"/>
    <we:property name="ZyMrCwMQCwIKFTtICgEFXUYyZAsFCBQRET4jCzs=" value="&quot;BGh1SFs=&quot;"/>
    <we:property name="ZyMrCwMQCwIKFTtICgEFXUYyZAsFCBQRET4wDSs=" value="&quot;AQ==&quot;"/>
    <we:property name="ZyMrCwMQCwIKFTtICgEFXUYyZAsFCBQRET4jGis=" value="&quot;BQ==&quot;"/>
    <we:property name="ZyMrCwMQCwIKFTtICgEFXUYyZAsFCBQRET4xHDk=" value="&quot;BA==&quot;"/>
    <we:property name="ZyMrCwMQCwIKFTtICgEFXUYyZAsFCBQRET4vDSw=" value="&quot;Bg==&quot;"/>
    <we:property name="ZyMrCwMQCwIKFTtICgEFXUYyZAsFCBQRET4xBzs=" value="&quot;BA==&quot;"/>
    <we:property name="ZyMrCwMQCwIKFTtICgEFXUYyZAsFCBQRET4uGCw=" value="&quot;BA==&quot;"/>
    <we:property name="ZyMrCwMQCwIKFTtICgEFXUYyZAsFCBQRET4uGCg=" value="&quot;BA==&quot;"/>
    <we:property name="ZyMrCwMQCwIKFTtICgEFXUYyZAsFCBQRET4lCSg=" value="&quot;BGh1SFpUUkU=&quot;"/>
    <we:property name="ZyMrCwMQCwIKFTtICgEFXUYyZAsFCBQRET4rGCs=" value="&quot;BGh8QQ==&quot;"/>
    <we:property name="ZyMrCwMQCwIKFTtICgEFXUYyZAsFCBQRET4kDTk=" value="&quot;BGh1SFpUUkU=&quot;"/>
    <we:property name="ZyMrCwMQCwIKFTtICgEFXUYyZAsFCBQRET4rGDE=" value="&quot;BQ==&quot;"/>
    <we:property name="ZyMrCwMQCwIKFTtICgEFXUYyZAsFCBQRET4rGDw=" value="&quot;Bw==&quot;"/>
  </we:properties>
  <we:bindings>
    <we:binding id="refEdit" type="matrix" appref="{893117AD-EE25-48FA-82D7-DC3B04A5286C}"/>
    <we:binding id="Worker" type="matrix" appref="{8B197A69-6E73-4747-A06C-5A97A879BF51}"/>
    <we:binding id="Var0" type="matrix" appref="{A9C16BD1-E930-4C48-890E-1AADB39F725D}"/>
    <we:binding id="Var$D$9:$F$9" type="matrix" appref="{D2D9B04D-40FD-4227-ACBD-B6B56E837F16}"/>
    <we:binding id="Sensitivity ReportrefEdit" type="matrix" appref="{E96DC538-B7DB-4949-9E9C-ED93C49AB16C}"/>
    <we:binding id="Sensitivity ReportWorker" type="matrix" appref="{A747FDE7-DC2B-4817-B041-AEECACD486CF}"/>
  </we:bindings>
  <we:snapshot xmlns:r="http://schemas.openxmlformats.org/officeDocument/2006/relationships"/>
  <we:extLst>
    <a:ext xmlns:a="http://schemas.openxmlformats.org/drawingml/2006/main" uri="{D87F86FE-615C-45B5-9D79-34F1136793EB}">
      <we:containsCustomFunctions xmlns=""/>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 Id="rId5" Type="http://schemas.openxmlformats.org/officeDocument/2006/relationships/table" Target="../tables/table5.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table" Target="../tables/table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6.bin"/><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7.bin"/><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8.bin"/><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1"/>
  <sheetViews>
    <sheetView workbookViewId="0">
      <selection activeCell="B20" sqref="B20"/>
    </sheetView>
  </sheetViews>
  <sheetFormatPr defaultRowHeight="15" x14ac:dyDescent="0.25"/>
  <cols>
    <col min="1" max="1" width="24.140625" customWidth="1"/>
    <col min="2" max="2" width="19.7109375" customWidth="1"/>
    <col min="3" max="3" width="11" bestFit="1" customWidth="1"/>
    <col min="7" max="7" width="11.140625" bestFit="1" customWidth="1"/>
  </cols>
  <sheetData>
    <row r="1" spans="1:7" x14ac:dyDescent="0.25">
      <c r="A1" t="s">
        <v>0</v>
      </c>
      <c r="B1" t="s">
        <v>1</v>
      </c>
      <c r="C1" t="s">
        <v>2</v>
      </c>
      <c r="D1" t="s">
        <v>3</v>
      </c>
      <c r="E1" t="s">
        <v>4</v>
      </c>
      <c r="F1" t="s">
        <v>5</v>
      </c>
      <c r="G1" t="s">
        <v>6</v>
      </c>
    </row>
    <row r="2" spans="1:7" x14ac:dyDescent="0.25">
      <c r="A2" t="s">
        <v>7</v>
      </c>
      <c r="B2" t="s">
        <v>8</v>
      </c>
      <c r="C2">
        <v>4.7</v>
      </c>
      <c r="D2">
        <v>17350</v>
      </c>
      <c r="E2">
        <v>8</v>
      </c>
      <c r="F2">
        <v>2016</v>
      </c>
      <c r="G2" t="s">
        <v>9</v>
      </c>
    </row>
    <row r="3" spans="1:7" x14ac:dyDescent="0.25">
      <c r="A3" t="s">
        <v>10</v>
      </c>
      <c r="B3" t="s">
        <v>11</v>
      </c>
      <c r="C3">
        <v>4.5999999999999996</v>
      </c>
      <c r="D3">
        <v>2052</v>
      </c>
      <c r="E3">
        <v>22</v>
      </c>
      <c r="F3">
        <v>2011</v>
      </c>
      <c r="G3" t="s">
        <v>12</v>
      </c>
    </row>
    <row r="4" spans="1:7" x14ac:dyDescent="0.25">
      <c r="A4" t="s">
        <v>13</v>
      </c>
      <c r="B4" t="s">
        <v>14</v>
      </c>
      <c r="C4">
        <v>4.7</v>
      </c>
      <c r="D4">
        <v>18979</v>
      </c>
      <c r="E4">
        <v>15</v>
      </c>
      <c r="F4">
        <v>2018</v>
      </c>
      <c r="G4" t="s">
        <v>9</v>
      </c>
    </row>
    <row r="5" spans="1:7" x14ac:dyDescent="0.25">
      <c r="A5" t="s">
        <v>15</v>
      </c>
      <c r="B5" t="s">
        <v>16</v>
      </c>
      <c r="C5">
        <v>4.7</v>
      </c>
      <c r="D5">
        <v>21424</v>
      </c>
      <c r="E5">
        <v>6</v>
      </c>
      <c r="F5">
        <v>2017</v>
      </c>
      <c r="G5" t="s">
        <v>12</v>
      </c>
    </row>
    <row r="6" spans="1:7" x14ac:dyDescent="0.25">
      <c r="A6" t="s">
        <v>17</v>
      </c>
      <c r="B6" t="s">
        <v>18</v>
      </c>
      <c r="C6">
        <v>4.8</v>
      </c>
      <c r="D6">
        <v>7665</v>
      </c>
      <c r="E6">
        <v>12</v>
      </c>
      <c r="F6">
        <v>2019</v>
      </c>
      <c r="G6" t="s">
        <v>9</v>
      </c>
    </row>
    <row r="7" spans="1:7" x14ac:dyDescent="0.25">
      <c r="A7" t="s">
        <v>19</v>
      </c>
      <c r="B7" t="s">
        <v>20</v>
      </c>
      <c r="C7">
        <v>4.4000000000000004</v>
      </c>
      <c r="D7">
        <v>12643</v>
      </c>
      <c r="E7">
        <v>11</v>
      </c>
      <c r="F7">
        <v>2011</v>
      </c>
      <c r="G7" t="s">
        <v>12</v>
      </c>
    </row>
    <row r="8" spans="1:7" x14ac:dyDescent="0.25">
      <c r="A8" t="s">
        <v>21</v>
      </c>
      <c r="B8" t="s">
        <v>20</v>
      </c>
      <c r="C8">
        <v>4.7</v>
      </c>
      <c r="D8">
        <v>19735</v>
      </c>
      <c r="E8">
        <v>30</v>
      </c>
      <c r="F8">
        <v>2014</v>
      </c>
      <c r="G8" t="s">
        <v>12</v>
      </c>
    </row>
    <row r="9" spans="1:7" x14ac:dyDescent="0.25">
      <c r="A9" t="s">
        <v>22</v>
      </c>
      <c r="B9" t="s">
        <v>23</v>
      </c>
      <c r="C9">
        <v>4.7</v>
      </c>
      <c r="D9">
        <v>19699</v>
      </c>
      <c r="E9">
        <v>15</v>
      </c>
      <c r="F9">
        <v>2017</v>
      </c>
      <c r="G9" t="s">
        <v>12</v>
      </c>
    </row>
    <row r="10" spans="1:7" x14ac:dyDescent="0.25">
      <c r="A10" t="s">
        <v>24</v>
      </c>
      <c r="B10" t="s">
        <v>25</v>
      </c>
      <c r="C10">
        <v>4.7</v>
      </c>
      <c r="D10">
        <v>5983</v>
      </c>
      <c r="E10">
        <v>3</v>
      </c>
      <c r="F10">
        <v>2018</v>
      </c>
      <c r="G10" t="s">
        <v>9</v>
      </c>
    </row>
    <row r="11" spans="1:7" x14ac:dyDescent="0.25">
      <c r="A11" t="s">
        <v>26</v>
      </c>
      <c r="B11" t="s">
        <v>27</v>
      </c>
      <c r="C11">
        <v>4.5999999999999996</v>
      </c>
      <c r="D11">
        <v>23848</v>
      </c>
      <c r="E11">
        <v>8</v>
      </c>
      <c r="F11">
        <v>2016</v>
      </c>
      <c r="G11" t="s">
        <v>12</v>
      </c>
    </row>
    <row r="12" spans="1:7" x14ac:dyDescent="0.25">
      <c r="A12" t="s">
        <v>26</v>
      </c>
      <c r="B12" t="s">
        <v>27</v>
      </c>
      <c r="C12">
        <v>4.5999999999999996</v>
      </c>
      <c r="D12">
        <v>23848</v>
      </c>
      <c r="E12">
        <v>8</v>
      </c>
      <c r="F12">
        <v>2017</v>
      </c>
      <c r="G12" t="s">
        <v>12</v>
      </c>
    </row>
    <row r="13" spans="1:7" x14ac:dyDescent="0.25">
      <c r="A13" t="s">
        <v>28</v>
      </c>
      <c r="B13" t="s">
        <v>29</v>
      </c>
      <c r="C13">
        <v>4.5999999999999996</v>
      </c>
      <c r="D13">
        <v>460</v>
      </c>
      <c r="E13">
        <v>2</v>
      </c>
      <c r="F13">
        <v>2010</v>
      </c>
      <c r="G13" t="s">
        <v>9</v>
      </c>
    </row>
    <row r="14" spans="1:7" x14ac:dyDescent="0.25">
      <c r="A14" t="s">
        <v>30</v>
      </c>
      <c r="B14" t="s">
        <v>31</v>
      </c>
      <c r="C14">
        <v>4.5999999999999996</v>
      </c>
      <c r="D14">
        <v>4149</v>
      </c>
      <c r="E14">
        <v>32</v>
      </c>
      <c r="F14">
        <v>2011</v>
      </c>
      <c r="G14" t="s">
        <v>9</v>
      </c>
    </row>
    <row r="15" spans="1:7" x14ac:dyDescent="0.25">
      <c r="A15" t="s">
        <v>32</v>
      </c>
      <c r="B15" t="s">
        <v>33</v>
      </c>
      <c r="C15">
        <v>4.5</v>
      </c>
      <c r="D15">
        <v>5153</v>
      </c>
      <c r="E15">
        <v>5</v>
      </c>
      <c r="F15">
        <v>2018</v>
      </c>
      <c r="G15" t="s">
        <v>12</v>
      </c>
    </row>
    <row r="16" spans="1:7" x14ac:dyDescent="0.25">
      <c r="A16" t="s">
        <v>34</v>
      </c>
      <c r="B16" t="s">
        <v>35</v>
      </c>
      <c r="C16">
        <v>4.5999999999999996</v>
      </c>
      <c r="D16">
        <v>5013</v>
      </c>
      <c r="E16">
        <v>17</v>
      </c>
      <c r="F16">
        <v>2009</v>
      </c>
      <c r="G16" t="s">
        <v>9</v>
      </c>
    </row>
    <row r="17" spans="1:7" x14ac:dyDescent="0.25">
      <c r="A17" t="s">
        <v>36</v>
      </c>
      <c r="B17" t="s">
        <v>37</v>
      </c>
      <c r="C17">
        <v>4.5</v>
      </c>
      <c r="D17">
        <v>2313</v>
      </c>
      <c r="E17">
        <v>4</v>
      </c>
      <c r="F17">
        <v>2016</v>
      </c>
      <c r="G17" t="s">
        <v>9</v>
      </c>
    </row>
    <row r="18" spans="1:7" x14ac:dyDescent="0.25">
      <c r="A18" t="s">
        <v>38</v>
      </c>
      <c r="B18" t="s">
        <v>39</v>
      </c>
      <c r="C18">
        <v>4.5999999999999996</v>
      </c>
      <c r="D18">
        <v>2925</v>
      </c>
      <c r="E18">
        <v>6</v>
      </c>
      <c r="F18">
        <v>2015</v>
      </c>
      <c r="G18" t="s">
        <v>9</v>
      </c>
    </row>
    <row r="19" spans="1:7" x14ac:dyDescent="0.25">
      <c r="A19" t="s">
        <v>40</v>
      </c>
      <c r="B19" t="s">
        <v>39</v>
      </c>
      <c r="C19">
        <v>4.4000000000000004</v>
      </c>
      <c r="D19">
        <v>2951</v>
      </c>
      <c r="E19">
        <v>6</v>
      </c>
      <c r="F19">
        <v>2015</v>
      </c>
      <c r="G19" t="s">
        <v>9</v>
      </c>
    </row>
    <row r="20" spans="1:7" x14ac:dyDescent="0.25">
      <c r="A20" t="s">
        <v>41</v>
      </c>
      <c r="B20" t="s">
        <v>42</v>
      </c>
      <c r="C20">
        <v>4.5</v>
      </c>
      <c r="D20">
        <v>2426</v>
      </c>
      <c r="E20">
        <v>8</v>
      </c>
      <c r="F20">
        <v>2015</v>
      </c>
      <c r="G20" t="s">
        <v>9</v>
      </c>
    </row>
    <row r="21" spans="1:7" x14ac:dyDescent="0.25">
      <c r="A21" t="s">
        <v>43</v>
      </c>
      <c r="B21" t="s">
        <v>44</v>
      </c>
      <c r="C21">
        <v>4.8</v>
      </c>
      <c r="D21">
        <v>9198</v>
      </c>
      <c r="E21">
        <v>13</v>
      </c>
      <c r="F21">
        <v>2016</v>
      </c>
      <c r="G21" t="s">
        <v>9</v>
      </c>
    </row>
    <row r="22" spans="1:7" x14ac:dyDescent="0.25">
      <c r="A22" t="s">
        <v>45</v>
      </c>
      <c r="B22" t="s">
        <v>46</v>
      </c>
      <c r="C22">
        <v>4.5999999999999996</v>
      </c>
      <c r="D22">
        <v>36348</v>
      </c>
      <c r="E22">
        <v>14</v>
      </c>
      <c r="F22">
        <v>2014</v>
      </c>
      <c r="G22" t="s">
        <v>12</v>
      </c>
    </row>
    <row r="23" spans="1:7" x14ac:dyDescent="0.25">
      <c r="A23" t="s">
        <v>45</v>
      </c>
      <c r="B23" t="s">
        <v>46</v>
      </c>
      <c r="C23">
        <v>4.5999999999999996</v>
      </c>
      <c r="D23">
        <v>36348</v>
      </c>
      <c r="E23">
        <v>14</v>
      </c>
      <c r="F23">
        <v>2015</v>
      </c>
      <c r="G23" t="s">
        <v>12</v>
      </c>
    </row>
    <row r="24" spans="1:7" x14ac:dyDescent="0.25">
      <c r="A24" t="s">
        <v>47</v>
      </c>
      <c r="B24" t="s">
        <v>48</v>
      </c>
      <c r="C24">
        <v>3.9</v>
      </c>
      <c r="D24">
        <v>6310</v>
      </c>
      <c r="E24">
        <v>13</v>
      </c>
      <c r="F24">
        <v>2013</v>
      </c>
      <c r="G24" t="s">
        <v>12</v>
      </c>
    </row>
    <row r="25" spans="1:7" x14ac:dyDescent="0.25">
      <c r="A25" t="s">
        <v>49</v>
      </c>
      <c r="B25" t="s">
        <v>50</v>
      </c>
      <c r="C25">
        <v>4.5999999999999996</v>
      </c>
      <c r="D25">
        <v>15921</v>
      </c>
      <c r="E25">
        <v>9</v>
      </c>
      <c r="F25">
        <v>2015</v>
      </c>
      <c r="G25" t="s">
        <v>9</v>
      </c>
    </row>
    <row r="26" spans="1:7" x14ac:dyDescent="0.25">
      <c r="A26" t="s">
        <v>51</v>
      </c>
      <c r="B26" t="s">
        <v>52</v>
      </c>
      <c r="C26">
        <v>4.3</v>
      </c>
      <c r="D26">
        <v>12159</v>
      </c>
      <c r="E26">
        <v>13</v>
      </c>
      <c r="F26">
        <v>2013</v>
      </c>
      <c r="G26" t="s">
        <v>12</v>
      </c>
    </row>
    <row r="27" spans="1:7" x14ac:dyDescent="0.25">
      <c r="A27" t="s">
        <v>53</v>
      </c>
      <c r="B27" t="s">
        <v>54</v>
      </c>
      <c r="C27">
        <v>4.5999999999999996</v>
      </c>
      <c r="D27">
        <v>798</v>
      </c>
      <c r="E27">
        <v>5</v>
      </c>
      <c r="F27">
        <v>2009</v>
      </c>
      <c r="G27" t="s">
        <v>9</v>
      </c>
    </row>
    <row r="28" spans="1:7" x14ac:dyDescent="0.25">
      <c r="A28" t="s">
        <v>55</v>
      </c>
      <c r="B28" t="s">
        <v>56</v>
      </c>
      <c r="C28">
        <v>4.7</v>
      </c>
      <c r="D28">
        <v>9374</v>
      </c>
      <c r="E28">
        <v>9</v>
      </c>
      <c r="F28">
        <v>2017</v>
      </c>
      <c r="G28" t="s">
        <v>9</v>
      </c>
    </row>
    <row r="29" spans="1:7" x14ac:dyDescent="0.25">
      <c r="A29" t="s">
        <v>57</v>
      </c>
      <c r="B29" t="s">
        <v>58</v>
      </c>
      <c r="C29">
        <v>4.2</v>
      </c>
      <c r="D29">
        <v>491</v>
      </c>
      <c r="E29">
        <v>14</v>
      </c>
      <c r="F29">
        <v>2010</v>
      </c>
      <c r="G29" t="s">
        <v>9</v>
      </c>
    </row>
    <row r="30" spans="1:7" x14ac:dyDescent="0.25">
      <c r="A30" t="s">
        <v>59</v>
      </c>
      <c r="B30" t="s">
        <v>60</v>
      </c>
      <c r="C30">
        <v>4.5999999999999996</v>
      </c>
      <c r="D30">
        <v>5360</v>
      </c>
      <c r="E30">
        <v>5</v>
      </c>
      <c r="F30">
        <v>2015</v>
      </c>
      <c r="G30" t="s">
        <v>9</v>
      </c>
    </row>
    <row r="31" spans="1:7" x14ac:dyDescent="0.25">
      <c r="A31" t="s">
        <v>61</v>
      </c>
      <c r="B31" t="s">
        <v>62</v>
      </c>
      <c r="C31">
        <v>4.5999999999999996</v>
      </c>
      <c r="D31">
        <v>1909</v>
      </c>
      <c r="E31">
        <v>11</v>
      </c>
      <c r="F31">
        <v>2015</v>
      </c>
      <c r="G31" t="s">
        <v>9</v>
      </c>
    </row>
    <row r="32" spans="1:7" x14ac:dyDescent="0.25">
      <c r="A32" t="s">
        <v>63</v>
      </c>
      <c r="B32" t="s">
        <v>64</v>
      </c>
      <c r="C32">
        <v>4.8</v>
      </c>
      <c r="D32">
        <v>1296</v>
      </c>
      <c r="E32">
        <v>24</v>
      </c>
      <c r="F32">
        <v>2012</v>
      </c>
      <c r="G32" t="s">
        <v>9</v>
      </c>
    </row>
    <row r="33" spans="1:7" x14ac:dyDescent="0.25">
      <c r="A33" t="s">
        <v>65</v>
      </c>
      <c r="B33" t="s">
        <v>64</v>
      </c>
      <c r="C33">
        <v>4.7</v>
      </c>
      <c r="D33">
        <v>615</v>
      </c>
      <c r="E33">
        <v>21</v>
      </c>
      <c r="F33">
        <v>2010</v>
      </c>
      <c r="G33" t="s">
        <v>9</v>
      </c>
    </row>
    <row r="34" spans="1:7" x14ac:dyDescent="0.25">
      <c r="A34" t="s">
        <v>66</v>
      </c>
      <c r="B34" t="s">
        <v>67</v>
      </c>
      <c r="C34">
        <v>4.8</v>
      </c>
      <c r="D34">
        <v>61133</v>
      </c>
      <c r="E34">
        <v>11</v>
      </c>
      <c r="F34">
        <v>2018</v>
      </c>
      <c r="G34" t="s">
        <v>9</v>
      </c>
    </row>
    <row r="35" spans="1:7" x14ac:dyDescent="0.25">
      <c r="A35" t="s">
        <v>66</v>
      </c>
      <c r="B35" t="s">
        <v>67</v>
      </c>
      <c r="C35">
        <v>4.8</v>
      </c>
      <c r="D35">
        <v>61133</v>
      </c>
      <c r="E35">
        <v>11</v>
      </c>
      <c r="F35">
        <v>2019</v>
      </c>
      <c r="G35" t="s">
        <v>9</v>
      </c>
    </row>
    <row r="36" spans="1:7" x14ac:dyDescent="0.25">
      <c r="A36" t="s">
        <v>68</v>
      </c>
      <c r="B36" t="s">
        <v>69</v>
      </c>
      <c r="C36">
        <v>4.8</v>
      </c>
      <c r="D36">
        <v>11113</v>
      </c>
      <c r="E36">
        <v>15</v>
      </c>
      <c r="F36">
        <v>2015</v>
      </c>
      <c r="G36" t="s">
        <v>9</v>
      </c>
    </row>
    <row r="37" spans="1:7" x14ac:dyDescent="0.25">
      <c r="A37" t="s">
        <v>70</v>
      </c>
      <c r="B37" t="s">
        <v>71</v>
      </c>
      <c r="C37">
        <v>4.7</v>
      </c>
      <c r="D37">
        <v>10070</v>
      </c>
      <c r="E37">
        <v>13</v>
      </c>
      <c r="F37">
        <v>2015</v>
      </c>
      <c r="G37" t="s">
        <v>9</v>
      </c>
    </row>
    <row r="38" spans="1:7" x14ac:dyDescent="0.25">
      <c r="A38" t="s">
        <v>70</v>
      </c>
      <c r="B38" t="s">
        <v>71</v>
      </c>
      <c r="C38">
        <v>4.7</v>
      </c>
      <c r="D38">
        <v>10070</v>
      </c>
      <c r="E38">
        <v>13</v>
      </c>
      <c r="F38">
        <v>2016</v>
      </c>
      <c r="G38" t="s">
        <v>9</v>
      </c>
    </row>
    <row r="39" spans="1:7" x14ac:dyDescent="0.25">
      <c r="A39" t="s">
        <v>72</v>
      </c>
      <c r="B39" t="s">
        <v>73</v>
      </c>
      <c r="C39">
        <v>4.7</v>
      </c>
      <c r="D39">
        <v>3729</v>
      </c>
      <c r="E39">
        <v>18</v>
      </c>
      <c r="F39">
        <v>2016</v>
      </c>
      <c r="G39" t="s">
        <v>9</v>
      </c>
    </row>
    <row r="40" spans="1:7" x14ac:dyDescent="0.25">
      <c r="A40" t="s">
        <v>74</v>
      </c>
      <c r="B40" t="s">
        <v>75</v>
      </c>
      <c r="C40">
        <v>4.5999999999999996</v>
      </c>
      <c r="D40">
        <v>9769</v>
      </c>
      <c r="E40">
        <v>13</v>
      </c>
      <c r="F40">
        <v>2009</v>
      </c>
      <c r="G40" t="s">
        <v>12</v>
      </c>
    </row>
    <row r="41" spans="1:7" x14ac:dyDescent="0.25">
      <c r="A41" t="s">
        <v>76</v>
      </c>
      <c r="B41" t="s">
        <v>54</v>
      </c>
      <c r="C41">
        <v>4.5</v>
      </c>
      <c r="D41">
        <v>471</v>
      </c>
      <c r="E41">
        <v>8</v>
      </c>
      <c r="F41">
        <v>2010</v>
      </c>
      <c r="G41" t="s">
        <v>9</v>
      </c>
    </row>
    <row r="42" spans="1:7" x14ac:dyDescent="0.25">
      <c r="A42" t="s">
        <v>77</v>
      </c>
      <c r="B42" t="s">
        <v>78</v>
      </c>
      <c r="C42">
        <v>4.9000000000000004</v>
      </c>
      <c r="D42">
        <v>14344</v>
      </c>
      <c r="E42">
        <v>5</v>
      </c>
      <c r="F42">
        <v>2017</v>
      </c>
      <c r="G42" t="s">
        <v>12</v>
      </c>
    </row>
    <row r="43" spans="1:7" x14ac:dyDescent="0.25">
      <c r="A43" t="s">
        <v>77</v>
      </c>
      <c r="B43" t="s">
        <v>78</v>
      </c>
      <c r="C43">
        <v>4.9000000000000004</v>
      </c>
      <c r="D43">
        <v>14344</v>
      </c>
      <c r="E43">
        <v>5</v>
      </c>
      <c r="F43">
        <v>2019</v>
      </c>
      <c r="G43" t="s">
        <v>12</v>
      </c>
    </row>
    <row r="44" spans="1:7" x14ac:dyDescent="0.25">
      <c r="A44" t="s">
        <v>79</v>
      </c>
      <c r="B44" t="s">
        <v>80</v>
      </c>
      <c r="C44">
        <v>4.8</v>
      </c>
      <c r="D44">
        <v>4505</v>
      </c>
      <c r="E44">
        <v>0</v>
      </c>
      <c r="F44">
        <v>2011</v>
      </c>
      <c r="G44" t="s">
        <v>12</v>
      </c>
    </row>
    <row r="45" spans="1:7" x14ac:dyDescent="0.25">
      <c r="A45" t="s">
        <v>81</v>
      </c>
      <c r="B45" t="s">
        <v>82</v>
      </c>
      <c r="C45">
        <v>4.5999999999999996</v>
      </c>
      <c r="D45">
        <v>10369</v>
      </c>
      <c r="E45">
        <v>4</v>
      </c>
      <c r="F45">
        <v>2016</v>
      </c>
      <c r="G45" t="s">
        <v>9</v>
      </c>
    </row>
    <row r="46" spans="1:7" x14ac:dyDescent="0.25">
      <c r="A46" t="s">
        <v>83</v>
      </c>
      <c r="B46" t="s">
        <v>84</v>
      </c>
      <c r="C46">
        <v>4.8</v>
      </c>
      <c r="D46">
        <v>16244</v>
      </c>
      <c r="E46">
        <v>18</v>
      </c>
      <c r="F46">
        <v>2019</v>
      </c>
      <c r="G46" t="s">
        <v>9</v>
      </c>
    </row>
    <row r="47" spans="1:7" x14ac:dyDescent="0.25">
      <c r="A47" t="s">
        <v>85</v>
      </c>
      <c r="B47" t="s">
        <v>86</v>
      </c>
      <c r="C47">
        <v>4.5</v>
      </c>
      <c r="D47">
        <v>2884</v>
      </c>
      <c r="E47">
        <v>28</v>
      </c>
      <c r="F47">
        <v>2014</v>
      </c>
      <c r="G47" t="s">
        <v>9</v>
      </c>
    </row>
    <row r="48" spans="1:7" x14ac:dyDescent="0.25">
      <c r="A48" t="s">
        <v>87</v>
      </c>
      <c r="B48" t="s">
        <v>88</v>
      </c>
      <c r="C48">
        <v>4.7</v>
      </c>
      <c r="D48">
        <v>22614</v>
      </c>
      <c r="E48">
        <v>11</v>
      </c>
      <c r="F48">
        <v>2010</v>
      </c>
      <c r="G48" t="s">
        <v>12</v>
      </c>
    </row>
    <row r="49" spans="1:7" x14ac:dyDescent="0.25">
      <c r="A49" t="s">
        <v>87</v>
      </c>
      <c r="B49" t="s">
        <v>88</v>
      </c>
      <c r="C49">
        <v>4.7</v>
      </c>
      <c r="D49">
        <v>22614</v>
      </c>
      <c r="E49">
        <v>11</v>
      </c>
      <c r="F49">
        <v>2011</v>
      </c>
      <c r="G49" t="s">
        <v>12</v>
      </c>
    </row>
    <row r="50" spans="1:7" x14ac:dyDescent="0.25">
      <c r="A50" t="s">
        <v>87</v>
      </c>
      <c r="B50" t="s">
        <v>88</v>
      </c>
      <c r="C50">
        <v>4.7</v>
      </c>
      <c r="D50">
        <v>22614</v>
      </c>
      <c r="E50">
        <v>11</v>
      </c>
      <c r="F50">
        <v>2012</v>
      </c>
      <c r="G50" t="s">
        <v>12</v>
      </c>
    </row>
    <row r="51" spans="1:7" x14ac:dyDescent="0.25">
      <c r="A51" t="s">
        <v>89</v>
      </c>
      <c r="B51" t="s">
        <v>90</v>
      </c>
      <c r="C51">
        <v>4.7</v>
      </c>
      <c r="D51">
        <v>4761</v>
      </c>
      <c r="E51">
        <v>16</v>
      </c>
      <c r="F51">
        <v>2016</v>
      </c>
      <c r="G51" t="s">
        <v>9</v>
      </c>
    </row>
    <row r="52" spans="1:7" x14ac:dyDescent="0.25">
      <c r="A52" t="s">
        <v>91</v>
      </c>
      <c r="B52" t="s">
        <v>92</v>
      </c>
      <c r="C52">
        <v>4.7</v>
      </c>
      <c r="D52">
        <v>1542</v>
      </c>
      <c r="E52">
        <v>14</v>
      </c>
      <c r="F52">
        <v>2009</v>
      </c>
      <c r="G52" t="s">
        <v>9</v>
      </c>
    </row>
    <row r="53" spans="1:7" x14ac:dyDescent="0.25">
      <c r="A53" t="s">
        <v>91</v>
      </c>
      <c r="B53" t="s">
        <v>92</v>
      </c>
      <c r="C53">
        <v>4.7</v>
      </c>
      <c r="D53">
        <v>1542</v>
      </c>
      <c r="E53">
        <v>14</v>
      </c>
      <c r="F53">
        <v>2010</v>
      </c>
      <c r="G53" t="s">
        <v>9</v>
      </c>
    </row>
    <row r="54" spans="1:7" x14ac:dyDescent="0.25">
      <c r="A54" t="s">
        <v>91</v>
      </c>
      <c r="B54" t="s">
        <v>92</v>
      </c>
      <c r="C54">
        <v>4.7</v>
      </c>
      <c r="D54">
        <v>1542</v>
      </c>
      <c r="E54">
        <v>14</v>
      </c>
      <c r="F54">
        <v>2011</v>
      </c>
      <c r="G54" t="s">
        <v>9</v>
      </c>
    </row>
    <row r="55" spans="1:7" x14ac:dyDescent="0.25">
      <c r="A55" t="s">
        <v>93</v>
      </c>
      <c r="B55" t="s">
        <v>94</v>
      </c>
      <c r="C55">
        <v>4.3</v>
      </c>
      <c r="D55">
        <v>6143</v>
      </c>
      <c r="E55">
        <v>8</v>
      </c>
      <c r="F55">
        <v>2018</v>
      </c>
      <c r="G55" t="s">
        <v>12</v>
      </c>
    </row>
    <row r="56" spans="1:7" x14ac:dyDescent="0.25">
      <c r="A56" t="s">
        <v>95</v>
      </c>
      <c r="B56" t="s">
        <v>96</v>
      </c>
      <c r="C56">
        <v>4.8</v>
      </c>
      <c r="D56">
        <v>4022</v>
      </c>
      <c r="E56">
        <v>4</v>
      </c>
      <c r="F56">
        <v>2015</v>
      </c>
      <c r="G56" t="s">
        <v>9</v>
      </c>
    </row>
    <row r="57" spans="1:7" x14ac:dyDescent="0.25">
      <c r="A57" t="s">
        <v>97</v>
      </c>
      <c r="B57" t="s">
        <v>96</v>
      </c>
      <c r="C57">
        <v>4.8</v>
      </c>
      <c r="D57">
        <v>3871</v>
      </c>
      <c r="E57">
        <v>5</v>
      </c>
      <c r="F57">
        <v>2015</v>
      </c>
      <c r="G57" t="s">
        <v>9</v>
      </c>
    </row>
    <row r="58" spans="1:7" x14ac:dyDescent="0.25">
      <c r="A58" t="s">
        <v>98</v>
      </c>
      <c r="B58" t="s">
        <v>99</v>
      </c>
      <c r="C58">
        <v>4.5999999999999996</v>
      </c>
      <c r="D58">
        <v>4866</v>
      </c>
      <c r="E58">
        <v>11</v>
      </c>
      <c r="F58">
        <v>2010</v>
      </c>
      <c r="G58" t="s">
        <v>12</v>
      </c>
    </row>
    <row r="59" spans="1:7" x14ac:dyDescent="0.25">
      <c r="A59" t="s">
        <v>98</v>
      </c>
      <c r="B59" t="s">
        <v>99</v>
      </c>
      <c r="C59">
        <v>4.5999999999999996</v>
      </c>
      <c r="D59">
        <v>4866</v>
      </c>
      <c r="E59">
        <v>11</v>
      </c>
      <c r="F59">
        <v>2011</v>
      </c>
      <c r="G59" t="s">
        <v>12</v>
      </c>
    </row>
    <row r="60" spans="1:7" x14ac:dyDescent="0.25">
      <c r="A60" t="s">
        <v>100</v>
      </c>
      <c r="B60" t="s">
        <v>101</v>
      </c>
      <c r="C60">
        <v>4.8</v>
      </c>
      <c r="D60">
        <v>1329</v>
      </c>
      <c r="E60">
        <v>10</v>
      </c>
      <c r="F60">
        <v>2013</v>
      </c>
      <c r="G60" t="s">
        <v>9</v>
      </c>
    </row>
    <row r="61" spans="1:7" x14ac:dyDescent="0.25">
      <c r="A61" t="s">
        <v>102</v>
      </c>
      <c r="B61" t="s">
        <v>103</v>
      </c>
      <c r="C61">
        <v>4.4000000000000004</v>
      </c>
      <c r="D61">
        <v>4642</v>
      </c>
      <c r="E61">
        <v>13</v>
      </c>
      <c r="F61">
        <v>2013</v>
      </c>
      <c r="G61" t="s">
        <v>9</v>
      </c>
    </row>
    <row r="62" spans="1:7" x14ac:dyDescent="0.25">
      <c r="A62" t="s">
        <v>104</v>
      </c>
      <c r="B62" t="s">
        <v>105</v>
      </c>
      <c r="C62">
        <v>4.5999999999999996</v>
      </c>
      <c r="D62">
        <v>1541</v>
      </c>
      <c r="E62">
        <v>4</v>
      </c>
      <c r="F62">
        <v>2009</v>
      </c>
      <c r="G62" t="s">
        <v>12</v>
      </c>
    </row>
    <row r="63" spans="1:7" x14ac:dyDescent="0.25">
      <c r="A63" t="s">
        <v>106</v>
      </c>
      <c r="B63" t="s">
        <v>105</v>
      </c>
      <c r="C63">
        <v>4.3</v>
      </c>
      <c r="D63">
        <v>1924</v>
      </c>
      <c r="E63">
        <v>8</v>
      </c>
      <c r="F63">
        <v>2010</v>
      </c>
      <c r="G63" t="s">
        <v>12</v>
      </c>
    </row>
    <row r="64" spans="1:7" x14ac:dyDescent="0.25">
      <c r="A64" t="s">
        <v>107</v>
      </c>
      <c r="B64" t="s">
        <v>105</v>
      </c>
      <c r="C64">
        <v>4.2</v>
      </c>
      <c r="D64">
        <v>2094</v>
      </c>
      <c r="E64">
        <v>4</v>
      </c>
      <c r="F64">
        <v>2011</v>
      </c>
      <c r="G64" t="s">
        <v>12</v>
      </c>
    </row>
    <row r="65" spans="1:7" x14ac:dyDescent="0.25">
      <c r="A65" t="s">
        <v>108</v>
      </c>
      <c r="B65" t="s">
        <v>109</v>
      </c>
      <c r="C65">
        <v>4.8</v>
      </c>
      <c r="D65">
        <v>10922</v>
      </c>
      <c r="E65">
        <v>5</v>
      </c>
      <c r="F65">
        <v>2015</v>
      </c>
      <c r="G65" t="s">
        <v>12</v>
      </c>
    </row>
    <row r="66" spans="1:7" x14ac:dyDescent="0.25">
      <c r="A66" t="s">
        <v>108</v>
      </c>
      <c r="B66" t="s">
        <v>109</v>
      </c>
      <c r="C66">
        <v>4.8</v>
      </c>
      <c r="D66">
        <v>10922</v>
      </c>
      <c r="E66">
        <v>5</v>
      </c>
      <c r="F66">
        <v>2016</v>
      </c>
      <c r="G66" t="s">
        <v>12</v>
      </c>
    </row>
    <row r="67" spans="1:7" x14ac:dyDescent="0.25">
      <c r="A67" t="s">
        <v>108</v>
      </c>
      <c r="B67" t="s">
        <v>109</v>
      </c>
      <c r="C67">
        <v>4.8</v>
      </c>
      <c r="D67">
        <v>10922</v>
      </c>
      <c r="E67">
        <v>5</v>
      </c>
      <c r="F67">
        <v>2017</v>
      </c>
      <c r="G67" t="s">
        <v>12</v>
      </c>
    </row>
    <row r="68" spans="1:7" x14ac:dyDescent="0.25">
      <c r="A68" t="s">
        <v>108</v>
      </c>
      <c r="B68" t="s">
        <v>109</v>
      </c>
      <c r="C68">
        <v>4.8</v>
      </c>
      <c r="D68">
        <v>10922</v>
      </c>
      <c r="E68">
        <v>5</v>
      </c>
      <c r="F68">
        <v>2018</v>
      </c>
      <c r="G68" t="s">
        <v>12</v>
      </c>
    </row>
    <row r="69" spans="1:7" x14ac:dyDescent="0.25">
      <c r="A69" t="s">
        <v>110</v>
      </c>
      <c r="B69" t="s">
        <v>111</v>
      </c>
      <c r="C69">
        <v>4.5999999999999996</v>
      </c>
      <c r="D69">
        <v>2137</v>
      </c>
      <c r="E69">
        <v>17</v>
      </c>
      <c r="F69">
        <v>2010</v>
      </c>
      <c r="G69" t="s">
        <v>9</v>
      </c>
    </row>
    <row r="70" spans="1:7" x14ac:dyDescent="0.25">
      <c r="A70" t="s">
        <v>112</v>
      </c>
      <c r="B70" t="s">
        <v>113</v>
      </c>
      <c r="C70">
        <v>4.5999999999999996</v>
      </c>
      <c r="D70">
        <v>1651</v>
      </c>
      <c r="E70">
        <v>15</v>
      </c>
      <c r="F70">
        <v>2010</v>
      </c>
      <c r="G70" t="s">
        <v>9</v>
      </c>
    </row>
    <row r="71" spans="1:7" x14ac:dyDescent="0.25">
      <c r="A71" t="s">
        <v>114</v>
      </c>
      <c r="B71" t="s">
        <v>115</v>
      </c>
      <c r="C71">
        <v>4.5</v>
      </c>
      <c r="D71">
        <v>6679</v>
      </c>
      <c r="E71">
        <v>105</v>
      </c>
      <c r="F71">
        <v>2013</v>
      </c>
      <c r="G71" t="s">
        <v>9</v>
      </c>
    </row>
    <row r="72" spans="1:7" x14ac:dyDescent="0.25">
      <c r="A72" t="s">
        <v>114</v>
      </c>
      <c r="B72" t="s">
        <v>115</v>
      </c>
      <c r="C72">
        <v>4.5</v>
      </c>
      <c r="D72">
        <v>6679</v>
      </c>
      <c r="E72">
        <v>105</v>
      </c>
      <c r="F72">
        <v>2014</v>
      </c>
      <c r="G72" t="s">
        <v>9</v>
      </c>
    </row>
    <row r="73" spans="1:7" x14ac:dyDescent="0.25">
      <c r="A73" t="s">
        <v>116</v>
      </c>
      <c r="B73" t="s">
        <v>80</v>
      </c>
      <c r="C73">
        <v>4.8</v>
      </c>
      <c r="D73">
        <v>6812</v>
      </c>
      <c r="E73">
        <v>0</v>
      </c>
      <c r="F73">
        <v>2013</v>
      </c>
      <c r="G73" t="s">
        <v>12</v>
      </c>
    </row>
    <row r="74" spans="1:7" x14ac:dyDescent="0.25">
      <c r="A74" t="s">
        <v>117</v>
      </c>
      <c r="B74" t="s">
        <v>80</v>
      </c>
      <c r="C74">
        <v>4.8</v>
      </c>
      <c r="D74">
        <v>3837</v>
      </c>
      <c r="E74">
        <v>15</v>
      </c>
      <c r="F74">
        <v>2009</v>
      </c>
      <c r="G74" t="s">
        <v>12</v>
      </c>
    </row>
    <row r="75" spans="1:7" x14ac:dyDescent="0.25">
      <c r="A75" t="s">
        <v>118</v>
      </c>
      <c r="B75" t="s">
        <v>80</v>
      </c>
      <c r="C75">
        <v>4.8</v>
      </c>
      <c r="D75">
        <v>6540</v>
      </c>
      <c r="E75">
        <v>22</v>
      </c>
      <c r="F75">
        <v>2014</v>
      </c>
      <c r="G75" t="s">
        <v>12</v>
      </c>
    </row>
    <row r="76" spans="1:7" x14ac:dyDescent="0.25">
      <c r="A76" t="s">
        <v>119</v>
      </c>
      <c r="B76" t="s">
        <v>120</v>
      </c>
      <c r="C76">
        <v>4.5999999999999996</v>
      </c>
      <c r="D76">
        <v>7955</v>
      </c>
      <c r="E76">
        <v>5</v>
      </c>
      <c r="F76">
        <v>2019</v>
      </c>
      <c r="G76" t="s">
        <v>9</v>
      </c>
    </row>
    <row r="77" spans="1:7" x14ac:dyDescent="0.25">
      <c r="A77" t="s">
        <v>121</v>
      </c>
      <c r="B77" t="s">
        <v>48</v>
      </c>
      <c r="C77">
        <v>4.5999999999999996</v>
      </c>
      <c r="D77">
        <v>27098</v>
      </c>
      <c r="E77">
        <v>15</v>
      </c>
      <c r="F77">
        <v>2013</v>
      </c>
      <c r="G77" t="s">
        <v>12</v>
      </c>
    </row>
    <row r="78" spans="1:7" x14ac:dyDescent="0.25">
      <c r="A78" t="s">
        <v>121</v>
      </c>
      <c r="B78" t="s">
        <v>48</v>
      </c>
      <c r="C78">
        <v>4.5999999999999996</v>
      </c>
      <c r="D78">
        <v>27098</v>
      </c>
      <c r="E78">
        <v>15</v>
      </c>
      <c r="F78">
        <v>2014</v>
      </c>
      <c r="G78" t="s">
        <v>12</v>
      </c>
    </row>
    <row r="79" spans="1:7" x14ac:dyDescent="0.25">
      <c r="A79" t="s">
        <v>122</v>
      </c>
      <c r="B79" t="s">
        <v>48</v>
      </c>
      <c r="C79">
        <v>4.5</v>
      </c>
      <c r="D79">
        <v>17684</v>
      </c>
      <c r="E79">
        <v>6</v>
      </c>
      <c r="F79">
        <v>2014</v>
      </c>
      <c r="G79" t="s">
        <v>12</v>
      </c>
    </row>
    <row r="80" spans="1:7" x14ac:dyDescent="0.25">
      <c r="A80" t="s">
        <v>123</v>
      </c>
      <c r="B80" t="s">
        <v>124</v>
      </c>
      <c r="C80">
        <v>4.5999999999999996</v>
      </c>
      <c r="D80">
        <v>37</v>
      </c>
      <c r="E80">
        <v>6</v>
      </c>
      <c r="F80">
        <v>2009</v>
      </c>
      <c r="G80" t="s">
        <v>9</v>
      </c>
    </row>
    <row r="81" spans="1:7" x14ac:dyDescent="0.25">
      <c r="A81" t="s">
        <v>125</v>
      </c>
      <c r="B81" t="s">
        <v>11</v>
      </c>
      <c r="C81">
        <v>4.7</v>
      </c>
      <c r="D81">
        <v>15845</v>
      </c>
      <c r="E81">
        <v>13</v>
      </c>
      <c r="F81">
        <v>2013</v>
      </c>
      <c r="G81" t="s">
        <v>12</v>
      </c>
    </row>
    <row r="82" spans="1:7" x14ac:dyDescent="0.25">
      <c r="A82" t="s">
        <v>126</v>
      </c>
      <c r="B82" t="s">
        <v>80</v>
      </c>
      <c r="C82">
        <v>4.8</v>
      </c>
      <c r="D82">
        <v>3181</v>
      </c>
      <c r="E82">
        <v>12</v>
      </c>
      <c r="F82">
        <v>2009</v>
      </c>
      <c r="G82" t="s">
        <v>12</v>
      </c>
    </row>
    <row r="83" spans="1:7" x14ac:dyDescent="0.25">
      <c r="A83" t="s">
        <v>127</v>
      </c>
      <c r="B83" t="s">
        <v>128</v>
      </c>
      <c r="C83">
        <v>4.9000000000000004</v>
      </c>
      <c r="D83">
        <v>5062</v>
      </c>
      <c r="E83">
        <v>6</v>
      </c>
      <c r="F83">
        <v>2018</v>
      </c>
      <c r="G83" t="s">
        <v>12</v>
      </c>
    </row>
    <row r="84" spans="1:7" x14ac:dyDescent="0.25">
      <c r="A84" t="s">
        <v>129</v>
      </c>
      <c r="B84" t="s">
        <v>128</v>
      </c>
      <c r="C84">
        <v>4.9000000000000004</v>
      </c>
      <c r="D84">
        <v>4786</v>
      </c>
      <c r="E84">
        <v>8</v>
      </c>
      <c r="F84">
        <v>2017</v>
      </c>
      <c r="G84" t="s">
        <v>12</v>
      </c>
    </row>
    <row r="85" spans="1:7" x14ac:dyDescent="0.25">
      <c r="A85" t="s">
        <v>130</v>
      </c>
      <c r="B85" t="s">
        <v>128</v>
      </c>
      <c r="C85">
        <v>4.9000000000000004</v>
      </c>
      <c r="D85">
        <v>7235</v>
      </c>
      <c r="E85">
        <v>4</v>
      </c>
      <c r="F85">
        <v>2018</v>
      </c>
      <c r="G85" t="s">
        <v>12</v>
      </c>
    </row>
    <row r="86" spans="1:7" x14ac:dyDescent="0.25">
      <c r="A86" t="s">
        <v>130</v>
      </c>
      <c r="B86" t="s">
        <v>128</v>
      </c>
      <c r="C86">
        <v>4.9000000000000004</v>
      </c>
      <c r="D86">
        <v>7235</v>
      </c>
      <c r="E86">
        <v>4</v>
      </c>
      <c r="F86">
        <v>2019</v>
      </c>
      <c r="G86" t="s">
        <v>12</v>
      </c>
    </row>
    <row r="87" spans="1:7" x14ac:dyDescent="0.25">
      <c r="A87" t="s">
        <v>131</v>
      </c>
      <c r="B87" t="s">
        <v>128</v>
      </c>
      <c r="C87">
        <v>4.9000000000000004</v>
      </c>
      <c r="D87">
        <v>12619</v>
      </c>
      <c r="E87">
        <v>8</v>
      </c>
      <c r="F87">
        <v>2019</v>
      </c>
      <c r="G87" t="s">
        <v>12</v>
      </c>
    </row>
    <row r="88" spans="1:7" x14ac:dyDescent="0.25">
      <c r="A88" t="s">
        <v>132</v>
      </c>
      <c r="B88" t="s">
        <v>128</v>
      </c>
      <c r="C88">
        <v>4.9000000000000004</v>
      </c>
      <c r="D88">
        <v>9089</v>
      </c>
      <c r="E88">
        <v>8</v>
      </c>
      <c r="F88">
        <v>2019</v>
      </c>
      <c r="G88" t="s">
        <v>12</v>
      </c>
    </row>
    <row r="89" spans="1:7" x14ac:dyDescent="0.25">
      <c r="A89" t="s">
        <v>133</v>
      </c>
      <c r="B89" t="s">
        <v>128</v>
      </c>
      <c r="C89">
        <v>4.9000000000000004</v>
      </c>
      <c r="D89">
        <v>5470</v>
      </c>
      <c r="E89">
        <v>6</v>
      </c>
      <c r="F89">
        <v>2018</v>
      </c>
      <c r="G89" t="s">
        <v>12</v>
      </c>
    </row>
    <row r="90" spans="1:7" x14ac:dyDescent="0.25">
      <c r="A90" t="s">
        <v>134</v>
      </c>
      <c r="B90" t="s">
        <v>80</v>
      </c>
      <c r="C90">
        <v>4.8</v>
      </c>
      <c r="D90">
        <v>5118</v>
      </c>
      <c r="E90">
        <v>20</v>
      </c>
      <c r="F90">
        <v>2016</v>
      </c>
      <c r="G90" t="s">
        <v>12</v>
      </c>
    </row>
    <row r="91" spans="1:7" x14ac:dyDescent="0.25">
      <c r="A91" t="s">
        <v>135</v>
      </c>
      <c r="B91" t="s">
        <v>136</v>
      </c>
      <c r="C91">
        <v>4.5999999999999996</v>
      </c>
      <c r="D91">
        <v>2134</v>
      </c>
      <c r="E91">
        <v>5</v>
      </c>
      <c r="F91">
        <v>2015</v>
      </c>
      <c r="G91" t="s">
        <v>9</v>
      </c>
    </row>
    <row r="92" spans="1:7" x14ac:dyDescent="0.25">
      <c r="A92" t="s">
        <v>137</v>
      </c>
      <c r="B92" t="s">
        <v>138</v>
      </c>
      <c r="C92">
        <v>4.5</v>
      </c>
      <c r="D92">
        <v>2525</v>
      </c>
      <c r="E92">
        <v>16</v>
      </c>
      <c r="F92">
        <v>2010</v>
      </c>
      <c r="G92" t="s">
        <v>9</v>
      </c>
    </row>
    <row r="93" spans="1:7" x14ac:dyDescent="0.25">
      <c r="A93" t="s">
        <v>139</v>
      </c>
      <c r="B93" t="s">
        <v>140</v>
      </c>
      <c r="C93">
        <v>4.5</v>
      </c>
      <c r="D93">
        <v>720</v>
      </c>
      <c r="E93">
        <v>1</v>
      </c>
      <c r="F93">
        <v>2009</v>
      </c>
      <c r="G93" t="s">
        <v>9</v>
      </c>
    </row>
    <row r="94" spans="1:7" x14ac:dyDescent="0.25">
      <c r="A94" t="s">
        <v>141</v>
      </c>
      <c r="B94" t="s">
        <v>140</v>
      </c>
      <c r="C94">
        <v>4.3</v>
      </c>
      <c r="D94">
        <v>956</v>
      </c>
      <c r="E94">
        <v>14</v>
      </c>
      <c r="F94">
        <v>2009</v>
      </c>
      <c r="G94" t="s">
        <v>9</v>
      </c>
    </row>
    <row r="95" spans="1:7" x14ac:dyDescent="0.25">
      <c r="A95" t="s">
        <v>142</v>
      </c>
      <c r="B95" t="s">
        <v>143</v>
      </c>
      <c r="C95">
        <v>4.5</v>
      </c>
      <c r="D95">
        <v>6346</v>
      </c>
      <c r="E95">
        <v>9</v>
      </c>
      <c r="F95">
        <v>2011</v>
      </c>
      <c r="G95" t="s">
        <v>9</v>
      </c>
    </row>
    <row r="96" spans="1:7" x14ac:dyDescent="0.25">
      <c r="A96" t="s">
        <v>142</v>
      </c>
      <c r="B96" t="s">
        <v>143</v>
      </c>
      <c r="C96">
        <v>4.5</v>
      </c>
      <c r="D96">
        <v>6346</v>
      </c>
      <c r="E96">
        <v>9</v>
      </c>
      <c r="F96">
        <v>2012</v>
      </c>
      <c r="G96" t="s">
        <v>9</v>
      </c>
    </row>
    <row r="97" spans="1:7" x14ac:dyDescent="0.25">
      <c r="A97" t="s">
        <v>144</v>
      </c>
      <c r="B97" t="s">
        <v>75</v>
      </c>
      <c r="C97">
        <v>4.7</v>
      </c>
      <c r="D97">
        <v>5505</v>
      </c>
      <c r="E97">
        <v>7</v>
      </c>
      <c r="F97">
        <v>2009</v>
      </c>
      <c r="G97" t="s">
        <v>12</v>
      </c>
    </row>
    <row r="98" spans="1:7" x14ac:dyDescent="0.25">
      <c r="A98" t="s">
        <v>145</v>
      </c>
      <c r="B98" t="s">
        <v>75</v>
      </c>
      <c r="C98">
        <v>4.7</v>
      </c>
      <c r="D98">
        <v>5505</v>
      </c>
      <c r="E98">
        <v>18</v>
      </c>
      <c r="F98">
        <v>2009</v>
      </c>
      <c r="G98" t="s">
        <v>12</v>
      </c>
    </row>
    <row r="99" spans="1:7" x14ac:dyDescent="0.25">
      <c r="A99" t="s">
        <v>146</v>
      </c>
      <c r="B99" t="s">
        <v>147</v>
      </c>
      <c r="C99">
        <v>4.7</v>
      </c>
      <c r="D99">
        <v>28729</v>
      </c>
      <c r="E99">
        <v>15</v>
      </c>
      <c r="F99">
        <v>2018</v>
      </c>
      <c r="G99" t="s">
        <v>9</v>
      </c>
    </row>
    <row r="100" spans="1:7" x14ac:dyDescent="0.25">
      <c r="A100" t="s">
        <v>146</v>
      </c>
      <c r="B100" t="s">
        <v>147</v>
      </c>
      <c r="C100">
        <v>4.7</v>
      </c>
      <c r="D100">
        <v>28729</v>
      </c>
      <c r="E100">
        <v>15</v>
      </c>
      <c r="F100">
        <v>2019</v>
      </c>
      <c r="G100" t="s">
        <v>9</v>
      </c>
    </row>
    <row r="101" spans="1:7" x14ac:dyDescent="0.25">
      <c r="A101" t="s">
        <v>148</v>
      </c>
      <c r="B101" t="s">
        <v>149</v>
      </c>
      <c r="C101">
        <v>4.7</v>
      </c>
      <c r="D101">
        <v>5413</v>
      </c>
      <c r="E101">
        <v>9</v>
      </c>
      <c r="F101">
        <v>2015</v>
      </c>
      <c r="G101" t="s">
        <v>9</v>
      </c>
    </row>
    <row r="102" spans="1:7" x14ac:dyDescent="0.25">
      <c r="A102" t="s">
        <v>150</v>
      </c>
      <c r="B102" t="s">
        <v>151</v>
      </c>
      <c r="C102">
        <v>4.5999999999999996</v>
      </c>
      <c r="D102">
        <v>10721</v>
      </c>
      <c r="E102">
        <v>8</v>
      </c>
      <c r="F102">
        <v>2016</v>
      </c>
      <c r="G102" t="s">
        <v>12</v>
      </c>
    </row>
    <row r="103" spans="1:7" x14ac:dyDescent="0.25">
      <c r="A103" t="s">
        <v>150</v>
      </c>
      <c r="B103" t="s">
        <v>151</v>
      </c>
      <c r="C103">
        <v>4.5999999999999996</v>
      </c>
      <c r="D103">
        <v>10721</v>
      </c>
      <c r="E103">
        <v>8</v>
      </c>
      <c r="F103">
        <v>2018</v>
      </c>
      <c r="G103" t="s">
        <v>12</v>
      </c>
    </row>
    <row r="104" spans="1:7" x14ac:dyDescent="0.25">
      <c r="A104" t="s">
        <v>152</v>
      </c>
      <c r="B104" t="s">
        <v>153</v>
      </c>
      <c r="C104">
        <v>4.7</v>
      </c>
      <c r="D104">
        <v>4370</v>
      </c>
      <c r="E104">
        <v>15</v>
      </c>
      <c r="F104">
        <v>2016</v>
      </c>
      <c r="G104" t="s">
        <v>12</v>
      </c>
    </row>
    <row r="105" spans="1:7" x14ac:dyDescent="0.25">
      <c r="A105" t="s">
        <v>154</v>
      </c>
      <c r="B105" t="s">
        <v>155</v>
      </c>
      <c r="C105">
        <v>4.4000000000000004</v>
      </c>
      <c r="D105">
        <v>6042</v>
      </c>
      <c r="E105">
        <v>2</v>
      </c>
      <c r="F105">
        <v>2018</v>
      </c>
      <c r="G105" t="s">
        <v>9</v>
      </c>
    </row>
    <row r="106" spans="1:7" x14ac:dyDescent="0.25">
      <c r="A106" t="s">
        <v>156</v>
      </c>
      <c r="B106" t="s">
        <v>157</v>
      </c>
      <c r="C106">
        <v>4.4000000000000004</v>
      </c>
      <c r="D106">
        <v>23631</v>
      </c>
      <c r="E106">
        <v>7</v>
      </c>
      <c r="F106">
        <v>2012</v>
      </c>
      <c r="G106" t="s">
        <v>12</v>
      </c>
    </row>
    <row r="107" spans="1:7" x14ac:dyDescent="0.25">
      <c r="A107" t="s">
        <v>158</v>
      </c>
      <c r="B107" t="s">
        <v>157</v>
      </c>
      <c r="C107">
        <v>4.5</v>
      </c>
      <c r="D107">
        <v>20262</v>
      </c>
      <c r="E107">
        <v>11</v>
      </c>
      <c r="F107">
        <v>2012</v>
      </c>
      <c r="G107" t="s">
        <v>12</v>
      </c>
    </row>
    <row r="108" spans="1:7" x14ac:dyDescent="0.25">
      <c r="A108" t="s">
        <v>159</v>
      </c>
      <c r="B108" t="s">
        <v>157</v>
      </c>
      <c r="C108">
        <v>3.8</v>
      </c>
      <c r="D108">
        <v>47265</v>
      </c>
      <c r="E108">
        <v>14</v>
      </c>
      <c r="F108">
        <v>2012</v>
      </c>
      <c r="G108" t="s">
        <v>12</v>
      </c>
    </row>
    <row r="109" spans="1:7" x14ac:dyDescent="0.25">
      <c r="A109" t="s">
        <v>159</v>
      </c>
      <c r="B109" t="s">
        <v>157</v>
      </c>
      <c r="C109">
        <v>3.8</v>
      </c>
      <c r="D109">
        <v>47265</v>
      </c>
      <c r="E109">
        <v>14</v>
      </c>
      <c r="F109">
        <v>2013</v>
      </c>
      <c r="G109" t="s">
        <v>12</v>
      </c>
    </row>
    <row r="110" spans="1:7" x14ac:dyDescent="0.25">
      <c r="A110" t="s">
        <v>160</v>
      </c>
      <c r="B110" t="s">
        <v>157</v>
      </c>
      <c r="C110">
        <v>4.5</v>
      </c>
      <c r="D110">
        <v>13964</v>
      </c>
      <c r="E110">
        <v>32</v>
      </c>
      <c r="F110">
        <v>2012</v>
      </c>
      <c r="G110" t="s">
        <v>12</v>
      </c>
    </row>
    <row r="111" spans="1:7" x14ac:dyDescent="0.25">
      <c r="A111" t="s">
        <v>161</v>
      </c>
      <c r="B111" t="s">
        <v>162</v>
      </c>
      <c r="C111">
        <v>4.2</v>
      </c>
      <c r="D111">
        <v>13677</v>
      </c>
      <c r="E111">
        <v>6</v>
      </c>
      <c r="F111">
        <v>2018</v>
      </c>
      <c r="G111" t="s">
        <v>9</v>
      </c>
    </row>
    <row r="112" spans="1:7" x14ac:dyDescent="0.25">
      <c r="A112" t="s">
        <v>163</v>
      </c>
      <c r="B112" t="s">
        <v>164</v>
      </c>
      <c r="C112">
        <v>4.7</v>
      </c>
      <c r="D112">
        <v>17323</v>
      </c>
      <c r="E112">
        <v>4</v>
      </c>
      <c r="F112">
        <v>2014</v>
      </c>
      <c r="G112" t="s">
        <v>9</v>
      </c>
    </row>
    <row r="113" spans="1:7" x14ac:dyDescent="0.25">
      <c r="A113" t="s">
        <v>163</v>
      </c>
      <c r="B113" t="s">
        <v>164</v>
      </c>
      <c r="C113">
        <v>4.7</v>
      </c>
      <c r="D113">
        <v>17323</v>
      </c>
      <c r="E113">
        <v>4</v>
      </c>
      <c r="F113">
        <v>2015</v>
      </c>
      <c r="G113" t="s">
        <v>9</v>
      </c>
    </row>
    <row r="114" spans="1:7" x14ac:dyDescent="0.25">
      <c r="A114" t="s">
        <v>163</v>
      </c>
      <c r="B114" t="s">
        <v>164</v>
      </c>
      <c r="C114">
        <v>4.7</v>
      </c>
      <c r="D114">
        <v>17323</v>
      </c>
      <c r="E114">
        <v>4</v>
      </c>
      <c r="F114">
        <v>2016</v>
      </c>
      <c r="G114" t="s">
        <v>9</v>
      </c>
    </row>
    <row r="115" spans="1:7" x14ac:dyDescent="0.25">
      <c r="A115" t="s">
        <v>163</v>
      </c>
      <c r="B115" t="s">
        <v>164</v>
      </c>
      <c r="C115">
        <v>4.7</v>
      </c>
      <c r="D115">
        <v>17323</v>
      </c>
      <c r="E115">
        <v>4</v>
      </c>
      <c r="F115">
        <v>2017</v>
      </c>
      <c r="G115" t="s">
        <v>9</v>
      </c>
    </row>
    <row r="116" spans="1:7" x14ac:dyDescent="0.25">
      <c r="A116" t="s">
        <v>163</v>
      </c>
      <c r="B116" t="s">
        <v>164</v>
      </c>
      <c r="C116">
        <v>4.7</v>
      </c>
      <c r="D116">
        <v>17323</v>
      </c>
      <c r="E116">
        <v>4</v>
      </c>
      <c r="F116">
        <v>2018</v>
      </c>
      <c r="G116" t="s">
        <v>9</v>
      </c>
    </row>
    <row r="117" spans="1:7" x14ac:dyDescent="0.25">
      <c r="A117" t="s">
        <v>165</v>
      </c>
      <c r="B117" t="s">
        <v>166</v>
      </c>
      <c r="C117">
        <v>4.4000000000000004</v>
      </c>
      <c r="D117">
        <v>1555</v>
      </c>
      <c r="E117">
        <v>9</v>
      </c>
      <c r="F117">
        <v>2010</v>
      </c>
      <c r="G117" t="s">
        <v>9</v>
      </c>
    </row>
    <row r="118" spans="1:7" x14ac:dyDescent="0.25">
      <c r="A118" t="s">
        <v>167</v>
      </c>
      <c r="B118" t="s">
        <v>168</v>
      </c>
      <c r="C118">
        <v>4.7</v>
      </c>
      <c r="D118">
        <v>3642</v>
      </c>
      <c r="E118">
        <v>0</v>
      </c>
      <c r="F118">
        <v>2014</v>
      </c>
      <c r="G118" t="s">
        <v>12</v>
      </c>
    </row>
    <row r="119" spans="1:7" x14ac:dyDescent="0.25">
      <c r="A119" t="s">
        <v>169</v>
      </c>
      <c r="B119" t="s">
        <v>170</v>
      </c>
      <c r="C119">
        <v>4.4000000000000004</v>
      </c>
      <c r="D119">
        <v>1215</v>
      </c>
      <c r="E119">
        <v>9</v>
      </c>
      <c r="F119">
        <v>2010</v>
      </c>
      <c r="G119" t="s">
        <v>9</v>
      </c>
    </row>
    <row r="120" spans="1:7" x14ac:dyDescent="0.25">
      <c r="A120" t="s">
        <v>171</v>
      </c>
      <c r="B120" t="s">
        <v>172</v>
      </c>
      <c r="C120">
        <v>4.5999999999999996</v>
      </c>
      <c r="D120">
        <v>5594</v>
      </c>
      <c r="E120">
        <v>5</v>
      </c>
      <c r="F120">
        <v>2011</v>
      </c>
      <c r="G120" t="s">
        <v>12</v>
      </c>
    </row>
    <row r="121" spans="1:7" x14ac:dyDescent="0.25">
      <c r="A121" t="s">
        <v>171</v>
      </c>
      <c r="B121" t="s">
        <v>172</v>
      </c>
      <c r="C121">
        <v>4.5999999999999996</v>
      </c>
      <c r="D121">
        <v>5594</v>
      </c>
      <c r="E121">
        <v>5</v>
      </c>
      <c r="F121">
        <v>2012</v>
      </c>
      <c r="G121" t="s">
        <v>12</v>
      </c>
    </row>
    <row r="122" spans="1:7" x14ac:dyDescent="0.25">
      <c r="A122" t="s">
        <v>171</v>
      </c>
      <c r="B122" t="s">
        <v>172</v>
      </c>
      <c r="C122">
        <v>4.5999999999999996</v>
      </c>
      <c r="D122">
        <v>5594</v>
      </c>
      <c r="E122">
        <v>5</v>
      </c>
      <c r="F122">
        <v>2013</v>
      </c>
      <c r="G122" t="s">
        <v>12</v>
      </c>
    </row>
    <row r="123" spans="1:7" x14ac:dyDescent="0.25">
      <c r="A123" t="s">
        <v>173</v>
      </c>
      <c r="B123" t="s">
        <v>174</v>
      </c>
      <c r="C123">
        <v>4.5</v>
      </c>
      <c r="D123">
        <v>408</v>
      </c>
      <c r="E123">
        <v>20</v>
      </c>
      <c r="F123">
        <v>2010</v>
      </c>
      <c r="G123" t="s">
        <v>9</v>
      </c>
    </row>
    <row r="124" spans="1:7" x14ac:dyDescent="0.25">
      <c r="A124" t="s">
        <v>175</v>
      </c>
      <c r="B124" t="s">
        <v>176</v>
      </c>
      <c r="C124">
        <v>4.5999999999999996</v>
      </c>
      <c r="D124">
        <v>4799</v>
      </c>
      <c r="E124">
        <v>16</v>
      </c>
      <c r="F124">
        <v>2013</v>
      </c>
      <c r="G124" t="s">
        <v>9</v>
      </c>
    </row>
    <row r="125" spans="1:7" x14ac:dyDescent="0.25">
      <c r="A125" t="s">
        <v>177</v>
      </c>
      <c r="B125" t="s">
        <v>178</v>
      </c>
      <c r="C125">
        <v>4.8</v>
      </c>
      <c r="D125">
        <v>14038</v>
      </c>
      <c r="E125">
        <v>4</v>
      </c>
      <c r="F125">
        <v>2015</v>
      </c>
      <c r="G125" t="s">
        <v>12</v>
      </c>
    </row>
    <row r="126" spans="1:7" x14ac:dyDescent="0.25">
      <c r="A126" t="s">
        <v>177</v>
      </c>
      <c r="B126" t="s">
        <v>178</v>
      </c>
      <c r="C126">
        <v>4.8</v>
      </c>
      <c r="D126">
        <v>14038</v>
      </c>
      <c r="E126">
        <v>4</v>
      </c>
      <c r="F126">
        <v>2016</v>
      </c>
      <c r="G126" t="s">
        <v>12</v>
      </c>
    </row>
    <row r="127" spans="1:7" x14ac:dyDescent="0.25">
      <c r="A127" t="s">
        <v>177</v>
      </c>
      <c r="B127" t="s">
        <v>178</v>
      </c>
      <c r="C127">
        <v>4.8</v>
      </c>
      <c r="D127">
        <v>14038</v>
      </c>
      <c r="E127">
        <v>4</v>
      </c>
      <c r="F127">
        <v>2017</v>
      </c>
      <c r="G127" t="s">
        <v>12</v>
      </c>
    </row>
    <row r="128" spans="1:7" x14ac:dyDescent="0.25">
      <c r="A128" t="s">
        <v>177</v>
      </c>
      <c r="B128" t="s">
        <v>178</v>
      </c>
      <c r="C128">
        <v>4.8</v>
      </c>
      <c r="D128">
        <v>14038</v>
      </c>
      <c r="E128">
        <v>4</v>
      </c>
      <c r="F128">
        <v>2018</v>
      </c>
      <c r="G128" t="s">
        <v>12</v>
      </c>
    </row>
    <row r="129" spans="1:7" x14ac:dyDescent="0.25">
      <c r="A129" t="s">
        <v>177</v>
      </c>
      <c r="B129" t="s">
        <v>178</v>
      </c>
      <c r="C129">
        <v>4.8</v>
      </c>
      <c r="D129">
        <v>14038</v>
      </c>
      <c r="E129">
        <v>4</v>
      </c>
      <c r="F129">
        <v>2019</v>
      </c>
      <c r="G129" t="s">
        <v>12</v>
      </c>
    </row>
    <row r="130" spans="1:7" x14ac:dyDescent="0.25">
      <c r="A130" t="s">
        <v>179</v>
      </c>
      <c r="B130" t="s">
        <v>180</v>
      </c>
      <c r="C130">
        <v>4.5999999999999996</v>
      </c>
      <c r="D130">
        <v>7660</v>
      </c>
      <c r="E130">
        <v>12</v>
      </c>
      <c r="F130">
        <v>2019</v>
      </c>
      <c r="G130" t="s">
        <v>9</v>
      </c>
    </row>
    <row r="131" spans="1:7" x14ac:dyDescent="0.25">
      <c r="A131" t="s">
        <v>181</v>
      </c>
      <c r="B131" t="s">
        <v>180</v>
      </c>
      <c r="C131">
        <v>4.5999999999999996</v>
      </c>
      <c r="D131">
        <v>22288</v>
      </c>
      <c r="E131">
        <v>12</v>
      </c>
      <c r="F131">
        <v>2018</v>
      </c>
      <c r="G131" t="s">
        <v>9</v>
      </c>
    </row>
    <row r="132" spans="1:7" x14ac:dyDescent="0.25">
      <c r="A132" t="s">
        <v>181</v>
      </c>
      <c r="B132" t="s">
        <v>180</v>
      </c>
      <c r="C132">
        <v>4.5999999999999996</v>
      </c>
      <c r="D132">
        <v>22288</v>
      </c>
      <c r="E132">
        <v>12</v>
      </c>
      <c r="F132">
        <v>2019</v>
      </c>
      <c r="G132" t="s">
        <v>9</v>
      </c>
    </row>
    <row r="133" spans="1:7" x14ac:dyDescent="0.25">
      <c r="A133" t="s">
        <v>182</v>
      </c>
      <c r="B133" t="s">
        <v>54</v>
      </c>
      <c r="C133">
        <v>4.5999999999999996</v>
      </c>
      <c r="D133">
        <v>1365</v>
      </c>
      <c r="E133">
        <v>11</v>
      </c>
      <c r="F133">
        <v>2009</v>
      </c>
      <c r="G133" t="s">
        <v>9</v>
      </c>
    </row>
    <row r="134" spans="1:7" x14ac:dyDescent="0.25">
      <c r="A134" t="s">
        <v>183</v>
      </c>
      <c r="B134" t="s">
        <v>184</v>
      </c>
      <c r="C134">
        <v>3.6</v>
      </c>
      <c r="D134">
        <v>14982</v>
      </c>
      <c r="E134">
        <v>19</v>
      </c>
      <c r="F134">
        <v>2015</v>
      </c>
      <c r="G134" t="s">
        <v>12</v>
      </c>
    </row>
    <row r="135" spans="1:7" x14ac:dyDescent="0.25">
      <c r="A135" t="s">
        <v>185</v>
      </c>
      <c r="B135" t="s">
        <v>186</v>
      </c>
      <c r="C135">
        <v>4.8</v>
      </c>
      <c r="D135">
        <v>9568</v>
      </c>
      <c r="E135">
        <v>9</v>
      </c>
      <c r="F135">
        <v>2011</v>
      </c>
      <c r="G135" t="s">
        <v>12</v>
      </c>
    </row>
    <row r="136" spans="1:7" x14ac:dyDescent="0.25">
      <c r="A136" t="s">
        <v>187</v>
      </c>
      <c r="B136" t="s">
        <v>188</v>
      </c>
      <c r="C136">
        <v>4.5999999999999996</v>
      </c>
      <c r="D136">
        <v>1636</v>
      </c>
      <c r="E136">
        <v>6</v>
      </c>
      <c r="F136">
        <v>2009</v>
      </c>
      <c r="G136" t="s">
        <v>9</v>
      </c>
    </row>
    <row r="137" spans="1:7" x14ac:dyDescent="0.25">
      <c r="A137" t="s">
        <v>189</v>
      </c>
      <c r="B137" t="s">
        <v>190</v>
      </c>
      <c r="C137">
        <v>4</v>
      </c>
      <c r="D137">
        <v>57271</v>
      </c>
      <c r="E137">
        <v>10</v>
      </c>
      <c r="F137">
        <v>2012</v>
      </c>
      <c r="G137" t="s">
        <v>12</v>
      </c>
    </row>
    <row r="138" spans="1:7" x14ac:dyDescent="0.25">
      <c r="A138" t="s">
        <v>189</v>
      </c>
      <c r="B138" t="s">
        <v>190</v>
      </c>
      <c r="C138">
        <v>4</v>
      </c>
      <c r="D138">
        <v>57271</v>
      </c>
      <c r="E138">
        <v>10</v>
      </c>
      <c r="F138">
        <v>2013</v>
      </c>
      <c r="G138" t="s">
        <v>12</v>
      </c>
    </row>
    <row r="139" spans="1:7" x14ac:dyDescent="0.25">
      <c r="A139" t="s">
        <v>189</v>
      </c>
      <c r="B139" t="s">
        <v>190</v>
      </c>
      <c r="C139">
        <v>4</v>
      </c>
      <c r="D139">
        <v>57271</v>
      </c>
      <c r="E139">
        <v>9</v>
      </c>
      <c r="F139">
        <v>2014</v>
      </c>
      <c r="G139" t="s">
        <v>12</v>
      </c>
    </row>
    <row r="140" spans="1:7" x14ac:dyDescent="0.25">
      <c r="A140" t="s">
        <v>191</v>
      </c>
      <c r="B140" t="s">
        <v>192</v>
      </c>
      <c r="C140">
        <v>4.5999999999999996</v>
      </c>
      <c r="D140">
        <v>10141</v>
      </c>
      <c r="E140">
        <v>6</v>
      </c>
      <c r="F140">
        <v>2019</v>
      </c>
      <c r="G140" t="s">
        <v>9</v>
      </c>
    </row>
    <row r="141" spans="1:7" x14ac:dyDescent="0.25">
      <c r="A141" t="s">
        <v>193</v>
      </c>
      <c r="B141" t="s">
        <v>194</v>
      </c>
      <c r="C141">
        <v>4.5</v>
      </c>
      <c r="D141">
        <v>3457</v>
      </c>
      <c r="E141">
        <v>14</v>
      </c>
      <c r="F141">
        <v>2009</v>
      </c>
      <c r="G141" t="s">
        <v>9</v>
      </c>
    </row>
    <row r="142" spans="1:7" x14ac:dyDescent="0.25">
      <c r="A142" t="s">
        <v>193</v>
      </c>
      <c r="B142" t="s">
        <v>194</v>
      </c>
      <c r="C142">
        <v>4.5</v>
      </c>
      <c r="D142">
        <v>3457</v>
      </c>
      <c r="E142">
        <v>14</v>
      </c>
      <c r="F142">
        <v>2010</v>
      </c>
      <c r="G142" t="s">
        <v>9</v>
      </c>
    </row>
    <row r="143" spans="1:7" x14ac:dyDescent="0.25">
      <c r="A143" t="s">
        <v>193</v>
      </c>
      <c r="B143" t="s">
        <v>194</v>
      </c>
      <c r="C143">
        <v>4.5</v>
      </c>
      <c r="D143">
        <v>3457</v>
      </c>
      <c r="E143">
        <v>14</v>
      </c>
      <c r="F143">
        <v>2011</v>
      </c>
      <c r="G143" t="s">
        <v>9</v>
      </c>
    </row>
    <row r="144" spans="1:7" x14ac:dyDescent="0.25">
      <c r="A144" t="s">
        <v>193</v>
      </c>
      <c r="B144" t="s">
        <v>194</v>
      </c>
      <c r="C144">
        <v>4.5</v>
      </c>
      <c r="D144">
        <v>3457</v>
      </c>
      <c r="E144">
        <v>14</v>
      </c>
      <c r="F144">
        <v>2012</v>
      </c>
      <c r="G144" t="s">
        <v>9</v>
      </c>
    </row>
    <row r="145" spans="1:7" x14ac:dyDescent="0.25">
      <c r="A145" t="s">
        <v>195</v>
      </c>
      <c r="B145" t="s">
        <v>196</v>
      </c>
      <c r="C145">
        <v>4.8</v>
      </c>
      <c r="D145">
        <v>8837</v>
      </c>
      <c r="E145">
        <v>5</v>
      </c>
      <c r="F145">
        <v>2017</v>
      </c>
      <c r="G145" t="s">
        <v>12</v>
      </c>
    </row>
    <row r="146" spans="1:7" x14ac:dyDescent="0.25">
      <c r="A146" t="s">
        <v>195</v>
      </c>
      <c r="B146" t="s">
        <v>196</v>
      </c>
      <c r="C146">
        <v>4.8</v>
      </c>
      <c r="D146">
        <v>8837</v>
      </c>
      <c r="E146">
        <v>5</v>
      </c>
      <c r="F146">
        <v>2018</v>
      </c>
      <c r="G146" t="s">
        <v>12</v>
      </c>
    </row>
    <row r="147" spans="1:7" x14ac:dyDescent="0.25">
      <c r="A147" t="s">
        <v>195</v>
      </c>
      <c r="B147" t="s">
        <v>196</v>
      </c>
      <c r="C147">
        <v>4.8</v>
      </c>
      <c r="D147">
        <v>8837</v>
      </c>
      <c r="E147">
        <v>5</v>
      </c>
      <c r="F147">
        <v>2019</v>
      </c>
      <c r="G147" t="s">
        <v>12</v>
      </c>
    </row>
    <row r="148" spans="1:7" x14ac:dyDescent="0.25">
      <c r="A148" t="s">
        <v>197</v>
      </c>
      <c r="B148" t="s">
        <v>198</v>
      </c>
      <c r="C148">
        <v>4.9000000000000004</v>
      </c>
      <c r="D148">
        <v>7038</v>
      </c>
      <c r="E148">
        <v>7</v>
      </c>
      <c r="F148">
        <v>2012</v>
      </c>
      <c r="G148" t="s">
        <v>12</v>
      </c>
    </row>
    <row r="149" spans="1:7" x14ac:dyDescent="0.25">
      <c r="A149" t="s">
        <v>197</v>
      </c>
      <c r="B149" t="s">
        <v>198</v>
      </c>
      <c r="C149">
        <v>4.9000000000000004</v>
      </c>
      <c r="D149">
        <v>7038</v>
      </c>
      <c r="E149">
        <v>7</v>
      </c>
      <c r="F149">
        <v>2013</v>
      </c>
      <c r="G149" t="s">
        <v>12</v>
      </c>
    </row>
    <row r="150" spans="1:7" x14ac:dyDescent="0.25">
      <c r="A150" t="s">
        <v>199</v>
      </c>
      <c r="B150" t="s">
        <v>200</v>
      </c>
      <c r="C150">
        <v>4.5999999999999996</v>
      </c>
      <c r="D150">
        <v>5972</v>
      </c>
      <c r="E150">
        <v>10</v>
      </c>
      <c r="F150">
        <v>2014</v>
      </c>
      <c r="G150" t="s">
        <v>9</v>
      </c>
    </row>
    <row r="151" spans="1:7" x14ac:dyDescent="0.25">
      <c r="A151" t="s">
        <v>201</v>
      </c>
      <c r="B151" t="s">
        <v>157</v>
      </c>
      <c r="C151">
        <v>4.4000000000000004</v>
      </c>
      <c r="D151">
        <v>25624</v>
      </c>
      <c r="E151">
        <v>14</v>
      </c>
      <c r="F151">
        <v>2015</v>
      </c>
      <c r="G151" t="s">
        <v>12</v>
      </c>
    </row>
    <row r="152" spans="1:7" x14ac:dyDescent="0.25">
      <c r="A152" t="s">
        <v>202</v>
      </c>
      <c r="B152" t="s">
        <v>203</v>
      </c>
      <c r="C152">
        <v>4.8</v>
      </c>
      <c r="D152">
        <v>5476</v>
      </c>
      <c r="E152">
        <v>7</v>
      </c>
      <c r="F152">
        <v>2019</v>
      </c>
      <c r="G152" t="s">
        <v>9</v>
      </c>
    </row>
    <row r="153" spans="1:7" x14ac:dyDescent="0.25">
      <c r="A153" t="s">
        <v>204</v>
      </c>
      <c r="B153" t="s">
        <v>205</v>
      </c>
      <c r="C153">
        <v>4.9000000000000004</v>
      </c>
      <c r="D153">
        <v>5867</v>
      </c>
      <c r="E153">
        <v>54</v>
      </c>
      <c r="F153">
        <v>2016</v>
      </c>
      <c r="G153" t="s">
        <v>9</v>
      </c>
    </row>
    <row r="154" spans="1:7" x14ac:dyDescent="0.25">
      <c r="A154" t="s">
        <v>206</v>
      </c>
      <c r="B154" t="s">
        <v>207</v>
      </c>
      <c r="C154">
        <v>4.8</v>
      </c>
      <c r="D154">
        <v>4148</v>
      </c>
      <c r="E154">
        <v>11</v>
      </c>
      <c r="F154">
        <v>2013</v>
      </c>
      <c r="G154" t="s">
        <v>9</v>
      </c>
    </row>
    <row r="155" spans="1:7" x14ac:dyDescent="0.25">
      <c r="A155" t="s">
        <v>208</v>
      </c>
      <c r="B155" t="s">
        <v>153</v>
      </c>
      <c r="C155">
        <v>4.9000000000000004</v>
      </c>
      <c r="D155">
        <v>19622</v>
      </c>
      <c r="E155">
        <v>30</v>
      </c>
      <c r="F155">
        <v>2016</v>
      </c>
      <c r="G155" t="s">
        <v>12</v>
      </c>
    </row>
    <row r="156" spans="1:7" x14ac:dyDescent="0.25">
      <c r="A156" t="s">
        <v>209</v>
      </c>
      <c r="B156" t="s">
        <v>153</v>
      </c>
      <c r="C156">
        <v>4</v>
      </c>
      <c r="D156">
        <v>23973</v>
      </c>
      <c r="E156">
        <v>12</v>
      </c>
      <c r="F156">
        <v>2016</v>
      </c>
      <c r="G156" t="s">
        <v>12</v>
      </c>
    </row>
    <row r="157" spans="1:7" x14ac:dyDescent="0.25">
      <c r="A157" t="s">
        <v>210</v>
      </c>
      <c r="B157" t="s">
        <v>211</v>
      </c>
      <c r="C157">
        <v>4.9000000000000004</v>
      </c>
      <c r="D157">
        <v>7758</v>
      </c>
      <c r="E157">
        <v>18</v>
      </c>
      <c r="F157">
        <v>2019</v>
      </c>
      <c r="G157" t="s">
        <v>12</v>
      </c>
    </row>
    <row r="158" spans="1:7" x14ac:dyDescent="0.25">
      <c r="A158" t="s">
        <v>212</v>
      </c>
      <c r="B158" t="s">
        <v>153</v>
      </c>
      <c r="C158">
        <v>4.9000000000000004</v>
      </c>
      <c r="D158">
        <v>3146</v>
      </c>
      <c r="E158">
        <v>30</v>
      </c>
      <c r="F158">
        <v>2017</v>
      </c>
      <c r="G158" t="s">
        <v>12</v>
      </c>
    </row>
    <row r="159" spans="1:7" x14ac:dyDescent="0.25">
      <c r="A159" t="s">
        <v>213</v>
      </c>
      <c r="B159" t="s">
        <v>153</v>
      </c>
      <c r="C159">
        <v>4.9000000000000004</v>
      </c>
      <c r="D159">
        <v>10052</v>
      </c>
      <c r="E159">
        <v>22</v>
      </c>
      <c r="F159">
        <v>2016</v>
      </c>
      <c r="G159" t="s">
        <v>12</v>
      </c>
    </row>
    <row r="160" spans="1:7" x14ac:dyDescent="0.25">
      <c r="A160" t="s">
        <v>214</v>
      </c>
      <c r="B160" t="s">
        <v>215</v>
      </c>
      <c r="C160">
        <v>4.7</v>
      </c>
      <c r="D160">
        <v>3564</v>
      </c>
      <c r="E160">
        <v>9</v>
      </c>
      <c r="F160">
        <v>2015</v>
      </c>
      <c r="G160" t="s">
        <v>9</v>
      </c>
    </row>
    <row r="161" spans="1:7" x14ac:dyDescent="0.25">
      <c r="A161" t="s">
        <v>216</v>
      </c>
      <c r="B161" t="s">
        <v>211</v>
      </c>
      <c r="C161">
        <v>4.8</v>
      </c>
      <c r="D161">
        <v>13471</v>
      </c>
      <c r="E161">
        <v>52</v>
      </c>
      <c r="F161">
        <v>2016</v>
      </c>
      <c r="G161" t="s">
        <v>12</v>
      </c>
    </row>
    <row r="162" spans="1:7" x14ac:dyDescent="0.25">
      <c r="A162" t="s">
        <v>217</v>
      </c>
      <c r="B162" t="s">
        <v>218</v>
      </c>
      <c r="C162">
        <v>4.8</v>
      </c>
      <c r="D162">
        <v>1930</v>
      </c>
      <c r="E162">
        <v>4</v>
      </c>
      <c r="F162">
        <v>2009</v>
      </c>
      <c r="G162" t="s">
        <v>9</v>
      </c>
    </row>
    <row r="163" spans="1:7" x14ac:dyDescent="0.25">
      <c r="A163" t="s">
        <v>219</v>
      </c>
      <c r="B163" t="s">
        <v>220</v>
      </c>
      <c r="C163">
        <v>4.7</v>
      </c>
      <c r="D163">
        <v>15779</v>
      </c>
      <c r="E163">
        <v>10</v>
      </c>
      <c r="F163">
        <v>2011</v>
      </c>
      <c r="G163" t="s">
        <v>9</v>
      </c>
    </row>
    <row r="164" spans="1:7" x14ac:dyDescent="0.25">
      <c r="A164" t="s">
        <v>219</v>
      </c>
      <c r="B164" t="s">
        <v>220</v>
      </c>
      <c r="C164">
        <v>4.7</v>
      </c>
      <c r="D164">
        <v>15779</v>
      </c>
      <c r="E164">
        <v>10</v>
      </c>
      <c r="F164">
        <v>2012</v>
      </c>
      <c r="G164" t="s">
        <v>9</v>
      </c>
    </row>
    <row r="165" spans="1:7" x14ac:dyDescent="0.25">
      <c r="A165" t="s">
        <v>221</v>
      </c>
      <c r="B165" t="s">
        <v>222</v>
      </c>
      <c r="C165">
        <v>4.4000000000000004</v>
      </c>
      <c r="D165">
        <v>15526</v>
      </c>
      <c r="E165">
        <v>14</v>
      </c>
      <c r="F165">
        <v>2016</v>
      </c>
      <c r="G165" t="s">
        <v>9</v>
      </c>
    </row>
    <row r="166" spans="1:7" x14ac:dyDescent="0.25">
      <c r="A166" t="s">
        <v>221</v>
      </c>
      <c r="B166" t="s">
        <v>222</v>
      </c>
      <c r="C166">
        <v>4.4000000000000004</v>
      </c>
      <c r="D166">
        <v>15526</v>
      </c>
      <c r="E166">
        <v>14</v>
      </c>
      <c r="F166">
        <v>2017</v>
      </c>
      <c r="G166" t="s">
        <v>9</v>
      </c>
    </row>
    <row r="167" spans="1:7" x14ac:dyDescent="0.25">
      <c r="A167" t="s">
        <v>223</v>
      </c>
      <c r="B167" t="s">
        <v>224</v>
      </c>
      <c r="C167">
        <v>4.8</v>
      </c>
      <c r="D167">
        <v>3776</v>
      </c>
      <c r="E167">
        <v>22</v>
      </c>
      <c r="F167">
        <v>2018</v>
      </c>
      <c r="G167" t="s">
        <v>9</v>
      </c>
    </row>
    <row r="168" spans="1:7" x14ac:dyDescent="0.25">
      <c r="A168" t="s">
        <v>225</v>
      </c>
      <c r="B168" t="s">
        <v>226</v>
      </c>
      <c r="C168">
        <v>4.7</v>
      </c>
      <c r="D168">
        <v>25001</v>
      </c>
      <c r="E168">
        <v>11</v>
      </c>
      <c r="F168">
        <v>2014</v>
      </c>
      <c r="G168" t="s">
        <v>9</v>
      </c>
    </row>
    <row r="169" spans="1:7" x14ac:dyDescent="0.25">
      <c r="A169" t="s">
        <v>225</v>
      </c>
      <c r="B169" t="s">
        <v>226</v>
      </c>
      <c r="C169">
        <v>4.7</v>
      </c>
      <c r="D169">
        <v>25001</v>
      </c>
      <c r="E169">
        <v>11</v>
      </c>
      <c r="F169">
        <v>2015</v>
      </c>
      <c r="G169" t="s">
        <v>9</v>
      </c>
    </row>
    <row r="170" spans="1:7" x14ac:dyDescent="0.25">
      <c r="A170" t="s">
        <v>225</v>
      </c>
      <c r="B170" t="s">
        <v>226</v>
      </c>
      <c r="C170">
        <v>4.7</v>
      </c>
      <c r="D170">
        <v>25001</v>
      </c>
      <c r="E170">
        <v>11</v>
      </c>
      <c r="F170">
        <v>2016</v>
      </c>
      <c r="G170" t="s">
        <v>9</v>
      </c>
    </row>
    <row r="171" spans="1:7" x14ac:dyDescent="0.25">
      <c r="A171" t="s">
        <v>225</v>
      </c>
      <c r="B171" t="s">
        <v>226</v>
      </c>
      <c r="C171">
        <v>4.7</v>
      </c>
      <c r="D171">
        <v>25001</v>
      </c>
      <c r="E171">
        <v>11</v>
      </c>
      <c r="F171">
        <v>2017</v>
      </c>
      <c r="G171" t="s">
        <v>9</v>
      </c>
    </row>
    <row r="172" spans="1:7" x14ac:dyDescent="0.25">
      <c r="A172" t="s">
        <v>225</v>
      </c>
      <c r="B172" t="s">
        <v>226</v>
      </c>
      <c r="C172">
        <v>4.7</v>
      </c>
      <c r="D172">
        <v>25001</v>
      </c>
      <c r="E172">
        <v>11</v>
      </c>
      <c r="F172">
        <v>2018</v>
      </c>
      <c r="G172" t="s">
        <v>9</v>
      </c>
    </row>
    <row r="173" spans="1:7" x14ac:dyDescent="0.25">
      <c r="A173" t="s">
        <v>227</v>
      </c>
      <c r="B173" t="s">
        <v>228</v>
      </c>
      <c r="C173">
        <v>4.3</v>
      </c>
      <c r="D173">
        <v>5272</v>
      </c>
      <c r="E173">
        <v>16</v>
      </c>
      <c r="F173">
        <v>2019</v>
      </c>
      <c r="G173" t="s">
        <v>9</v>
      </c>
    </row>
    <row r="174" spans="1:7" x14ac:dyDescent="0.25">
      <c r="A174" t="s">
        <v>229</v>
      </c>
      <c r="B174" t="s">
        <v>230</v>
      </c>
      <c r="C174">
        <v>4.8</v>
      </c>
      <c r="D174">
        <v>3490</v>
      </c>
      <c r="E174">
        <v>15</v>
      </c>
      <c r="F174">
        <v>2013</v>
      </c>
      <c r="G174" t="s">
        <v>9</v>
      </c>
    </row>
    <row r="175" spans="1:7" x14ac:dyDescent="0.25">
      <c r="A175" t="s">
        <v>229</v>
      </c>
      <c r="B175" t="s">
        <v>230</v>
      </c>
      <c r="C175">
        <v>4.8</v>
      </c>
      <c r="D175">
        <v>3490</v>
      </c>
      <c r="E175">
        <v>15</v>
      </c>
      <c r="F175">
        <v>2014</v>
      </c>
      <c r="G175" t="s">
        <v>9</v>
      </c>
    </row>
    <row r="176" spans="1:7" x14ac:dyDescent="0.25">
      <c r="A176" t="s">
        <v>231</v>
      </c>
      <c r="B176" t="s">
        <v>230</v>
      </c>
      <c r="C176">
        <v>4.9000000000000004</v>
      </c>
      <c r="D176">
        <v>2812</v>
      </c>
      <c r="E176">
        <v>17</v>
      </c>
      <c r="F176">
        <v>2015</v>
      </c>
      <c r="G176" t="s">
        <v>9</v>
      </c>
    </row>
    <row r="177" spans="1:7" x14ac:dyDescent="0.25">
      <c r="A177" t="s">
        <v>232</v>
      </c>
      <c r="B177" t="s">
        <v>233</v>
      </c>
      <c r="C177">
        <v>4.7</v>
      </c>
      <c r="D177">
        <v>4896</v>
      </c>
      <c r="E177">
        <v>17</v>
      </c>
      <c r="F177">
        <v>2013</v>
      </c>
      <c r="G177" t="s">
        <v>9</v>
      </c>
    </row>
    <row r="178" spans="1:7" x14ac:dyDescent="0.25">
      <c r="A178" t="s">
        <v>234</v>
      </c>
      <c r="B178" t="s">
        <v>235</v>
      </c>
      <c r="C178">
        <v>4.8</v>
      </c>
      <c r="D178">
        <v>9737</v>
      </c>
      <c r="E178">
        <v>7</v>
      </c>
      <c r="F178">
        <v>2019</v>
      </c>
      <c r="G178" t="s">
        <v>9</v>
      </c>
    </row>
    <row r="179" spans="1:7" x14ac:dyDescent="0.25">
      <c r="A179" t="s">
        <v>236</v>
      </c>
      <c r="B179" t="s">
        <v>237</v>
      </c>
      <c r="C179">
        <v>4.5999999999999996</v>
      </c>
      <c r="D179">
        <v>1320</v>
      </c>
      <c r="E179">
        <v>7</v>
      </c>
      <c r="F179">
        <v>2009</v>
      </c>
      <c r="G179" t="s">
        <v>12</v>
      </c>
    </row>
    <row r="180" spans="1:7" x14ac:dyDescent="0.25">
      <c r="A180" t="s">
        <v>238</v>
      </c>
      <c r="B180" t="s">
        <v>239</v>
      </c>
      <c r="C180">
        <v>4.8</v>
      </c>
      <c r="D180">
        <v>16643</v>
      </c>
      <c r="E180">
        <v>4</v>
      </c>
      <c r="F180">
        <v>2017</v>
      </c>
      <c r="G180" t="s">
        <v>12</v>
      </c>
    </row>
    <row r="181" spans="1:7" x14ac:dyDescent="0.25">
      <c r="A181" t="s">
        <v>238</v>
      </c>
      <c r="B181" t="s">
        <v>239</v>
      </c>
      <c r="C181">
        <v>4.8</v>
      </c>
      <c r="D181">
        <v>16643</v>
      </c>
      <c r="E181">
        <v>4</v>
      </c>
      <c r="F181">
        <v>2019</v>
      </c>
      <c r="G181" t="s">
        <v>12</v>
      </c>
    </row>
    <row r="182" spans="1:7" x14ac:dyDescent="0.25">
      <c r="A182" t="s">
        <v>240</v>
      </c>
      <c r="B182" t="s">
        <v>241</v>
      </c>
      <c r="C182">
        <v>4.3</v>
      </c>
      <c r="D182">
        <v>7153</v>
      </c>
      <c r="E182">
        <v>9</v>
      </c>
      <c r="F182">
        <v>2014</v>
      </c>
      <c r="G182" t="s">
        <v>12</v>
      </c>
    </row>
    <row r="183" spans="1:7" x14ac:dyDescent="0.25">
      <c r="A183" t="s">
        <v>242</v>
      </c>
      <c r="B183" t="s">
        <v>243</v>
      </c>
      <c r="C183">
        <v>4.4000000000000004</v>
      </c>
      <c r="D183">
        <v>4571</v>
      </c>
      <c r="E183">
        <v>21</v>
      </c>
      <c r="F183">
        <v>2011</v>
      </c>
      <c r="G183" t="s">
        <v>9</v>
      </c>
    </row>
    <row r="184" spans="1:7" x14ac:dyDescent="0.25">
      <c r="A184" t="s">
        <v>244</v>
      </c>
      <c r="B184" t="s">
        <v>245</v>
      </c>
      <c r="C184">
        <v>4.0999999999999996</v>
      </c>
      <c r="D184">
        <v>29651</v>
      </c>
      <c r="E184">
        <v>14</v>
      </c>
      <c r="F184">
        <v>2013</v>
      </c>
      <c r="G184" t="s">
        <v>12</v>
      </c>
    </row>
    <row r="185" spans="1:7" x14ac:dyDescent="0.25">
      <c r="A185" t="s">
        <v>246</v>
      </c>
      <c r="B185" t="s">
        <v>247</v>
      </c>
      <c r="C185">
        <v>4.5999999999999996</v>
      </c>
      <c r="D185">
        <v>5299</v>
      </c>
      <c r="E185">
        <v>20</v>
      </c>
      <c r="F185">
        <v>2011</v>
      </c>
      <c r="G185" t="s">
        <v>12</v>
      </c>
    </row>
    <row r="186" spans="1:7" x14ac:dyDescent="0.25">
      <c r="A186" t="s">
        <v>248</v>
      </c>
      <c r="B186" t="s">
        <v>249</v>
      </c>
      <c r="C186">
        <v>4.4000000000000004</v>
      </c>
      <c r="D186">
        <v>7396</v>
      </c>
      <c r="E186">
        <v>13</v>
      </c>
      <c r="F186">
        <v>2019</v>
      </c>
      <c r="G186" t="s">
        <v>9</v>
      </c>
    </row>
    <row r="187" spans="1:7" x14ac:dyDescent="0.25">
      <c r="A187" t="s">
        <v>248</v>
      </c>
      <c r="B187" t="s">
        <v>249</v>
      </c>
      <c r="C187">
        <v>4.4000000000000004</v>
      </c>
      <c r="D187">
        <v>7396</v>
      </c>
      <c r="E187">
        <v>13</v>
      </c>
      <c r="F187">
        <v>2018</v>
      </c>
      <c r="G187" t="s">
        <v>9</v>
      </c>
    </row>
    <row r="188" spans="1:7" x14ac:dyDescent="0.25">
      <c r="A188" t="s">
        <v>250</v>
      </c>
      <c r="B188" t="s">
        <v>251</v>
      </c>
      <c r="C188">
        <v>4.8</v>
      </c>
      <c r="D188">
        <v>7062</v>
      </c>
      <c r="E188">
        <v>12</v>
      </c>
      <c r="F188">
        <v>2019</v>
      </c>
      <c r="G188" t="s">
        <v>9</v>
      </c>
    </row>
    <row r="189" spans="1:7" x14ac:dyDescent="0.25">
      <c r="A189" t="s">
        <v>252</v>
      </c>
      <c r="B189" t="s">
        <v>253</v>
      </c>
      <c r="C189">
        <v>4.9000000000000004</v>
      </c>
      <c r="D189">
        <v>19576</v>
      </c>
      <c r="E189">
        <v>8</v>
      </c>
      <c r="F189">
        <v>2011</v>
      </c>
      <c r="G189" t="s">
        <v>9</v>
      </c>
    </row>
    <row r="190" spans="1:7" x14ac:dyDescent="0.25">
      <c r="A190" t="s">
        <v>252</v>
      </c>
      <c r="B190" t="s">
        <v>253</v>
      </c>
      <c r="C190">
        <v>4.9000000000000004</v>
      </c>
      <c r="D190">
        <v>19576</v>
      </c>
      <c r="E190">
        <v>8</v>
      </c>
      <c r="F190">
        <v>2012</v>
      </c>
      <c r="G190" t="s">
        <v>9</v>
      </c>
    </row>
    <row r="191" spans="1:7" x14ac:dyDescent="0.25">
      <c r="A191" t="s">
        <v>252</v>
      </c>
      <c r="B191" t="s">
        <v>253</v>
      </c>
      <c r="C191">
        <v>4.9000000000000004</v>
      </c>
      <c r="D191">
        <v>19576</v>
      </c>
      <c r="E191">
        <v>8</v>
      </c>
      <c r="F191">
        <v>2013</v>
      </c>
      <c r="G191" t="s">
        <v>9</v>
      </c>
    </row>
    <row r="192" spans="1:7" x14ac:dyDescent="0.25">
      <c r="A192" t="s">
        <v>252</v>
      </c>
      <c r="B192" t="s">
        <v>253</v>
      </c>
      <c r="C192">
        <v>4.9000000000000004</v>
      </c>
      <c r="D192">
        <v>19576</v>
      </c>
      <c r="E192">
        <v>8</v>
      </c>
      <c r="F192">
        <v>2014</v>
      </c>
      <c r="G192" t="s">
        <v>9</v>
      </c>
    </row>
    <row r="193" spans="1:7" x14ac:dyDescent="0.25">
      <c r="A193" t="s">
        <v>252</v>
      </c>
      <c r="B193" t="s">
        <v>253</v>
      </c>
      <c r="C193">
        <v>4.9000000000000004</v>
      </c>
      <c r="D193">
        <v>19576</v>
      </c>
      <c r="E193">
        <v>8</v>
      </c>
      <c r="F193">
        <v>2015</v>
      </c>
      <c r="G193" t="s">
        <v>9</v>
      </c>
    </row>
    <row r="194" spans="1:7" x14ac:dyDescent="0.25">
      <c r="A194" t="s">
        <v>252</v>
      </c>
      <c r="B194" t="s">
        <v>253</v>
      </c>
      <c r="C194">
        <v>4.9000000000000004</v>
      </c>
      <c r="D194">
        <v>19576</v>
      </c>
      <c r="E194">
        <v>8</v>
      </c>
      <c r="F194">
        <v>2016</v>
      </c>
      <c r="G194" t="s">
        <v>9</v>
      </c>
    </row>
    <row r="195" spans="1:7" x14ac:dyDescent="0.25">
      <c r="A195" t="s">
        <v>254</v>
      </c>
      <c r="B195" t="s">
        <v>168</v>
      </c>
      <c r="C195">
        <v>4.5999999999999996</v>
      </c>
      <c r="D195">
        <v>978</v>
      </c>
      <c r="E195">
        <v>0</v>
      </c>
      <c r="F195">
        <v>2014</v>
      </c>
      <c r="G195" t="s">
        <v>12</v>
      </c>
    </row>
    <row r="196" spans="1:7" x14ac:dyDescent="0.25">
      <c r="A196" t="s">
        <v>255</v>
      </c>
      <c r="B196" t="s">
        <v>11</v>
      </c>
      <c r="C196">
        <v>4.5</v>
      </c>
      <c r="D196">
        <v>4748</v>
      </c>
      <c r="E196">
        <v>12</v>
      </c>
      <c r="F196">
        <v>2013</v>
      </c>
      <c r="G196" t="s">
        <v>12</v>
      </c>
    </row>
    <row r="197" spans="1:7" x14ac:dyDescent="0.25">
      <c r="A197" t="s">
        <v>256</v>
      </c>
      <c r="B197" t="s">
        <v>257</v>
      </c>
      <c r="C197">
        <v>4.5999999999999996</v>
      </c>
      <c r="D197">
        <v>8393</v>
      </c>
      <c r="E197">
        <v>17</v>
      </c>
      <c r="F197">
        <v>2017</v>
      </c>
      <c r="G197" t="s">
        <v>9</v>
      </c>
    </row>
    <row r="198" spans="1:7" x14ac:dyDescent="0.25">
      <c r="A198" t="s">
        <v>258</v>
      </c>
      <c r="B198" t="s">
        <v>259</v>
      </c>
      <c r="C198">
        <v>4.5</v>
      </c>
      <c r="D198">
        <v>11391</v>
      </c>
      <c r="E198">
        <v>12</v>
      </c>
      <c r="F198">
        <v>2013</v>
      </c>
      <c r="G198" t="s">
        <v>9</v>
      </c>
    </row>
    <row r="199" spans="1:7" x14ac:dyDescent="0.25">
      <c r="A199" t="s">
        <v>260</v>
      </c>
      <c r="B199" t="s">
        <v>259</v>
      </c>
      <c r="C199">
        <v>4.5999999999999996</v>
      </c>
      <c r="D199">
        <v>8634</v>
      </c>
      <c r="E199">
        <v>25</v>
      </c>
      <c r="F199">
        <v>2012</v>
      </c>
      <c r="G199" t="s">
        <v>9</v>
      </c>
    </row>
    <row r="200" spans="1:7" x14ac:dyDescent="0.25">
      <c r="A200" t="s">
        <v>261</v>
      </c>
      <c r="B200" t="s">
        <v>259</v>
      </c>
      <c r="C200">
        <v>4.7</v>
      </c>
      <c r="D200">
        <v>9342</v>
      </c>
      <c r="E200">
        <v>10</v>
      </c>
      <c r="F200">
        <v>2011</v>
      </c>
      <c r="G200" t="s">
        <v>9</v>
      </c>
    </row>
    <row r="201" spans="1:7" x14ac:dyDescent="0.25">
      <c r="A201" t="s">
        <v>261</v>
      </c>
      <c r="B201" t="s">
        <v>259</v>
      </c>
      <c r="C201">
        <v>4.7</v>
      </c>
      <c r="D201">
        <v>9342</v>
      </c>
      <c r="E201">
        <v>10</v>
      </c>
      <c r="F201">
        <v>2012</v>
      </c>
      <c r="G201" t="s">
        <v>9</v>
      </c>
    </row>
    <row r="202" spans="1:7" x14ac:dyDescent="0.25">
      <c r="A202" t="s">
        <v>262</v>
      </c>
      <c r="B202" t="s">
        <v>259</v>
      </c>
      <c r="C202">
        <v>4.5999999999999996</v>
      </c>
      <c r="D202">
        <v>10927</v>
      </c>
      <c r="E202">
        <v>6</v>
      </c>
      <c r="F202">
        <v>2014</v>
      </c>
      <c r="G202" t="s">
        <v>9</v>
      </c>
    </row>
    <row r="203" spans="1:7" x14ac:dyDescent="0.25">
      <c r="A203" t="s">
        <v>263</v>
      </c>
      <c r="B203" t="s">
        <v>259</v>
      </c>
      <c r="C203">
        <v>4.5999999999999996</v>
      </c>
      <c r="D203">
        <v>5235</v>
      </c>
      <c r="E203">
        <v>5</v>
      </c>
      <c r="F203">
        <v>2015</v>
      </c>
      <c r="G203" t="s">
        <v>9</v>
      </c>
    </row>
    <row r="204" spans="1:7" x14ac:dyDescent="0.25">
      <c r="A204" t="s">
        <v>264</v>
      </c>
      <c r="B204" t="s">
        <v>259</v>
      </c>
      <c r="C204">
        <v>4.8</v>
      </c>
      <c r="D204">
        <v>8916</v>
      </c>
      <c r="E204">
        <v>6</v>
      </c>
      <c r="F204">
        <v>2016</v>
      </c>
      <c r="G204" t="s">
        <v>9</v>
      </c>
    </row>
    <row r="205" spans="1:7" x14ac:dyDescent="0.25">
      <c r="A205" t="s">
        <v>265</v>
      </c>
      <c r="B205" t="s">
        <v>266</v>
      </c>
      <c r="C205">
        <v>4.8</v>
      </c>
      <c r="D205">
        <v>2507</v>
      </c>
      <c r="E205">
        <v>8</v>
      </c>
      <c r="F205">
        <v>2018</v>
      </c>
      <c r="G205" t="s">
        <v>9</v>
      </c>
    </row>
    <row r="206" spans="1:7" x14ac:dyDescent="0.25">
      <c r="A206" t="s">
        <v>267</v>
      </c>
      <c r="B206" t="s">
        <v>268</v>
      </c>
      <c r="C206">
        <v>4.5</v>
      </c>
      <c r="D206">
        <v>3673</v>
      </c>
      <c r="E206">
        <v>4</v>
      </c>
      <c r="F206">
        <v>2013</v>
      </c>
      <c r="G206" t="s">
        <v>9</v>
      </c>
    </row>
    <row r="207" spans="1:7" x14ac:dyDescent="0.25">
      <c r="A207" t="s">
        <v>267</v>
      </c>
      <c r="B207" t="s">
        <v>268</v>
      </c>
      <c r="C207">
        <v>4.5</v>
      </c>
      <c r="D207">
        <v>3673</v>
      </c>
      <c r="E207">
        <v>4</v>
      </c>
      <c r="F207">
        <v>2014</v>
      </c>
      <c r="G207" t="s">
        <v>9</v>
      </c>
    </row>
    <row r="208" spans="1:7" x14ac:dyDescent="0.25">
      <c r="A208" t="s">
        <v>267</v>
      </c>
      <c r="B208" t="s">
        <v>268</v>
      </c>
      <c r="C208">
        <v>4.5</v>
      </c>
      <c r="D208">
        <v>3673</v>
      </c>
      <c r="E208">
        <v>4</v>
      </c>
      <c r="F208">
        <v>2015</v>
      </c>
      <c r="G208" t="s">
        <v>9</v>
      </c>
    </row>
    <row r="209" spans="1:7" x14ac:dyDescent="0.25">
      <c r="A209" t="s">
        <v>269</v>
      </c>
      <c r="B209" t="s">
        <v>270</v>
      </c>
      <c r="C209">
        <v>4.9000000000000004</v>
      </c>
      <c r="D209">
        <v>11881</v>
      </c>
      <c r="E209">
        <v>13</v>
      </c>
      <c r="F209">
        <v>2018</v>
      </c>
      <c r="G209" t="s">
        <v>12</v>
      </c>
    </row>
    <row r="210" spans="1:7" x14ac:dyDescent="0.25">
      <c r="A210" t="s">
        <v>271</v>
      </c>
      <c r="B210" t="s">
        <v>268</v>
      </c>
      <c r="C210">
        <v>4.5999999999999996</v>
      </c>
      <c r="D210">
        <v>6990</v>
      </c>
      <c r="E210">
        <v>4</v>
      </c>
      <c r="F210">
        <v>2013</v>
      </c>
      <c r="G210" t="s">
        <v>9</v>
      </c>
    </row>
    <row r="211" spans="1:7" x14ac:dyDescent="0.25">
      <c r="A211" t="s">
        <v>271</v>
      </c>
      <c r="B211" t="s">
        <v>268</v>
      </c>
      <c r="C211">
        <v>4.5999999999999996</v>
      </c>
      <c r="D211">
        <v>6990</v>
      </c>
      <c r="E211">
        <v>4</v>
      </c>
      <c r="F211">
        <v>2014</v>
      </c>
      <c r="G211" t="s">
        <v>9</v>
      </c>
    </row>
    <row r="212" spans="1:7" x14ac:dyDescent="0.25">
      <c r="A212" t="s">
        <v>271</v>
      </c>
      <c r="B212" t="s">
        <v>268</v>
      </c>
      <c r="C212">
        <v>4.5999999999999996</v>
      </c>
      <c r="D212">
        <v>6990</v>
      </c>
      <c r="E212">
        <v>4</v>
      </c>
      <c r="F212">
        <v>2015</v>
      </c>
      <c r="G212" t="s">
        <v>9</v>
      </c>
    </row>
    <row r="213" spans="1:7" x14ac:dyDescent="0.25">
      <c r="A213" t="s">
        <v>271</v>
      </c>
      <c r="B213" t="s">
        <v>268</v>
      </c>
      <c r="C213">
        <v>4.5999999999999996</v>
      </c>
      <c r="D213">
        <v>6990</v>
      </c>
      <c r="E213">
        <v>4</v>
      </c>
      <c r="F213">
        <v>2016</v>
      </c>
      <c r="G213" t="s">
        <v>9</v>
      </c>
    </row>
    <row r="214" spans="1:7" x14ac:dyDescent="0.25">
      <c r="A214" t="s">
        <v>271</v>
      </c>
      <c r="B214" t="s">
        <v>268</v>
      </c>
      <c r="C214">
        <v>4.5999999999999996</v>
      </c>
      <c r="D214">
        <v>6990</v>
      </c>
      <c r="E214">
        <v>4</v>
      </c>
      <c r="F214">
        <v>2017</v>
      </c>
      <c r="G214" t="s">
        <v>9</v>
      </c>
    </row>
    <row r="215" spans="1:7" x14ac:dyDescent="0.25">
      <c r="A215" t="s">
        <v>272</v>
      </c>
      <c r="B215" t="s">
        <v>273</v>
      </c>
      <c r="C215">
        <v>4.5</v>
      </c>
      <c r="D215">
        <v>6132</v>
      </c>
      <c r="E215">
        <v>13</v>
      </c>
      <c r="F215">
        <v>2013</v>
      </c>
      <c r="G215" t="s">
        <v>9</v>
      </c>
    </row>
    <row r="216" spans="1:7" x14ac:dyDescent="0.25">
      <c r="A216" t="s">
        <v>274</v>
      </c>
      <c r="B216" t="s">
        <v>275</v>
      </c>
      <c r="C216">
        <v>4.5</v>
      </c>
      <c r="D216">
        <v>3014</v>
      </c>
      <c r="E216">
        <v>21</v>
      </c>
      <c r="F216">
        <v>2017</v>
      </c>
      <c r="G216" t="s">
        <v>9</v>
      </c>
    </row>
    <row r="217" spans="1:7" x14ac:dyDescent="0.25">
      <c r="A217" t="s">
        <v>276</v>
      </c>
      <c r="B217" t="s">
        <v>277</v>
      </c>
      <c r="C217">
        <v>4.4000000000000004</v>
      </c>
      <c r="D217">
        <v>7550</v>
      </c>
      <c r="E217">
        <v>6</v>
      </c>
      <c r="F217">
        <v>2018</v>
      </c>
      <c r="G217" t="s">
        <v>9</v>
      </c>
    </row>
    <row r="218" spans="1:7" x14ac:dyDescent="0.25">
      <c r="A218" t="s">
        <v>278</v>
      </c>
      <c r="B218" t="s">
        <v>279</v>
      </c>
      <c r="C218">
        <v>4.8</v>
      </c>
      <c r="D218">
        <v>3828</v>
      </c>
      <c r="E218">
        <v>15</v>
      </c>
      <c r="F218">
        <v>2009</v>
      </c>
      <c r="G218" t="s">
        <v>9</v>
      </c>
    </row>
    <row r="219" spans="1:7" x14ac:dyDescent="0.25">
      <c r="A219" t="s">
        <v>280</v>
      </c>
      <c r="B219" t="s">
        <v>281</v>
      </c>
      <c r="C219">
        <v>4.5</v>
      </c>
      <c r="D219">
        <v>2752</v>
      </c>
      <c r="E219">
        <v>18</v>
      </c>
      <c r="F219">
        <v>2010</v>
      </c>
      <c r="G219" t="s">
        <v>9</v>
      </c>
    </row>
    <row r="220" spans="1:7" x14ac:dyDescent="0.25">
      <c r="A220" t="s">
        <v>282</v>
      </c>
      <c r="B220" t="s">
        <v>283</v>
      </c>
      <c r="C220">
        <v>4.0999999999999996</v>
      </c>
      <c r="D220">
        <v>1467</v>
      </c>
      <c r="E220">
        <v>10</v>
      </c>
      <c r="F220">
        <v>2010</v>
      </c>
      <c r="G220" t="s">
        <v>12</v>
      </c>
    </row>
    <row r="221" spans="1:7" x14ac:dyDescent="0.25">
      <c r="A221" t="s">
        <v>284</v>
      </c>
      <c r="B221" t="s">
        <v>285</v>
      </c>
      <c r="C221">
        <v>4.9000000000000004</v>
      </c>
      <c r="D221">
        <v>1884</v>
      </c>
      <c r="E221">
        <v>0</v>
      </c>
      <c r="F221">
        <v>2014</v>
      </c>
      <c r="G221" t="s">
        <v>12</v>
      </c>
    </row>
    <row r="222" spans="1:7" x14ac:dyDescent="0.25">
      <c r="A222" t="s">
        <v>286</v>
      </c>
      <c r="B222" t="s">
        <v>287</v>
      </c>
      <c r="C222">
        <v>4.5</v>
      </c>
      <c r="D222">
        <v>25706</v>
      </c>
      <c r="E222">
        <v>12</v>
      </c>
      <c r="F222">
        <v>2018</v>
      </c>
      <c r="G222" t="s">
        <v>12</v>
      </c>
    </row>
    <row r="223" spans="1:7" x14ac:dyDescent="0.25">
      <c r="A223" t="s">
        <v>288</v>
      </c>
      <c r="B223" t="s">
        <v>289</v>
      </c>
      <c r="C223">
        <v>4.5</v>
      </c>
      <c r="D223">
        <v>8491</v>
      </c>
      <c r="E223">
        <v>7</v>
      </c>
      <c r="F223">
        <v>2014</v>
      </c>
      <c r="G223" t="s">
        <v>12</v>
      </c>
    </row>
    <row r="224" spans="1:7" x14ac:dyDescent="0.25">
      <c r="A224" t="s">
        <v>290</v>
      </c>
      <c r="B224" t="s">
        <v>291</v>
      </c>
      <c r="C224">
        <v>4.2</v>
      </c>
      <c r="D224">
        <v>1649</v>
      </c>
      <c r="E224">
        <v>13</v>
      </c>
      <c r="F224">
        <v>2011</v>
      </c>
      <c r="G224" t="s">
        <v>9</v>
      </c>
    </row>
    <row r="225" spans="1:7" x14ac:dyDescent="0.25">
      <c r="A225" t="s">
        <v>292</v>
      </c>
      <c r="B225" t="s">
        <v>293</v>
      </c>
      <c r="C225">
        <v>4.8</v>
      </c>
      <c r="D225">
        <v>18613</v>
      </c>
      <c r="E225">
        <v>5</v>
      </c>
      <c r="F225">
        <v>2014</v>
      </c>
      <c r="G225" t="s">
        <v>12</v>
      </c>
    </row>
    <row r="226" spans="1:7" x14ac:dyDescent="0.25">
      <c r="A226" t="s">
        <v>292</v>
      </c>
      <c r="B226" t="s">
        <v>293</v>
      </c>
      <c r="C226">
        <v>4.8</v>
      </c>
      <c r="D226">
        <v>18613</v>
      </c>
      <c r="E226">
        <v>5</v>
      </c>
      <c r="F226">
        <v>2015</v>
      </c>
      <c r="G226" t="s">
        <v>12</v>
      </c>
    </row>
    <row r="227" spans="1:7" x14ac:dyDescent="0.25">
      <c r="A227" t="s">
        <v>294</v>
      </c>
      <c r="B227" t="s">
        <v>224</v>
      </c>
      <c r="C227">
        <v>4.8</v>
      </c>
      <c r="D227">
        <v>9867</v>
      </c>
      <c r="E227">
        <v>16</v>
      </c>
      <c r="F227">
        <v>2018</v>
      </c>
      <c r="G227" t="s">
        <v>9</v>
      </c>
    </row>
    <row r="228" spans="1:7" x14ac:dyDescent="0.25">
      <c r="A228" t="s">
        <v>295</v>
      </c>
      <c r="B228" t="s">
        <v>64</v>
      </c>
      <c r="C228">
        <v>4.5</v>
      </c>
      <c r="D228">
        <v>1386</v>
      </c>
      <c r="E228">
        <v>20</v>
      </c>
      <c r="F228">
        <v>2014</v>
      </c>
      <c r="G228" t="s">
        <v>9</v>
      </c>
    </row>
    <row r="229" spans="1:7" x14ac:dyDescent="0.25">
      <c r="A229" t="s">
        <v>296</v>
      </c>
      <c r="B229" t="s">
        <v>297</v>
      </c>
      <c r="C229">
        <v>4.7</v>
      </c>
      <c r="D229">
        <v>10199</v>
      </c>
      <c r="E229">
        <v>11</v>
      </c>
      <c r="F229">
        <v>2017</v>
      </c>
      <c r="G229" t="s">
        <v>9</v>
      </c>
    </row>
    <row r="230" spans="1:7" x14ac:dyDescent="0.25">
      <c r="A230" t="s">
        <v>298</v>
      </c>
      <c r="B230" t="s">
        <v>299</v>
      </c>
      <c r="C230">
        <v>4.8</v>
      </c>
      <c r="D230">
        <v>2926</v>
      </c>
      <c r="E230">
        <v>27</v>
      </c>
      <c r="F230">
        <v>2009</v>
      </c>
      <c r="G230" t="s">
        <v>9</v>
      </c>
    </row>
    <row r="231" spans="1:7" x14ac:dyDescent="0.25">
      <c r="A231" t="s">
        <v>300</v>
      </c>
      <c r="B231" t="s">
        <v>301</v>
      </c>
      <c r="C231">
        <v>4.7</v>
      </c>
      <c r="D231">
        <v>17739</v>
      </c>
      <c r="E231">
        <v>8</v>
      </c>
      <c r="F231">
        <v>2016</v>
      </c>
      <c r="G231" t="s">
        <v>9</v>
      </c>
    </row>
    <row r="232" spans="1:7" x14ac:dyDescent="0.25">
      <c r="A232" t="s">
        <v>300</v>
      </c>
      <c r="B232" t="s">
        <v>301</v>
      </c>
      <c r="C232">
        <v>4.7</v>
      </c>
      <c r="D232">
        <v>17739</v>
      </c>
      <c r="E232">
        <v>8</v>
      </c>
      <c r="F232">
        <v>2017</v>
      </c>
      <c r="G232" t="s">
        <v>9</v>
      </c>
    </row>
    <row r="233" spans="1:7" x14ac:dyDescent="0.25">
      <c r="A233" t="s">
        <v>300</v>
      </c>
      <c r="B233" t="s">
        <v>301</v>
      </c>
      <c r="C233">
        <v>4.7</v>
      </c>
      <c r="D233">
        <v>17739</v>
      </c>
      <c r="E233">
        <v>8</v>
      </c>
      <c r="F233">
        <v>2018</v>
      </c>
      <c r="G233" t="s">
        <v>9</v>
      </c>
    </row>
    <row r="234" spans="1:7" x14ac:dyDescent="0.25">
      <c r="A234" t="s">
        <v>302</v>
      </c>
      <c r="B234" t="s">
        <v>303</v>
      </c>
      <c r="C234">
        <v>4.4000000000000004</v>
      </c>
      <c r="D234">
        <v>3113</v>
      </c>
      <c r="E234">
        <v>6</v>
      </c>
      <c r="F234">
        <v>2017</v>
      </c>
      <c r="G234" t="s">
        <v>9</v>
      </c>
    </row>
    <row r="235" spans="1:7" x14ac:dyDescent="0.25">
      <c r="A235" t="s">
        <v>304</v>
      </c>
      <c r="B235" t="s">
        <v>305</v>
      </c>
      <c r="C235">
        <v>4.5999999999999996</v>
      </c>
      <c r="D235">
        <v>5542</v>
      </c>
      <c r="E235">
        <v>10</v>
      </c>
      <c r="F235">
        <v>2014</v>
      </c>
      <c r="G235" t="s">
        <v>9</v>
      </c>
    </row>
    <row r="236" spans="1:7" x14ac:dyDescent="0.25">
      <c r="A236" t="s">
        <v>304</v>
      </c>
      <c r="B236" t="s">
        <v>305</v>
      </c>
      <c r="C236">
        <v>4.5999999999999996</v>
      </c>
      <c r="D236">
        <v>5542</v>
      </c>
      <c r="E236">
        <v>10</v>
      </c>
      <c r="F236">
        <v>2015</v>
      </c>
      <c r="G236" t="s">
        <v>9</v>
      </c>
    </row>
    <row r="237" spans="1:7" x14ac:dyDescent="0.25">
      <c r="A237" t="s">
        <v>304</v>
      </c>
      <c r="B237" t="s">
        <v>305</v>
      </c>
      <c r="C237">
        <v>4.5999999999999996</v>
      </c>
      <c r="D237">
        <v>5542</v>
      </c>
      <c r="E237">
        <v>10</v>
      </c>
      <c r="F237">
        <v>2016</v>
      </c>
      <c r="G237" t="s">
        <v>9</v>
      </c>
    </row>
    <row r="238" spans="1:7" x14ac:dyDescent="0.25">
      <c r="A238" t="s">
        <v>306</v>
      </c>
      <c r="B238" t="s">
        <v>88</v>
      </c>
      <c r="C238">
        <v>4.5</v>
      </c>
      <c r="D238">
        <v>26741</v>
      </c>
      <c r="E238">
        <v>8</v>
      </c>
      <c r="F238">
        <v>2010</v>
      </c>
      <c r="G238" t="s">
        <v>12</v>
      </c>
    </row>
    <row r="239" spans="1:7" x14ac:dyDescent="0.25">
      <c r="A239" t="s">
        <v>306</v>
      </c>
      <c r="B239" t="s">
        <v>88</v>
      </c>
      <c r="C239">
        <v>4.5</v>
      </c>
      <c r="D239">
        <v>26741</v>
      </c>
      <c r="E239">
        <v>8</v>
      </c>
      <c r="F239">
        <v>2011</v>
      </c>
      <c r="G239" t="s">
        <v>12</v>
      </c>
    </row>
    <row r="240" spans="1:7" x14ac:dyDescent="0.25">
      <c r="A240" t="s">
        <v>306</v>
      </c>
      <c r="B240" t="s">
        <v>88</v>
      </c>
      <c r="C240">
        <v>4.5</v>
      </c>
      <c r="D240">
        <v>26741</v>
      </c>
      <c r="E240">
        <v>8</v>
      </c>
      <c r="F240">
        <v>2012</v>
      </c>
      <c r="G240" t="s">
        <v>12</v>
      </c>
    </row>
    <row r="241" spans="1:7" x14ac:dyDescent="0.25">
      <c r="A241" t="s">
        <v>307</v>
      </c>
      <c r="B241" t="s">
        <v>308</v>
      </c>
      <c r="C241">
        <v>4.8</v>
      </c>
      <c r="D241">
        <v>5347</v>
      </c>
      <c r="E241">
        <v>16</v>
      </c>
      <c r="F241">
        <v>2019</v>
      </c>
      <c r="G241" t="s">
        <v>9</v>
      </c>
    </row>
    <row r="242" spans="1:7" x14ac:dyDescent="0.25">
      <c r="A242" t="s">
        <v>309</v>
      </c>
      <c r="B242" t="s">
        <v>310</v>
      </c>
      <c r="C242">
        <v>4.8</v>
      </c>
      <c r="D242">
        <v>7866</v>
      </c>
      <c r="E242">
        <v>11</v>
      </c>
      <c r="F242">
        <v>2019</v>
      </c>
      <c r="G242" t="s">
        <v>9</v>
      </c>
    </row>
    <row r="243" spans="1:7" x14ac:dyDescent="0.25">
      <c r="A243" t="s">
        <v>311</v>
      </c>
      <c r="B243" t="s">
        <v>75</v>
      </c>
      <c r="C243">
        <v>4.5999999999999996</v>
      </c>
      <c r="D243">
        <v>5680</v>
      </c>
      <c r="E243">
        <v>10</v>
      </c>
      <c r="F243">
        <v>2009</v>
      </c>
      <c r="G243" t="s">
        <v>12</v>
      </c>
    </row>
    <row r="244" spans="1:7" x14ac:dyDescent="0.25">
      <c r="A244" t="s">
        <v>312</v>
      </c>
      <c r="B244" t="s">
        <v>313</v>
      </c>
      <c r="C244">
        <v>4.7</v>
      </c>
      <c r="D244">
        <v>5178</v>
      </c>
      <c r="E244">
        <v>9</v>
      </c>
      <c r="F244">
        <v>2016</v>
      </c>
      <c r="G244" t="s">
        <v>9</v>
      </c>
    </row>
    <row r="245" spans="1:7" x14ac:dyDescent="0.25">
      <c r="A245" t="s">
        <v>314</v>
      </c>
      <c r="B245" t="s">
        <v>315</v>
      </c>
      <c r="C245">
        <v>4.5999999999999996</v>
      </c>
      <c r="D245">
        <v>8093</v>
      </c>
      <c r="E245">
        <v>14</v>
      </c>
      <c r="F245">
        <v>2012</v>
      </c>
      <c r="G245" t="s">
        <v>9</v>
      </c>
    </row>
    <row r="246" spans="1:7" x14ac:dyDescent="0.25">
      <c r="A246" t="s">
        <v>316</v>
      </c>
      <c r="B246" t="s">
        <v>317</v>
      </c>
      <c r="C246">
        <v>4.9000000000000004</v>
      </c>
      <c r="D246">
        <v>3192</v>
      </c>
      <c r="E246">
        <v>22</v>
      </c>
      <c r="F246">
        <v>2017</v>
      </c>
      <c r="G246" t="s">
        <v>9</v>
      </c>
    </row>
    <row r="247" spans="1:7" x14ac:dyDescent="0.25">
      <c r="A247" t="s">
        <v>318</v>
      </c>
      <c r="B247" t="s">
        <v>319</v>
      </c>
      <c r="C247">
        <v>4.9000000000000004</v>
      </c>
      <c r="D247">
        <v>21834</v>
      </c>
      <c r="E247">
        <v>8</v>
      </c>
      <c r="F247">
        <v>2012</v>
      </c>
      <c r="G247" t="s">
        <v>12</v>
      </c>
    </row>
    <row r="248" spans="1:7" x14ac:dyDescent="0.25">
      <c r="A248" t="s">
        <v>318</v>
      </c>
      <c r="B248" t="s">
        <v>319</v>
      </c>
      <c r="C248">
        <v>4.9000000000000004</v>
      </c>
      <c r="D248">
        <v>21834</v>
      </c>
      <c r="E248">
        <v>8</v>
      </c>
      <c r="F248">
        <v>2013</v>
      </c>
      <c r="G248" t="s">
        <v>12</v>
      </c>
    </row>
    <row r="249" spans="1:7" x14ac:dyDescent="0.25">
      <c r="A249" t="s">
        <v>318</v>
      </c>
      <c r="B249" t="s">
        <v>319</v>
      </c>
      <c r="C249">
        <v>4.9000000000000004</v>
      </c>
      <c r="D249">
        <v>21834</v>
      </c>
      <c r="E249">
        <v>8</v>
      </c>
      <c r="F249">
        <v>2014</v>
      </c>
      <c r="G249" t="s">
        <v>12</v>
      </c>
    </row>
    <row r="250" spans="1:7" x14ac:dyDescent="0.25">
      <c r="A250" t="s">
        <v>318</v>
      </c>
      <c r="B250" t="s">
        <v>319</v>
      </c>
      <c r="C250">
        <v>4.9000000000000004</v>
      </c>
      <c r="D250">
        <v>21834</v>
      </c>
      <c r="E250">
        <v>8</v>
      </c>
      <c r="F250">
        <v>2015</v>
      </c>
      <c r="G250" t="s">
        <v>12</v>
      </c>
    </row>
    <row r="251" spans="1:7" x14ac:dyDescent="0.25">
      <c r="A251" t="s">
        <v>318</v>
      </c>
      <c r="B251" t="s">
        <v>319</v>
      </c>
      <c r="C251">
        <v>4.9000000000000004</v>
      </c>
      <c r="D251">
        <v>21834</v>
      </c>
      <c r="E251">
        <v>8</v>
      </c>
      <c r="F251">
        <v>2016</v>
      </c>
      <c r="G251" t="s">
        <v>12</v>
      </c>
    </row>
    <row r="252" spans="1:7" x14ac:dyDescent="0.25">
      <c r="A252" t="s">
        <v>318</v>
      </c>
      <c r="B252" t="s">
        <v>319</v>
      </c>
      <c r="C252">
        <v>4.9000000000000004</v>
      </c>
      <c r="D252">
        <v>21834</v>
      </c>
      <c r="E252">
        <v>8</v>
      </c>
      <c r="F252">
        <v>2017</v>
      </c>
      <c r="G252" t="s">
        <v>12</v>
      </c>
    </row>
    <row r="253" spans="1:7" x14ac:dyDescent="0.25">
      <c r="A253" t="s">
        <v>318</v>
      </c>
      <c r="B253" t="s">
        <v>319</v>
      </c>
      <c r="C253">
        <v>4.9000000000000004</v>
      </c>
      <c r="D253">
        <v>21834</v>
      </c>
      <c r="E253">
        <v>8</v>
      </c>
      <c r="F253">
        <v>2018</v>
      </c>
      <c r="G253" t="s">
        <v>12</v>
      </c>
    </row>
    <row r="254" spans="1:7" x14ac:dyDescent="0.25">
      <c r="A254" t="s">
        <v>318</v>
      </c>
      <c r="B254" t="s">
        <v>319</v>
      </c>
      <c r="C254">
        <v>4.9000000000000004</v>
      </c>
      <c r="D254">
        <v>21834</v>
      </c>
      <c r="E254">
        <v>8</v>
      </c>
      <c r="F254">
        <v>2019</v>
      </c>
      <c r="G254" t="s">
        <v>12</v>
      </c>
    </row>
    <row r="255" spans="1:7" x14ac:dyDescent="0.25">
      <c r="A255" t="s">
        <v>320</v>
      </c>
      <c r="B255" t="s">
        <v>80</v>
      </c>
      <c r="C255">
        <v>4.8</v>
      </c>
      <c r="D255">
        <v>6169</v>
      </c>
      <c r="E255">
        <v>7</v>
      </c>
      <c r="F255">
        <v>2015</v>
      </c>
      <c r="G255" t="s">
        <v>12</v>
      </c>
    </row>
    <row r="256" spans="1:7" x14ac:dyDescent="0.25">
      <c r="A256" t="s">
        <v>321</v>
      </c>
      <c r="B256" t="s">
        <v>322</v>
      </c>
      <c r="C256">
        <v>4.2</v>
      </c>
      <c r="D256">
        <v>4519</v>
      </c>
      <c r="E256">
        <v>12</v>
      </c>
      <c r="F256">
        <v>2009</v>
      </c>
      <c r="G256" t="s">
        <v>12</v>
      </c>
    </row>
    <row r="257" spans="1:7" x14ac:dyDescent="0.25">
      <c r="A257" t="s">
        <v>323</v>
      </c>
      <c r="B257" t="s">
        <v>324</v>
      </c>
      <c r="C257">
        <v>4.5999999999999996</v>
      </c>
      <c r="D257">
        <v>3163</v>
      </c>
      <c r="E257">
        <v>13</v>
      </c>
      <c r="F257">
        <v>2011</v>
      </c>
      <c r="G257" t="s">
        <v>9</v>
      </c>
    </row>
    <row r="258" spans="1:7" x14ac:dyDescent="0.25">
      <c r="A258" t="s">
        <v>323</v>
      </c>
      <c r="B258" t="s">
        <v>324</v>
      </c>
      <c r="C258">
        <v>4.5999999999999996</v>
      </c>
      <c r="D258">
        <v>3163</v>
      </c>
      <c r="E258">
        <v>13</v>
      </c>
      <c r="F258">
        <v>2012</v>
      </c>
      <c r="G258" t="s">
        <v>9</v>
      </c>
    </row>
    <row r="259" spans="1:7" x14ac:dyDescent="0.25">
      <c r="A259" t="s">
        <v>325</v>
      </c>
      <c r="B259" t="s">
        <v>273</v>
      </c>
      <c r="C259">
        <v>4.5</v>
      </c>
      <c r="D259">
        <v>1831</v>
      </c>
      <c r="E259">
        <v>9</v>
      </c>
      <c r="F259">
        <v>2017</v>
      </c>
      <c r="G259" t="s">
        <v>9</v>
      </c>
    </row>
    <row r="260" spans="1:7" x14ac:dyDescent="0.25">
      <c r="A260" t="s">
        <v>326</v>
      </c>
      <c r="B260" t="s">
        <v>245</v>
      </c>
      <c r="C260">
        <v>4.3</v>
      </c>
      <c r="D260">
        <v>18904</v>
      </c>
      <c r="E260">
        <v>13</v>
      </c>
      <c r="F260">
        <v>2017</v>
      </c>
      <c r="G260" t="s">
        <v>12</v>
      </c>
    </row>
    <row r="261" spans="1:7" x14ac:dyDescent="0.25">
      <c r="A261" t="s">
        <v>327</v>
      </c>
      <c r="B261" t="s">
        <v>328</v>
      </c>
      <c r="C261">
        <v>4.5999999999999996</v>
      </c>
      <c r="D261">
        <v>21930</v>
      </c>
      <c r="E261">
        <v>11</v>
      </c>
      <c r="F261">
        <v>2014</v>
      </c>
      <c r="G261" t="s">
        <v>12</v>
      </c>
    </row>
    <row r="262" spans="1:7" x14ac:dyDescent="0.25">
      <c r="A262" t="s">
        <v>329</v>
      </c>
      <c r="B262" t="s">
        <v>103</v>
      </c>
      <c r="C262">
        <v>4.5999999999999996</v>
      </c>
      <c r="D262">
        <v>10426</v>
      </c>
      <c r="E262">
        <v>20</v>
      </c>
      <c r="F262">
        <v>2009</v>
      </c>
      <c r="G262" t="s">
        <v>9</v>
      </c>
    </row>
    <row r="263" spans="1:7" x14ac:dyDescent="0.25">
      <c r="A263" t="s">
        <v>329</v>
      </c>
      <c r="B263" t="s">
        <v>103</v>
      </c>
      <c r="C263">
        <v>4.5999999999999996</v>
      </c>
      <c r="D263">
        <v>10426</v>
      </c>
      <c r="E263">
        <v>20</v>
      </c>
      <c r="F263">
        <v>2010</v>
      </c>
      <c r="G263" t="s">
        <v>9</v>
      </c>
    </row>
    <row r="264" spans="1:7" x14ac:dyDescent="0.25">
      <c r="A264" t="s">
        <v>330</v>
      </c>
      <c r="B264" t="s">
        <v>331</v>
      </c>
      <c r="C264">
        <v>4.7</v>
      </c>
      <c r="D264">
        <v>10820</v>
      </c>
      <c r="E264">
        <v>5</v>
      </c>
      <c r="F264">
        <v>2018</v>
      </c>
      <c r="G264" t="s">
        <v>9</v>
      </c>
    </row>
    <row r="265" spans="1:7" x14ac:dyDescent="0.25">
      <c r="A265" t="s">
        <v>330</v>
      </c>
      <c r="B265" t="s">
        <v>331</v>
      </c>
      <c r="C265">
        <v>4.7</v>
      </c>
      <c r="D265">
        <v>10820</v>
      </c>
      <c r="E265">
        <v>5</v>
      </c>
      <c r="F265">
        <v>2019</v>
      </c>
      <c r="G265" t="s">
        <v>9</v>
      </c>
    </row>
    <row r="266" spans="1:7" x14ac:dyDescent="0.25">
      <c r="A266" t="s">
        <v>332</v>
      </c>
      <c r="B266" t="s">
        <v>333</v>
      </c>
      <c r="C266">
        <v>4.8</v>
      </c>
      <c r="D266">
        <v>548</v>
      </c>
      <c r="E266">
        <v>2</v>
      </c>
      <c r="F266">
        <v>2010</v>
      </c>
      <c r="G266" t="s">
        <v>12</v>
      </c>
    </row>
    <row r="267" spans="1:7" x14ac:dyDescent="0.25">
      <c r="A267" t="s">
        <v>334</v>
      </c>
      <c r="B267" t="s">
        <v>335</v>
      </c>
      <c r="C267">
        <v>4.8</v>
      </c>
      <c r="D267">
        <v>16990</v>
      </c>
      <c r="E267">
        <v>27</v>
      </c>
      <c r="F267">
        <v>2017</v>
      </c>
      <c r="G267" t="s">
        <v>12</v>
      </c>
    </row>
    <row r="268" spans="1:7" x14ac:dyDescent="0.25">
      <c r="A268" t="s">
        <v>334</v>
      </c>
      <c r="B268" t="s">
        <v>335</v>
      </c>
      <c r="C268">
        <v>4.8</v>
      </c>
      <c r="D268">
        <v>16990</v>
      </c>
      <c r="E268">
        <v>27</v>
      </c>
      <c r="F268">
        <v>2018</v>
      </c>
      <c r="G268" t="s">
        <v>12</v>
      </c>
    </row>
    <row r="269" spans="1:7" x14ac:dyDescent="0.25">
      <c r="A269" t="s">
        <v>334</v>
      </c>
      <c r="B269" t="s">
        <v>335</v>
      </c>
      <c r="C269">
        <v>4.8</v>
      </c>
      <c r="D269">
        <v>16990</v>
      </c>
      <c r="E269">
        <v>27</v>
      </c>
      <c r="F269">
        <v>2019</v>
      </c>
      <c r="G269" t="s">
        <v>12</v>
      </c>
    </row>
    <row r="270" spans="1:7" x14ac:dyDescent="0.25">
      <c r="A270" t="s">
        <v>336</v>
      </c>
      <c r="B270" t="s">
        <v>215</v>
      </c>
      <c r="C270">
        <v>4.7</v>
      </c>
      <c r="D270">
        <v>3503</v>
      </c>
      <c r="E270">
        <v>9</v>
      </c>
      <c r="F270">
        <v>2016</v>
      </c>
      <c r="G270" t="s">
        <v>12</v>
      </c>
    </row>
    <row r="271" spans="1:7" x14ac:dyDescent="0.25">
      <c r="A271" t="s">
        <v>337</v>
      </c>
      <c r="B271" t="s">
        <v>338</v>
      </c>
      <c r="C271">
        <v>4.3</v>
      </c>
      <c r="D271">
        <v>13616</v>
      </c>
      <c r="E271">
        <v>10</v>
      </c>
      <c r="F271">
        <v>2012</v>
      </c>
      <c r="G271" t="s">
        <v>9</v>
      </c>
    </row>
    <row r="272" spans="1:7" x14ac:dyDescent="0.25">
      <c r="A272" t="s">
        <v>337</v>
      </c>
      <c r="B272" t="s">
        <v>338</v>
      </c>
      <c r="C272">
        <v>4.3</v>
      </c>
      <c r="D272">
        <v>13616</v>
      </c>
      <c r="E272">
        <v>10</v>
      </c>
      <c r="F272">
        <v>2013</v>
      </c>
      <c r="G272" t="s">
        <v>9</v>
      </c>
    </row>
    <row r="273" spans="1:7" x14ac:dyDescent="0.25">
      <c r="A273" t="s">
        <v>339</v>
      </c>
      <c r="B273" t="s">
        <v>340</v>
      </c>
      <c r="C273">
        <v>4.5</v>
      </c>
      <c r="D273">
        <v>8580</v>
      </c>
      <c r="E273">
        <v>46</v>
      </c>
      <c r="F273">
        <v>2009</v>
      </c>
      <c r="G273" t="s">
        <v>9</v>
      </c>
    </row>
    <row r="274" spans="1:7" x14ac:dyDescent="0.25">
      <c r="A274" t="s">
        <v>339</v>
      </c>
      <c r="B274" t="s">
        <v>340</v>
      </c>
      <c r="C274">
        <v>4.5</v>
      </c>
      <c r="D274">
        <v>8580</v>
      </c>
      <c r="E274">
        <v>46</v>
      </c>
      <c r="F274">
        <v>2010</v>
      </c>
      <c r="G274" t="s">
        <v>9</v>
      </c>
    </row>
    <row r="275" spans="1:7" x14ac:dyDescent="0.25">
      <c r="A275" t="s">
        <v>339</v>
      </c>
      <c r="B275" t="s">
        <v>340</v>
      </c>
      <c r="C275">
        <v>4.5</v>
      </c>
      <c r="D275">
        <v>8580</v>
      </c>
      <c r="E275">
        <v>46</v>
      </c>
      <c r="F275">
        <v>2011</v>
      </c>
      <c r="G275" t="s">
        <v>9</v>
      </c>
    </row>
    <row r="276" spans="1:7" x14ac:dyDescent="0.25">
      <c r="A276" t="s">
        <v>339</v>
      </c>
      <c r="B276" t="s">
        <v>340</v>
      </c>
      <c r="C276">
        <v>4.5</v>
      </c>
      <c r="D276">
        <v>8580</v>
      </c>
      <c r="E276">
        <v>46</v>
      </c>
      <c r="F276">
        <v>2012</v>
      </c>
      <c r="G276" t="s">
        <v>9</v>
      </c>
    </row>
    <row r="277" spans="1:7" x14ac:dyDescent="0.25">
      <c r="A277" t="s">
        <v>339</v>
      </c>
      <c r="B277" t="s">
        <v>340</v>
      </c>
      <c r="C277">
        <v>4.5</v>
      </c>
      <c r="D277">
        <v>8580</v>
      </c>
      <c r="E277">
        <v>46</v>
      </c>
      <c r="F277">
        <v>2013</v>
      </c>
      <c r="G277" t="s">
        <v>9</v>
      </c>
    </row>
    <row r="278" spans="1:7" x14ac:dyDescent="0.25">
      <c r="A278" t="s">
        <v>339</v>
      </c>
      <c r="B278" t="s">
        <v>340</v>
      </c>
      <c r="C278">
        <v>4.5</v>
      </c>
      <c r="D278">
        <v>8580</v>
      </c>
      <c r="E278">
        <v>46</v>
      </c>
      <c r="F278">
        <v>2014</v>
      </c>
      <c r="G278" t="s">
        <v>9</v>
      </c>
    </row>
    <row r="279" spans="1:7" x14ac:dyDescent="0.25">
      <c r="A279" t="s">
        <v>339</v>
      </c>
      <c r="B279" t="s">
        <v>340</v>
      </c>
      <c r="C279">
        <v>4.5</v>
      </c>
      <c r="D279">
        <v>8580</v>
      </c>
      <c r="E279">
        <v>46</v>
      </c>
      <c r="F279">
        <v>2015</v>
      </c>
      <c r="G279" t="s">
        <v>9</v>
      </c>
    </row>
    <row r="280" spans="1:7" x14ac:dyDescent="0.25">
      <c r="A280" t="s">
        <v>339</v>
      </c>
      <c r="B280" t="s">
        <v>340</v>
      </c>
      <c r="C280">
        <v>4.5</v>
      </c>
      <c r="D280">
        <v>8580</v>
      </c>
      <c r="E280">
        <v>46</v>
      </c>
      <c r="F280">
        <v>2016</v>
      </c>
      <c r="G280" t="s">
        <v>9</v>
      </c>
    </row>
    <row r="281" spans="1:7" x14ac:dyDescent="0.25">
      <c r="A281" t="s">
        <v>339</v>
      </c>
      <c r="B281" t="s">
        <v>340</v>
      </c>
      <c r="C281">
        <v>4.5</v>
      </c>
      <c r="D281">
        <v>8580</v>
      </c>
      <c r="E281">
        <v>46</v>
      </c>
      <c r="F281">
        <v>2017</v>
      </c>
      <c r="G281" t="s">
        <v>9</v>
      </c>
    </row>
    <row r="282" spans="1:7" x14ac:dyDescent="0.25">
      <c r="A282" t="s">
        <v>339</v>
      </c>
      <c r="B282" t="s">
        <v>340</v>
      </c>
      <c r="C282">
        <v>4.5</v>
      </c>
      <c r="D282">
        <v>8580</v>
      </c>
      <c r="E282">
        <v>46</v>
      </c>
      <c r="F282">
        <v>2018</v>
      </c>
      <c r="G282" t="s">
        <v>9</v>
      </c>
    </row>
    <row r="283" spans="1:7" x14ac:dyDescent="0.25">
      <c r="A283" t="s">
        <v>341</v>
      </c>
      <c r="B283" t="s">
        <v>342</v>
      </c>
      <c r="C283">
        <v>4.8</v>
      </c>
      <c r="D283">
        <v>4757</v>
      </c>
      <c r="E283">
        <v>4</v>
      </c>
      <c r="F283">
        <v>2017</v>
      </c>
      <c r="G283" t="s">
        <v>12</v>
      </c>
    </row>
    <row r="284" spans="1:7" x14ac:dyDescent="0.25">
      <c r="A284" t="s">
        <v>343</v>
      </c>
      <c r="B284" t="s">
        <v>344</v>
      </c>
      <c r="C284">
        <v>4.5999999999999996</v>
      </c>
      <c r="D284">
        <v>10009</v>
      </c>
      <c r="E284">
        <v>20</v>
      </c>
      <c r="F284">
        <v>2012</v>
      </c>
      <c r="G284" t="s">
        <v>9</v>
      </c>
    </row>
    <row r="285" spans="1:7" x14ac:dyDescent="0.25">
      <c r="A285" t="s">
        <v>343</v>
      </c>
      <c r="B285" t="s">
        <v>344</v>
      </c>
      <c r="C285">
        <v>4.5999999999999996</v>
      </c>
      <c r="D285">
        <v>10009</v>
      </c>
      <c r="E285">
        <v>7</v>
      </c>
      <c r="F285">
        <v>2013</v>
      </c>
      <c r="G285" t="s">
        <v>9</v>
      </c>
    </row>
    <row r="286" spans="1:7" x14ac:dyDescent="0.25">
      <c r="A286" t="s">
        <v>345</v>
      </c>
      <c r="B286" t="s">
        <v>346</v>
      </c>
      <c r="C286">
        <v>4.7</v>
      </c>
      <c r="D286">
        <v>1985</v>
      </c>
      <c r="E286">
        <v>9</v>
      </c>
      <c r="F286">
        <v>2010</v>
      </c>
      <c r="G286" t="s">
        <v>9</v>
      </c>
    </row>
    <row r="287" spans="1:7" x14ac:dyDescent="0.25">
      <c r="A287" t="s">
        <v>345</v>
      </c>
      <c r="B287" t="s">
        <v>346</v>
      </c>
      <c r="C287">
        <v>4.7</v>
      </c>
      <c r="D287">
        <v>1985</v>
      </c>
      <c r="E287">
        <v>9</v>
      </c>
      <c r="F287">
        <v>2011</v>
      </c>
      <c r="G287" t="s">
        <v>9</v>
      </c>
    </row>
    <row r="288" spans="1:7" x14ac:dyDescent="0.25">
      <c r="A288" t="s">
        <v>347</v>
      </c>
      <c r="B288" t="s">
        <v>348</v>
      </c>
      <c r="C288">
        <v>4.5999999999999996</v>
      </c>
      <c r="D288">
        <v>22536</v>
      </c>
      <c r="E288">
        <v>12</v>
      </c>
      <c r="F288">
        <v>2017</v>
      </c>
      <c r="G288" t="s">
        <v>12</v>
      </c>
    </row>
    <row r="289" spans="1:7" x14ac:dyDescent="0.25">
      <c r="A289" t="s">
        <v>347</v>
      </c>
      <c r="B289" t="s">
        <v>348</v>
      </c>
      <c r="C289">
        <v>4.5999999999999996</v>
      </c>
      <c r="D289">
        <v>22536</v>
      </c>
      <c r="E289">
        <v>12</v>
      </c>
      <c r="F289">
        <v>2018</v>
      </c>
      <c r="G289" t="s">
        <v>12</v>
      </c>
    </row>
    <row r="290" spans="1:7" x14ac:dyDescent="0.25">
      <c r="A290" t="s">
        <v>349</v>
      </c>
      <c r="B290" t="s">
        <v>350</v>
      </c>
      <c r="C290">
        <v>4.9000000000000004</v>
      </c>
      <c r="D290">
        <v>7150</v>
      </c>
      <c r="E290">
        <v>12</v>
      </c>
      <c r="F290">
        <v>2013</v>
      </c>
      <c r="G290" t="s">
        <v>12</v>
      </c>
    </row>
    <row r="291" spans="1:7" x14ac:dyDescent="0.25">
      <c r="A291" t="s">
        <v>351</v>
      </c>
      <c r="B291" t="s">
        <v>350</v>
      </c>
      <c r="C291">
        <v>4.9000000000000004</v>
      </c>
      <c r="D291">
        <v>3836</v>
      </c>
      <c r="E291">
        <v>12</v>
      </c>
      <c r="F291">
        <v>2014</v>
      </c>
      <c r="G291" t="s">
        <v>12</v>
      </c>
    </row>
    <row r="292" spans="1:7" x14ac:dyDescent="0.25">
      <c r="A292" t="s">
        <v>352</v>
      </c>
      <c r="B292" t="s">
        <v>353</v>
      </c>
      <c r="C292">
        <v>4.8</v>
      </c>
      <c r="D292">
        <v>7802</v>
      </c>
      <c r="E292">
        <v>20</v>
      </c>
      <c r="F292">
        <v>2018</v>
      </c>
      <c r="G292" t="s">
        <v>9</v>
      </c>
    </row>
    <row r="293" spans="1:7" x14ac:dyDescent="0.25">
      <c r="A293" t="s">
        <v>352</v>
      </c>
      <c r="B293" t="s">
        <v>353</v>
      </c>
      <c r="C293">
        <v>4.8</v>
      </c>
      <c r="D293">
        <v>7802</v>
      </c>
      <c r="E293">
        <v>20</v>
      </c>
      <c r="F293">
        <v>2019</v>
      </c>
      <c r="G293" t="s">
        <v>9</v>
      </c>
    </row>
    <row r="294" spans="1:7" x14ac:dyDescent="0.25">
      <c r="A294" t="s">
        <v>354</v>
      </c>
      <c r="B294" t="s">
        <v>355</v>
      </c>
      <c r="C294">
        <v>4.5999999999999996</v>
      </c>
      <c r="D294">
        <v>3619</v>
      </c>
      <c r="E294">
        <v>10</v>
      </c>
      <c r="F294">
        <v>2010</v>
      </c>
      <c r="G294" t="s">
        <v>12</v>
      </c>
    </row>
    <row r="295" spans="1:7" x14ac:dyDescent="0.25">
      <c r="A295" t="s">
        <v>356</v>
      </c>
      <c r="B295" t="s">
        <v>357</v>
      </c>
      <c r="C295">
        <v>4.8</v>
      </c>
      <c r="D295">
        <v>23047</v>
      </c>
      <c r="E295">
        <v>6</v>
      </c>
      <c r="F295">
        <v>2018</v>
      </c>
      <c r="G295" t="s">
        <v>9</v>
      </c>
    </row>
    <row r="296" spans="1:7" x14ac:dyDescent="0.25">
      <c r="A296" t="s">
        <v>356</v>
      </c>
      <c r="B296" t="s">
        <v>357</v>
      </c>
      <c r="C296">
        <v>4.8</v>
      </c>
      <c r="D296">
        <v>23047</v>
      </c>
      <c r="E296">
        <v>6</v>
      </c>
      <c r="F296">
        <v>2019</v>
      </c>
      <c r="G296" t="s">
        <v>9</v>
      </c>
    </row>
    <row r="297" spans="1:7" x14ac:dyDescent="0.25">
      <c r="A297" t="s">
        <v>358</v>
      </c>
      <c r="B297" t="s">
        <v>149</v>
      </c>
      <c r="C297">
        <v>4.7</v>
      </c>
      <c r="D297">
        <v>9366</v>
      </c>
      <c r="E297">
        <v>9</v>
      </c>
      <c r="F297">
        <v>2015</v>
      </c>
      <c r="G297" t="s">
        <v>9</v>
      </c>
    </row>
    <row r="298" spans="1:7" x14ac:dyDescent="0.25">
      <c r="A298" t="s">
        <v>359</v>
      </c>
      <c r="B298" t="s">
        <v>360</v>
      </c>
      <c r="C298">
        <v>4.7</v>
      </c>
      <c r="D298">
        <v>1265</v>
      </c>
      <c r="E298">
        <v>11</v>
      </c>
      <c r="F298">
        <v>2010</v>
      </c>
      <c r="G298" t="s">
        <v>9</v>
      </c>
    </row>
    <row r="299" spans="1:7" x14ac:dyDescent="0.25">
      <c r="A299" t="s">
        <v>361</v>
      </c>
      <c r="B299" t="s">
        <v>362</v>
      </c>
      <c r="C299">
        <v>4.8</v>
      </c>
      <c r="D299">
        <v>3923</v>
      </c>
      <c r="E299">
        <v>16</v>
      </c>
      <c r="F299">
        <v>2018</v>
      </c>
      <c r="G299" t="s">
        <v>9</v>
      </c>
    </row>
    <row r="300" spans="1:7" x14ac:dyDescent="0.25">
      <c r="A300" t="s">
        <v>363</v>
      </c>
      <c r="B300" t="s">
        <v>364</v>
      </c>
      <c r="C300">
        <v>4.0999999999999996</v>
      </c>
      <c r="D300">
        <v>2272</v>
      </c>
      <c r="E300">
        <v>6</v>
      </c>
      <c r="F300">
        <v>2013</v>
      </c>
      <c r="G300" t="s">
        <v>9</v>
      </c>
    </row>
    <row r="301" spans="1:7" x14ac:dyDescent="0.25">
      <c r="A301" t="s">
        <v>365</v>
      </c>
      <c r="B301" t="s">
        <v>105</v>
      </c>
      <c r="C301">
        <v>4.7</v>
      </c>
      <c r="D301">
        <v>973</v>
      </c>
      <c r="E301">
        <v>25</v>
      </c>
      <c r="F301">
        <v>2009</v>
      </c>
      <c r="G301" t="s">
        <v>12</v>
      </c>
    </row>
    <row r="302" spans="1:7" x14ac:dyDescent="0.25">
      <c r="A302" t="s">
        <v>366</v>
      </c>
      <c r="B302" t="s">
        <v>124</v>
      </c>
      <c r="C302">
        <v>4.5999999999999996</v>
      </c>
      <c r="D302">
        <v>220</v>
      </c>
      <c r="E302">
        <v>17</v>
      </c>
      <c r="F302">
        <v>2013</v>
      </c>
      <c r="G302" t="s">
        <v>9</v>
      </c>
    </row>
    <row r="303" spans="1:7" x14ac:dyDescent="0.25">
      <c r="A303" t="s">
        <v>367</v>
      </c>
      <c r="B303" t="s">
        <v>275</v>
      </c>
      <c r="C303">
        <v>4.5999999999999996</v>
      </c>
      <c r="D303">
        <v>7827</v>
      </c>
      <c r="E303">
        <v>20</v>
      </c>
      <c r="F303">
        <v>2011</v>
      </c>
      <c r="G303" t="s">
        <v>9</v>
      </c>
    </row>
    <row r="304" spans="1:7" x14ac:dyDescent="0.25">
      <c r="A304" t="s">
        <v>367</v>
      </c>
      <c r="B304" t="s">
        <v>275</v>
      </c>
      <c r="C304">
        <v>4.5999999999999996</v>
      </c>
      <c r="D304">
        <v>7827</v>
      </c>
      <c r="E304">
        <v>20</v>
      </c>
      <c r="F304">
        <v>2012</v>
      </c>
      <c r="G304" t="s">
        <v>9</v>
      </c>
    </row>
    <row r="305" spans="1:7" x14ac:dyDescent="0.25">
      <c r="A305" t="s">
        <v>368</v>
      </c>
      <c r="B305" t="s">
        <v>369</v>
      </c>
      <c r="C305">
        <v>4.9000000000000004</v>
      </c>
      <c r="D305">
        <v>9382</v>
      </c>
      <c r="E305">
        <v>6</v>
      </c>
      <c r="F305">
        <v>2019</v>
      </c>
      <c r="G305" t="s">
        <v>12</v>
      </c>
    </row>
    <row r="306" spans="1:7" x14ac:dyDescent="0.25">
      <c r="A306" t="s">
        <v>370</v>
      </c>
      <c r="B306" t="s">
        <v>371</v>
      </c>
      <c r="C306">
        <v>4</v>
      </c>
      <c r="D306">
        <v>5069</v>
      </c>
      <c r="E306">
        <v>17</v>
      </c>
      <c r="F306">
        <v>2009</v>
      </c>
      <c r="G306" t="s">
        <v>9</v>
      </c>
    </row>
    <row r="307" spans="1:7" x14ac:dyDescent="0.25">
      <c r="A307" t="s">
        <v>370</v>
      </c>
      <c r="B307" t="s">
        <v>371</v>
      </c>
      <c r="C307">
        <v>4</v>
      </c>
      <c r="D307">
        <v>5069</v>
      </c>
      <c r="E307">
        <v>17</v>
      </c>
      <c r="F307">
        <v>2010</v>
      </c>
      <c r="G307" t="s">
        <v>9</v>
      </c>
    </row>
    <row r="308" spans="1:7" x14ac:dyDescent="0.25">
      <c r="A308" t="s">
        <v>370</v>
      </c>
      <c r="B308" t="s">
        <v>371</v>
      </c>
      <c r="C308">
        <v>4</v>
      </c>
      <c r="D308">
        <v>5069</v>
      </c>
      <c r="E308">
        <v>17</v>
      </c>
      <c r="F308">
        <v>2011</v>
      </c>
      <c r="G308" t="s">
        <v>9</v>
      </c>
    </row>
    <row r="309" spans="1:7" x14ac:dyDescent="0.25">
      <c r="A309" t="s">
        <v>370</v>
      </c>
      <c r="B309" t="s">
        <v>371</v>
      </c>
      <c r="C309">
        <v>4</v>
      </c>
      <c r="D309">
        <v>5069</v>
      </c>
      <c r="E309">
        <v>17</v>
      </c>
      <c r="F309">
        <v>2012</v>
      </c>
      <c r="G309" t="s">
        <v>9</v>
      </c>
    </row>
    <row r="310" spans="1:7" x14ac:dyDescent="0.25">
      <c r="A310" t="s">
        <v>370</v>
      </c>
      <c r="B310" t="s">
        <v>371</v>
      </c>
      <c r="C310">
        <v>4</v>
      </c>
      <c r="D310">
        <v>5069</v>
      </c>
      <c r="E310">
        <v>17</v>
      </c>
      <c r="F310">
        <v>2013</v>
      </c>
      <c r="G310" t="s">
        <v>9</v>
      </c>
    </row>
    <row r="311" spans="1:7" x14ac:dyDescent="0.25">
      <c r="A311" t="s">
        <v>370</v>
      </c>
      <c r="B311" t="s">
        <v>371</v>
      </c>
      <c r="C311">
        <v>4</v>
      </c>
      <c r="D311">
        <v>5069</v>
      </c>
      <c r="E311">
        <v>17</v>
      </c>
      <c r="F311">
        <v>2014</v>
      </c>
      <c r="G311" t="s">
        <v>9</v>
      </c>
    </row>
    <row r="312" spans="1:7" x14ac:dyDescent="0.25">
      <c r="A312" t="s">
        <v>370</v>
      </c>
      <c r="B312" t="s">
        <v>371</v>
      </c>
      <c r="C312">
        <v>4</v>
      </c>
      <c r="D312">
        <v>5069</v>
      </c>
      <c r="E312">
        <v>17</v>
      </c>
      <c r="F312">
        <v>2015</v>
      </c>
      <c r="G312" t="s">
        <v>9</v>
      </c>
    </row>
    <row r="313" spans="1:7" x14ac:dyDescent="0.25">
      <c r="A313" t="s">
        <v>370</v>
      </c>
      <c r="B313" t="s">
        <v>371</v>
      </c>
      <c r="C313">
        <v>4</v>
      </c>
      <c r="D313">
        <v>5069</v>
      </c>
      <c r="E313">
        <v>17</v>
      </c>
      <c r="F313">
        <v>2016</v>
      </c>
      <c r="G313" t="s">
        <v>9</v>
      </c>
    </row>
    <row r="314" spans="1:7" x14ac:dyDescent="0.25">
      <c r="A314" t="s">
        <v>370</v>
      </c>
      <c r="B314" t="s">
        <v>371</v>
      </c>
      <c r="C314">
        <v>4</v>
      </c>
      <c r="D314">
        <v>5069</v>
      </c>
      <c r="E314">
        <v>17</v>
      </c>
      <c r="F314">
        <v>2017</v>
      </c>
      <c r="G314" t="s">
        <v>9</v>
      </c>
    </row>
    <row r="315" spans="1:7" x14ac:dyDescent="0.25">
      <c r="A315" t="s">
        <v>372</v>
      </c>
      <c r="B315" t="s">
        <v>373</v>
      </c>
      <c r="C315">
        <v>4.5</v>
      </c>
      <c r="D315">
        <v>1583</v>
      </c>
      <c r="E315">
        <v>18</v>
      </c>
      <c r="F315">
        <v>2009</v>
      </c>
      <c r="G315" t="s">
        <v>9</v>
      </c>
    </row>
    <row r="316" spans="1:7" x14ac:dyDescent="0.25">
      <c r="A316" t="s">
        <v>374</v>
      </c>
      <c r="B316" t="s">
        <v>375</v>
      </c>
      <c r="C316">
        <v>4.5999999999999996</v>
      </c>
      <c r="D316">
        <v>1907</v>
      </c>
      <c r="E316">
        <v>13</v>
      </c>
      <c r="F316">
        <v>2010</v>
      </c>
      <c r="G316" t="s">
        <v>9</v>
      </c>
    </row>
    <row r="317" spans="1:7" x14ac:dyDescent="0.25">
      <c r="A317" t="s">
        <v>376</v>
      </c>
      <c r="B317" t="s">
        <v>377</v>
      </c>
      <c r="C317">
        <v>4.5</v>
      </c>
      <c r="D317">
        <v>23114</v>
      </c>
      <c r="E317">
        <v>18</v>
      </c>
      <c r="F317">
        <v>2013</v>
      </c>
      <c r="G317" t="s">
        <v>12</v>
      </c>
    </row>
    <row r="318" spans="1:7" x14ac:dyDescent="0.25">
      <c r="A318" t="s">
        <v>378</v>
      </c>
      <c r="B318" t="s">
        <v>379</v>
      </c>
      <c r="C318">
        <v>4.4000000000000004</v>
      </c>
      <c r="D318">
        <v>637</v>
      </c>
      <c r="E318">
        <v>20</v>
      </c>
      <c r="F318">
        <v>2010</v>
      </c>
      <c r="G318" t="s">
        <v>9</v>
      </c>
    </row>
    <row r="319" spans="1:7" x14ac:dyDescent="0.25">
      <c r="A319" t="s">
        <v>378</v>
      </c>
      <c r="B319" t="s">
        <v>379</v>
      </c>
      <c r="C319">
        <v>4.4000000000000004</v>
      </c>
      <c r="D319">
        <v>637</v>
      </c>
      <c r="E319">
        <v>20</v>
      </c>
      <c r="F319">
        <v>2011</v>
      </c>
      <c r="G319" t="s">
        <v>9</v>
      </c>
    </row>
    <row r="320" spans="1:7" x14ac:dyDescent="0.25">
      <c r="A320" t="s">
        <v>380</v>
      </c>
      <c r="B320" t="s">
        <v>381</v>
      </c>
      <c r="C320">
        <v>4.3</v>
      </c>
      <c r="D320">
        <v>2314</v>
      </c>
      <c r="E320">
        <v>22</v>
      </c>
      <c r="F320">
        <v>2011</v>
      </c>
      <c r="G320" t="s">
        <v>9</v>
      </c>
    </row>
    <row r="321" spans="1:7" x14ac:dyDescent="0.25">
      <c r="A321" t="s">
        <v>382</v>
      </c>
      <c r="B321" t="s">
        <v>383</v>
      </c>
      <c r="C321">
        <v>4.3</v>
      </c>
      <c r="D321">
        <v>4587</v>
      </c>
      <c r="E321">
        <v>21</v>
      </c>
      <c r="F321">
        <v>2011</v>
      </c>
      <c r="G321" t="s">
        <v>9</v>
      </c>
    </row>
    <row r="322" spans="1:7" x14ac:dyDescent="0.25">
      <c r="A322" t="s">
        <v>384</v>
      </c>
      <c r="B322" t="s">
        <v>385</v>
      </c>
      <c r="C322">
        <v>4.7</v>
      </c>
      <c r="D322">
        <v>3477</v>
      </c>
      <c r="E322">
        <v>28</v>
      </c>
      <c r="F322">
        <v>2010</v>
      </c>
      <c r="G322" t="s">
        <v>9</v>
      </c>
    </row>
    <row r="323" spans="1:7" x14ac:dyDescent="0.25">
      <c r="A323" t="s">
        <v>384</v>
      </c>
      <c r="B323" t="s">
        <v>385</v>
      </c>
      <c r="C323">
        <v>4.7</v>
      </c>
      <c r="D323">
        <v>3477</v>
      </c>
      <c r="E323">
        <v>28</v>
      </c>
      <c r="F323">
        <v>2011</v>
      </c>
      <c r="G323" t="s">
        <v>9</v>
      </c>
    </row>
    <row r="324" spans="1:7" x14ac:dyDescent="0.25">
      <c r="A324" t="s">
        <v>384</v>
      </c>
      <c r="B324" t="s">
        <v>385</v>
      </c>
      <c r="C324">
        <v>4.7</v>
      </c>
      <c r="D324">
        <v>3477</v>
      </c>
      <c r="E324">
        <v>28</v>
      </c>
      <c r="F324">
        <v>2012</v>
      </c>
      <c r="G324" t="s">
        <v>9</v>
      </c>
    </row>
    <row r="325" spans="1:7" x14ac:dyDescent="0.25">
      <c r="A325" t="s">
        <v>384</v>
      </c>
      <c r="B325" t="s">
        <v>385</v>
      </c>
      <c r="C325">
        <v>4.7</v>
      </c>
      <c r="D325">
        <v>3477</v>
      </c>
      <c r="E325">
        <v>28</v>
      </c>
      <c r="F325">
        <v>2013</v>
      </c>
      <c r="G325" t="s">
        <v>9</v>
      </c>
    </row>
    <row r="326" spans="1:7" x14ac:dyDescent="0.25">
      <c r="A326" t="s">
        <v>384</v>
      </c>
      <c r="B326" t="s">
        <v>385</v>
      </c>
      <c r="C326">
        <v>4.7</v>
      </c>
      <c r="D326">
        <v>3477</v>
      </c>
      <c r="E326">
        <v>28</v>
      </c>
      <c r="F326">
        <v>2014</v>
      </c>
      <c r="G326" t="s">
        <v>9</v>
      </c>
    </row>
    <row r="327" spans="1:7" x14ac:dyDescent="0.25">
      <c r="A327" t="s">
        <v>386</v>
      </c>
      <c r="B327" t="s">
        <v>385</v>
      </c>
      <c r="C327">
        <v>4.8</v>
      </c>
      <c r="D327">
        <v>25554</v>
      </c>
      <c r="E327">
        <v>8</v>
      </c>
      <c r="F327">
        <v>2015</v>
      </c>
      <c r="G327" t="s">
        <v>9</v>
      </c>
    </row>
    <row r="328" spans="1:7" x14ac:dyDescent="0.25">
      <c r="A328" t="s">
        <v>386</v>
      </c>
      <c r="B328" t="s">
        <v>385</v>
      </c>
      <c r="C328">
        <v>4.8</v>
      </c>
      <c r="D328">
        <v>25554</v>
      </c>
      <c r="E328">
        <v>8</v>
      </c>
      <c r="F328">
        <v>2016</v>
      </c>
      <c r="G328" t="s">
        <v>9</v>
      </c>
    </row>
    <row r="329" spans="1:7" x14ac:dyDescent="0.25">
      <c r="A329" t="s">
        <v>386</v>
      </c>
      <c r="B329" t="s">
        <v>385</v>
      </c>
      <c r="C329">
        <v>4.8</v>
      </c>
      <c r="D329">
        <v>25554</v>
      </c>
      <c r="E329">
        <v>8</v>
      </c>
      <c r="F329">
        <v>2017</v>
      </c>
      <c r="G329" t="s">
        <v>9</v>
      </c>
    </row>
    <row r="330" spans="1:7" x14ac:dyDescent="0.25">
      <c r="A330" t="s">
        <v>386</v>
      </c>
      <c r="B330" t="s">
        <v>385</v>
      </c>
      <c r="C330">
        <v>4.8</v>
      </c>
      <c r="D330">
        <v>25554</v>
      </c>
      <c r="E330">
        <v>8</v>
      </c>
      <c r="F330">
        <v>2018</v>
      </c>
      <c r="G330" t="s">
        <v>9</v>
      </c>
    </row>
    <row r="331" spans="1:7" x14ac:dyDescent="0.25">
      <c r="A331" t="s">
        <v>386</v>
      </c>
      <c r="B331" t="s">
        <v>385</v>
      </c>
      <c r="C331">
        <v>4.8</v>
      </c>
      <c r="D331">
        <v>25554</v>
      </c>
      <c r="E331">
        <v>8</v>
      </c>
      <c r="F331">
        <v>2019</v>
      </c>
      <c r="G331" t="s">
        <v>9</v>
      </c>
    </row>
    <row r="332" spans="1:7" x14ac:dyDescent="0.25">
      <c r="A332" t="s">
        <v>387</v>
      </c>
      <c r="B332" t="s">
        <v>388</v>
      </c>
      <c r="C332">
        <v>4.8</v>
      </c>
      <c r="D332">
        <v>1680</v>
      </c>
      <c r="E332">
        <v>12</v>
      </c>
      <c r="F332">
        <v>2009</v>
      </c>
      <c r="G332" t="s">
        <v>9</v>
      </c>
    </row>
    <row r="333" spans="1:7" x14ac:dyDescent="0.25">
      <c r="A333" t="s">
        <v>389</v>
      </c>
      <c r="B333" t="s">
        <v>390</v>
      </c>
      <c r="C333">
        <v>4.5999999999999996</v>
      </c>
      <c r="D333">
        <v>9325</v>
      </c>
      <c r="E333">
        <v>24</v>
      </c>
      <c r="F333">
        <v>2009</v>
      </c>
      <c r="G333" t="s">
        <v>9</v>
      </c>
    </row>
    <row r="334" spans="1:7" x14ac:dyDescent="0.25">
      <c r="A334" t="s">
        <v>389</v>
      </c>
      <c r="B334" t="s">
        <v>390</v>
      </c>
      <c r="C334">
        <v>4.5999999999999996</v>
      </c>
      <c r="D334">
        <v>9325</v>
      </c>
      <c r="E334">
        <v>24</v>
      </c>
      <c r="F334">
        <v>2011</v>
      </c>
      <c r="G334" t="s">
        <v>9</v>
      </c>
    </row>
    <row r="335" spans="1:7" x14ac:dyDescent="0.25">
      <c r="A335" t="s">
        <v>389</v>
      </c>
      <c r="B335" t="s">
        <v>390</v>
      </c>
      <c r="C335">
        <v>4.5999999999999996</v>
      </c>
      <c r="D335">
        <v>9325</v>
      </c>
      <c r="E335">
        <v>24</v>
      </c>
      <c r="F335">
        <v>2012</v>
      </c>
      <c r="G335" t="s">
        <v>9</v>
      </c>
    </row>
    <row r="336" spans="1:7" x14ac:dyDescent="0.25">
      <c r="A336" t="s">
        <v>389</v>
      </c>
      <c r="B336" t="s">
        <v>390</v>
      </c>
      <c r="C336">
        <v>4.5999999999999996</v>
      </c>
      <c r="D336">
        <v>9325</v>
      </c>
      <c r="E336">
        <v>24</v>
      </c>
      <c r="F336">
        <v>2013</v>
      </c>
      <c r="G336" t="s">
        <v>9</v>
      </c>
    </row>
    <row r="337" spans="1:7" x14ac:dyDescent="0.25">
      <c r="A337" t="s">
        <v>389</v>
      </c>
      <c r="B337" t="s">
        <v>390</v>
      </c>
      <c r="C337">
        <v>4.7</v>
      </c>
      <c r="D337">
        <v>4725</v>
      </c>
      <c r="E337">
        <v>16</v>
      </c>
      <c r="F337">
        <v>2015</v>
      </c>
      <c r="G337" t="s">
        <v>9</v>
      </c>
    </row>
    <row r="338" spans="1:7" x14ac:dyDescent="0.25">
      <c r="A338" t="s">
        <v>389</v>
      </c>
      <c r="B338" t="s">
        <v>390</v>
      </c>
      <c r="C338">
        <v>4.7</v>
      </c>
      <c r="D338">
        <v>4725</v>
      </c>
      <c r="E338">
        <v>16</v>
      </c>
      <c r="F338">
        <v>2016</v>
      </c>
      <c r="G338" t="s">
        <v>9</v>
      </c>
    </row>
    <row r="339" spans="1:7" x14ac:dyDescent="0.25">
      <c r="A339" t="s">
        <v>389</v>
      </c>
      <c r="B339" t="s">
        <v>390</v>
      </c>
      <c r="C339">
        <v>4.7</v>
      </c>
      <c r="D339">
        <v>4725</v>
      </c>
      <c r="E339">
        <v>16</v>
      </c>
      <c r="F339">
        <v>2017</v>
      </c>
      <c r="G339" t="s">
        <v>9</v>
      </c>
    </row>
    <row r="340" spans="1:7" x14ac:dyDescent="0.25">
      <c r="A340" t="s">
        <v>391</v>
      </c>
      <c r="B340" t="s">
        <v>392</v>
      </c>
      <c r="C340">
        <v>4.7</v>
      </c>
      <c r="D340">
        <v>35799</v>
      </c>
      <c r="E340">
        <v>39</v>
      </c>
      <c r="F340">
        <v>2014</v>
      </c>
      <c r="G340" t="s">
        <v>12</v>
      </c>
    </row>
    <row r="341" spans="1:7" x14ac:dyDescent="0.25">
      <c r="A341" t="s">
        <v>393</v>
      </c>
      <c r="B341" t="s">
        <v>394</v>
      </c>
      <c r="C341">
        <v>4.5999999999999996</v>
      </c>
      <c r="D341">
        <v>2580</v>
      </c>
      <c r="E341">
        <v>9</v>
      </c>
      <c r="F341">
        <v>2012</v>
      </c>
      <c r="G341" t="s">
        <v>9</v>
      </c>
    </row>
    <row r="342" spans="1:7" x14ac:dyDescent="0.25">
      <c r="A342" t="s">
        <v>395</v>
      </c>
      <c r="B342" t="s">
        <v>396</v>
      </c>
      <c r="C342">
        <v>4.7</v>
      </c>
      <c r="D342">
        <v>11813</v>
      </c>
      <c r="E342">
        <v>10</v>
      </c>
      <c r="F342">
        <v>2010</v>
      </c>
      <c r="G342" t="s">
        <v>12</v>
      </c>
    </row>
    <row r="343" spans="1:7" x14ac:dyDescent="0.25">
      <c r="A343" t="s">
        <v>395</v>
      </c>
      <c r="B343" t="s">
        <v>396</v>
      </c>
      <c r="C343">
        <v>4.7</v>
      </c>
      <c r="D343">
        <v>11813</v>
      </c>
      <c r="E343">
        <v>10</v>
      </c>
      <c r="F343">
        <v>2011</v>
      </c>
      <c r="G343" t="s">
        <v>12</v>
      </c>
    </row>
    <row r="344" spans="1:7" x14ac:dyDescent="0.25">
      <c r="A344" t="s">
        <v>397</v>
      </c>
      <c r="B344" t="s">
        <v>398</v>
      </c>
      <c r="C344">
        <v>4.7</v>
      </c>
      <c r="D344">
        <v>3536</v>
      </c>
      <c r="E344">
        <v>17</v>
      </c>
      <c r="F344">
        <v>2010</v>
      </c>
      <c r="G344" t="s">
        <v>9</v>
      </c>
    </row>
    <row r="345" spans="1:7" x14ac:dyDescent="0.25">
      <c r="A345" t="s">
        <v>399</v>
      </c>
      <c r="B345" t="s">
        <v>333</v>
      </c>
      <c r="C345">
        <v>4.8</v>
      </c>
      <c r="D345">
        <v>6600</v>
      </c>
      <c r="E345">
        <v>11</v>
      </c>
      <c r="F345">
        <v>2014</v>
      </c>
      <c r="G345" t="s">
        <v>12</v>
      </c>
    </row>
    <row r="346" spans="1:7" x14ac:dyDescent="0.25">
      <c r="A346" t="s">
        <v>400</v>
      </c>
      <c r="B346" t="s">
        <v>401</v>
      </c>
      <c r="C346">
        <v>4.2</v>
      </c>
      <c r="D346">
        <v>1789</v>
      </c>
      <c r="E346">
        <v>14</v>
      </c>
      <c r="F346">
        <v>2012</v>
      </c>
      <c r="G346" t="s">
        <v>9</v>
      </c>
    </row>
    <row r="347" spans="1:7" x14ac:dyDescent="0.25">
      <c r="A347" t="s">
        <v>402</v>
      </c>
      <c r="B347" t="s">
        <v>403</v>
      </c>
      <c r="C347">
        <v>4.8</v>
      </c>
      <c r="D347">
        <v>12361</v>
      </c>
      <c r="E347">
        <v>12</v>
      </c>
      <c r="F347">
        <v>2019</v>
      </c>
      <c r="G347" t="s">
        <v>9</v>
      </c>
    </row>
    <row r="348" spans="1:7" x14ac:dyDescent="0.25">
      <c r="A348" t="s">
        <v>404</v>
      </c>
      <c r="B348" t="s">
        <v>405</v>
      </c>
      <c r="C348">
        <v>4.7</v>
      </c>
      <c r="D348">
        <v>858</v>
      </c>
      <c r="E348">
        <v>53</v>
      </c>
      <c r="F348">
        <v>2009</v>
      </c>
      <c r="G348" t="s">
        <v>9</v>
      </c>
    </row>
    <row r="349" spans="1:7" x14ac:dyDescent="0.25">
      <c r="A349" t="s">
        <v>406</v>
      </c>
      <c r="B349" t="s">
        <v>407</v>
      </c>
      <c r="C349">
        <v>4.5999999999999996</v>
      </c>
      <c r="D349">
        <v>23148</v>
      </c>
      <c r="E349">
        <v>6</v>
      </c>
      <c r="F349">
        <v>2013</v>
      </c>
      <c r="G349" t="s">
        <v>12</v>
      </c>
    </row>
    <row r="350" spans="1:7" x14ac:dyDescent="0.25">
      <c r="A350" t="s">
        <v>406</v>
      </c>
      <c r="B350" t="s">
        <v>407</v>
      </c>
      <c r="C350">
        <v>4.5999999999999996</v>
      </c>
      <c r="D350">
        <v>23148</v>
      </c>
      <c r="E350">
        <v>6</v>
      </c>
      <c r="F350">
        <v>2014</v>
      </c>
      <c r="G350" t="s">
        <v>12</v>
      </c>
    </row>
    <row r="351" spans="1:7" x14ac:dyDescent="0.25">
      <c r="A351" t="s">
        <v>408</v>
      </c>
      <c r="B351" t="s">
        <v>409</v>
      </c>
      <c r="C351">
        <v>4.8</v>
      </c>
      <c r="D351">
        <v>8081</v>
      </c>
      <c r="E351">
        <v>8</v>
      </c>
      <c r="F351">
        <v>2014</v>
      </c>
      <c r="G351" t="s">
        <v>12</v>
      </c>
    </row>
    <row r="352" spans="1:7" x14ac:dyDescent="0.25">
      <c r="A352" t="s">
        <v>408</v>
      </c>
      <c r="B352" t="s">
        <v>409</v>
      </c>
      <c r="C352">
        <v>4.8</v>
      </c>
      <c r="D352">
        <v>8081</v>
      </c>
      <c r="E352">
        <v>8</v>
      </c>
      <c r="F352">
        <v>2015</v>
      </c>
      <c r="G352" t="s">
        <v>12</v>
      </c>
    </row>
    <row r="353" spans="1:7" x14ac:dyDescent="0.25">
      <c r="A353" t="s">
        <v>410</v>
      </c>
      <c r="B353" t="s">
        <v>411</v>
      </c>
      <c r="C353">
        <v>4.8</v>
      </c>
      <c r="D353">
        <v>23358</v>
      </c>
      <c r="E353">
        <v>12</v>
      </c>
      <c r="F353">
        <v>2014</v>
      </c>
      <c r="G353" t="s">
        <v>9</v>
      </c>
    </row>
    <row r="354" spans="1:7" x14ac:dyDescent="0.25">
      <c r="A354" t="s">
        <v>410</v>
      </c>
      <c r="B354" t="s">
        <v>411</v>
      </c>
      <c r="C354">
        <v>4.8</v>
      </c>
      <c r="D354">
        <v>23358</v>
      </c>
      <c r="E354">
        <v>12</v>
      </c>
      <c r="F354">
        <v>2015</v>
      </c>
      <c r="G354" t="s">
        <v>9</v>
      </c>
    </row>
    <row r="355" spans="1:7" x14ac:dyDescent="0.25">
      <c r="A355" t="s">
        <v>412</v>
      </c>
      <c r="B355" t="s">
        <v>153</v>
      </c>
      <c r="C355">
        <v>3.3</v>
      </c>
      <c r="D355">
        <v>9372</v>
      </c>
      <c r="E355">
        <v>12</v>
      </c>
      <c r="F355">
        <v>2012</v>
      </c>
      <c r="G355" t="s">
        <v>12</v>
      </c>
    </row>
    <row r="356" spans="1:7" x14ac:dyDescent="0.25">
      <c r="A356" t="s">
        <v>413</v>
      </c>
      <c r="B356" t="s">
        <v>414</v>
      </c>
      <c r="C356">
        <v>4.7</v>
      </c>
      <c r="D356">
        <v>4633</v>
      </c>
      <c r="E356">
        <v>21</v>
      </c>
      <c r="F356">
        <v>2011</v>
      </c>
      <c r="G356" t="s">
        <v>9</v>
      </c>
    </row>
    <row r="357" spans="1:7" x14ac:dyDescent="0.25">
      <c r="A357" t="s">
        <v>415</v>
      </c>
      <c r="B357" t="s">
        <v>416</v>
      </c>
      <c r="C357">
        <v>4.3</v>
      </c>
      <c r="D357">
        <v>13061</v>
      </c>
      <c r="E357">
        <v>6</v>
      </c>
      <c r="F357">
        <v>2018</v>
      </c>
      <c r="G357" t="s">
        <v>9</v>
      </c>
    </row>
    <row r="358" spans="1:7" x14ac:dyDescent="0.25">
      <c r="A358" t="s">
        <v>415</v>
      </c>
      <c r="B358" t="s">
        <v>416</v>
      </c>
      <c r="C358">
        <v>4.3</v>
      </c>
      <c r="D358">
        <v>13061</v>
      </c>
      <c r="E358">
        <v>6</v>
      </c>
      <c r="F358">
        <v>2019</v>
      </c>
      <c r="G358" t="s">
        <v>9</v>
      </c>
    </row>
    <row r="359" spans="1:7" x14ac:dyDescent="0.25">
      <c r="A359" t="s">
        <v>417</v>
      </c>
      <c r="B359" t="s">
        <v>377</v>
      </c>
      <c r="C359">
        <v>4.3</v>
      </c>
      <c r="D359">
        <v>3523</v>
      </c>
      <c r="E359">
        <v>13</v>
      </c>
      <c r="F359">
        <v>2010</v>
      </c>
      <c r="G359" t="s">
        <v>12</v>
      </c>
    </row>
    <row r="360" spans="1:7" x14ac:dyDescent="0.25">
      <c r="A360" t="s">
        <v>418</v>
      </c>
      <c r="B360" t="s">
        <v>419</v>
      </c>
      <c r="C360">
        <v>4.8</v>
      </c>
      <c r="D360">
        <v>2774</v>
      </c>
      <c r="E360">
        <v>0</v>
      </c>
      <c r="F360">
        <v>2016</v>
      </c>
      <c r="G360" t="s">
        <v>9</v>
      </c>
    </row>
    <row r="361" spans="1:7" x14ac:dyDescent="0.25">
      <c r="A361" t="s">
        <v>420</v>
      </c>
      <c r="B361" t="s">
        <v>421</v>
      </c>
      <c r="C361">
        <v>4.4000000000000004</v>
      </c>
      <c r="D361">
        <v>440</v>
      </c>
      <c r="E361">
        <v>11</v>
      </c>
      <c r="F361">
        <v>2010</v>
      </c>
      <c r="G361" t="s">
        <v>9</v>
      </c>
    </row>
    <row r="362" spans="1:7" x14ac:dyDescent="0.25">
      <c r="A362" t="s">
        <v>422</v>
      </c>
      <c r="B362" t="s">
        <v>423</v>
      </c>
      <c r="C362">
        <v>4.8</v>
      </c>
      <c r="D362">
        <v>8922</v>
      </c>
      <c r="E362">
        <v>9</v>
      </c>
      <c r="F362">
        <v>2013</v>
      </c>
      <c r="G362" t="s">
        <v>12</v>
      </c>
    </row>
    <row r="363" spans="1:7" x14ac:dyDescent="0.25">
      <c r="A363" t="s">
        <v>422</v>
      </c>
      <c r="B363" t="s">
        <v>423</v>
      </c>
      <c r="C363">
        <v>4.8</v>
      </c>
      <c r="D363">
        <v>8922</v>
      </c>
      <c r="E363">
        <v>9</v>
      </c>
      <c r="F363">
        <v>2014</v>
      </c>
      <c r="G363" t="s">
        <v>12</v>
      </c>
    </row>
    <row r="364" spans="1:7" x14ac:dyDescent="0.25">
      <c r="A364" t="s">
        <v>422</v>
      </c>
      <c r="B364" t="s">
        <v>423</v>
      </c>
      <c r="C364">
        <v>4.8</v>
      </c>
      <c r="D364">
        <v>8922</v>
      </c>
      <c r="E364">
        <v>9</v>
      </c>
      <c r="F364">
        <v>2015</v>
      </c>
      <c r="G364" t="s">
        <v>12</v>
      </c>
    </row>
    <row r="365" spans="1:7" x14ac:dyDescent="0.25">
      <c r="A365" t="s">
        <v>424</v>
      </c>
      <c r="B365" t="s">
        <v>425</v>
      </c>
      <c r="C365">
        <v>4.0999999999999996</v>
      </c>
      <c r="D365">
        <v>2023</v>
      </c>
      <c r="E365">
        <v>15</v>
      </c>
      <c r="F365">
        <v>2011</v>
      </c>
      <c r="G365" t="s">
        <v>9</v>
      </c>
    </row>
    <row r="366" spans="1:7" x14ac:dyDescent="0.25">
      <c r="A366" t="s">
        <v>426</v>
      </c>
      <c r="B366" t="s">
        <v>427</v>
      </c>
      <c r="C366">
        <v>4</v>
      </c>
      <c r="D366">
        <v>1859</v>
      </c>
      <c r="E366">
        <v>11</v>
      </c>
      <c r="F366">
        <v>2009</v>
      </c>
      <c r="G366" t="s">
        <v>12</v>
      </c>
    </row>
    <row r="367" spans="1:7" x14ac:dyDescent="0.25">
      <c r="A367" t="s">
        <v>428</v>
      </c>
      <c r="B367" t="s">
        <v>289</v>
      </c>
      <c r="C367">
        <v>4.7</v>
      </c>
      <c r="D367">
        <v>50482</v>
      </c>
      <c r="E367">
        <v>13</v>
      </c>
      <c r="F367">
        <v>2012</v>
      </c>
      <c r="G367" t="s">
        <v>12</v>
      </c>
    </row>
    <row r="368" spans="1:7" x14ac:dyDescent="0.25">
      <c r="A368" t="s">
        <v>428</v>
      </c>
      <c r="B368" t="s">
        <v>289</v>
      </c>
      <c r="C368">
        <v>4.7</v>
      </c>
      <c r="D368">
        <v>50482</v>
      </c>
      <c r="E368">
        <v>13</v>
      </c>
      <c r="F368">
        <v>2013</v>
      </c>
      <c r="G368" t="s">
        <v>12</v>
      </c>
    </row>
    <row r="369" spans="1:7" x14ac:dyDescent="0.25">
      <c r="A369" t="s">
        <v>428</v>
      </c>
      <c r="B369" t="s">
        <v>289</v>
      </c>
      <c r="C369">
        <v>4.7</v>
      </c>
      <c r="D369">
        <v>50482</v>
      </c>
      <c r="E369">
        <v>7</v>
      </c>
      <c r="F369">
        <v>2014</v>
      </c>
      <c r="G369" t="s">
        <v>12</v>
      </c>
    </row>
    <row r="370" spans="1:7" x14ac:dyDescent="0.25">
      <c r="A370" t="s">
        <v>428</v>
      </c>
      <c r="B370" t="s">
        <v>289</v>
      </c>
      <c r="C370">
        <v>4.7</v>
      </c>
      <c r="D370">
        <v>50482</v>
      </c>
      <c r="E370">
        <v>13</v>
      </c>
      <c r="F370">
        <v>2014</v>
      </c>
      <c r="G370" t="s">
        <v>12</v>
      </c>
    </row>
    <row r="371" spans="1:7" x14ac:dyDescent="0.25">
      <c r="A371" t="s">
        <v>429</v>
      </c>
      <c r="B371" t="s">
        <v>430</v>
      </c>
      <c r="C371">
        <v>4.5999999999999996</v>
      </c>
      <c r="D371">
        <v>3207</v>
      </c>
      <c r="E371">
        <v>6</v>
      </c>
      <c r="F371">
        <v>2009</v>
      </c>
      <c r="G371" t="s">
        <v>9</v>
      </c>
    </row>
    <row r="372" spans="1:7" x14ac:dyDescent="0.25">
      <c r="A372" t="s">
        <v>429</v>
      </c>
      <c r="B372" t="s">
        <v>430</v>
      </c>
      <c r="C372">
        <v>4.5999999999999996</v>
      </c>
      <c r="D372">
        <v>3207</v>
      </c>
      <c r="E372">
        <v>6</v>
      </c>
      <c r="F372">
        <v>2010</v>
      </c>
      <c r="G372" t="s">
        <v>9</v>
      </c>
    </row>
    <row r="373" spans="1:7" x14ac:dyDescent="0.25">
      <c r="A373" t="s">
        <v>429</v>
      </c>
      <c r="B373" t="s">
        <v>430</v>
      </c>
      <c r="C373">
        <v>4.5999999999999996</v>
      </c>
      <c r="D373">
        <v>3207</v>
      </c>
      <c r="E373">
        <v>6</v>
      </c>
      <c r="F373">
        <v>2011</v>
      </c>
      <c r="G373" t="s">
        <v>9</v>
      </c>
    </row>
    <row r="374" spans="1:7" x14ac:dyDescent="0.25">
      <c r="A374" t="s">
        <v>429</v>
      </c>
      <c r="B374" t="s">
        <v>430</v>
      </c>
      <c r="C374">
        <v>4.5999999999999996</v>
      </c>
      <c r="D374">
        <v>3207</v>
      </c>
      <c r="E374">
        <v>6</v>
      </c>
      <c r="F374">
        <v>2012</v>
      </c>
      <c r="G374" t="s">
        <v>9</v>
      </c>
    </row>
    <row r="375" spans="1:7" x14ac:dyDescent="0.25">
      <c r="A375" t="s">
        <v>429</v>
      </c>
      <c r="B375" t="s">
        <v>430</v>
      </c>
      <c r="C375">
        <v>4.5999999999999996</v>
      </c>
      <c r="D375">
        <v>3207</v>
      </c>
      <c r="E375">
        <v>6</v>
      </c>
      <c r="F375">
        <v>2013</v>
      </c>
      <c r="G375" t="s">
        <v>9</v>
      </c>
    </row>
    <row r="376" spans="1:7" x14ac:dyDescent="0.25">
      <c r="A376" t="s">
        <v>431</v>
      </c>
      <c r="B376" t="s">
        <v>385</v>
      </c>
      <c r="C376">
        <v>4.5999999999999996</v>
      </c>
      <c r="D376">
        <v>803</v>
      </c>
      <c r="E376">
        <v>9</v>
      </c>
      <c r="F376">
        <v>2009</v>
      </c>
      <c r="G376" t="s">
        <v>9</v>
      </c>
    </row>
    <row r="377" spans="1:7" x14ac:dyDescent="0.25">
      <c r="A377" t="s">
        <v>432</v>
      </c>
      <c r="B377" t="s">
        <v>433</v>
      </c>
      <c r="C377">
        <v>4.7</v>
      </c>
      <c r="D377">
        <v>23308</v>
      </c>
      <c r="E377">
        <v>6</v>
      </c>
      <c r="F377">
        <v>2013</v>
      </c>
      <c r="G377" t="s">
        <v>9</v>
      </c>
    </row>
    <row r="378" spans="1:7" x14ac:dyDescent="0.25">
      <c r="A378" t="s">
        <v>432</v>
      </c>
      <c r="B378" t="s">
        <v>433</v>
      </c>
      <c r="C378">
        <v>4.7</v>
      </c>
      <c r="D378">
        <v>23308</v>
      </c>
      <c r="E378">
        <v>6</v>
      </c>
      <c r="F378">
        <v>2015</v>
      </c>
      <c r="G378" t="s">
        <v>9</v>
      </c>
    </row>
    <row r="379" spans="1:7" x14ac:dyDescent="0.25">
      <c r="A379" t="s">
        <v>432</v>
      </c>
      <c r="B379" t="s">
        <v>433</v>
      </c>
      <c r="C379">
        <v>4.7</v>
      </c>
      <c r="D379">
        <v>23308</v>
      </c>
      <c r="E379">
        <v>6</v>
      </c>
      <c r="F379">
        <v>2016</v>
      </c>
      <c r="G379" t="s">
        <v>9</v>
      </c>
    </row>
    <row r="380" spans="1:7" x14ac:dyDescent="0.25">
      <c r="A380" t="s">
        <v>432</v>
      </c>
      <c r="B380" t="s">
        <v>433</v>
      </c>
      <c r="C380">
        <v>4.7</v>
      </c>
      <c r="D380">
        <v>23308</v>
      </c>
      <c r="E380">
        <v>6</v>
      </c>
      <c r="F380">
        <v>2017</v>
      </c>
      <c r="G380" t="s">
        <v>9</v>
      </c>
    </row>
    <row r="381" spans="1:7" x14ac:dyDescent="0.25">
      <c r="A381" t="s">
        <v>432</v>
      </c>
      <c r="B381" t="s">
        <v>433</v>
      </c>
      <c r="C381">
        <v>4.7</v>
      </c>
      <c r="D381">
        <v>23308</v>
      </c>
      <c r="E381">
        <v>6</v>
      </c>
      <c r="F381">
        <v>2018</v>
      </c>
      <c r="G381" t="s">
        <v>9</v>
      </c>
    </row>
    <row r="382" spans="1:7" x14ac:dyDescent="0.25">
      <c r="A382" t="s">
        <v>432</v>
      </c>
      <c r="B382" t="s">
        <v>433</v>
      </c>
      <c r="C382">
        <v>4.7</v>
      </c>
      <c r="D382">
        <v>23308</v>
      </c>
      <c r="E382">
        <v>6</v>
      </c>
      <c r="F382">
        <v>2019</v>
      </c>
      <c r="G382" t="s">
        <v>9</v>
      </c>
    </row>
    <row r="383" spans="1:7" x14ac:dyDescent="0.25">
      <c r="A383" t="s">
        <v>434</v>
      </c>
      <c r="B383" t="s">
        <v>80</v>
      </c>
      <c r="C383">
        <v>4.8</v>
      </c>
      <c r="D383">
        <v>5836</v>
      </c>
      <c r="E383">
        <v>0</v>
      </c>
      <c r="F383">
        <v>2017</v>
      </c>
      <c r="G383" t="s">
        <v>12</v>
      </c>
    </row>
    <row r="384" spans="1:7" x14ac:dyDescent="0.25">
      <c r="A384" t="s">
        <v>435</v>
      </c>
      <c r="B384" t="s">
        <v>436</v>
      </c>
      <c r="C384">
        <v>4.0999999999999996</v>
      </c>
      <c r="D384">
        <v>79446</v>
      </c>
      <c r="E384">
        <v>18</v>
      </c>
      <c r="F384">
        <v>2015</v>
      </c>
      <c r="G384" t="s">
        <v>12</v>
      </c>
    </row>
    <row r="385" spans="1:7" x14ac:dyDescent="0.25">
      <c r="A385" t="s">
        <v>435</v>
      </c>
      <c r="B385" t="s">
        <v>436</v>
      </c>
      <c r="C385">
        <v>4.0999999999999996</v>
      </c>
      <c r="D385">
        <v>79446</v>
      </c>
      <c r="E385">
        <v>7</v>
      </c>
      <c r="F385">
        <v>2016</v>
      </c>
      <c r="G385" t="s">
        <v>12</v>
      </c>
    </row>
    <row r="386" spans="1:7" x14ac:dyDescent="0.25">
      <c r="A386" t="s">
        <v>437</v>
      </c>
      <c r="B386" t="s">
        <v>438</v>
      </c>
      <c r="C386">
        <v>4.7</v>
      </c>
      <c r="D386">
        <v>7747</v>
      </c>
      <c r="E386">
        <v>14</v>
      </c>
      <c r="F386">
        <v>2010</v>
      </c>
      <c r="G386" t="s">
        <v>12</v>
      </c>
    </row>
    <row r="387" spans="1:7" x14ac:dyDescent="0.25">
      <c r="A387" t="s">
        <v>437</v>
      </c>
      <c r="B387" t="s">
        <v>438</v>
      </c>
      <c r="C387">
        <v>4.7</v>
      </c>
      <c r="D387">
        <v>7747</v>
      </c>
      <c r="E387">
        <v>14</v>
      </c>
      <c r="F387">
        <v>2011</v>
      </c>
      <c r="G387" t="s">
        <v>12</v>
      </c>
    </row>
    <row r="388" spans="1:7" x14ac:dyDescent="0.25">
      <c r="A388" t="s">
        <v>439</v>
      </c>
      <c r="B388" t="s">
        <v>438</v>
      </c>
      <c r="C388">
        <v>4.7</v>
      </c>
      <c r="D388">
        <v>7251</v>
      </c>
      <c r="E388">
        <v>9</v>
      </c>
      <c r="F388">
        <v>2010</v>
      </c>
      <c r="G388" t="s">
        <v>12</v>
      </c>
    </row>
    <row r="389" spans="1:7" x14ac:dyDescent="0.25">
      <c r="A389" t="s">
        <v>440</v>
      </c>
      <c r="B389" t="s">
        <v>438</v>
      </c>
      <c r="C389">
        <v>4.7</v>
      </c>
      <c r="D389">
        <v>7251</v>
      </c>
      <c r="E389">
        <v>16</v>
      </c>
      <c r="F389">
        <v>2009</v>
      </c>
      <c r="G389" t="s">
        <v>12</v>
      </c>
    </row>
    <row r="390" spans="1:7" x14ac:dyDescent="0.25">
      <c r="A390" t="s">
        <v>441</v>
      </c>
      <c r="B390" t="s">
        <v>438</v>
      </c>
      <c r="C390">
        <v>4.4000000000000004</v>
      </c>
      <c r="D390">
        <v>10559</v>
      </c>
      <c r="E390">
        <v>2</v>
      </c>
      <c r="F390">
        <v>2009</v>
      </c>
      <c r="G390" t="s">
        <v>12</v>
      </c>
    </row>
    <row r="391" spans="1:7" x14ac:dyDescent="0.25">
      <c r="A391" t="s">
        <v>441</v>
      </c>
      <c r="B391" t="s">
        <v>438</v>
      </c>
      <c r="C391">
        <v>4.4000000000000004</v>
      </c>
      <c r="D391">
        <v>10559</v>
      </c>
      <c r="E391">
        <v>2</v>
      </c>
      <c r="F391">
        <v>2010</v>
      </c>
      <c r="G391" t="s">
        <v>12</v>
      </c>
    </row>
    <row r="392" spans="1:7" x14ac:dyDescent="0.25">
      <c r="A392" t="s">
        <v>442</v>
      </c>
      <c r="B392" t="s">
        <v>443</v>
      </c>
      <c r="C392">
        <v>4.8</v>
      </c>
      <c r="D392">
        <v>5249</v>
      </c>
      <c r="E392">
        <v>5</v>
      </c>
      <c r="F392">
        <v>2016</v>
      </c>
      <c r="G392" t="s">
        <v>12</v>
      </c>
    </row>
    <row r="393" spans="1:7" x14ac:dyDescent="0.25">
      <c r="A393" t="s">
        <v>442</v>
      </c>
      <c r="B393" t="s">
        <v>443</v>
      </c>
      <c r="C393">
        <v>4.8</v>
      </c>
      <c r="D393">
        <v>5249</v>
      </c>
      <c r="E393">
        <v>5</v>
      </c>
      <c r="F393">
        <v>2017</v>
      </c>
      <c r="G393" t="s">
        <v>12</v>
      </c>
    </row>
    <row r="394" spans="1:7" x14ac:dyDescent="0.25">
      <c r="A394" t="s">
        <v>444</v>
      </c>
      <c r="B394" t="s">
        <v>445</v>
      </c>
      <c r="C394">
        <v>3.9</v>
      </c>
      <c r="D394">
        <v>33844</v>
      </c>
      <c r="E394">
        <v>20</v>
      </c>
      <c r="F394">
        <v>2013</v>
      </c>
      <c r="G394" t="s">
        <v>12</v>
      </c>
    </row>
    <row r="395" spans="1:7" x14ac:dyDescent="0.25">
      <c r="A395" t="s">
        <v>444</v>
      </c>
      <c r="B395" t="s">
        <v>445</v>
      </c>
      <c r="C395">
        <v>3.9</v>
      </c>
      <c r="D395">
        <v>33844</v>
      </c>
      <c r="E395">
        <v>20</v>
      </c>
      <c r="F395">
        <v>2014</v>
      </c>
      <c r="G395" t="s">
        <v>12</v>
      </c>
    </row>
    <row r="396" spans="1:7" x14ac:dyDescent="0.25">
      <c r="A396" t="s">
        <v>446</v>
      </c>
      <c r="B396" t="s">
        <v>447</v>
      </c>
      <c r="C396">
        <v>4.4000000000000004</v>
      </c>
      <c r="D396">
        <v>11616</v>
      </c>
      <c r="E396">
        <v>7</v>
      </c>
      <c r="F396">
        <v>2012</v>
      </c>
      <c r="G396" t="s">
        <v>12</v>
      </c>
    </row>
    <row r="397" spans="1:7" x14ac:dyDescent="0.25">
      <c r="A397" t="s">
        <v>446</v>
      </c>
      <c r="B397" t="s">
        <v>447</v>
      </c>
      <c r="C397">
        <v>4.4000000000000004</v>
      </c>
      <c r="D397">
        <v>11616</v>
      </c>
      <c r="E397">
        <v>7</v>
      </c>
      <c r="F397">
        <v>2013</v>
      </c>
      <c r="G397" t="s">
        <v>12</v>
      </c>
    </row>
    <row r="398" spans="1:7" x14ac:dyDescent="0.25">
      <c r="A398" t="s">
        <v>446</v>
      </c>
      <c r="B398" t="s">
        <v>447</v>
      </c>
      <c r="C398">
        <v>4.4000000000000004</v>
      </c>
      <c r="D398">
        <v>11616</v>
      </c>
      <c r="E398">
        <v>7</v>
      </c>
      <c r="F398">
        <v>2014</v>
      </c>
      <c r="G398" t="s">
        <v>12</v>
      </c>
    </row>
    <row r="399" spans="1:7" x14ac:dyDescent="0.25">
      <c r="A399" t="s">
        <v>448</v>
      </c>
      <c r="B399" t="s">
        <v>377</v>
      </c>
      <c r="C399">
        <v>4.5</v>
      </c>
      <c r="D399">
        <v>13609</v>
      </c>
      <c r="E399">
        <v>14</v>
      </c>
      <c r="F399">
        <v>2019</v>
      </c>
      <c r="G399" t="s">
        <v>12</v>
      </c>
    </row>
    <row r="400" spans="1:7" x14ac:dyDescent="0.25">
      <c r="A400" t="s">
        <v>449</v>
      </c>
      <c r="B400" t="s">
        <v>450</v>
      </c>
      <c r="C400">
        <v>4.7</v>
      </c>
      <c r="D400">
        <v>8587</v>
      </c>
      <c r="E400">
        <v>10</v>
      </c>
      <c r="F400">
        <v>2009</v>
      </c>
      <c r="G400" t="s">
        <v>12</v>
      </c>
    </row>
    <row r="401" spans="1:7" x14ac:dyDescent="0.25">
      <c r="A401" t="s">
        <v>451</v>
      </c>
      <c r="B401" t="s">
        <v>452</v>
      </c>
      <c r="C401">
        <v>4.3</v>
      </c>
      <c r="D401">
        <v>29442</v>
      </c>
      <c r="E401">
        <v>7</v>
      </c>
      <c r="F401">
        <v>2017</v>
      </c>
      <c r="G401" t="s">
        <v>12</v>
      </c>
    </row>
    <row r="402" spans="1:7" x14ac:dyDescent="0.25">
      <c r="A402" t="s">
        <v>453</v>
      </c>
      <c r="B402" t="s">
        <v>454</v>
      </c>
      <c r="C402">
        <v>4.5999999999999996</v>
      </c>
      <c r="D402">
        <v>11098</v>
      </c>
      <c r="E402">
        <v>13</v>
      </c>
      <c r="F402">
        <v>2012</v>
      </c>
      <c r="G402" t="s">
        <v>12</v>
      </c>
    </row>
    <row r="403" spans="1:7" x14ac:dyDescent="0.25">
      <c r="A403" t="s">
        <v>455</v>
      </c>
      <c r="B403" t="s">
        <v>456</v>
      </c>
      <c r="C403">
        <v>4.8</v>
      </c>
      <c r="D403">
        <v>9947</v>
      </c>
      <c r="E403">
        <v>11</v>
      </c>
      <c r="F403">
        <v>2018</v>
      </c>
      <c r="G403" t="s">
        <v>12</v>
      </c>
    </row>
    <row r="404" spans="1:7" x14ac:dyDescent="0.25">
      <c r="A404" t="s">
        <v>457</v>
      </c>
      <c r="B404" t="s">
        <v>458</v>
      </c>
      <c r="C404">
        <v>4.8</v>
      </c>
      <c r="D404">
        <v>13871</v>
      </c>
      <c r="E404">
        <v>6</v>
      </c>
      <c r="F404">
        <v>2009</v>
      </c>
      <c r="G404" t="s">
        <v>12</v>
      </c>
    </row>
    <row r="405" spans="1:7" x14ac:dyDescent="0.25">
      <c r="A405" t="s">
        <v>457</v>
      </c>
      <c r="B405" t="s">
        <v>458</v>
      </c>
      <c r="C405">
        <v>4.8</v>
      </c>
      <c r="D405">
        <v>13871</v>
      </c>
      <c r="E405">
        <v>6</v>
      </c>
      <c r="F405">
        <v>2010</v>
      </c>
      <c r="G405" t="s">
        <v>12</v>
      </c>
    </row>
    <row r="406" spans="1:7" x14ac:dyDescent="0.25">
      <c r="A406" t="s">
        <v>457</v>
      </c>
      <c r="B406" t="s">
        <v>458</v>
      </c>
      <c r="C406">
        <v>4.8</v>
      </c>
      <c r="D406">
        <v>13871</v>
      </c>
      <c r="E406">
        <v>8</v>
      </c>
      <c r="F406">
        <v>2011</v>
      </c>
      <c r="G406" t="s">
        <v>12</v>
      </c>
    </row>
    <row r="407" spans="1:7" x14ac:dyDescent="0.25">
      <c r="A407" t="s">
        <v>457</v>
      </c>
      <c r="B407" t="s">
        <v>458</v>
      </c>
      <c r="C407">
        <v>4.8</v>
      </c>
      <c r="D407">
        <v>13871</v>
      </c>
      <c r="E407">
        <v>7</v>
      </c>
      <c r="F407">
        <v>2011</v>
      </c>
      <c r="G407" t="s">
        <v>12</v>
      </c>
    </row>
    <row r="408" spans="1:7" x14ac:dyDescent="0.25">
      <c r="A408" t="s">
        <v>459</v>
      </c>
      <c r="B408" t="s">
        <v>333</v>
      </c>
      <c r="C408">
        <v>4.8</v>
      </c>
      <c r="D408">
        <v>6982</v>
      </c>
      <c r="E408">
        <v>14</v>
      </c>
      <c r="F408">
        <v>2013</v>
      </c>
      <c r="G408" t="s">
        <v>12</v>
      </c>
    </row>
    <row r="409" spans="1:7" x14ac:dyDescent="0.25">
      <c r="A409" t="s">
        <v>460</v>
      </c>
      <c r="B409" t="s">
        <v>88</v>
      </c>
      <c r="C409">
        <v>4.7</v>
      </c>
      <c r="D409">
        <v>32122</v>
      </c>
      <c r="E409">
        <v>14</v>
      </c>
      <c r="F409">
        <v>2010</v>
      </c>
      <c r="G409" t="s">
        <v>12</v>
      </c>
    </row>
    <row r="410" spans="1:7" x14ac:dyDescent="0.25">
      <c r="A410" t="s">
        <v>461</v>
      </c>
      <c r="B410" t="s">
        <v>88</v>
      </c>
      <c r="C410">
        <v>4.7</v>
      </c>
      <c r="D410">
        <v>32122</v>
      </c>
      <c r="E410">
        <v>8</v>
      </c>
      <c r="F410">
        <v>2011</v>
      </c>
      <c r="G410" t="s">
        <v>12</v>
      </c>
    </row>
    <row r="411" spans="1:7" x14ac:dyDescent="0.25">
      <c r="A411" t="s">
        <v>461</v>
      </c>
      <c r="B411" t="s">
        <v>88</v>
      </c>
      <c r="C411">
        <v>4.7</v>
      </c>
      <c r="D411">
        <v>32122</v>
      </c>
      <c r="E411">
        <v>8</v>
      </c>
      <c r="F411">
        <v>2012</v>
      </c>
      <c r="G411" t="s">
        <v>12</v>
      </c>
    </row>
    <row r="412" spans="1:7" x14ac:dyDescent="0.25">
      <c r="A412" t="s">
        <v>462</v>
      </c>
      <c r="B412" t="s">
        <v>88</v>
      </c>
      <c r="C412">
        <v>4.8</v>
      </c>
      <c r="D412">
        <v>16949</v>
      </c>
      <c r="E412">
        <v>30</v>
      </c>
      <c r="F412">
        <v>2011</v>
      </c>
      <c r="G412" t="s">
        <v>12</v>
      </c>
    </row>
    <row r="413" spans="1:7" x14ac:dyDescent="0.25">
      <c r="A413" t="s">
        <v>462</v>
      </c>
      <c r="B413" t="s">
        <v>88</v>
      </c>
      <c r="C413">
        <v>4.8</v>
      </c>
      <c r="D413">
        <v>16949</v>
      </c>
      <c r="E413">
        <v>30</v>
      </c>
      <c r="F413">
        <v>2012</v>
      </c>
      <c r="G413" t="s">
        <v>12</v>
      </c>
    </row>
    <row r="414" spans="1:7" x14ac:dyDescent="0.25">
      <c r="A414" t="s">
        <v>463</v>
      </c>
      <c r="B414" t="s">
        <v>464</v>
      </c>
      <c r="C414">
        <v>4.7</v>
      </c>
      <c r="D414">
        <v>9289</v>
      </c>
      <c r="E414">
        <v>13</v>
      </c>
      <c r="F414">
        <v>2010</v>
      </c>
      <c r="G414" t="s">
        <v>9</v>
      </c>
    </row>
    <row r="415" spans="1:7" x14ac:dyDescent="0.25">
      <c r="A415" t="s">
        <v>463</v>
      </c>
      <c r="B415" t="s">
        <v>464</v>
      </c>
      <c r="C415">
        <v>4.7</v>
      </c>
      <c r="D415">
        <v>9289</v>
      </c>
      <c r="E415">
        <v>9</v>
      </c>
      <c r="F415">
        <v>2011</v>
      </c>
      <c r="G415" t="s">
        <v>9</v>
      </c>
    </row>
    <row r="416" spans="1:7" x14ac:dyDescent="0.25">
      <c r="A416" t="s">
        <v>463</v>
      </c>
      <c r="B416" t="s">
        <v>464</v>
      </c>
      <c r="C416">
        <v>4.7</v>
      </c>
      <c r="D416">
        <v>9289</v>
      </c>
      <c r="E416">
        <v>9</v>
      </c>
      <c r="F416">
        <v>2012</v>
      </c>
      <c r="G416" t="s">
        <v>9</v>
      </c>
    </row>
    <row r="417" spans="1:7" x14ac:dyDescent="0.25">
      <c r="A417" t="s">
        <v>465</v>
      </c>
      <c r="B417" t="s">
        <v>466</v>
      </c>
      <c r="C417">
        <v>4.3</v>
      </c>
      <c r="D417">
        <v>7368</v>
      </c>
      <c r="E417">
        <v>7</v>
      </c>
      <c r="F417">
        <v>2017</v>
      </c>
      <c r="G417" t="s">
        <v>9</v>
      </c>
    </row>
    <row r="418" spans="1:7" x14ac:dyDescent="0.25">
      <c r="A418" t="s">
        <v>465</v>
      </c>
      <c r="B418" t="s">
        <v>466</v>
      </c>
      <c r="C418">
        <v>4.3</v>
      </c>
      <c r="D418">
        <v>7368</v>
      </c>
      <c r="E418">
        <v>7</v>
      </c>
      <c r="F418">
        <v>2018</v>
      </c>
      <c r="G418" t="s">
        <v>9</v>
      </c>
    </row>
    <row r="419" spans="1:7" x14ac:dyDescent="0.25">
      <c r="A419" t="s">
        <v>467</v>
      </c>
      <c r="B419" t="s">
        <v>468</v>
      </c>
      <c r="C419">
        <v>4.7</v>
      </c>
      <c r="D419">
        <v>4028</v>
      </c>
      <c r="E419">
        <v>9</v>
      </c>
      <c r="F419">
        <v>2009</v>
      </c>
      <c r="G419" t="s">
        <v>9</v>
      </c>
    </row>
    <row r="420" spans="1:7" x14ac:dyDescent="0.25">
      <c r="A420" t="s">
        <v>469</v>
      </c>
      <c r="B420" t="s">
        <v>333</v>
      </c>
      <c r="C420">
        <v>4.8</v>
      </c>
      <c r="D420">
        <v>4628</v>
      </c>
      <c r="E420">
        <v>7</v>
      </c>
      <c r="F420">
        <v>2009</v>
      </c>
      <c r="G420" t="s">
        <v>12</v>
      </c>
    </row>
    <row r="421" spans="1:7" x14ac:dyDescent="0.25">
      <c r="A421" t="s">
        <v>469</v>
      </c>
      <c r="B421" t="s">
        <v>333</v>
      </c>
      <c r="C421">
        <v>4.8</v>
      </c>
      <c r="D421">
        <v>4628</v>
      </c>
      <c r="E421">
        <v>7</v>
      </c>
      <c r="F421">
        <v>2010</v>
      </c>
      <c r="G421" t="s">
        <v>12</v>
      </c>
    </row>
    <row r="422" spans="1:7" x14ac:dyDescent="0.25">
      <c r="A422" t="s">
        <v>470</v>
      </c>
      <c r="B422" t="s">
        <v>471</v>
      </c>
      <c r="C422">
        <v>4.9000000000000004</v>
      </c>
      <c r="D422">
        <v>5396</v>
      </c>
      <c r="E422">
        <v>20</v>
      </c>
      <c r="F422">
        <v>2013</v>
      </c>
      <c r="G422" t="s">
        <v>12</v>
      </c>
    </row>
    <row r="423" spans="1:7" x14ac:dyDescent="0.25">
      <c r="A423" t="s">
        <v>472</v>
      </c>
      <c r="B423" t="s">
        <v>473</v>
      </c>
      <c r="C423">
        <v>4.4000000000000004</v>
      </c>
      <c r="D423">
        <v>4247</v>
      </c>
      <c r="E423">
        <v>13</v>
      </c>
      <c r="F423">
        <v>2011</v>
      </c>
      <c r="G423" t="s">
        <v>9</v>
      </c>
    </row>
    <row r="424" spans="1:7" x14ac:dyDescent="0.25">
      <c r="A424" t="s">
        <v>472</v>
      </c>
      <c r="B424" t="s">
        <v>473</v>
      </c>
      <c r="C424">
        <v>4.4000000000000004</v>
      </c>
      <c r="D424">
        <v>4247</v>
      </c>
      <c r="E424">
        <v>13</v>
      </c>
      <c r="F424">
        <v>2012</v>
      </c>
      <c r="G424" t="s">
        <v>9</v>
      </c>
    </row>
    <row r="425" spans="1:7" x14ac:dyDescent="0.25">
      <c r="A425" t="s">
        <v>474</v>
      </c>
      <c r="B425" t="s">
        <v>475</v>
      </c>
      <c r="C425">
        <v>4.5</v>
      </c>
      <c r="D425">
        <v>22641</v>
      </c>
      <c r="E425">
        <v>11</v>
      </c>
      <c r="F425">
        <v>2015</v>
      </c>
      <c r="G425" t="s">
        <v>9</v>
      </c>
    </row>
    <row r="426" spans="1:7" x14ac:dyDescent="0.25">
      <c r="A426" t="s">
        <v>474</v>
      </c>
      <c r="B426" t="s">
        <v>475</v>
      </c>
      <c r="C426">
        <v>4.5</v>
      </c>
      <c r="D426">
        <v>22641</v>
      </c>
      <c r="E426">
        <v>11</v>
      </c>
      <c r="F426">
        <v>2016</v>
      </c>
      <c r="G426" t="s">
        <v>9</v>
      </c>
    </row>
    <row r="427" spans="1:7" x14ac:dyDescent="0.25">
      <c r="A427" t="s">
        <v>474</v>
      </c>
      <c r="B427" t="s">
        <v>475</v>
      </c>
      <c r="C427">
        <v>4.5</v>
      </c>
      <c r="D427">
        <v>22641</v>
      </c>
      <c r="E427">
        <v>11</v>
      </c>
      <c r="F427">
        <v>2017</v>
      </c>
      <c r="G427" t="s">
        <v>9</v>
      </c>
    </row>
    <row r="428" spans="1:7" x14ac:dyDescent="0.25">
      <c r="A428" t="s">
        <v>474</v>
      </c>
      <c r="B428" t="s">
        <v>475</v>
      </c>
      <c r="C428">
        <v>4.5</v>
      </c>
      <c r="D428">
        <v>22641</v>
      </c>
      <c r="E428">
        <v>11</v>
      </c>
      <c r="F428">
        <v>2019</v>
      </c>
      <c r="G428" t="s">
        <v>9</v>
      </c>
    </row>
    <row r="429" spans="1:7" x14ac:dyDescent="0.25">
      <c r="A429" t="s">
        <v>476</v>
      </c>
      <c r="B429" t="s">
        <v>377</v>
      </c>
      <c r="C429">
        <v>4.4000000000000004</v>
      </c>
      <c r="D429">
        <v>6222</v>
      </c>
      <c r="E429">
        <v>18</v>
      </c>
      <c r="F429">
        <v>2011</v>
      </c>
      <c r="G429" t="s">
        <v>12</v>
      </c>
    </row>
    <row r="430" spans="1:7" x14ac:dyDescent="0.25">
      <c r="A430" t="s">
        <v>477</v>
      </c>
      <c r="B430" t="s">
        <v>333</v>
      </c>
      <c r="C430">
        <v>4.8</v>
      </c>
      <c r="D430">
        <v>4506</v>
      </c>
      <c r="E430">
        <v>14</v>
      </c>
      <c r="F430">
        <v>2010</v>
      </c>
      <c r="G430" t="s">
        <v>12</v>
      </c>
    </row>
    <row r="431" spans="1:7" x14ac:dyDescent="0.25">
      <c r="A431" t="s">
        <v>478</v>
      </c>
      <c r="B431" t="s">
        <v>245</v>
      </c>
      <c r="C431">
        <v>4.2</v>
      </c>
      <c r="D431">
        <v>8747</v>
      </c>
      <c r="E431">
        <v>19</v>
      </c>
      <c r="F431">
        <v>2009</v>
      </c>
      <c r="G431" t="s">
        <v>12</v>
      </c>
    </row>
    <row r="432" spans="1:7" x14ac:dyDescent="0.25">
      <c r="A432" t="s">
        <v>479</v>
      </c>
      <c r="B432" t="s">
        <v>480</v>
      </c>
      <c r="C432">
        <v>4.8</v>
      </c>
      <c r="D432">
        <v>1655</v>
      </c>
      <c r="E432">
        <v>13</v>
      </c>
      <c r="F432">
        <v>2009</v>
      </c>
      <c r="G432" t="s">
        <v>9</v>
      </c>
    </row>
    <row r="433" spans="1:7" x14ac:dyDescent="0.25">
      <c r="A433" t="s">
        <v>481</v>
      </c>
      <c r="B433" t="s">
        <v>482</v>
      </c>
      <c r="C433">
        <v>4.9000000000000004</v>
      </c>
      <c r="D433">
        <v>7861</v>
      </c>
      <c r="E433">
        <v>5</v>
      </c>
      <c r="F433">
        <v>2016</v>
      </c>
      <c r="G433" t="s">
        <v>9</v>
      </c>
    </row>
    <row r="434" spans="1:7" x14ac:dyDescent="0.25">
      <c r="A434" t="s">
        <v>483</v>
      </c>
      <c r="B434" t="s">
        <v>333</v>
      </c>
      <c r="C434">
        <v>4.8</v>
      </c>
      <c r="D434">
        <v>6247</v>
      </c>
      <c r="E434">
        <v>10</v>
      </c>
      <c r="F434">
        <v>2012</v>
      </c>
      <c r="G434" t="s">
        <v>12</v>
      </c>
    </row>
    <row r="435" spans="1:7" x14ac:dyDescent="0.25">
      <c r="A435" t="s">
        <v>484</v>
      </c>
      <c r="B435" t="s">
        <v>485</v>
      </c>
      <c r="C435">
        <v>4.7</v>
      </c>
      <c r="D435">
        <v>39459</v>
      </c>
      <c r="E435">
        <v>9</v>
      </c>
      <c r="F435">
        <v>2015</v>
      </c>
      <c r="G435" t="s">
        <v>12</v>
      </c>
    </row>
    <row r="436" spans="1:7" x14ac:dyDescent="0.25">
      <c r="A436" t="s">
        <v>486</v>
      </c>
      <c r="B436" t="s">
        <v>487</v>
      </c>
      <c r="C436">
        <v>4.5</v>
      </c>
      <c r="D436">
        <v>10101</v>
      </c>
      <c r="E436">
        <v>8</v>
      </c>
      <c r="F436">
        <v>2014</v>
      </c>
      <c r="G436" t="s">
        <v>12</v>
      </c>
    </row>
    <row r="437" spans="1:7" x14ac:dyDescent="0.25">
      <c r="A437" t="s">
        <v>488</v>
      </c>
      <c r="B437" t="s">
        <v>80</v>
      </c>
      <c r="C437">
        <v>4.8</v>
      </c>
      <c r="D437">
        <v>5898</v>
      </c>
      <c r="E437">
        <v>8</v>
      </c>
      <c r="F437">
        <v>2018</v>
      </c>
      <c r="G437" t="s">
        <v>12</v>
      </c>
    </row>
    <row r="438" spans="1:7" x14ac:dyDescent="0.25">
      <c r="A438" t="s">
        <v>489</v>
      </c>
      <c r="B438" t="s">
        <v>490</v>
      </c>
      <c r="C438">
        <v>4.5999999999999996</v>
      </c>
      <c r="D438">
        <v>2744</v>
      </c>
      <c r="E438">
        <v>12</v>
      </c>
      <c r="F438">
        <v>2019</v>
      </c>
      <c r="G438" t="s">
        <v>9</v>
      </c>
    </row>
    <row r="439" spans="1:7" x14ac:dyDescent="0.25">
      <c r="A439" t="s">
        <v>491</v>
      </c>
      <c r="B439" t="s">
        <v>492</v>
      </c>
      <c r="C439">
        <v>4.8</v>
      </c>
      <c r="D439">
        <v>49288</v>
      </c>
      <c r="E439">
        <v>11</v>
      </c>
      <c r="F439">
        <v>2015</v>
      </c>
      <c r="G439" t="s">
        <v>12</v>
      </c>
    </row>
    <row r="440" spans="1:7" x14ac:dyDescent="0.25">
      <c r="A440" t="s">
        <v>491</v>
      </c>
      <c r="B440" t="s">
        <v>492</v>
      </c>
      <c r="C440">
        <v>4.8</v>
      </c>
      <c r="D440">
        <v>49288</v>
      </c>
      <c r="E440">
        <v>11</v>
      </c>
      <c r="F440">
        <v>2016</v>
      </c>
      <c r="G440" t="s">
        <v>12</v>
      </c>
    </row>
    <row r="441" spans="1:7" x14ac:dyDescent="0.25">
      <c r="A441" t="s">
        <v>493</v>
      </c>
      <c r="B441" t="s">
        <v>494</v>
      </c>
      <c r="C441">
        <v>4.4000000000000004</v>
      </c>
      <c r="D441">
        <v>1201</v>
      </c>
      <c r="E441">
        <v>40</v>
      </c>
      <c r="F441">
        <v>2010</v>
      </c>
      <c r="G441" t="s">
        <v>9</v>
      </c>
    </row>
    <row r="442" spans="1:7" x14ac:dyDescent="0.25">
      <c r="A442" t="s">
        <v>493</v>
      </c>
      <c r="B442" t="s">
        <v>494</v>
      </c>
      <c r="C442">
        <v>4.4000000000000004</v>
      </c>
      <c r="D442">
        <v>1201</v>
      </c>
      <c r="E442">
        <v>40</v>
      </c>
      <c r="F442">
        <v>2011</v>
      </c>
      <c r="G442" t="s">
        <v>9</v>
      </c>
    </row>
    <row r="443" spans="1:7" x14ac:dyDescent="0.25">
      <c r="A443" t="s">
        <v>493</v>
      </c>
      <c r="B443" t="s">
        <v>494</v>
      </c>
      <c r="C443">
        <v>4.4000000000000004</v>
      </c>
      <c r="D443">
        <v>1201</v>
      </c>
      <c r="E443">
        <v>40</v>
      </c>
      <c r="F443">
        <v>2012</v>
      </c>
      <c r="G443" t="s">
        <v>9</v>
      </c>
    </row>
    <row r="444" spans="1:7" x14ac:dyDescent="0.25">
      <c r="A444" t="s">
        <v>493</v>
      </c>
      <c r="B444" t="s">
        <v>494</v>
      </c>
      <c r="C444">
        <v>4.4000000000000004</v>
      </c>
      <c r="D444">
        <v>1201</v>
      </c>
      <c r="E444">
        <v>40</v>
      </c>
      <c r="F444">
        <v>2013</v>
      </c>
      <c r="G444" t="s">
        <v>9</v>
      </c>
    </row>
    <row r="445" spans="1:7" x14ac:dyDescent="0.25">
      <c r="A445" t="s">
        <v>493</v>
      </c>
      <c r="B445" t="s">
        <v>494</v>
      </c>
      <c r="C445">
        <v>4.4000000000000004</v>
      </c>
      <c r="D445">
        <v>1201</v>
      </c>
      <c r="E445">
        <v>40</v>
      </c>
      <c r="F445">
        <v>2014</v>
      </c>
      <c r="G445" t="s">
        <v>9</v>
      </c>
    </row>
    <row r="446" spans="1:7" x14ac:dyDescent="0.25">
      <c r="A446" t="s">
        <v>495</v>
      </c>
      <c r="B446" t="s">
        <v>494</v>
      </c>
      <c r="C446">
        <v>4.3</v>
      </c>
      <c r="D446">
        <v>807</v>
      </c>
      <c r="E446">
        <v>36</v>
      </c>
      <c r="F446">
        <v>2016</v>
      </c>
      <c r="G446" t="s">
        <v>9</v>
      </c>
    </row>
    <row r="447" spans="1:7" x14ac:dyDescent="0.25">
      <c r="A447" t="s">
        <v>496</v>
      </c>
      <c r="B447" t="s">
        <v>497</v>
      </c>
      <c r="C447">
        <v>4.3</v>
      </c>
      <c r="D447">
        <v>3759</v>
      </c>
      <c r="E447">
        <v>16</v>
      </c>
      <c r="F447">
        <v>2011</v>
      </c>
      <c r="G447" t="s">
        <v>12</v>
      </c>
    </row>
    <row r="448" spans="1:7" x14ac:dyDescent="0.25">
      <c r="A448" t="s">
        <v>498</v>
      </c>
      <c r="B448" t="s">
        <v>499</v>
      </c>
      <c r="C448">
        <v>4.8</v>
      </c>
      <c r="D448">
        <v>2663</v>
      </c>
      <c r="E448">
        <v>17</v>
      </c>
      <c r="F448">
        <v>2013</v>
      </c>
      <c r="G448" t="s">
        <v>9</v>
      </c>
    </row>
    <row r="449" spans="1:7" x14ac:dyDescent="0.25">
      <c r="A449" t="s">
        <v>500</v>
      </c>
      <c r="B449" t="s">
        <v>499</v>
      </c>
      <c r="C449">
        <v>4.8</v>
      </c>
      <c r="D449">
        <v>3428</v>
      </c>
      <c r="E449">
        <v>14</v>
      </c>
      <c r="F449">
        <v>2015</v>
      </c>
      <c r="G449" t="s">
        <v>9</v>
      </c>
    </row>
    <row r="450" spans="1:7" x14ac:dyDescent="0.25">
      <c r="A450" t="s">
        <v>501</v>
      </c>
      <c r="B450" t="s">
        <v>499</v>
      </c>
      <c r="C450">
        <v>4.8</v>
      </c>
      <c r="D450">
        <v>2876</v>
      </c>
      <c r="E450">
        <v>21</v>
      </c>
      <c r="F450">
        <v>2012</v>
      </c>
      <c r="G450" t="s">
        <v>9</v>
      </c>
    </row>
    <row r="451" spans="1:7" x14ac:dyDescent="0.25">
      <c r="A451" t="s">
        <v>502</v>
      </c>
      <c r="B451" t="s">
        <v>503</v>
      </c>
      <c r="C451">
        <v>4.5</v>
      </c>
      <c r="D451">
        <v>3601</v>
      </c>
      <c r="E451">
        <v>18</v>
      </c>
      <c r="F451">
        <v>2018</v>
      </c>
      <c r="G451" t="s">
        <v>9</v>
      </c>
    </row>
    <row r="452" spans="1:7" x14ac:dyDescent="0.25">
      <c r="A452" t="s">
        <v>504</v>
      </c>
      <c r="B452" t="s">
        <v>503</v>
      </c>
      <c r="C452">
        <v>4.4000000000000004</v>
      </c>
      <c r="D452">
        <v>7058</v>
      </c>
      <c r="E452">
        <v>17</v>
      </c>
      <c r="F452">
        <v>2018</v>
      </c>
      <c r="G452" t="s">
        <v>9</v>
      </c>
    </row>
    <row r="453" spans="1:7" x14ac:dyDescent="0.25">
      <c r="A453" t="s">
        <v>505</v>
      </c>
      <c r="B453" t="s">
        <v>506</v>
      </c>
      <c r="C453">
        <v>4.8</v>
      </c>
      <c r="D453">
        <v>9784</v>
      </c>
      <c r="E453">
        <v>5</v>
      </c>
      <c r="F453">
        <v>2017</v>
      </c>
      <c r="G453" t="s">
        <v>12</v>
      </c>
    </row>
    <row r="454" spans="1:7" x14ac:dyDescent="0.25">
      <c r="A454" t="s">
        <v>505</v>
      </c>
      <c r="B454" t="s">
        <v>506</v>
      </c>
      <c r="C454">
        <v>4.8</v>
      </c>
      <c r="D454">
        <v>9784</v>
      </c>
      <c r="E454">
        <v>5</v>
      </c>
      <c r="F454">
        <v>2018</v>
      </c>
      <c r="G454" t="s">
        <v>12</v>
      </c>
    </row>
    <row r="455" spans="1:7" x14ac:dyDescent="0.25">
      <c r="A455" t="s">
        <v>507</v>
      </c>
      <c r="B455" t="s">
        <v>508</v>
      </c>
      <c r="C455">
        <v>4.5999999999999996</v>
      </c>
      <c r="D455">
        <v>10795</v>
      </c>
      <c r="E455">
        <v>21</v>
      </c>
      <c r="F455">
        <v>2012</v>
      </c>
      <c r="G455" t="s">
        <v>9</v>
      </c>
    </row>
    <row r="456" spans="1:7" x14ac:dyDescent="0.25">
      <c r="A456" t="s">
        <v>509</v>
      </c>
      <c r="B456" t="s">
        <v>237</v>
      </c>
      <c r="C456">
        <v>4.3</v>
      </c>
      <c r="D456">
        <v>10191</v>
      </c>
      <c r="E456">
        <v>18</v>
      </c>
      <c r="F456">
        <v>2018</v>
      </c>
      <c r="G456" t="s">
        <v>12</v>
      </c>
    </row>
    <row r="457" spans="1:7" x14ac:dyDescent="0.25">
      <c r="A457" t="s">
        <v>510</v>
      </c>
      <c r="B457" t="s">
        <v>377</v>
      </c>
      <c r="C457">
        <v>4.3</v>
      </c>
      <c r="D457">
        <v>14493</v>
      </c>
      <c r="E457">
        <v>18</v>
      </c>
      <c r="F457">
        <v>2012</v>
      </c>
      <c r="G457" t="s">
        <v>12</v>
      </c>
    </row>
    <row r="458" spans="1:7" x14ac:dyDescent="0.25">
      <c r="A458" t="s">
        <v>511</v>
      </c>
      <c r="B458" t="s">
        <v>333</v>
      </c>
      <c r="C458">
        <v>4.5999999999999996</v>
      </c>
      <c r="D458">
        <v>2186</v>
      </c>
      <c r="E458">
        <v>12</v>
      </c>
      <c r="F458">
        <v>2010</v>
      </c>
      <c r="G458" t="s">
        <v>12</v>
      </c>
    </row>
    <row r="459" spans="1:7" x14ac:dyDescent="0.25">
      <c r="A459" t="s">
        <v>512</v>
      </c>
      <c r="B459" t="s">
        <v>513</v>
      </c>
      <c r="C459">
        <v>4.5999999999999996</v>
      </c>
      <c r="D459">
        <v>1204</v>
      </c>
      <c r="E459">
        <v>14</v>
      </c>
      <c r="F459">
        <v>2010</v>
      </c>
      <c r="G459" t="s">
        <v>9</v>
      </c>
    </row>
    <row r="460" spans="1:7" x14ac:dyDescent="0.25">
      <c r="A460" t="s">
        <v>514</v>
      </c>
      <c r="B460" t="s">
        <v>333</v>
      </c>
      <c r="C460">
        <v>4.8</v>
      </c>
      <c r="D460">
        <v>2091</v>
      </c>
      <c r="E460">
        <v>12</v>
      </c>
      <c r="F460">
        <v>2012</v>
      </c>
      <c r="G460" t="s">
        <v>12</v>
      </c>
    </row>
    <row r="461" spans="1:7" x14ac:dyDescent="0.25">
      <c r="A461" t="s">
        <v>515</v>
      </c>
      <c r="B461" t="s">
        <v>516</v>
      </c>
      <c r="C461">
        <v>4.5999999999999996</v>
      </c>
      <c r="D461">
        <v>19720</v>
      </c>
      <c r="E461">
        <v>8</v>
      </c>
      <c r="F461">
        <v>2009</v>
      </c>
      <c r="G461" t="s">
        <v>12</v>
      </c>
    </row>
    <row r="462" spans="1:7" x14ac:dyDescent="0.25">
      <c r="A462" t="s">
        <v>515</v>
      </c>
      <c r="B462" t="s">
        <v>516</v>
      </c>
      <c r="C462">
        <v>4.5999999999999996</v>
      </c>
      <c r="D462">
        <v>19720</v>
      </c>
      <c r="E462">
        <v>8</v>
      </c>
      <c r="F462">
        <v>2017</v>
      </c>
      <c r="G462" t="s">
        <v>12</v>
      </c>
    </row>
    <row r="463" spans="1:7" x14ac:dyDescent="0.25">
      <c r="A463" t="s">
        <v>517</v>
      </c>
      <c r="B463" t="s">
        <v>75</v>
      </c>
      <c r="C463">
        <v>4.5999999999999996</v>
      </c>
      <c r="D463">
        <v>2122</v>
      </c>
      <c r="E463">
        <v>0</v>
      </c>
      <c r="F463">
        <v>2010</v>
      </c>
      <c r="G463" t="s">
        <v>12</v>
      </c>
    </row>
    <row r="464" spans="1:7" x14ac:dyDescent="0.25">
      <c r="A464" t="s">
        <v>518</v>
      </c>
      <c r="B464" t="s">
        <v>519</v>
      </c>
      <c r="C464">
        <v>4.5</v>
      </c>
      <c r="D464">
        <v>27536</v>
      </c>
      <c r="E464">
        <v>14</v>
      </c>
      <c r="F464">
        <v>2019</v>
      </c>
      <c r="G464" t="s">
        <v>12</v>
      </c>
    </row>
    <row r="465" spans="1:7" x14ac:dyDescent="0.25">
      <c r="A465" t="s">
        <v>520</v>
      </c>
      <c r="B465" t="s">
        <v>333</v>
      </c>
      <c r="C465">
        <v>4.8</v>
      </c>
      <c r="D465">
        <v>4290</v>
      </c>
      <c r="E465">
        <v>10</v>
      </c>
      <c r="F465">
        <v>2011</v>
      </c>
      <c r="G465" t="s">
        <v>12</v>
      </c>
    </row>
    <row r="466" spans="1:7" x14ac:dyDescent="0.25">
      <c r="A466" t="s">
        <v>521</v>
      </c>
      <c r="B466" t="s">
        <v>522</v>
      </c>
      <c r="C466">
        <v>4.5999999999999996</v>
      </c>
      <c r="D466">
        <v>26490</v>
      </c>
      <c r="E466">
        <v>15</v>
      </c>
      <c r="F466">
        <v>2017</v>
      </c>
      <c r="G466" t="s">
        <v>9</v>
      </c>
    </row>
    <row r="467" spans="1:7" x14ac:dyDescent="0.25">
      <c r="A467" t="s">
        <v>521</v>
      </c>
      <c r="B467" t="s">
        <v>522</v>
      </c>
      <c r="C467">
        <v>4.5999999999999996</v>
      </c>
      <c r="D467">
        <v>26490</v>
      </c>
      <c r="E467">
        <v>15</v>
      </c>
      <c r="F467">
        <v>2018</v>
      </c>
      <c r="G467" t="s">
        <v>9</v>
      </c>
    </row>
    <row r="468" spans="1:7" x14ac:dyDescent="0.25">
      <c r="A468" t="s">
        <v>521</v>
      </c>
      <c r="B468" t="s">
        <v>522</v>
      </c>
      <c r="C468">
        <v>4.5999999999999996</v>
      </c>
      <c r="D468">
        <v>26490</v>
      </c>
      <c r="E468">
        <v>15</v>
      </c>
      <c r="F468">
        <v>2019</v>
      </c>
      <c r="G468" t="s">
        <v>9</v>
      </c>
    </row>
    <row r="469" spans="1:7" x14ac:dyDescent="0.25">
      <c r="A469" t="s">
        <v>523</v>
      </c>
      <c r="B469" t="s">
        <v>301</v>
      </c>
      <c r="C469">
        <v>4.7</v>
      </c>
      <c r="D469">
        <v>5487</v>
      </c>
      <c r="E469">
        <v>9</v>
      </c>
      <c r="F469">
        <v>2017</v>
      </c>
      <c r="G469" t="s">
        <v>9</v>
      </c>
    </row>
    <row r="470" spans="1:7" x14ac:dyDescent="0.25">
      <c r="A470" t="s">
        <v>524</v>
      </c>
      <c r="B470" t="s">
        <v>80</v>
      </c>
      <c r="C470">
        <v>4.7</v>
      </c>
      <c r="D470">
        <v>6377</v>
      </c>
      <c r="E470">
        <v>7</v>
      </c>
      <c r="F470">
        <v>2012</v>
      </c>
      <c r="G470" t="s">
        <v>12</v>
      </c>
    </row>
    <row r="471" spans="1:7" x14ac:dyDescent="0.25">
      <c r="A471" t="s">
        <v>525</v>
      </c>
      <c r="B471" t="s">
        <v>333</v>
      </c>
      <c r="C471">
        <v>4.7</v>
      </c>
      <c r="D471">
        <v>1463</v>
      </c>
      <c r="E471">
        <v>10</v>
      </c>
      <c r="F471">
        <v>2011</v>
      </c>
      <c r="G471" t="s">
        <v>12</v>
      </c>
    </row>
    <row r="472" spans="1:7" x14ac:dyDescent="0.25">
      <c r="A472" t="s">
        <v>526</v>
      </c>
      <c r="B472" t="s">
        <v>527</v>
      </c>
      <c r="C472">
        <v>4.4000000000000004</v>
      </c>
      <c r="D472">
        <v>3759</v>
      </c>
      <c r="E472">
        <v>6</v>
      </c>
      <c r="F472">
        <v>2009</v>
      </c>
      <c r="G472" t="s">
        <v>12</v>
      </c>
    </row>
    <row r="473" spans="1:7" x14ac:dyDescent="0.25">
      <c r="A473" t="s">
        <v>528</v>
      </c>
      <c r="B473" t="s">
        <v>103</v>
      </c>
      <c r="C473">
        <v>4.4000000000000004</v>
      </c>
      <c r="D473">
        <v>3503</v>
      </c>
      <c r="E473">
        <v>9</v>
      </c>
      <c r="F473">
        <v>2009</v>
      </c>
      <c r="G473" t="s">
        <v>9</v>
      </c>
    </row>
    <row r="474" spans="1:7" x14ac:dyDescent="0.25">
      <c r="A474" t="s">
        <v>529</v>
      </c>
      <c r="B474" t="s">
        <v>530</v>
      </c>
      <c r="C474">
        <v>4.7</v>
      </c>
      <c r="D474">
        <v>11550</v>
      </c>
      <c r="E474">
        <v>10</v>
      </c>
      <c r="F474">
        <v>2019</v>
      </c>
      <c r="G474" t="s">
        <v>9</v>
      </c>
    </row>
    <row r="475" spans="1:7" x14ac:dyDescent="0.25">
      <c r="A475" t="s">
        <v>531</v>
      </c>
      <c r="B475" t="s">
        <v>75</v>
      </c>
      <c r="C475">
        <v>4.7</v>
      </c>
      <c r="D475">
        <v>3801</v>
      </c>
      <c r="E475">
        <v>82</v>
      </c>
      <c r="F475">
        <v>2009</v>
      </c>
      <c r="G475" t="s">
        <v>12</v>
      </c>
    </row>
    <row r="476" spans="1:7" x14ac:dyDescent="0.25">
      <c r="A476" t="s">
        <v>532</v>
      </c>
      <c r="B476" t="s">
        <v>80</v>
      </c>
      <c r="C476">
        <v>4.8</v>
      </c>
      <c r="D476">
        <v>3796</v>
      </c>
      <c r="E476">
        <v>12</v>
      </c>
      <c r="F476">
        <v>2010</v>
      </c>
      <c r="G476" t="s">
        <v>12</v>
      </c>
    </row>
    <row r="477" spans="1:7" x14ac:dyDescent="0.25">
      <c r="A477" t="s">
        <v>533</v>
      </c>
      <c r="B477" t="s">
        <v>534</v>
      </c>
      <c r="C477">
        <v>4.7</v>
      </c>
      <c r="D477">
        <v>9030</v>
      </c>
      <c r="E477">
        <v>10</v>
      </c>
      <c r="F477">
        <v>2019</v>
      </c>
      <c r="G477" t="s">
        <v>9</v>
      </c>
    </row>
    <row r="478" spans="1:7" x14ac:dyDescent="0.25">
      <c r="A478" t="s">
        <v>535</v>
      </c>
      <c r="B478" t="s">
        <v>536</v>
      </c>
      <c r="C478">
        <v>4.9000000000000004</v>
      </c>
      <c r="D478">
        <v>19546</v>
      </c>
      <c r="E478">
        <v>5</v>
      </c>
      <c r="F478">
        <v>2013</v>
      </c>
      <c r="G478" t="s">
        <v>12</v>
      </c>
    </row>
    <row r="479" spans="1:7" x14ac:dyDescent="0.25">
      <c r="A479" t="s">
        <v>535</v>
      </c>
      <c r="B479" t="s">
        <v>536</v>
      </c>
      <c r="C479">
        <v>4.9000000000000004</v>
      </c>
      <c r="D479">
        <v>19546</v>
      </c>
      <c r="E479">
        <v>5</v>
      </c>
      <c r="F479">
        <v>2014</v>
      </c>
      <c r="G479" t="s">
        <v>12</v>
      </c>
    </row>
    <row r="480" spans="1:7" x14ac:dyDescent="0.25">
      <c r="A480" t="s">
        <v>535</v>
      </c>
      <c r="B480" t="s">
        <v>536</v>
      </c>
      <c r="C480">
        <v>4.9000000000000004</v>
      </c>
      <c r="D480">
        <v>19546</v>
      </c>
      <c r="E480">
        <v>5</v>
      </c>
      <c r="F480">
        <v>2015</v>
      </c>
      <c r="G480" t="s">
        <v>12</v>
      </c>
    </row>
    <row r="481" spans="1:7" x14ac:dyDescent="0.25">
      <c r="A481" t="s">
        <v>535</v>
      </c>
      <c r="B481" t="s">
        <v>536</v>
      </c>
      <c r="C481">
        <v>4.9000000000000004</v>
      </c>
      <c r="D481">
        <v>19546</v>
      </c>
      <c r="E481">
        <v>5</v>
      </c>
      <c r="F481">
        <v>2016</v>
      </c>
      <c r="G481" t="s">
        <v>12</v>
      </c>
    </row>
    <row r="482" spans="1:7" x14ac:dyDescent="0.25">
      <c r="A482" t="s">
        <v>535</v>
      </c>
      <c r="B482" t="s">
        <v>536</v>
      </c>
      <c r="C482">
        <v>4.9000000000000004</v>
      </c>
      <c r="D482">
        <v>19546</v>
      </c>
      <c r="E482">
        <v>5</v>
      </c>
      <c r="F482">
        <v>2017</v>
      </c>
      <c r="G482" t="s">
        <v>12</v>
      </c>
    </row>
    <row r="483" spans="1:7" x14ac:dyDescent="0.25">
      <c r="A483" t="s">
        <v>535</v>
      </c>
      <c r="B483" t="s">
        <v>536</v>
      </c>
      <c r="C483">
        <v>4.9000000000000004</v>
      </c>
      <c r="D483">
        <v>19546</v>
      </c>
      <c r="E483">
        <v>5</v>
      </c>
      <c r="F483">
        <v>2018</v>
      </c>
      <c r="G483" t="s">
        <v>12</v>
      </c>
    </row>
    <row r="484" spans="1:7" x14ac:dyDescent="0.25">
      <c r="A484" t="s">
        <v>535</v>
      </c>
      <c r="B484" t="s">
        <v>536</v>
      </c>
      <c r="C484">
        <v>4.9000000000000004</v>
      </c>
      <c r="D484">
        <v>19546</v>
      </c>
      <c r="E484">
        <v>5</v>
      </c>
      <c r="F484">
        <v>2019</v>
      </c>
      <c r="G484" t="s">
        <v>12</v>
      </c>
    </row>
    <row r="485" spans="1:7" x14ac:dyDescent="0.25">
      <c r="A485" t="s">
        <v>537</v>
      </c>
      <c r="B485" t="s">
        <v>538</v>
      </c>
      <c r="C485">
        <v>4.5999999999999996</v>
      </c>
      <c r="D485">
        <v>7508</v>
      </c>
      <c r="E485">
        <v>16</v>
      </c>
      <c r="F485">
        <v>2015</v>
      </c>
      <c r="G485" t="s">
        <v>9</v>
      </c>
    </row>
    <row r="486" spans="1:7" x14ac:dyDescent="0.25">
      <c r="A486" t="s">
        <v>537</v>
      </c>
      <c r="B486" t="s">
        <v>538</v>
      </c>
      <c r="C486">
        <v>4.5999999999999996</v>
      </c>
      <c r="D486">
        <v>7508</v>
      </c>
      <c r="E486">
        <v>16</v>
      </c>
      <c r="F486">
        <v>2016</v>
      </c>
      <c r="G486" t="s">
        <v>9</v>
      </c>
    </row>
    <row r="487" spans="1:7" x14ac:dyDescent="0.25">
      <c r="A487" t="s">
        <v>537</v>
      </c>
      <c r="B487" t="s">
        <v>538</v>
      </c>
      <c r="C487">
        <v>4.5999999999999996</v>
      </c>
      <c r="D487">
        <v>7508</v>
      </c>
      <c r="E487">
        <v>16</v>
      </c>
      <c r="F487">
        <v>2017</v>
      </c>
      <c r="G487" t="s">
        <v>9</v>
      </c>
    </row>
    <row r="488" spans="1:7" x14ac:dyDescent="0.25">
      <c r="A488" t="s">
        <v>539</v>
      </c>
      <c r="B488" t="s">
        <v>540</v>
      </c>
      <c r="C488">
        <v>4.9000000000000004</v>
      </c>
      <c r="D488">
        <v>8842</v>
      </c>
      <c r="E488">
        <v>10</v>
      </c>
      <c r="F488">
        <v>2016</v>
      </c>
      <c r="G488" t="s">
        <v>12</v>
      </c>
    </row>
    <row r="489" spans="1:7" x14ac:dyDescent="0.25">
      <c r="A489" t="s">
        <v>539</v>
      </c>
      <c r="B489" t="s">
        <v>540</v>
      </c>
      <c r="C489">
        <v>4.9000000000000004</v>
      </c>
      <c r="D489">
        <v>8842</v>
      </c>
      <c r="E489">
        <v>10</v>
      </c>
      <c r="F489">
        <v>2017</v>
      </c>
      <c r="G489" t="s">
        <v>12</v>
      </c>
    </row>
    <row r="490" spans="1:7" x14ac:dyDescent="0.25">
      <c r="A490" t="s">
        <v>539</v>
      </c>
      <c r="B490" t="s">
        <v>540</v>
      </c>
      <c r="C490">
        <v>4.9000000000000004</v>
      </c>
      <c r="D490">
        <v>8842</v>
      </c>
      <c r="E490">
        <v>10</v>
      </c>
      <c r="F490">
        <v>2018</v>
      </c>
      <c r="G490" t="s">
        <v>12</v>
      </c>
    </row>
    <row r="491" spans="1:7" x14ac:dyDescent="0.25">
      <c r="A491" t="s">
        <v>539</v>
      </c>
      <c r="B491" t="s">
        <v>540</v>
      </c>
      <c r="C491">
        <v>4.9000000000000004</v>
      </c>
      <c r="D491">
        <v>8842</v>
      </c>
      <c r="E491">
        <v>10</v>
      </c>
      <c r="F491">
        <v>2019</v>
      </c>
      <c r="G491" t="s">
        <v>12</v>
      </c>
    </row>
    <row r="492" spans="1:7" x14ac:dyDescent="0.25">
      <c r="A492" t="s">
        <v>541</v>
      </c>
      <c r="B492" t="s">
        <v>542</v>
      </c>
      <c r="C492">
        <v>4.8</v>
      </c>
      <c r="D492">
        <v>30183</v>
      </c>
      <c r="E492">
        <v>4</v>
      </c>
      <c r="F492">
        <v>2018</v>
      </c>
      <c r="G492" t="s">
        <v>12</v>
      </c>
    </row>
    <row r="493" spans="1:7" x14ac:dyDescent="0.25">
      <c r="A493" t="s">
        <v>541</v>
      </c>
      <c r="B493" t="s">
        <v>542</v>
      </c>
      <c r="C493">
        <v>4.8</v>
      </c>
      <c r="D493">
        <v>30183</v>
      </c>
      <c r="E493">
        <v>4</v>
      </c>
      <c r="F493">
        <v>2019</v>
      </c>
      <c r="G493" t="s">
        <v>12</v>
      </c>
    </row>
    <row r="494" spans="1:7" x14ac:dyDescent="0.25">
      <c r="A494" t="s">
        <v>543</v>
      </c>
      <c r="B494" t="s">
        <v>544</v>
      </c>
      <c r="C494">
        <v>4.7</v>
      </c>
      <c r="D494">
        <v>6169</v>
      </c>
      <c r="E494">
        <v>16</v>
      </c>
      <c r="F494">
        <v>2015</v>
      </c>
      <c r="G494" t="s">
        <v>9</v>
      </c>
    </row>
    <row r="495" spans="1:7" x14ac:dyDescent="0.25">
      <c r="A495" t="s">
        <v>545</v>
      </c>
      <c r="B495" t="s">
        <v>546</v>
      </c>
      <c r="C495">
        <v>4.7</v>
      </c>
      <c r="D495">
        <v>7034</v>
      </c>
      <c r="E495">
        <v>15</v>
      </c>
      <c r="F495">
        <v>2013</v>
      </c>
      <c r="G495" t="s">
        <v>9</v>
      </c>
    </row>
    <row r="496" spans="1:7" x14ac:dyDescent="0.25">
      <c r="A496" t="s">
        <v>547</v>
      </c>
      <c r="B496" t="s">
        <v>548</v>
      </c>
      <c r="C496">
        <v>4.5999999999999996</v>
      </c>
      <c r="D496">
        <v>11034</v>
      </c>
      <c r="E496">
        <v>19</v>
      </c>
      <c r="F496">
        <v>2011</v>
      </c>
      <c r="G496" t="s">
        <v>9</v>
      </c>
    </row>
    <row r="497" spans="1:7" x14ac:dyDescent="0.25">
      <c r="A497" t="s">
        <v>547</v>
      </c>
      <c r="B497" t="s">
        <v>548</v>
      </c>
      <c r="C497">
        <v>4.5999999999999996</v>
      </c>
      <c r="D497">
        <v>11034</v>
      </c>
      <c r="E497">
        <v>19</v>
      </c>
      <c r="F497">
        <v>2012</v>
      </c>
      <c r="G497" t="s">
        <v>9</v>
      </c>
    </row>
    <row r="498" spans="1:7" x14ac:dyDescent="0.25">
      <c r="A498" t="s">
        <v>549</v>
      </c>
      <c r="B498" t="s">
        <v>550</v>
      </c>
      <c r="C498">
        <v>4.5</v>
      </c>
      <c r="D498">
        <v>7932</v>
      </c>
      <c r="E498">
        <v>9</v>
      </c>
      <c r="F498">
        <v>2017</v>
      </c>
      <c r="G498" t="s">
        <v>12</v>
      </c>
    </row>
    <row r="499" spans="1:7" x14ac:dyDescent="0.25">
      <c r="A499" t="s">
        <v>551</v>
      </c>
      <c r="B499" t="s">
        <v>552</v>
      </c>
      <c r="C499">
        <v>4.5</v>
      </c>
      <c r="D499">
        <v>1904</v>
      </c>
      <c r="E499">
        <v>23</v>
      </c>
      <c r="F499">
        <v>2012</v>
      </c>
      <c r="G499" t="s">
        <v>9</v>
      </c>
    </row>
    <row r="500" spans="1:7" x14ac:dyDescent="0.25">
      <c r="A500" t="s">
        <v>553</v>
      </c>
      <c r="B500" t="s">
        <v>554</v>
      </c>
      <c r="C500">
        <v>4.3</v>
      </c>
      <c r="D500">
        <v>3319</v>
      </c>
      <c r="E500">
        <v>11</v>
      </c>
      <c r="F500">
        <v>2009</v>
      </c>
      <c r="G500" t="s">
        <v>9</v>
      </c>
    </row>
    <row r="501" spans="1:7" x14ac:dyDescent="0.25">
      <c r="A501" t="s">
        <v>553</v>
      </c>
      <c r="B501" t="s">
        <v>554</v>
      </c>
      <c r="C501">
        <v>4.3</v>
      </c>
      <c r="D501">
        <v>3319</v>
      </c>
      <c r="E501">
        <v>11</v>
      </c>
      <c r="F501">
        <v>2010</v>
      </c>
      <c r="G501" t="s">
        <v>9</v>
      </c>
    </row>
    <row r="502" spans="1:7" x14ac:dyDescent="0.25">
      <c r="A502" t="s">
        <v>555</v>
      </c>
      <c r="B502" t="s">
        <v>556</v>
      </c>
      <c r="C502">
        <v>4.5999999999999996</v>
      </c>
      <c r="D502">
        <v>11128</v>
      </c>
      <c r="E502">
        <v>23</v>
      </c>
      <c r="F502">
        <v>2014</v>
      </c>
      <c r="G502" t="s">
        <v>9</v>
      </c>
    </row>
    <row r="503" spans="1:7" x14ac:dyDescent="0.25">
      <c r="A503" t="s">
        <v>555</v>
      </c>
      <c r="B503" t="s">
        <v>556</v>
      </c>
      <c r="C503">
        <v>4.5999999999999996</v>
      </c>
      <c r="D503">
        <v>11128</v>
      </c>
      <c r="E503">
        <v>23</v>
      </c>
      <c r="F503">
        <v>2015</v>
      </c>
      <c r="G503" t="s">
        <v>9</v>
      </c>
    </row>
    <row r="504" spans="1:7" x14ac:dyDescent="0.25">
      <c r="A504" t="s">
        <v>555</v>
      </c>
      <c r="B504" t="s">
        <v>556</v>
      </c>
      <c r="C504">
        <v>4.5999999999999996</v>
      </c>
      <c r="D504">
        <v>11128</v>
      </c>
      <c r="E504">
        <v>23</v>
      </c>
      <c r="F504">
        <v>2016</v>
      </c>
      <c r="G504" t="s">
        <v>9</v>
      </c>
    </row>
    <row r="505" spans="1:7" x14ac:dyDescent="0.25">
      <c r="A505" t="s">
        <v>555</v>
      </c>
      <c r="B505" t="s">
        <v>556</v>
      </c>
      <c r="C505">
        <v>4.5999999999999996</v>
      </c>
      <c r="D505">
        <v>11128</v>
      </c>
      <c r="E505">
        <v>23</v>
      </c>
      <c r="F505">
        <v>2017</v>
      </c>
      <c r="G505" t="s">
        <v>9</v>
      </c>
    </row>
    <row r="506" spans="1:7" x14ac:dyDescent="0.25">
      <c r="A506" t="s">
        <v>557</v>
      </c>
      <c r="B506" t="s">
        <v>558</v>
      </c>
      <c r="C506">
        <v>4.3</v>
      </c>
      <c r="D506">
        <v>5977</v>
      </c>
      <c r="E506">
        <v>12</v>
      </c>
      <c r="F506">
        <v>2011</v>
      </c>
      <c r="G506" t="s">
        <v>9</v>
      </c>
    </row>
    <row r="507" spans="1:7" x14ac:dyDescent="0.25">
      <c r="A507" t="s">
        <v>559</v>
      </c>
      <c r="B507" t="s">
        <v>184</v>
      </c>
      <c r="C507">
        <v>4.8</v>
      </c>
      <c r="D507">
        <v>26234</v>
      </c>
      <c r="E507">
        <v>0</v>
      </c>
      <c r="F507">
        <v>2013</v>
      </c>
      <c r="G507" t="s">
        <v>12</v>
      </c>
    </row>
    <row r="508" spans="1:7" x14ac:dyDescent="0.25">
      <c r="A508" t="s">
        <v>559</v>
      </c>
      <c r="B508" t="s">
        <v>184</v>
      </c>
      <c r="C508">
        <v>4.8</v>
      </c>
      <c r="D508">
        <v>26234</v>
      </c>
      <c r="E508">
        <v>0</v>
      </c>
      <c r="F508">
        <v>2014</v>
      </c>
      <c r="G508" t="s">
        <v>12</v>
      </c>
    </row>
    <row r="509" spans="1:7" x14ac:dyDescent="0.25">
      <c r="A509" t="s">
        <v>559</v>
      </c>
      <c r="B509" t="s">
        <v>184</v>
      </c>
      <c r="C509">
        <v>4.8</v>
      </c>
      <c r="D509">
        <v>26234</v>
      </c>
      <c r="E509">
        <v>0</v>
      </c>
      <c r="F509">
        <v>2015</v>
      </c>
      <c r="G509" t="s">
        <v>12</v>
      </c>
    </row>
    <row r="510" spans="1:7" x14ac:dyDescent="0.25">
      <c r="A510" t="s">
        <v>559</v>
      </c>
      <c r="B510" t="s">
        <v>184</v>
      </c>
      <c r="C510">
        <v>4.8</v>
      </c>
      <c r="D510">
        <v>26234</v>
      </c>
      <c r="E510">
        <v>0</v>
      </c>
      <c r="F510">
        <v>2016</v>
      </c>
      <c r="G510" t="s">
        <v>12</v>
      </c>
    </row>
    <row r="511" spans="1:7" x14ac:dyDescent="0.25">
      <c r="A511" t="s">
        <v>559</v>
      </c>
      <c r="B511" t="s">
        <v>184</v>
      </c>
      <c r="C511">
        <v>4.8</v>
      </c>
      <c r="D511">
        <v>26234</v>
      </c>
      <c r="E511">
        <v>7</v>
      </c>
      <c r="F511">
        <v>2019</v>
      </c>
      <c r="G511" t="s">
        <v>12</v>
      </c>
    </row>
    <row r="512" spans="1:7" x14ac:dyDescent="0.25">
      <c r="A512" t="s">
        <v>560</v>
      </c>
      <c r="B512" t="s">
        <v>383</v>
      </c>
      <c r="C512">
        <v>4.5999999999999996</v>
      </c>
      <c r="D512">
        <v>4360</v>
      </c>
      <c r="E512">
        <v>21</v>
      </c>
      <c r="F512">
        <v>2017</v>
      </c>
      <c r="G512" t="s">
        <v>9</v>
      </c>
    </row>
    <row r="513" spans="1:7" x14ac:dyDescent="0.25">
      <c r="A513" t="s">
        <v>561</v>
      </c>
      <c r="B513" t="s">
        <v>562</v>
      </c>
      <c r="C513">
        <v>4.8</v>
      </c>
      <c r="D513">
        <v>2282</v>
      </c>
      <c r="E513">
        <v>21</v>
      </c>
      <c r="F513">
        <v>2010</v>
      </c>
      <c r="G513" t="s">
        <v>12</v>
      </c>
    </row>
    <row r="514" spans="1:7" x14ac:dyDescent="0.25">
      <c r="A514" t="s">
        <v>563</v>
      </c>
      <c r="B514" t="s">
        <v>564</v>
      </c>
      <c r="C514">
        <v>4.5</v>
      </c>
      <c r="D514">
        <v>438</v>
      </c>
      <c r="E514">
        <v>15</v>
      </c>
      <c r="F514">
        <v>2009</v>
      </c>
      <c r="G514" t="s">
        <v>9</v>
      </c>
    </row>
    <row r="515" spans="1:7" x14ac:dyDescent="0.25">
      <c r="A515" t="s">
        <v>565</v>
      </c>
      <c r="B515" t="s">
        <v>75</v>
      </c>
      <c r="C515">
        <v>4.7</v>
      </c>
      <c r="D515">
        <v>11676</v>
      </c>
      <c r="E515">
        <v>9</v>
      </c>
      <c r="F515">
        <v>2009</v>
      </c>
      <c r="G515" t="s">
        <v>12</v>
      </c>
    </row>
    <row r="516" spans="1:7" x14ac:dyDescent="0.25">
      <c r="A516" t="s">
        <v>566</v>
      </c>
      <c r="B516" t="s">
        <v>60</v>
      </c>
      <c r="C516">
        <v>4.5</v>
      </c>
      <c r="D516">
        <v>2586</v>
      </c>
      <c r="E516">
        <v>5</v>
      </c>
      <c r="F516">
        <v>2014</v>
      </c>
      <c r="G516" t="s">
        <v>12</v>
      </c>
    </row>
    <row r="517" spans="1:7" x14ac:dyDescent="0.25">
      <c r="A517" t="s">
        <v>567</v>
      </c>
      <c r="B517" t="s">
        <v>568</v>
      </c>
      <c r="C517">
        <v>4.8</v>
      </c>
      <c r="D517">
        <v>29673</v>
      </c>
      <c r="E517">
        <v>16</v>
      </c>
      <c r="F517">
        <v>2010</v>
      </c>
      <c r="G517" t="s">
        <v>9</v>
      </c>
    </row>
    <row r="518" spans="1:7" x14ac:dyDescent="0.25">
      <c r="A518" t="s">
        <v>567</v>
      </c>
      <c r="B518" t="s">
        <v>568</v>
      </c>
      <c r="C518">
        <v>4.8</v>
      </c>
      <c r="D518">
        <v>29673</v>
      </c>
      <c r="E518">
        <v>16</v>
      </c>
      <c r="F518">
        <v>2011</v>
      </c>
      <c r="G518" t="s">
        <v>9</v>
      </c>
    </row>
    <row r="519" spans="1:7" x14ac:dyDescent="0.25">
      <c r="A519" t="s">
        <v>567</v>
      </c>
      <c r="B519" t="s">
        <v>568</v>
      </c>
      <c r="C519">
        <v>4.8</v>
      </c>
      <c r="D519">
        <v>29673</v>
      </c>
      <c r="E519">
        <v>16</v>
      </c>
      <c r="F519">
        <v>2012</v>
      </c>
      <c r="G519" t="s">
        <v>9</v>
      </c>
    </row>
    <row r="520" spans="1:7" x14ac:dyDescent="0.25">
      <c r="A520" t="s">
        <v>567</v>
      </c>
      <c r="B520" t="s">
        <v>568</v>
      </c>
      <c r="C520">
        <v>4.8</v>
      </c>
      <c r="D520">
        <v>29673</v>
      </c>
      <c r="E520">
        <v>13</v>
      </c>
      <c r="F520">
        <v>2014</v>
      </c>
      <c r="G520" t="s">
        <v>9</v>
      </c>
    </row>
    <row r="521" spans="1:7" x14ac:dyDescent="0.25">
      <c r="A521" t="s">
        <v>567</v>
      </c>
      <c r="B521" t="s">
        <v>568</v>
      </c>
      <c r="C521">
        <v>4.8</v>
      </c>
      <c r="D521">
        <v>29673</v>
      </c>
      <c r="E521">
        <v>16</v>
      </c>
      <c r="F521">
        <v>2014</v>
      </c>
      <c r="G521" t="s">
        <v>9</v>
      </c>
    </row>
    <row r="522" spans="1:7" x14ac:dyDescent="0.25">
      <c r="A522" t="s">
        <v>569</v>
      </c>
      <c r="B522" t="s">
        <v>11</v>
      </c>
      <c r="C522">
        <v>4.3</v>
      </c>
      <c r="D522">
        <v>6740</v>
      </c>
      <c r="E522">
        <v>20</v>
      </c>
      <c r="F522">
        <v>2009</v>
      </c>
      <c r="G522" t="s">
        <v>12</v>
      </c>
    </row>
    <row r="523" spans="1:7" x14ac:dyDescent="0.25">
      <c r="A523" t="s">
        <v>570</v>
      </c>
      <c r="B523" t="s">
        <v>279</v>
      </c>
      <c r="C523">
        <v>4.9000000000000004</v>
      </c>
      <c r="D523">
        <v>5956</v>
      </c>
      <c r="E523">
        <v>11</v>
      </c>
      <c r="F523">
        <v>2019</v>
      </c>
      <c r="G523" t="s">
        <v>9</v>
      </c>
    </row>
    <row r="524" spans="1:7" x14ac:dyDescent="0.25">
      <c r="A524" t="s">
        <v>571</v>
      </c>
      <c r="B524" t="s">
        <v>572</v>
      </c>
      <c r="C524">
        <v>4.8</v>
      </c>
      <c r="D524">
        <v>6108</v>
      </c>
      <c r="E524">
        <v>4</v>
      </c>
      <c r="F524">
        <v>2019</v>
      </c>
      <c r="G524" t="s">
        <v>9</v>
      </c>
    </row>
    <row r="525" spans="1:7" x14ac:dyDescent="0.25">
      <c r="A525" t="s">
        <v>573</v>
      </c>
      <c r="B525" t="s">
        <v>251</v>
      </c>
      <c r="C525">
        <v>4.7</v>
      </c>
      <c r="D525">
        <v>4585</v>
      </c>
      <c r="E525">
        <v>9</v>
      </c>
      <c r="F525">
        <v>2016</v>
      </c>
      <c r="G525" t="s">
        <v>9</v>
      </c>
    </row>
    <row r="526" spans="1:7" x14ac:dyDescent="0.25">
      <c r="A526" t="s">
        <v>574</v>
      </c>
      <c r="B526" t="s">
        <v>575</v>
      </c>
      <c r="C526">
        <v>4.8</v>
      </c>
      <c r="D526">
        <v>3829</v>
      </c>
      <c r="E526">
        <v>42</v>
      </c>
      <c r="F526">
        <v>2009</v>
      </c>
      <c r="G526" t="s">
        <v>12</v>
      </c>
    </row>
    <row r="527" spans="1:7" x14ac:dyDescent="0.25">
      <c r="A527" t="s">
        <v>576</v>
      </c>
      <c r="B527" t="s">
        <v>577</v>
      </c>
      <c r="C527">
        <v>4.5</v>
      </c>
      <c r="D527">
        <v>8958</v>
      </c>
      <c r="E527">
        <v>12</v>
      </c>
      <c r="F527">
        <v>2011</v>
      </c>
      <c r="G527" t="s">
        <v>12</v>
      </c>
    </row>
    <row r="528" spans="1:7" x14ac:dyDescent="0.25">
      <c r="A528" t="s">
        <v>578</v>
      </c>
      <c r="B528" t="s">
        <v>579</v>
      </c>
      <c r="C528">
        <v>4.5999999999999996</v>
      </c>
      <c r="D528">
        <v>5492</v>
      </c>
      <c r="E528">
        <v>18</v>
      </c>
      <c r="F528">
        <v>2017</v>
      </c>
      <c r="G528" t="s">
        <v>9</v>
      </c>
    </row>
    <row r="529" spans="1:7" x14ac:dyDescent="0.25">
      <c r="A529" t="s">
        <v>580</v>
      </c>
      <c r="B529" t="s">
        <v>581</v>
      </c>
      <c r="C529">
        <v>4.7</v>
      </c>
      <c r="D529">
        <v>9292</v>
      </c>
      <c r="E529">
        <v>17</v>
      </c>
      <c r="F529">
        <v>2014</v>
      </c>
      <c r="G529" t="s">
        <v>9</v>
      </c>
    </row>
    <row r="530" spans="1:7" x14ac:dyDescent="0.25">
      <c r="A530" t="s">
        <v>582</v>
      </c>
      <c r="B530" t="s">
        <v>319</v>
      </c>
      <c r="C530">
        <v>4.7</v>
      </c>
      <c r="D530">
        <v>1873</v>
      </c>
      <c r="E530">
        <v>14</v>
      </c>
      <c r="F530">
        <v>2015</v>
      </c>
      <c r="G530" t="s">
        <v>12</v>
      </c>
    </row>
    <row r="531" spans="1:7" x14ac:dyDescent="0.25">
      <c r="A531" t="s">
        <v>583</v>
      </c>
      <c r="B531" t="s">
        <v>584</v>
      </c>
      <c r="C531">
        <v>4.8</v>
      </c>
      <c r="D531">
        <v>8170</v>
      </c>
      <c r="E531">
        <v>13</v>
      </c>
      <c r="F531">
        <v>2019</v>
      </c>
      <c r="G531" t="s">
        <v>12</v>
      </c>
    </row>
    <row r="532" spans="1:7" x14ac:dyDescent="0.25">
      <c r="A532" t="s">
        <v>585</v>
      </c>
      <c r="B532" t="s">
        <v>586</v>
      </c>
      <c r="C532">
        <v>4.4000000000000004</v>
      </c>
      <c r="D532">
        <v>3341</v>
      </c>
      <c r="E532">
        <v>9</v>
      </c>
      <c r="F532">
        <v>2011</v>
      </c>
      <c r="G532" t="s">
        <v>9</v>
      </c>
    </row>
    <row r="533" spans="1:7" x14ac:dyDescent="0.25">
      <c r="A533" t="s">
        <v>587</v>
      </c>
      <c r="B533" t="s">
        <v>588</v>
      </c>
      <c r="C533">
        <v>4.4000000000000004</v>
      </c>
      <c r="D533">
        <v>7497</v>
      </c>
      <c r="E533">
        <v>6</v>
      </c>
      <c r="F533">
        <v>2012</v>
      </c>
      <c r="G533" t="s">
        <v>9</v>
      </c>
    </row>
    <row r="534" spans="1:7" x14ac:dyDescent="0.25">
      <c r="A534" t="s">
        <v>587</v>
      </c>
      <c r="B534" t="s">
        <v>588</v>
      </c>
      <c r="C534">
        <v>4.4000000000000004</v>
      </c>
      <c r="D534">
        <v>7497</v>
      </c>
      <c r="E534">
        <v>6</v>
      </c>
      <c r="F534">
        <v>2013</v>
      </c>
      <c r="G534" t="s">
        <v>9</v>
      </c>
    </row>
    <row r="535" spans="1:7" x14ac:dyDescent="0.25">
      <c r="A535" t="s">
        <v>589</v>
      </c>
      <c r="B535" t="s">
        <v>590</v>
      </c>
      <c r="C535">
        <v>4.8</v>
      </c>
      <c r="D535">
        <v>13779</v>
      </c>
      <c r="E535">
        <v>14</v>
      </c>
      <c r="F535">
        <v>2016</v>
      </c>
      <c r="G535" t="s">
        <v>9</v>
      </c>
    </row>
    <row r="536" spans="1:7" x14ac:dyDescent="0.25">
      <c r="A536" t="s">
        <v>591</v>
      </c>
      <c r="B536" t="s">
        <v>592</v>
      </c>
      <c r="C536">
        <v>4.8</v>
      </c>
      <c r="D536">
        <v>87841</v>
      </c>
      <c r="E536">
        <v>15</v>
      </c>
      <c r="F536">
        <v>2019</v>
      </c>
      <c r="G536" t="s">
        <v>12</v>
      </c>
    </row>
    <row r="537" spans="1:7" x14ac:dyDescent="0.25">
      <c r="A537" t="s">
        <v>593</v>
      </c>
      <c r="B537" t="s">
        <v>594</v>
      </c>
      <c r="C537">
        <v>4.8</v>
      </c>
      <c r="D537">
        <v>9967</v>
      </c>
      <c r="E537">
        <v>13</v>
      </c>
      <c r="F537">
        <v>2009</v>
      </c>
      <c r="G537" t="s">
        <v>12</v>
      </c>
    </row>
    <row r="538" spans="1:7" x14ac:dyDescent="0.25">
      <c r="A538" t="s">
        <v>595</v>
      </c>
      <c r="B538" t="s">
        <v>596</v>
      </c>
      <c r="C538">
        <v>4.5999999999999996</v>
      </c>
      <c r="D538">
        <v>6669</v>
      </c>
      <c r="E538">
        <v>12</v>
      </c>
      <c r="F538">
        <v>2018</v>
      </c>
      <c r="G538" t="s">
        <v>9</v>
      </c>
    </row>
    <row r="539" spans="1:7" x14ac:dyDescent="0.25">
      <c r="A539" t="s">
        <v>597</v>
      </c>
      <c r="B539" t="s">
        <v>598</v>
      </c>
      <c r="C539">
        <v>4.4000000000000004</v>
      </c>
      <c r="D539">
        <v>17044</v>
      </c>
      <c r="E539">
        <v>18</v>
      </c>
      <c r="F539">
        <v>2012</v>
      </c>
      <c r="G539" t="s">
        <v>9</v>
      </c>
    </row>
    <row r="540" spans="1:7" x14ac:dyDescent="0.25">
      <c r="A540" t="s">
        <v>599</v>
      </c>
      <c r="B540" t="s">
        <v>600</v>
      </c>
      <c r="C540">
        <v>4.5</v>
      </c>
      <c r="D540">
        <v>10760</v>
      </c>
      <c r="E540">
        <v>15</v>
      </c>
      <c r="F540">
        <v>2012</v>
      </c>
      <c r="G540" t="s">
        <v>12</v>
      </c>
    </row>
    <row r="541" spans="1:7" x14ac:dyDescent="0.25">
      <c r="A541" t="s">
        <v>601</v>
      </c>
      <c r="B541" t="s">
        <v>602</v>
      </c>
      <c r="C541">
        <v>4.2</v>
      </c>
      <c r="D541">
        <v>1302</v>
      </c>
      <c r="E541">
        <v>11</v>
      </c>
      <c r="F541">
        <v>2010</v>
      </c>
      <c r="G541" t="s">
        <v>9</v>
      </c>
    </row>
    <row r="542" spans="1:7" x14ac:dyDescent="0.25">
      <c r="A542" t="s">
        <v>603</v>
      </c>
      <c r="B542" t="s">
        <v>604</v>
      </c>
      <c r="C542">
        <v>4.8</v>
      </c>
      <c r="D542">
        <v>21625</v>
      </c>
      <c r="E542">
        <v>9</v>
      </c>
      <c r="F542">
        <v>2013</v>
      </c>
      <c r="G542" t="s">
        <v>12</v>
      </c>
    </row>
    <row r="543" spans="1:7" x14ac:dyDescent="0.25">
      <c r="A543" t="s">
        <v>603</v>
      </c>
      <c r="B543" t="s">
        <v>604</v>
      </c>
      <c r="C543">
        <v>4.8</v>
      </c>
      <c r="D543">
        <v>21625</v>
      </c>
      <c r="E543">
        <v>9</v>
      </c>
      <c r="F543">
        <v>2014</v>
      </c>
      <c r="G543" t="s">
        <v>12</v>
      </c>
    </row>
    <row r="544" spans="1:7" x14ac:dyDescent="0.25">
      <c r="A544" t="s">
        <v>603</v>
      </c>
      <c r="B544" t="s">
        <v>604</v>
      </c>
      <c r="C544">
        <v>4.8</v>
      </c>
      <c r="D544">
        <v>21625</v>
      </c>
      <c r="E544">
        <v>9</v>
      </c>
      <c r="F544">
        <v>2015</v>
      </c>
      <c r="G544" t="s">
        <v>12</v>
      </c>
    </row>
    <row r="545" spans="1:7" x14ac:dyDescent="0.25">
      <c r="A545" t="s">
        <v>603</v>
      </c>
      <c r="B545" t="s">
        <v>604</v>
      </c>
      <c r="C545">
        <v>4.8</v>
      </c>
      <c r="D545">
        <v>21625</v>
      </c>
      <c r="E545">
        <v>9</v>
      </c>
      <c r="F545">
        <v>2016</v>
      </c>
      <c r="G545" t="s">
        <v>12</v>
      </c>
    </row>
    <row r="546" spans="1:7" x14ac:dyDescent="0.25">
      <c r="A546" t="s">
        <v>603</v>
      </c>
      <c r="B546" t="s">
        <v>604</v>
      </c>
      <c r="C546">
        <v>4.8</v>
      </c>
      <c r="D546">
        <v>21625</v>
      </c>
      <c r="E546">
        <v>9</v>
      </c>
      <c r="F546">
        <v>2017</v>
      </c>
      <c r="G546" t="s">
        <v>12</v>
      </c>
    </row>
    <row r="547" spans="1:7" x14ac:dyDescent="0.25">
      <c r="A547" t="s">
        <v>605</v>
      </c>
      <c r="B547" t="s">
        <v>80</v>
      </c>
      <c r="C547">
        <v>4.9000000000000004</v>
      </c>
      <c r="D547">
        <v>9413</v>
      </c>
      <c r="E547">
        <v>8</v>
      </c>
      <c r="F547">
        <v>2019</v>
      </c>
      <c r="G547" t="s">
        <v>12</v>
      </c>
    </row>
    <row r="548" spans="1:7" x14ac:dyDescent="0.25">
      <c r="A548" t="s">
        <v>606</v>
      </c>
      <c r="B548" t="s">
        <v>607</v>
      </c>
      <c r="C548">
        <v>4.7</v>
      </c>
      <c r="D548">
        <v>14331</v>
      </c>
      <c r="E548">
        <v>8</v>
      </c>
      <c r="F548">
        <v>2016</v>
      </c>
      <c r="G548" t="s">
        <v>9</v>
      </c>
    </row>
    <row r="549" spans="1:7" x14ac:dyDescent="0.25">
      <c r="A549" t="s">
        <v>606</v>
      </c>
      <c r="B549" t="s">
        <v>607</v>
      </c>
      <c r="C549">
        <v>4.7</v>
      </c>
      <c r="D549">
        <v>14331</v>
      </c>
      <c r="E549">
        <v>8</v>
      </c>
      <c r="F549">
        <v>2017</v>
      </c>
      <c r="G549" t="s">
        <v>9</v>
      </c>
    </row>
    <row r="550" spans="1:7" x14ac:dyDescent="0.25">
      <c r="A550" t="s">
        <v>606</v>
      </c>
      <c r="B550" t="s">
        <v>607</v>
      </c>
      <c r="C550">
        <v>4.7</v>
      </c>
      <c r="D550">
        <v>14331</v>
      </c>
      <c r="E550">
        <v>8</v>
      </c>
      <c r="F550">
        <v>2018</v>
      </c>
      <c r="G550" t="s">
        <v>9</v>
      </c>
    </row>
    <row r="551" spans="1:7" x14ac:dyDescent="0.25">
      <c r="A551" t="s">
        <v>606</v>
      </c>
      <c r="B551" t="s">
        <v>607</v>
      </c>
      <c r="C551">
        <v>4.7</v>
      </c>
      <c r="D551">
        <v>14331</v>
      </c>
      <c r="E551">
        <v>8</v>
      </c>
      <c r="F551">
        <v>2019</v>
      </c>
      <c r="G551" t="s">
        <v>9</v>
      </c>
    </row>
  </sheetData>
  <pageMargins left="0.7" right="0.7" top="0.75" bottom="0.75" header="0.3" footer="0.3"/>
  <pageSetup orientation="portrait" r:id="rId1"/>
  <extLst>
    <ext xmlns:x15="http://schemas.microsoft.com/office/spreadsheetml/2010/11/main" uri="{F7C9EE02-42E1-4005-9D12-6889AFFD525C}">
      <x15:webExtensions xmlns:xm="http://schemas.microsoft.com/office/excel/2006/main">
        <x15:webExtension appRef="{A9C16BD1-E930-4C48-890E-1AADB39F725D}">
          <xm:f>#REF!</xm:f>
        </x15:webExtension>
        <x15:webExtension appRef="{D2D9B04D-40FD-4227-ACBD-B6B56E837F16}">
          <xm:f>#REF!</xm:f>
        </x15:webExtension>
        <x15:webExtension appRef="{E96DC538-B7DB-4949-9E9C-ED93C49AB16C}">
          <xm:f>#REF!</xm:f>
        </x15:webExtension>
        <x15:webExtension appRef="{A747FDE7-DC2B-4817-B041-AEECACD486CF}">
          <xm:f>#REF!</xm:f>
        </x15:webExtension>
      </x15:webExtens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55"/>
  <sheetViews>
    <sheetView tabSelected="1" workbookViewId="0">
      <selection activeCell="C31" sqref="C31"/>
    </sheetView>
  </sheetViews>
  <sheetFormatPr defaultRowHeight="15" x14ac:dyDescent="0.25"/>
  <cols>
    <col min="2" max="2" width="26.7109375" customWidth="1"/>
    <col min="3" max="3" width="16.5703125" customWidth="1"/>
    <col min="8" max="8" width="11.140625" bestFit="1" customWidth="1"/>
  </cols>
  <sheetData>
    <row r="1" spans="2:8" ht="11.25" customHeight="1" x14ac:dyDescent="0.25"/>
    <row r="2" spans="2:8" x14ac:dyDescent="0.25">
      <c r="B2" s="62"/>
      <c r="C2" s="64" t="s">
        <v>682</v>
      </c>
      <c r="D2" s="64"/>
      <c r="E2" s="64"/>
      <c r="F2" s="64"/>
      <c r="G2" s="64"/>
      <c r="H2" s="64"/>
    </row>
    <row r="3" spans="2:8" ht="15.75" thickBot="1" x14ac:dyDescent="0.3">
      <c r="B3" s="63"/>
      <c r="C3" s="65"/>
      <c r="D3" s="65"/>
      <c r="E3" s="65"/>
      <c r="F3" s="65"/>
      <c r="G3" s="65"/>
      <c r="H3" s="65"/>
    </row>
    <row r="5" spans="2:8" x14ac:dyDescent="0.25">
      <c r="B5" s="59" t="s">
        <v>0</v>
      </c>
      <c r="C5" s="46" t="s">
        <v>1</v>
      </c>
      <c r="D5" s="46" t="s">
        <v>2</v>
      </c>
      <c r="E5" s="46" t="s">
        <v>3</v>
      </c>
      <c r="F5" s="58" t="s">
        <v>4</v>
      </c>
      <c r="G5" s="46" t="s">
        <v>5</v>
      </c>
      <c r="H5" s="47" t="s">
        <v>6</v>
      </c>
    </row>
    <row r="6" spans="2:8" x14ac:dyDescent="0.25">
      <c r="B6" s="60" t="s">
        <v>7</v>
      </c>
      <c r="C6" s="49" t="s">
        <v>8</v>
      </c>
      <c r="D6" s="52">
        <v>4.7</v>
      </c>
      <c r="E6" s="53">
        <v>17350</v>
      </c>
      <c r="F6" s="54">
        <v>8</v>
      </c>
      <c r="G6" s="48">
        <v>2016</v>
      </c>
      <c r="H6" s="49" t="s">
        <v>9</v>
      </c>
    </row>
    <row r="7" spans="2:8" x14ac:dyDescent="0.25">
      <c r="B7" s="61" t="s">
        <v>10</v>
      </c>
      <c r="C7" s="51" t="s">
        <v>11</v>
      </c>
      <c r="D7" s="55">
        <v>4.5999999999999996</v>
      </c>
      <c r="E7" s="56">
        <v>2052</v>
      </c>
      <c r="F7" s="57">
        <v>22</v>
      </c>
      <c r="G7" s="50">
        <v>2011</v>
      </c>
      <c r="H7" s="51" t="s">
        <v>12</v>
      </c>
    </row>
    <row r="8" spans="2:8" x14ac:dyDescent="0.25">
      <c r="B8" s="60" t="s">
        <v>13</v>
      </c>
      <c r="C8" s="49" t="s">
        <v>14</v>
      </c>
      <c r="D8" s="52">
        <v>4.7</v>
      </c>
      <c r="E8" s="53">
        <v>18979</v>
      </c>
      <c r="F8" s="54">
        <v>15</v>
      </c>
      <c r="G8" s="48">
        <v>2018</v>
      </c>
      <c r="H8" s="49" t="s">
        <v>9</v>
      </c>
    </row>
    <row r="9" spans="2:8" x14ac:dyDescent="0.25">
      <c r="B9" s="61" t="s">
        <v>15</v>
      </c>
      <c r="C9" s="51" t="s">
        <v>16</v>
      </c>
      <c r="D9" s="55">
        <v>4.7</v>
      </c>
      <c r="E9" s="56">
        <v>21424</v>
      </c>
      <c r="F9" s="57">
        <v>6</v>
      </c>
      <c r="G9" s="50">
        <v>2017</v>
      </c>
      <c r="H9" s="51" t="s">
        <v>12</v>
      </c>
    </row>
    <row r="10" spans="2:8" x14ac:dyDescent="0.25">
      <c r="B10" s="60" t="s">
        <v>17</v>
      </c>
      <c r="C10" s="49" t="s">
        <v>18</v>
      </c>
      <c r="D10" s="52">
        <v>4.8</v>
      </c>
      <c r="E10" s="53">
        <v>7665</v>
      </c>
      <c r="F10" s="54">
        <v>12</v>
      </c>
      <c r="G10" s="48">
        <v>2019</v>
      </c>
      <c r="H10" s="49" t="s">
        <v>9</v>
      </c>
    </row>
    <row r="11" spans="2:8" x14ac:dyDescent="0.25">
      <c r="B11" s="61" t="s">
        <v>19</v>
      </c>
      <c r="C11" s="51" t="s">
        <v>20</v>
      </c>
      <c r="D11" s="55">
        <v>4.4000000000000004</v>
      </c>
      <c r="E11" s="56">
        <v>12643</v>
      </c>
      <c r="F11" s="57">
        <v>11</v>
      </c>
      <c r="G11" s="50">
        <v>2011</v>
      </c>
      <c r="H11" s="51" t="s">
        <v>12</v>
      </c>
    </row>
    <row r="12" spans="2:8" x14ac:dyDescent="0.25">
      <c r="B12" s="60" t="s">
        <v>21</v>
      </c>
      <c r="C12" s="49" t="s">
        <v>20</v>
      </c>
      <c r="D12" s="52">
        <v>4.7</v>
      </c>
      <c r="E12" s="53">
        <v>19735</v>
      </c>
      <c r="F12" s="54">
        <v>30</v>
      </c>
      <c r="G12" s="48">
        <v>2014</v>
      </c>
      <c r="H12" s="49" t="s">
        <v>12</v>
      </c>
    </row>
    <row r="13" spans="2:8" x14ac:dyDescent="0.25">
      <c r="B13" s="61" t="s">
        <v>22</v>
      </c>
      <c r="C13" s="51" t="s">
        <v>23</v>
      </c>
      <c r="D13" s="55">
        <v>4.7</v>
      </c>
      <c r="E13" s="56">
        <v>19699</v>
      </c>
      <c r="F13" s="57">
        <v>15</v>
      </c>
      <c r="G13" s="50">
        <v>2017</v>
      </c>
      <c r="H13" s="51" t="s">
        <v>12</v>
      </c>
    </row>
    <row r="14" spans="2:8" x14ac:dyDescent="0.25">
      <c r="B14" s="60" t="s">
        <v>24</v>
      </c>
      <c r="C14" s="49" t="s">
        <v>25</v>
      </c>
      <c r="D14" s="52">
        <v>4.7</v>
      </c>
      <c r="E14" s="53">
        <v>5983</v>
      </c>
      <c r="F14" s="54">
        <v>3</v>
      </c>
      <c r="G14" s="48">
        <v>2018</v>
      </c>
      <c r="H14" s="49" t="s">
        <v>9</v>
      </c>
    </row>
    <row r="15" spans="2:8" x14ac:dyDescent="0.25">
      <c r="B15" s="61" t="s">
        <v>26</v>
      </c>
      <c r="C15" s="51" t="s">
        <v>27</v>
      </c>
      <c r="D15" s="55">
        <v>4.5999999999999996</v>
      </c>
      <c r="E15" s="56">
        <v>23848</v>
      </c>
      <c r="F15" s="57">
        <v>8</v>
      </c>
      <c r="G15" s="50">
        <v>2016</v>
      </c>
      <c r="H15" s="51" t="s">
        <v>12</v>
      </c>
    </row>
    <row r="16" spans="2:8" x14ac:dyDescent="0.25">
      <c r="B16" s="60" t="s">
        <v>26</v>
      </c>
      <c r="C16" s="49" t="s">
        <v>27</v>
      </c>
      <c r="D16" s="52">
        <v>4.5999999999999996</v>
      </c>
      <c r="E16" s="53">
        <v>23848</v>
      </c>
      <c r="F16" s="54">
        <v>8</v>
      </c>
      <c r="G16" s="48">
        <v>2017</v>
      </c>
      <c r="H16" s="49" t="s">
        <v>12</v>
      </c>
    </row>
    <row r="17" spans="2:8" x14ac:dyDescent="0.25">
      <c r="B17" s="61" t="s">
        <v>28</v>
      </c>
      <c r="C17" s="51" t="s">
        <v>29</v>
      </c>
      <c r="D17" s="55">
        <v>4.5999999999999996</v>
      </c>
      <c r="E17" s="56">
        <v>460</v>
      </c>
      <c r="F17" s="57">
        <v>2</v>
      </c>
      <c r="G17" s="50">
        <v>2010</v>
      </c>
      <c r="H17" s="51" t="s">
        <v>9</v>
      </c>
    </row>
    <row r="18" spans="2:8" x14ac:dyDescent="0.25">
      <c r="B18" s="60" t="s">
        <v>30</v>
      </c>
      <c r="C18" s="49" t="s">
        <v>31</v>
      </c>
      <c r="D18" s="52">
        <v>4.5999999999999996</v>
      </c>
      <c r="E18" s="53">
        <v>4149</v>
      </c>
      <c r="F18" s="54">
        <v>32</v>
      </c>
      <c r="G18" s="48">
        <v>2011</v>
      </c>
      <c r="H18" s="49" t="s">
        <v>9</v>
      </c>
    </row>
    <row r="19" spans="2:8" x14ac:dyDescent="0.25">
      <c r="B19" s="61" t="s">
        <v>32</v>
      </c>
      <c r="C19" s="51" t="s">
        <v>33</v>
      </c>
      <c r="D19" s="55">
        <v>4.5</v>
      </c>
      <c r="E19" s="56">
        <v>5153</v>
      </c>
      <c r="F19" s="57">
        <v>5</v>
      </c>
      <c r="G19" s="50">
        <v>2018</v>
      </c>
      <c r="H19" s="51" t="s">
        <v>12</v>
      </c>
    </row>
    <row r="20" spans="2:8" x14ac:dyDescent="0.25">
      <c r="B20" s="60" t="s">
        <v>34</v>
      </c>
      <c r="C20" s="49" t="s">
        <v>35</v>
      </c>
      <c r="D20" s="52">
        <v>4.5999999999999996</v>
      </c>
      <c r="E20" s="53">
        <v>5013</v>
      </c>
      <c r="F20" s="54">
        <v>17</v>
      </c>
      <c r="G20" s="48">
        <v>2009</v>
      </c>
      <c r="H20" s="49" t="s">
        <v>9</v>
      </c>
    </row>
    <row r="21" spans="2:8" x14ac:dyDescent="0.25">
      <c r="B21" s="61" t="s">
        <v>36</v>
      </c>
      <c r="C21" s="51" t="s">
        <v>37</v>
      </c>
      <c r="D21" s="55">
        <v>4.5</v>
      </c>
      <c r="E21" s="56">
        <v>2313</v>
      </c>
      <c r="F21" s="57">
        <v>4</v>
      </c>
      <c r="G21" s="50">
        <v>2016</v>
      </c>
      <c r="H21" s="51" t="s">
        <v>9</v>
      </c>
    </row>
    <row r="22" spans="2:8" x14ac:dyDescent="0.25">
      <c r="B22" s="60" t="s">
        <v>38</v>
      </c>
      <c r="C22" s="49" t="s">
        <v>39</v>
      </c>
      <c r="D22" s="52">
        <v>4.5999999999999996</v>
      </c>
      <c r="E22" s="53">
        <v>2925</v>
      </c>
      <c r="F22" s="54">
        <v>6</v>
      </c>
      <c r="G22" s="48">
        <v>2015</v>
      </c>
      <c r="H22" s="49" t="s">
        <v>9</v>
      </c>
    </row>
    <row r="23" spans="2:8" x14ac:dyDescent="0.25">
      <c r="B23" s="61" t="s">
        <v>40</v>
      </c>
      <c r="C23" s="51" t="s">
        <v>39</v>
      </c>
      <c r="D23" s="55">
        <v>4.4000000000000004</v>
      </c>
      <c r="E23" s="56">
        <v>2951</v>
      </c>
      <c r="F23" s="57">
        <v>6</v>
      </c>
      <c r="G23" s="50">
        <v>2015</v>
      </c>
      <c r="H23" s="51" t="s">
        <v>9</v>
      </c>
    </row>
    <row r="24" spans="2:8" x14ac:dyDescent="0.25">
      <c r="B24" s="60" t="s">
        <v>41</v>
      </c>
      <c r="C24" s="49" t="s">
        <v>42</v>
      </c>
      <c r="D24" s="52">
        <v>4.5</v>
      </c>
      <c r="E24" s="53">
        <v>2426</v>
      </c>
      <c r="F24" s="54">
        <v>8</v>
      </c>
      <c r="G24" s="48">
        <v>2015</v>
      </c>
      <c r="H24" s="49" t="s">
        <v>9</v>
      </c>
    </row>
    <row r="25" spans="2:8" x14ac:dyDescent="0.25">
      <c r="B25" s="61" t="s">
        <v>43</v>
      </c>
      <c r="C25" s="51" t="s">
        <v>44</v>
      </c>
      <c r="D25" s="55">
        <v>4.8</v>
      </c>
      <c r="E25" s="56">
        <v>9198</v>
      </c>
      <c r="F25" s="57">
        <v>13</v>
      </c>
      <c r="G25" s="50">
        <v>2016</v>
      </c>
      <c r="H25" s="51" t="s">
        <v>9</v>
      </c>
    </row>
    <row r="26" spans="2:8" x14ac:dyDescent="0.25">
      <c r="B26" s="60" t="s">
        <v>45</v>
      </c>
      <c r="C26" s="49" t="s">
        <v>46</v>
      </c>
      <c r="D26" s="52">
        <v>4.5999999999999996</v>
      </c>
      <c r="E26" s="53">
        <v>36348</v>
      </c>
      <c r="F26" s="54">
        <v>14</v>
      </c>
      <c r="G26" s="48">
        <v>2014</v>
      </c>
      <c r="H26" s="49" t="s">
        <v>12</v>
      </c>
    </row>
    <row r="27" spans="2:8" x14ac:dyDescent="0.25">
      <c r="B27" s="61" t="s">
        <v>45</v>
      </c>
      <c r="C27" s="51" t="s">
        <v>46</v>
      </c>
      <c r="D27" s="55">
        <v>4.5999999999999996</v>
      </c>
      <c r="E27" s="56">
        <v>36348</v>
      </c>
      <c r="F27" s="57">
        <v>14</v>
      </c>
      <c r="G27" s="50">
        <v>2015</v>
      </c>
      <c r="H27" s="51" t="s">
        <v>12</v>
      </c>
    </row>
    <row r="28" spans="2:8" x14ac:dyDescent="0.25">
      <c r="B28" s="60" t="s">
        <v>47</v>
      </c>
      <c r="C28" s="49" t="s">
        <v>48</v>
      </c>
      <c r="D28" s="52">
        <v>3.9</v>
      </c>
      <c r="E28" s="53">
        <v>6310</v>
      </c>
      <c r="F28" s="54">
        <v>13</v>
      </c>
      <c r="G28" s="48">
        <v>2013</v>
      </c>
      <c r="H28" s="49" t="s">
        <v>12</v>
      </c>
    </row>
    <row r="29" spans="2:8" x14ac:dyDescent="0.25">
      <c r="B29" s="61" t="s">
        <v>49</v>
      </c>
      <c r="C29" s="51" t="s">
        <v>50</v>
      </c>
      <c r="D29" s="55">
        <v>4.5999999999999996</v>
      </c>
      <c r="E29" s="56">
        <v>15921</v>
      </c>
      <c r="F29" s="57">
        <v>9</v>
      </c>
      <c r="G29" s="50">
        <v>2015</v>
      </c>
      <c r="H29" s="51" t="s">
        <v>9</v>
      </c>
    </row>
    <row r="30" spans="2:8" x14ac:dyDescent="0.25">
      <c r="B30" s="60" t="s">
        <v>51</v>
      </c>
      <c r="C30" s="49" t="s">
        <v>52</v>
      </c>
      <c r="D30" s="52">
        <v>4.3</v>
      </c>
      <c r="E30" s="53">
        <v>12159</v>
      </c>
      <c r="F30" s="54">
        <v>13</v>
      </c>
      <c r="G30" s="48">
        <v>2013</v>
      </c>
      <c r="H30" s="49" t="s">
        <v>12</v>
      </c>
    </row>
    <row r="31" spans="2:8" x14ac:dyDescent="0.25">
      <c r="B31" s="61" t="s">
        <v>53</v>
      </c>
      <c r="C31" s="51" t="s">
        <v>54</v>
      </c>
      <c r="D31" s="55">
        <v>4.5999999999999996</v>
      </c>
      <c r="E31" s="56">
        <v>798</v>
      </c>
      <c r="F31" s="57">
        <v>5</v>
      </c>
      <c r="G31" s="50">
        <v>2009</v>
      </c>
      <c r="H31" s="51" t="s">
        <v>9</v>
      </c>
    </row>
    <row r="32" spans="2:8" x14ac:dyDescent="0.25">
      <c r="B32" s="60" t="s">
        <v>55</v>
      </c>
      <c r="C32" s="49" t="s">
        <v>56</v>
      </c>
      <c r="D32" s="52">
        <v>4.7</v>
      </c>
      <c r="E32" s="53">
        <v>9374</v>
      </c>
      <c r="F32" s="54">
        <v>9</v>
      </c>
      <c r="G32" s="48">
        <v>2017</v>
      </c>
      <c r="H32" s="49" t="s">
        <v>9</v>
      </c>
    </row>
    <row r="33" spans="2:8" x14ac:dyDescent="0.25">
      <c r="B33" s="61" t="s">
        <v>57</v>
      </c>
      <c r="C33" s="51" t="s">
        <v>58</v>
      </c>
      <c r="D33" s="55">
        <v>4.2</v>
      </c>
      <c r="E33" s="56">
        <v>491</v>
      </c>
      <c r="F33" s="57">
        <v>14</v>
      </c>
      <c r="G33" s="50">
        <v>2010</v>
      </c>
      <c r="H33" s="51" t="s">
        <v>9</v>
      </c>
    </row>
    <row r="34" spans="2:8" x14ac:dyDescent="0.25">
      <c r="B34" s="60" t="s">
        <v>59</v>
      </c>
      <c r="C34" s="49" t="s">
        <v>60</v>
      </c>
      <c r="D34" s="52">
        <v>4.5999999999999996</v>
      </c>
      <c r="E34" s="53">
        <v>5360</v>
      </c>
      <c r="F34" s="54">
        <v>5</v>
      </c>
      <c r="G34" s="48">
        <v>2015</v>
      </c>
      <c r="H34" s="49" t="s">
        <v>9</v>
      </c>
    </row>
    <row r="35" spans="2:8" x14ac:dyDescent="0.25">
      <c r="B35" s="61" t="s">
        <v>61</v>
      </c>
      <c r="C35" s="51" t="s">
        <v>62</v>
      </c>
      <c r="D35" s="55">
        <v>4.5999999999999996</v>
      </c>
      <c r="E35" s="56">
        <v>1909</v>
      </c>
      <c r="F35" s="57">
        <v>11</v>
      </c>
      <c r="G35" s="50">
        <v>2015</v>
      </c>
      <c r="H35" s="51" t="s">
        <v>9</v>
      </c>
    </row>
    <row r="36" spans="2:8" x14ac:dyDescent="0.25">
      <c r="B36" s="60" t="s">
        <v>63</v>
      </c>
      <c r="C36" s="49" t="s">
        <v>64</v>
      </c>
      <c r="D36" s="52">
        <v>4.8</v>
      </c>
      <c r="E36" s="53">
        <v>1296</v>
      </c>
      <c r="F36" s="54">
        <v>24</v>
      </c>
      <c r="G36" s="48">
        <v>2012</v>
      </c>
      <c r="H36" s="49" t="s">
        <v>9</v>
      </c>
    </row>
    <row r="37" spans="2:8" x14ac:dyDescent="0.25">
      <c r="B37" s="61" t="s">
        <v>65</v>
      </c>
      <c r="C37" s="51" t="s">
        <v>64</v>
      </c>
      <c r="D37" s="55">
        <v>4.7</v>
      </c>
      <c r="E37" s="56">
        <v>615</v>
      </c>
      <c r="F37" s="57">
        <v>21</v>
      </c>
      <c r="G37" s="50">
        <v>2010</v>
      </c>
      <c r="H37" s="51" t="s">
        <v>9</v>
      </c>
    </row>
    <row r="38" spans="2:8" x14ac:dyDescent="0.25">
      <c r="B38" s="60" t="s">
        <v>66</v>
      </c>
      <c r="C38" s="49" t="s">
        <v>67</v>
      </c>
      <c r="D38" s="52">
        <v>4.8</v>
      </c>
      <c r="E38" s="53">
        <v>61133</v>
      </c>
      <c r="F38" s="54">
        <v>11</v>
      </c>
      <c r="G38" s="48">
        <v>2018</v>
      </c>
      <c r="H38" s="49" t="s">
        <v>9</v>
      </c>
    </row>
    <row r="39" spans="2:8" x14ac:dyDescent="0.25">
      <c r="B39" s="61" t="s">
        <v>66</v>
      </c>
      <c r="C39" s="51" t="s">
        <v>67</v>
      </c>
      <c r="D39" s="55">
        <v>4.8</v>
      </c>
      <c r="E39" s="56">
        <v>61133</v>
      </c>
      <c r="F39" s="57">
        <v>11</v>
      </c>
      <c r="G39" s="50">
        <v>2019</v>
      </c>
      <c r="H39" s="51" t="s">
        <v>9</v>
      </c>
    </row>
    <row r="40" spans="2:8" x14ac:dyDescent="0.25">
      <c r="B40" s="60" t="s">
        <v>68</v>
      </c>
      <c r="C40" s="49" t="s">
        <v>69</v>
      </c>
      <c r="D40" s="52">
        <v>4.8</v>
      </c>
      <c r="E40" s="53">
        <v>11113</v>
      </c>
      <c r="F40" s="54">
        <v>15</v>
      </c>
      <c r="G40" s="48">
        <v>2015</v>
      </c>
      <c r="H40" s="49" t="s">
        <v>9</v>
      </c>
    </row>
    <row r="41" spans="2:8" x14ac:dyDescent="0.25">
      <c r="B41" s="61" t="s">
        <v>70</v>
      </c>
      <c r="C41" s="51" t="s">
        <v>71</v>
      </c>
      <c r="D41" s="55">
        <v>4.7</v>
      </c>
      <c r="E41" s="56">
        <v>10070</v>
      </c>
      <c r="F41" s="57">
        <v>13</v>
      </c>
      <c r="G41" s="50">
        <v>2015</v>
      </c>
      <c r="H41" s="51" t="s">
        <v>9</v>
      </c>
    </row>
    <row r="42" spans="2:8" x14ac:dyDescent="0.25">
      <c r="B42" s="60" t="s">
        <v>70</v>
      </c>
      <c r="C42" s="49" t="s">
        <v>71</v>
      </c>
      <c r="D42" s="52">
        <v>4.7</v>
      </c>
      <c r="E42" s="53">
        <v>10070</v>
      </c>
      <c r="F42" s="54">
        <v>13</v>
      </c>
      <c r="G42" s="48">
        <v>2016</v>
      </c>
      <c r="H42" s="49" t="s">
        <v>9</v>
      </c>
    </row>
    <row r="43" spans="2:8" x14ac:dyDescent="0.25">
      <c r="B43" s="61" t="s">
        <v>72</v>
      </c>
      <c r="C43" s="51" t="s">
        <v>73</v>
      </c>
      <c r="D43" s="55">
        <v>4.7</v>
      </c>
      <c r="E43" s="56">
        <v>3729</v>
      </c>
      <c r="F43" s="57">
        <v>18</v>
      </c>
      <c r="G43" s="50">
        <v>2016</v>
      </c>
      <c r="H43" s="51" t="s">
        <v>9</v>
      </c>
    </row>
    <row r="44" spans="2:8" x14ac:dyDescent="0.25">
      <c r="B44" s="60" t="s">
        <v>74</v>
      </c>
      <c r="C44" s="49" t="s">
        <v>75</v>
      </c>
      <c r="D44" s="52">
        <v>4.5999999999999996</v>
      </c>
      <c r="E44" s="53">
        <v>9769</v>
      </c>
      <c r="F44" s="54">
        <v>13</v>
      </c>
      <c r="G44" s="48">
        <v>2009</v>
      </c>
      <c r="H44" s="49" t="s">
        <v>12</v>
      </c>
    </row>
    <row r="45" spans="2:8" x14ac:dyDescent="0.25">
      <c r="B45" s="61" t="s">
        <v>76</v>
      </c>
      <c r="C45" s="51" t="s">
        <v>54</v>
      </c>
      <c r="D45" s="55">
        <v>4.5</v>
      </c>
      <c r="E45" s="56">
        <v>471</v>
      </c>
      <c r="F45" s="57">
        <v>8</v>
      </c>
      <c r="G45" s="50">
        <v>2010</v>
      </c>
      <c r="H45" s="51" t="s">
        <v>9</v>
      </c>
    </row>
    <row r="46" spans="2:8" x14ac:dyDescent="0.25">
      <c r="B46" s="60" t="s">
        <v>77</v>
      </c>
      <c r="C46" s="49" t="s">
        <v>78</v>
      </c>
      <c r="D46" s="52">
        <v>4.9000000000000004</v>
      </c>
      <c r="E46" s="53">
        <v>14344</v>
      </c>
      <c r="F46" s="54">
        <v>5</v>
      </c>
      <c r="G46" s="48">
        <v>2017</v>
      </c>
      <c r="H46" s="49" t="s">
        <v>12</v>
      </c>
    </row>
    <row r="47" spans="2:8" x14ac:dyDescent="0.25">
      <c r="B47" s="61" t="s">
        <v>77</v>
      </c>
      <c r="C47" s="51" t="s">
        <v>78</v>
      </c>
      <c r="D47" s="55">
        <v>4.9000000000000004</v>
      </c>
      <c r="E47" s="56">
        <v>14344</v>
      </c>
      <c r="F47" s="57">
        <v>5</v>
      </c>
      <c r="G47" s="50">
        <v>2019</v>
      </c>
      <c r="H47" s="51" t="s">
        <v>12</v>
      </c>
    </row>
    <row r="48" spans="2:8" x14ac:dyDescent="0.25">
      <c r="B48" s="60" t="s">
        <v>79</v>
      </c>
      <c r="C48" s="49" t="s">
        <v>80</v>
      </c>
      <c r="D48" s="52">
        <v>4.8</v>
      </c>
      <c r="E48" s="53">
        <v>4505</v>
      </c>
      <c r="F48" s="54">
        <v>0</v>
      </c>
      <c r="G48" s="48">
        <v>2011</v>
      </c>
      <c r="H48" s="49" t="s">
        <v>12</v>
      </c>
    </row>
    <row r="49" spans="2:8" x14ac:dyDescent="0.25">
      <c r="B49" s="61" t="s">
        <v>81</v>
      </c>
      <c r="C49" s="51" t="s">
        <v>82</v>
      </c>
      <c r="D49" s="55">
        <v>4.5999999999999996</v>
      </c>
      <c r="E49" s="56">
        <v>10369</v>
      </c>
      <c r="F49" s="57">
        <v>4</v>
      </c>
      <c r="G49" s="50">
        <v>2016</v>
      </c>
      <c r="H49" s="51" t="s">
        <v>9</v>
      </c>
    </row>
    <row r="50" spans="2:8" x14ac:dyDescent="0.25">
      <c r="B50" s="60" t="s">
        <v>83</v>
      </c>
      <c r="C50" s="49" t="s">
        <v>84</v>
      </c>
      <c r="D50" s="52">
        <v>4.8</v>
      </c>
      <c r="E50" s="53">
        <v>16244</v>
      </c>
      <c r="F50" s="54">
        <v>18</v>
      </c>
      <c r="G50" s="48">
        <v>2019</v>
      </c>
      <c r="H50" s="49" t="s">
        <v>9</v>
      </c>
    </row>
    <row r="51" spans="2:8" x14ac:dyDescent="0.25">
      <c r="B51" s="61" t="s">
        <v>85</v>
      </c>
      <c r="C51" s="51" t="s">
        <v>86</v>
      </c>
      <c r="D51" s="55">
        <v>4.5</v>
      </c>
      <c r="E51" s="56">
        <v>2884</v>
      </c>
      <c r="F51" s="57">
        <v>28</v>
      </c>
      <c r="G51" s="50">
        <v>2014</v>
      </c>
      <c r="H51" s="51" t="s">
        <v>9</v>
      </c>
    </row>
    <row r="52" spans="2:8" x14ac:dyDescent="0.25">
      <c r="B52" s="60" t="s">
        <v>87</v>
      </c>
      <c r="C52" s="49" t="s">
        <v>88</v>
      </c>
      <c r="D52" s="52">
        <v>4.7</v>
      </c>
      <c r="E52" s="53">
        <v>22614</v>
      </c>
      <c r="F52" s="54">
        <v>11</v>
      </c>
      <c r="G52" s="48">
        <v>2010</v>
      </c>
      <c r="H52" s="49" t="s">
        <v>12</v>
      </c>
    </row>
    <row r="53" spans="2:8" x14ac:dyDescent="0.25">
      <c r="B53" s="61" t="s">
        <v>87</v>
      </c>
      <c r="C53" s="51" t="s">
        <v>88</v>
      </c>
      <c r="D53" s="55">
        <v>4.7</v>
      </c>
      <c r="E53" s="56">
        <v>22614</v>
      </c>
      <c r="F53" s="57">
        <v>11</v>
      </c>
      <c r="G53" s="50">
        <v>2011</v>
      </c>
      <c r="H53" s="51" t="s">
        <v>12</v>
      </c>
    </row>
    <row r="54" spans="2:8" x14ac:dyDescent="0.25">
      <c r="B54" s="60" t="s">
        <v>87</v>
      </c>
      <c r="C54" s="49" t="s">
        <v>88</v>
      </c>
      <c r="D54" s="52">
        <v>4.7</v>
      </c>
      <c r="E54" s="53">
        <v>22614</v>
      </c>
      <c r="F54" s="54">
        <v>11</v>
      </c>
      <c r="G54" s="48">
        <v>2012</v>
      </c>
      <c r="H54" s="49" t="s">
        <v>12</v>
      </c>
    </row>
    <row r="55" spans="2:8" x14ac:dyDescent="0.25">
      <c r="B55" s="61" t="s">
        <v>89</v>
      </c>
      <c r="C55" s="51" t="s">
        <v>90</v>
      </c>
      <c r="D55" s="55">
        <v>4.7</v>
      </c>
      <c r="E55" s="56">
        <v>4761</v>
      </c>
      <c r="F55" s="57">
        <v>16</v>
      </c>
      <c r="G55" s="50">
        <v>2016</v>
      </c>
      <c r="H55" s="51" t="s">
        <v>9</v>
      </c>
    </row>
    <row r="56" spans="2:8" x14ac:dyDescent="0.25">
      <c r="B56" s="60" t="s">
        <v>91</v>
      </c>
      <c r="C56" s="49" t="s">
        <v>92</v>
      </c>
      <c r="D56" s="52">
        <v>4.7</v>
      </c>
      <c r="E56" s="53">
        <v>1542</v>
      </c>
      <c r="F56" s="54">
        <v>14</v>
      </c>
      <c r="G56" s="48">
        <v>2009</v>
      </c>
      <c r="H56" s="49" t="s">
        <v>9</v>
      </c>
    </row>
    <row r="57" spans="2:8" x14ac:dyDescent="0.25">
      <c r="B57" s="61" t="s">
        <v>91</v>
      </c>
      <c r="C57" s="51" t="s">
        <v>92</v>
      </c>
      <c r="D57" s="55">
        <v>4.7</v>
      </c>
      <c r="E57" s="56">
        <v>1542</v>
      </c>
      <c r="F57" s="57">
        <v>14</v>
      </c>
      <c r="G57" s="50">
        <v>2010</v>
      </c>
      <c r="H57" s="51" t="s">
        <v>9</v>
      </c>
    </row>
    <row r="58" spans="2:8" x14ac:dyDescent="0.25">
      <c r="B58" s="60" t="s">
        <v>91</v>
      </c>
      <c r="C58" s="49" t="s">
        <v>92</v>
      </c>
      <c r="D58" s="52">
        <v>4.7</v>
      </c>
      <c r="E58" s="53">
        <v>1542</v>
      </c>
      <c r="F58" s="54">
        <v>14</v>
      </c>
      <c r="G58" s="48">
        <v>2011</v>
      </c>
      <c r="H58" s="49" t="s">
        <v>9</v>
      </c>
    </row>
    <row r="59" spans="2:8" x14ac:dyDescent="0.25">
      <c r="B59" s="61" t="s">
        <v>93</v>
      </c>
      <c r="C59" s="51" t="s">
        <v>94</v>
      </c>
      <c r="D59" s="55">
        <v>4.3</v>
      </c>
      <c r="E59" s="56">
        <v>6143</v>
      </c>
      <c r="F59" s="57">
        <v>8</v>
      </c>
      <c r="G59" s="50">
        <v>2018</v>
      </c>
      <c r="H59" s="51" t="s">
        <v>12</v>
      </c>
    </row>
    <row r="60" spans="2:8" x14ac:dyDescent="0.25">
      <c r="B60" s="60" t="s">
        <v>95</v>
      </c>
      <c r="C60" s="49" t="s">
        <v>96</v>
      </c>
      <c r="D60" s="52">
        <v>4.8</v>
      </c>
      <c r="E60" s="53">
        <v>4022</v>
      </c>
      <c r="F60" s="54">
        <v>4</v>
      </c>
      <c r="G60" s="48">
        <v>2015</v>
      </c>
      <c r="H60" s="49" t="s">
        <v>9</v>
      </c>
    </row>
    <row r="61" spans="2:8" x14ac:dyDescent="0.25">
      <c r="B61" s="61" t="s">
        <v>97</v>
      </c>
      <c r="C61" s="51" t="s">
        <v>96</v>
      </c>
      <c r="D61" s="55">
        <v>4.8</v>
      </c>
      <c r="E61" s="56">
        <v>3871</v>
      </c>
      <c r="F61" s="57">
        <v>5</v>
      </c>
      <c r="G61" s="50">
        <v>2015</v>
      </c>
      <c r="H61" s="51" t="s">
        <v>9</v>
      </c>
    </row>
    <row r="62" spans="2:8" x14ac:dyDescent="0.25">
      <c r="B62" s="60" t="s">
        <v>98</v>
      </c>
      <c r="C62" s="49" t="s">
        <v>99</v>
      </c>
      <c r="D62" s="52">
        <v>4.5999999999999996</v>
      </c>
      <c r="E62" s="53">
        <v>4866</v>
      </c>
      <c r="F62" s="54">
        <v>11</v>
      </c>
      <c r="G62" s="48">
        <v>2010</v>
      </c>
      <c r="H62" s="49" t="s">
        <v>12</v>
      </c>
    </row>
    <row r="63" spans="2:8" x14ac:dyDescent="0.25">
      <c r="B63" s="61" t="s">
        <v>98</v>
      </c>
      <c r="C63" s="51" t="s">
        <v>99</v>
      </c>
      <c r="D63" s="55">
        <v>4.5999999999999996</v>
      </c>
      <c r="E63" s="56">
        <v>4866</v>
      </c>
      <c r="F63" s="57">
        <v>11</v>
      </c>
      <c r="G63" s="50">
        <v>2011</v>
      </c>
      <c r="H63" s="51" t="s">
        <v>12</v>
      </c>
    </row>
    <row r="64" spans="2:8" x14ac:dyDescent="0.25">
      <c r="B64" s="60" t="s">
        <v>100</v>
      </c>
      <c r="C64" s="49" t="s">
        <v>101</v>
      </c>
      <c r="D64" s="52">
        <v>4.8</v>
      </c>
      <c r="E64" s="53">
        <v>1329</v>
      </c>
      <c r="F64" s="54">
        <v>10</v>
      </c>
      <c r="G64" s="48">
        <v>2013</v>
      </c>
      <c r="H64" s="49" t="s">
        <v>9</v>
      </c>
    </row>
    <row r="65" spans="2:8" x14ac:dyDescent="0.25">
      <c r="B65" s="61" t="s">
        <v>102</v>
      </c>
      <c r="C65" s="51" t="s">
        <v>103</v>
      </c>
      <c r="D65" s="55">
        <v>4.4000000000000004</v>
      </c>
      <c r="E65" s="56">
        <v>4642</v>
      </c>
      <c r="F65" s="57">
        <v>13</v>
      </c>
      <c r="G65" s="50">
        <v>2013</v>
      </c>
      <c r="H65" s="51" t="s">
        <v>9</v>
      </c>
    </row>
    <row r="66" spans="2:8" x14ac:dyDescent="0.25">
      <c r="B66" s="60" t="s">
        <v>104</v>
      </c>
      <c r="C66" s="49" t="s">
        <v>105</v>
      </c>
      <c r="D66" s="52">
        <v>4.5999999999999996</v>
      </c>
      <c r="E66" s="53">
        <v>1541</v>
      </c>
      <c r="F66" s="54">
        <v>4</v>
      </c>
      <c r="G66" s="48">
        <v>2009</v>
      </c>
      <c r="H66" s="49" t="s">
        <v>12</v>
      </c>
    </row>
    <row r="67" spans="2:8" x14ac:dyDescent="0.25">
      <c r="B67" s="61" t="s">
        <v>106</v>
      </c>
      <c r="C67" s="51" t="s">
        <v>105</v>
      </c>
      <c r="D67" s="55">
        <v>4.3</v>
      </c>
      <c r="E67" s="56">
        <v>1924</v>
      </c>
      <c r="F67" s="57">
        <v>8</v>
      </c>
      <c r="G67" s="50">
        <v>2010</v>
      </c>
      <c r="H67" s="51" t="s">
        <v>12</v>
      </c>
    </row>
    <row r="68" spans="2:8" x14ac:dyDescent="0.25">
      <c r="B68" s="60" t="s">
        <v>107</v>
      </c>
      <c r="C68" s="49" t="s">
        <v>105</v>
      </c>
      <c r="D68" s="52">
        <v>4.2</v>
      </c>
      <c r="E68" s="53">
        <v>2094</v>
      </c>
      <c r="F68" s="54">
        <v>4</v>
      </c>
      <c r="G68" s="48">
        <v>2011</v>
      </c>
      <c r="H68" s="49" t="s">
        <v>12</v>
      </c>
    </row>
    <row r="69" spans="2:8" x14ac:dyDescent="0.25">
      <c r="B69" s="61" t="s">
        <v>108</v>
      </c>
      <c r="C69" s="51" t="s">
        <v>109</v>
      </c>
      <c r="D69" s="55">
        <v>4.8</v>
      </c>
      <c r="E69" s="56">
        <v>10922</v>
      </c>
      <c r="F69" s="57">
        <v>5</v>
      </c>
      <c r="G69" s="50">
        <v>2015</v>
      </c>
      <c r="H69" s="51" t="s">
        <v>12</v>
      </c>
    </row>
    <row r="70" spans="2:8" x14ac:dyDescent="0.25">
      <c r="B70" s="60" t="s">
        <v>108</v>
      </c>
      <c r="C70" s="49" t="s">
        <v>109</v>
      </c>
      <c r="D70" s="52">
        <v>4.8</v>
      </c>
      <c r="E70" s="53">
        <v>10922</v>
      </c>
      <c r="F70" s="54">
        <v>5</v>
      </c>
      <c r="G70" s="48">
        <v>2016</v>
      </c>
      <c r="H70" s="49" t="s">
        <v>12</v>
      </c>
    </row>
    <row r="71" spans="2:8" x14ac:dyDescent="0.25">
      <c r="B71" s="61" t="s">
        <v>108</v>
      </c>
      <c r="C71" s="51" t="s">
        <v>109</v>
      </c>
      <c r="D71" s="55">
        <v>4.8</v>
      </c>
      <c r="E71" s="56">
        <v>10922</v>
      </c>
      <c r="F71" s="57">
        <v>5</v>
      </c>
      <c r="G71" s="50">
        <v>2017</v>
      </c>
      <c r="H71" s="51" t="s">
        <v>12</v>
      </c>
    </row>
    <row r="72" spans="2:8" x14ac:dyDescent="0.25">
      <c r="B72" s="60" t="s">
        <v>108</v>
      </c>
      <c r="C72" s="49" t="s">
        <v>109</v>
      </c>
      <c r="D72" s="52">
        <v>4.8</v>
      </c>
      <c r="E72" s="53">
        <v>10922</v>
      </c>
      <c r="F72" s="54">
        <v>5</v>
      </c>
      <c r="G72" s="48">
        <v>2018</v>
      </c>
      <c r="H72" s="49" t="s">
        <v>12</v>
      </c>
    </row>
    <row r="73" spans="2:8" x14ac:dyDescent="0.25">
      <c r="B73" s="61" t="s">
        <v>110</v>
      </c>
      <c r="C73" s="51" t="s">
        <v>111</v>
      </c>
      <c r="D73" s="55">
        <v>4.5999999999999996</v>
      </c>
      <c r="E73" s="56">
        <v>2137</v>
      </c>
      <c r="F73" s="57">
        <v>17</v>
      </c>
      <c r="G73" s="50">
        <v>2010</v>
      </c>
      <c r="H73" s="51" t="s">
        <v>9</v>
      </c>
    </row>
    <row r="74" spans="2:8" x14ac:dyDescent="0.25">
      <c r="B74" s="60" t="s">
        <v>112</v>
      </c>
      <c r="C74" s="49" t="s">
        <v>113</v>
      </c>
      <c r="D74" s="52">
        <v>4.5999999999999996</v>
      </c>
      <c r="E74" s="53">
        <v>1651</v>
      </c>
      <c r="F74" s="54">
        <v>15</v>
      </c>
      <c r="G74" s="48">
        <v>2010</v>
      </c>
      <c r="H74" s="49" t="s">
        <v>9</v>
      </c>
    </row>
    <row r="75" spans="2:8" x14ac:dyDescent="0.25">
      <c r="B75" s="61" t="s">
        <v>114</v>
      </c>
      <c r="C75" s="51" t="s">
        <v>115</v>
      </c>
      <c r="D75" s="55">
        <v>4.5</v>
      </c>
      <c r="E75" s="56">
        <v>6679</v>
      </c>
      <c r="F75" s="57">
        <v>105</v>
      </c>
      <c r="G75" s="50">
        <v>2013</v>
      </c>
      <c r="H75" s="51" t="s">
        <v>9</v>
      </c>
    </row>
    <row r="76" spans="2:8" x14ac:dyDescent="0.25">
      <c r="B76" s="60" t="s">
        <v>114</v>
      </c>
      <c r="C76" s="49" t="s">
        <v>115</v>
      </c>
      <c r="D76" s="52">
        <v>4.5</v>
      </c>
      <c r="E76" s="53">
        <v>6679</v>
      </c>
      <c r="F76" s="54">
        <v>105</v>
      </c>
      <c r="G76" s="48">
        <v>2014</v>
      </c>
      <c r="H76" s="49" t="s">
        <v>9</v>
      </c>
    </row>
    <row r="77" spans="2:8" x14ac:dyDescent="0.25">
      <c r="B77" s="61" t="s">
        <v>116</v>
      </c>
      <c r="C77" s="51" t="s">
        <v>80</v>
      </c>
      <c r="D77" s="55">
        <v>4.8</v>
      </c>
      <c r="E77" s="56">
        <v>6812</v>
      </c>
      <c r="F77" s="57">
        <v>0</v>
      </c>
      <c r="G77" s="50">
        <v>2013</v>
      </c>
      <c r="H77" s="51" t="s">
        <v>12</v>
      </c>
    </row>
    <row r="78" spans="2:8" x14ac:dyDescent="0.25">
      <c r="B78" s="60" t="s">
        <v>117</v>
      </c>
      <c r="C78" s="49" t="s">
        <v>80</v>
      </c>
      <c r="D78" s="52">
        <v>4.8</v>
      </c>
      <c r="E78" s="53">
        <v>3837</v>
      </c>
      <c r="F78" s="54">
        <v>15</v>
      </c>
      <c r="G78" s="48">
        <v>2009</v>
      </c>
      <c r="H78" s="49" t="s">
        <v>12</v>
      </c>
    </row>
    <row r="79" spans="2:8" x14ac:dyDescent="0.25">
      <c r="B79" s="61" t="s">
        <v>118</v>
      </c>
      <c r="C79" s="51" t="s">
        <v>80</v>
      </c>
      <c r="D79" s="55">
        <v>4.8</v>
      </c>
      <c r="E79" s="56">
        <v>6540</v>
      </c>
      <c r="F79" s="57">
        <v>22</v>
      </c>
      <c r="G79" s="50">
        <v>2014</v>
      </c>
      <c r="H79" s="51" t="s">
        <v>12</v>
      </c>
    </row>
    <row r="80" spans="2:8" x14ac:dyDescent="0.25">
      <c r="B80" s="60" t="s">
        <v>119</v>
      </c>
      <c r="C80" s="49" t="s">
        <v>120</v>
      </c>
      <c r="D80" s="52">
        <v>4.5999999999999996</v>
      </c>
      <c r="E80" s="53">
        <v>7955</v>
      </c>
      <c r="F80" s="54">
        <v>5</v>
      </c>
      <c r="G80" s="48">
        <v>2019</v>
      </c>
      <c r="H80" s="49" t="s">
        <v>9</v>
      </c>
    </row>
    <row r="81" spans="2:8" x14ac:dyDescent="0.25">
      <c r="B81" s="61" t="s">
        <v>121</v>
      </c>
      <c r="C81" s="51" t="s">
        <v>48</v>
      </c>
      <c r="D81" s="55">
        <v>4.5999999999999996</v>
      </c>
      <c r="E81" s="56">
        <v>27098</v>
      </c>
      <c r="F81" s="57">
        <v>15</v>
      </c>
      <c r="G81" s="50">
        <v>2013</v>
      </c>
      <c r="H81" s="51" t="s">
        <v>12</v>
      </c>
    </row>
    <row r="82" spans="2:8" x14ac:dyDescent="0.25">
      <c r="B82" s="60" t="s">
        <v>121</v>
      </c>
      <c r="C82" s="49" t="s">
        <v>48</v>
      </c>
      <c r="D82" s="52">
        <v>4.5999999999999996</v>
      </c>
      <c r="E82" s="53">
        <v>27098</v>
      </c>
      <c r="F82" s="54">
        <v>15</v>
      </c>
      <c r="G82" s="48">
        <v>2014</v>
      </c>
      <c r="H82" s="49" t="s">
        <v>12</v>
      </c>
    </row>
    <row r="83" spans="2:8" x14ac:dyDescent="0.25">
      <c r="B83" s="61" t="s">
        <v>122</v>
      </c>
      <c r="C83" s="51" t="s">
        <v>48</v>
      </c>
      <c r="D83" s="55">
        <v>4.5</v>
      </c>
      <c r="E83" s="56">
        <v>17684</v>
      </c>
      <c r="F83" s="57">
        <v>6</v>
      </c>
      <c r="G83" s="50">
        <v>2014</v>
      </c>
      <c r="H83" s="51" t="s">
        <v>12</v>
      </c>
    </row>
    <row r="84" spans="2:8" x14ac:dyDescent="0.25">
      <c r="B84" s="60" t="s">
        <v>123</v>
      </c>
      <c r="C84" s="49" t="s">
        <v>124</v>
      </c>
      <c r="D84" s="52">
        <v>4.5999999999999996</v>
      </c>
      <c r="E84" s="53">
        <v>37</v>
      </c>
      <c r="F84" s="54">
        <v>6</v>
      </c>
      <c r="G84" s="48">
        <v>2009</v>
      </c>
      <c r="H84" s="49" t="s">
        <v>9</v>
      </c>
    </row>
    <row r="85" spans="2:8" x14ac:dyDescent="0.25">
      <c r="B85" s="61" t="s">
        <v>125</v>
      </c>
      <c r="C85" s="51" t="s">
        <v>11</v>
      </c>
      <c r="D85" s="55">
        <v>4.7</v>
      </c>
      <c r="E85" s="56">
        <v>15845</v>
      </c>
      <c r="F85" s="57">
        <v>13</v>
      </c>
      <c r="G85" s="50">
        <v>2013</v>
      </c>
      <c r="H85" s="51" t="s">
        <v>12</v>
      </c>
    </row>
    <row r="86" spans="2:8" x14ac:dyDescent="0.25">
      <c r="B86" s="60" t="s">
        <v>126</v>
      </c>
      <c r="C86" s="49" t="s">
        <v>80</v>
      </c>
      <c r="D86" s="52">
        <v>4.8</v>
      </c>
      <c r="E86" s="53">
        <v>3181</v>
      </c>
      <c r="F86" s="54">
        <v>12</v>
      </c>
      <c r="G86" s="48">
        <v>2009</v>
      </c>
      <c r="H86" s="49" t="s">
        <v>12</v>
      </c>
    </row>
    <row r="87" spans="2:8" x14ac:dyDescent="0.25">
      <c r="B87" s="61" t="s">
        <v>127</v>
      </c>
      <c r="C87" s="51" t="s">
        <v>128</v>
      </c>
      <c r="D87" s="55">
        <v>4.9000000000000004</v>
      </c>
      <c r="E87" s="56">
        <v>5062</v>
      </c>
      <c r="F87" s="57">
        <v>6</v>
      </c>
      <c r="G87" s="50">
        <v>2018</v>
      </c>
      <c r="H87" s="51" t="s">
        <v>12</v>
      </c>
    </row>
    <row r="88" spans="2:8" x14ac:dyDescent="0.25">
      <c r="B88" s="60" t="s">
        <v>129</v>
      </c>
      <c r="C88" s="49" t="s">
        <v>128</v>
      </c>
      <c r="D88" s="52">
        <v>4.9000000000000004</v>
      </c>
      <c r="E88" s="53">
        <v>4786</v>
      </c>
      <c r="F88" s="54">
        <v>8</v>
      </c>
      <c r="G88" s="48">
        <v>2017</v>
      </c>
      <c r="H88" s="49" t="s">
        <v>12</v>
      </c>
    </row>
    <row r="89" spans="2:8" x14ac:dyDescent="0.25">
      <c r="B89" s="61" t="s">
        <v>130</v>
      </c>
      <c r="C89" s="51" t="s">
        <v>128</v>
      </c>
      <c r="D89" s="55">
        <v>4.9000000000000004</v>
      </c>
      <c r="E89" s="56">
        <v>7235</v>
      </c>
      <c r="F89" s="57">
        <v>4</v>
      </c>
      <c r="G89" s="50">
        <v>2018</v>
      </c>
      <c r="H89" s="51" t="s">
        <v>12</v>
      </c>
    </row>
    <row r="90" spans="2:8" x14ac:dyDescent="0.25">
      <c r="B90" s="60" t="s">
        <v>130</v>
      </c>
      <c r="C90" s="49" t="s">
        <v>128</v>
      </c>
      <c r="D90" s="52">
        <v>4.9000000000000004</v>
      </c>
      <c r="E90" s="53">
        <v>7235</v>
      </c>
      <c r="F90" s="54">
        <v>4</v>
      </c>
      <c r="G90" s="48">
        <v>2019</v>
      </c>
      <c r="H90" s="49" t="s">
        <v>12</v>
      </c>
    </row>
    <row r="91" spans="2:8" x14ac:dyDescent="0.25">
      <c r="B91" s="61" t="s">
        <v>131</v>
      </c>
      <c r="C91" s="51" t="s">
        <v>128</v>
      </c>
      <c r="D91" s="55">
        <v>4.9000000000000004</v>
      </c>
      <c r="E91" s="56">
        <v>12619</v>
      </c>
      <c r="F91" s="57">
        <v>8</v>
      </c>
      <c r="G91" s="50">
        <v>2019</v>
      </c>
      <c r="H91" s="51" t="s">
        <v>12</v>
      </c>
    </row>
    <row r="92" spans="2:8" x14ac:dyDescent="0.25">
      <c r="B92" s="60" t="s">
        <v>132</v>
      </c>
      <c r="C92" s="49" t="s">
        <v>128</v>
      </c>
      <c r="D92" s="52">
        <v>4.9000000000000004</v>
      </c>
      <c r="E92" s="53">
        <v>9089</v>
      </c>
      <c r="F92" s="54">
        <v>8</v>
      </c>
      <c r="G92" s="48">
        <v>2019</v>
      </c>
      <c r="H92" s="49" t="s">
        <v>12</v>
      </c>
    </row>
    <row r="93" spans="2:8" x14ac:dyDescent="0.25">
      <c r="B93" s="61" t="s">
        <v>133</v>
      </c>
      <c r="C93" s="51" t="s">
        <v>128</v>
      </c>
      <c r="D93" s="55">
        <v>4.9000000000000004</v>
      </c>
      <c r="E93" s="56">
        <v>5470</v>
      </c>
      <c r="F93" s="57">
        <v>6</v>
      </c>
      <c r="G93" s="50">
        <v>2018</v>
      </c>
      <c r="H93" s="51" t="s">
        <v>12</v>
      </c>
    </row>
    <row r="94" spans="2:8" x14ac:dyDescent="0.25">
      <c r="B94" s="60" t="s">
        <v>134</v>
      </c>
      <c r="C94" s="49" t="s">
        <v>80</v>
      </c>
      <c r="D94" s="52">
        <v>4.8</v>
      </c>
      <c r="E94" s="53">
        <v>5118</v>
      </c>
      <c r="F94" s="54">
        <v>20</v>
      </c>
      <c r="G94" s="48">
        <v>2016</v>
      </c>
      <c r="H94" s="49" t="s">
        <v>12</v>
      </c>
    </row>
    <row r="95" spans="2:8" x14ac:dyDescent="0.25">
      <c r="B95" s="61" t="s">
        <v>135</v>
      </c>
      <c r="C95" s="51" t="s">
        <v>136</v>
      </c>
      <c r="D95" s="55">
        <v>4.5999999999999996</v>
      </c>
      <c r="E95" s="56">
        <v>2134</v>
      </c>
      <c r="F95" s="57">
        <v>5</v>
      </c>
      <c r="G95" s="50">
        <v>2015</v>
      </c>
      <c r="H95" s="51" t="s">
        <v>9</v>
      </c>
    </row>
    <row r="96" spans="2:8" x14ac:dyDescent="0.25">
      <c r="B96" s="60" t="s">
        <v>137</v>
      </c>
      <c r="C96" s="49" t="s">
        <v>138</v>
      </c>
      <c r="D96" s="52">
        <v>4.5</v>
      </c>
      <c r="E96" s="53">
        <v>2525</v>
      </c>
      <c r="F96" s="54">
        <v>16</v>
      </c>
      <c r="G96" s="48">
        <v>2010</v>
      </c>
      <c r="H96" s="49" t="s">
        <v>9</v>
      </c>
    </row>
    <row r="97" spans="2:8" x14ac:dyDescent="0.25">
      <c r="B97" s="61" t="s">
        <v>139</v>
      </c>
      <c r="C97" s="51" t="s">
        <v>140</v>
      </c>
      <c r="D97" s="55">
        <v>4.5</v>
      </c>
      <c r="E97" s="56">
        <v>720</v>
      </c>
      <c r="F97" s="57">
        <v>1</v>
      </c>
      <c r="G97" s="50">
        <v>2009</v>
      </c>
      <c r="H97" s="51" t="s">
        <v>9</v>
      </c>
    </row>
    <row r="98" spans="2:8" x14ac:dyDescent="0.25">
      <c r="B98" s="60" t="s">
        <v>141</v>
      </c>
      <c r="C98" s="49" t="s">
        <v>140</v>
      </c>
      <c r="D98" s="52">
        <v>4.3</v>
      </c>
      <c r="E98" s="53">
        <v>956</v>
      </c>
      <c r="F98" s="54">
        <v>14</v>
      </c>
      <c r="G98" s="48">
        <v>2009</v>
      </c>
      <c r="H98" s="49" t="s">
        <v>9</v>
      </c>
    </row>
    <row r="99" spans="2:8" x14ac:dyDescent="0.25">
      <c r="B99" s="61" t="s">
        <v>142</v>
      </c>
      <c r="C99" s="51" t="s">
        <v>143</v>
      </c>
      <c r="D99" s="55">
        <v>4.5</v>
      </c>
      <c r="E99" s="56">
        <v>6346</v>
      </c>
      <c r="F99" s="57">
        <v>9</v>
      </c>
      <c r="G99" s="50">
        <v>2011</v>
      </c>
      <c r="H99" s="51" t="s">
        <v>9</v>
      </c>
    </row>
    <row r="100" spans="2:8" x14ac:dyDescent="0.25">
      <c r="B100" s="60" t="s">
        <v>142</v>
      </c>
      <c r="C100" s="49" t="s">
        <v>143</v>
      </c>
      <c r="D100" s="52">
        <v>4.5</v>
      </c>
      <c r="E100" s="53">
        <v>6346</v>
      </c>
      <c r="F100" s="54">
        <v>9</v>
      </c>
      <c r="G100" s="48">
        <v>2012</v>
      </c>
      <c r="H100" s="49" t="s">
        <v>9</v>
      </c>
    </row>
    <row r="101" spans="2:8" x14ac:dyDescent="0.25">
      <c r="B101" s="61" t="s">
        <v>144</v>
      </c>
      <c r="C101" s="51" t="s">
        <v>75</v>
      </c>
      <c r="D101" s="55">
        <v>4.7</v>
      </c>
      <c r="E101" s="56">
        <v>5505</v>
      </c>
      <c r="F101" s="57">
        <v>7</v>
      </c>
      <c r="G101" s="50">
        <v>2009</v>
      </c>
      <c r="H101" s="51" t="s">
        <v>12</v>
      </c>
    </row>
    <row r="102" spans="2:8" x14ac:dyDescent="0.25">
      <c r="B102" s="60" t="s">
        <v>145</v>
      </c>
      <c r="C102" s="49" t="s">
        <v>75</v>
      </c>
      <c r="D102" s="52">
        <v>4.7</v>
      </c>
      <c r="E102" s="53">
        <v>5505</v>
      </c>
      <c r="F102" s="54">
        <v>18</v>
      </c>
      <c r="G102" s="48">
        <v>2009</v>
      </c>
      <c r="H102" s="49" t="s">
        <v>12</v>
      </c>
    </row>
    <row r="103" spans="2:8" x14ac:dyDescent="0.25">
      <c r="B103" s="61" t="s">
        <v>146</v>
      </c>
      <c r="C103" s="51" t="s">
        <v>147</v>
      </c>
      <c r="D103" s="55">
        <v>4.7</v>
      </c>
      <c r="E103" s="56">
        <v>28729</v>
      </c>
      <c r="F103" s="57">
        <v>15</v>
      </c>
      <c r="G103" s="50">
        <v>2018</v>
      </c>
      <c r="H103" s="51" t="s">
        <v>9</v>
      </c>
    </row>
    <row r="104" spans="2:8" x14ac:dyDescent="0.25">
      <c r="B104" s="60" t="s">
        <v>146</v>
      </c>
      <c r="C104" s="49" t="s">
        <v>147</v>
      </c>
      <c r="D104" s="52">
        <v>4.7</v>
      </c>
      <c r="E104" s="53">
        <v>28729</v>
      </c>
      <c r="F104" s="54">
        <v>15</v>
      </c>
      <c r="G104" s="48">
        <v>2019</v>
      </c>
      <c r="H104" s="49" t="s">
        <v>9</v>
      </c>
    </row>
    <row r="105" spans="2:8" x14ac:dyDescent="0.25">
      <c r="B105" s="61" t="s">
        <v>148</v>
      </c>
      <c r="C105" s="51" t="s">
        <v>149</v>
      </c>
      <c r="D105" s="55">
        <v>4.7</v>
      </c>
      <c r="E105" s="56">
        <v>5413</v>
      </c>
      <c r="F105" s="57">
        <v>9</v>
      </c>
      <c r="G105" s="50">
        <v>2015</v>
      </c>
      <c r="H105" s="51" t="s">
        <v>9</v>
      </c>
    </row>
    <row r="106" spans="2:8" x14ac:dyDescent="0.25">
      <c r="B106" s="60" t="s">
        <v>150</v>
      </c>
      <c r="C106" s="49" t="s">
        <v>151</v>
      </c>
      <c r="D106" s="52">
        <v>4.5999999999999996</v>
      </c>
      <c r="E106" s="53">
        <v>10721</v>
      </c>
      <c r="F106" s="54">
        <v>8</v>
      </c>
      <c r="G106" s="48">
        <v>2016</v>
      </c>
      <c r="H106" s="49" t="s">
        <v>12</v>
      </c>
    </row>
    <row r="107" spans="2:8" x14ac:dyDescent="0.25">
      <c r="B107" s="61" t="s">
        <v>150</v>
      </c>
      <c r="C107" s="51" t="s">
        <v>151</v>
      </c>
      <c r="D107" s="55">
        <v>4.5999999999999996</v>
      </c>
      <c r="E107" s="56">
        <v>10721</v>
      </c>
      <c r="F107" s="57">
        <v>8</v>
      </c>
      <c r="G107" s="50">
        <v>2018</v>
      </c>
      <c r="H107" s="51" t="s">
        <v>12</v>
      </c>
    </row>
    <row r="108" spans="2:8" x14ac:dyDescent="0.25">
      <c r="B108" s="60" t="s">
        <v>152</v>
      </c>
      <c r="C108" s="49" t="s">
        <v>153</v>
      </c>
      <c r="D108" s="52">
        <v>4.7</v>
      </c>
      <c r="E108" s="53">
        <v>4370</v>
      </c>
      <c r="F108" s="54">
        <v>15</v>
      </c>
      <c r="G108" s="48">
        <v>2016</v>
      </c>
      <c r="H108" s="49" t="s">
        <v>12</v>
      </c>
    </row>
    <row r="109" spans="2:8" x14ac:dyDescent="0.25">
      <c r="B109" s="61" t="s">
        <v>154</v>
      </c>
      <c r="C109" s="51" t="s">
        <v>155</v>
      </c>
      <c r="D109" s="55">
        <v>4.4000000000000004</v>
      </c>
      <c r="E109" s="56">
        <v>6042</v>
      </c>
      <c r="F109" s="57">
        <v>2</v>
      </c>
      <c r="G109" s="50">
        <v>2018</v>
      </c>
      <c r="H109" s="51" t="s">
        <v>9</v>
      </c>
    </row>
    <row r="110" spans="2:8" x14ac:dyDescent="0.25">
      <c r="B110" s="60" t="s">
        <v>156</v>
      </c>
      <c r="C110" s="49" t="s">
        <v>157</v>
      </c>
      <c r="D110" s="52">
        <v>4.4000000000000004</v>
      </c>
      <c r="E110" s="53">
        <v>23631</v>
      </c>
      <c r="F110" s="54">
        <v>7</v>
      </c>
      <c r="G110" s="48">
        <v>2012</v>
      </c>
      <c r="H110" s="49" t="s">
        <v>12</v>
      </c>
    </row>
    <row r="111" spans="2:8" x14ac:dyDescent="0.25">
      <c r="B111" s="61" t="s">
        <v>158</v>
      </c>
      <c r="C111" s="51" t="s">
        <v>157</v>
      </c>
      <c r="D111" s="55">
        <v>4.5</v>
      </c>
      <c r="E111" s="56">
        <v>20262</v>
      </c>
      <c r="F111" s="57">
        <v>11</v>
      </c>
      <c r="G111" s="50">
        <v>2012</v>
      </c>
      <c r="H111" s="51" t="s">
        <v>12</v>
      </c>
    </row>
    <row r="112" spans="2:8" x14ac:dyDescent="0.25">
      <c r="B112" s="60" t="s">
        <v>159</v>
      </c>
      <c r="C112" s="49" t="s">
        <v>157</v>
      </c>
      <c r="D112" s="52">
        <v>3.8</v>
      </c>
      <c r="E112" s="53">
        <v>47265</v>
      </c>
      <c r="F112" s="54">
        <v>14</v>
      </c>
      <c r="G112" s="48">
        <v>2012</v>
      </c>
      <c r="H112" s="49" t="s">
        <v>12</v>
      </c>
    </row>
    <row r="113" spans="2:8" x14ac:dyDescent="0.25">
      <c r="B113" s="61" t="s">
        <v>159</v>
      </c>
      <c r="C113" s="51" t="s">
        <v>157</v>
      </c>
      <c r="D113" s="55">
        <v>3.8</v>
      </c>
      <c r="E113" s="56">
        <v>47265</v>
      </c>
      <c r="F113" s="57">
        <v>14</v>
      </c>
      <c r="G113" s="50">
        <v>2013</v>
      </c>
      <c r="H113" s="51" t="s">
        <v>12</v>
      </c>
    </row>
    <row r="114" spans="2:8" x14ac:dyDescent="0.25">
      <c r="B114" s="60" t="s">
        <v>160</v>
      </c>
      <c r="C114" s="49" t="s">
        <v>157</v>
      </c>
      <c r="D114" s="52">
        <v>4.5</v>
      </c>
      <c r="E114" s="53">
        <v>13964</v>
      </c>
      <c r="F114" s="54">
        <v>32</v>
      </c>
      <c r="G114" s="48">
        <v>2012</v>
      </c>
      <c r="H114" s="49" t="s">
        <v>12</v>
      </c>
    </row>
    <row r="115" spans="2:8" x14ac:dyDescent="0.25">
      <c r="B115" s="61" t="s">
        <v>161</v>
      </c>
      <c r="C115" s="51" t="s">
        <v>162</v>
      </c>
      <c r="D115" s="55">
        <v>4.2</v>
      </c>
      <c r="E115" s="56">
        <v>13677</v>
      </c>
      <c r="F115" s="57">
        <v>6</v>
      </c>
      <c r="G115" s="50">
        <v>2018</v>
      </c>
      <c r="H115" s="51" t="s">
        <v>9</v>
      </c>
    </row>
    <row r="116" spans="2:8" x14ac:dyDescent="0.25">
      <c r="B116" s="60" t="s">
        <v>163</v>
      </c>
      <c r="C116" s="49" t="s">
        <v>164</v>
      </c>
      <c r="D116" s="52">
        <v>4.7</v>
      </c>
      <c r="E116" s="53">
        <v>17323</v>
      </c>
      <c r="F116" s="54">
        <v>4</v>
      </c>
      <c r="G116" s="48">
        <v>2014</v>
      </c>
      <c r="H116" s="49" t="s">
        <v>9</v>
      </c>
    </row>
    <row r="117" spans="2:8" x14ac:dyDescent="0.25">
      <c r="B117" s="61" t="s">
        <v>163</v>
      </c>
      <c r="C117" s="51" t="s">
        <v>164</v>
      </c>
      <c r="D117" s="55">
        <v>4.7</v>
      </c>
      <c r="E117" s="56">
        <v>17323</v>
      </c>
      <c r="F117" s="57">
        <v>4</v>
      </c>
      <c r="G117" s="50">
        <v>2015</v>
      </c>
      <c r="H117" s="51" t="s">
        <v>9</v>
      </c>
    </row>
    <row r="118" spans="2:8" x14ac:dyDescent="0.25">
      <c r="B118" s="60" t="s">
        <v>163</v>
      </c>
      <c r="C118" s="49" t="s">
        <v>164</v>
      </c>
      <c r="D118" s="52">
        <v>4.7</v>
      </c>
      <c r="E118" s="53">
        <v>17323</v>
      </c>
      <c r="F118" s="54">
        <v>4</v>
      </c>
      <c r="G118" s="48">
        <v>2016</v>
      </c>
      <c r="H118" s="49" t="s">
        <v>9</v>
      </c>
    </row>
    <row r="119" spans="2:8" x14ac:dyDescent="0.25">
      <c r="B119" s="61" t="s">
        <v>163</v>
      </c>
      <c r="C119" s="51" t="s">
        <v>164</v>
      </c>
      <c r="D119" s="55">
        <v>4.7</v>
      </c>
      <c r="E119" s="56">
        <v>17323</v>
      </c>
      <c r="F119" s="57">
        <v>4</v>
      </c>
      <c r="G119" s="50">
        <v>2017</v>
      </c>
      <c r="H119" s="51" t="s">
        <v>9</v>
      </c>
    </row>
    <row r="120" spans="2:8" x14ac:dyDescent="0.25">
      <c r="B120" s="60" t="s">
        <v>163</v>
      </c>
      <c r="C120" s="49" t="s">
        <v>164</v>
      </c>
      <c r="D120" s="52">
        <v>4.7</v>
      </c>
      <c r="E120" s="53">
        <v>17323</v>
      </c>
      <c r="F120" s="54">
        <v>4</v>
      </c>
      <c r="G120" s="48">
        <v>2018</v>
      </c>
      <c r="H120" s="49" t="s">
        <v>9</v>
      </c>
    </row>
    <row r="121" spans="2:8" x14ac:dyDescent="0.25">
      <c r="B121" s="61" t="s">
        <v>165</v>
      </c>
      <c r="C121" s="51" t="s">
        <v>166</v>
      </c>
      <c r="D121" s="55">
        <v>4.4000000000000004</v>
      </c>
      <c r="E121" s="56">
        <v>1555</v>
      </c>
      <c r="F121" s="57">
        <v>9</v>
      </c>
      <c r="G121" s="50">
        <v>2010</v>
      </c>
      <c r="H121" s="51" t="s">
        <v>9</v>
      </c>
    </row>
    <row r="122" spans="2:8" x14ac:dyDescent="0.25">
      <c r="B122" s="60" t="s">
        <v>167</v>
      </c>
      <c r="C122" s="49" t="s">
        <v>168</v>
      </c>
      <c r="D122" s="52">
        <v>4.7</v>
      </c>
      <c r="E122" s="53">
        <v>3642</v>
      </c>
      <c r="F122" s="54">
        <v>0</v>
      </c>
      <c r="G122" s="48">
        <v>2014</v>
      </c>
      <c r="H122" s="49" t="s">
        <v>12</v>
      </c>
    </row>
    <row r="123" spans="2:8" x14ac:dyDescent="0.25">
      <c r="B123" s="61" t="s">
        <v>169</v>
      </c>
      <c r="C123" s="51" t="s">
        <v>170</v>
      </c>
      <c r="D123" s="55">
        <v>4.4000000000000004</v>
      </c>
      <c r="E123" s="56">
        <v>1215</v>
      </c>
      <c r="F123" s="57">
        <v>9</v>
      </c>
      <c r="G123" s="50">
        <v>2010</v>
      </c>
      <c r="H123" s="51" t="s">
        <v>9</v>
      </c>
    </row>
    <row r="124" spans="2:8" x14ac:dyDescent="0.25">
      <c r="B124" s="60" t="s">
        <v>171</v>
      </c>
      <c r="C124" s="49" t="s">
        <v>172</v>
      </c>
      <c r="D124" s="52">
        <v>4.5999999999999996</v>
      </c>
      <c r="E124" s="53">
        <v>5594</v>
      </c>
      <c r="F124" s="54">
        <v>5</v>
      </c>
      <c r="G124" s="48">
        <v>2011</v>
      </c>
      <c r="H124" s="49" t="s">
        <v>12</v>
      </c>
    </row>
    <row r="125" spans="2:8" x14ac:dyDescent="0.25">
      <c r="B125" s="61" t="s">
        <v>171</v>
      </c>
      <c r="C125" s="51" t="s">
        <v>172</v>
      </c>
      <c r="D125" s="55">
        <v>4.5999999999999996</v>
      </c>
      <c r="E125" s="56">
        <v>5594</v>
      </c>
      <c r="F125" s="57">
        <v>5</v>
      </c>
      <c r="G125" s="50">
        <v>2012</v>
      </c>
      <c r="H125" s="51" t="s">
        <v>12</v>
      </c>
    </row>
    <row r="126" spans="2:8" x14ac:dyDescent="0.25">
      <c r="B126" s="60" t="s">
        <v>171</v>
      </c>
      <c r="C126" s="49" t="s">
        <v>172</v>
      </c>
      <c r="D126" s="52">
        <v>4.5999999999999996</v>
      </c>
      <c r="E126" s="53">
        <v>5594</v>
      </c>
      <c r="F126" s="54">
        <v>5</v>
      </c>
      <c r="G126" s="48">
        <v>2013</v>
      </c>
      <c r="H126" s="49" t="s">
        <v>12</v>
      </c>
    </row>
    <row r="127" spans="2:8" x14ac:dyDescent="0.25">
      <c r="B127" s="61" t="s">
        <v>173</v>
      </c>
      <c r="C127" s="51" t="s">
        <v>174</v>
      </c>
      <c r="D127" s="55">
        <v>4.5</v>
      </c>
      <c r="E127" s="56">
        <v>408</v>
      </c>
      <c r="F127" s="57">
        <v>20</v>
      </c>
      <c r="G127" s="50">
        <v>2010</v>
      </c>
      <c r="H127" s="51" t="s">
        <v>9</v>
      </c>
    </row>
    <row r="128" spans="2:8" x14ac:dyDescent="0.25">
      <c r="B128" s="60" t="s">
        <v>175</v>
      </c>
      <c r="C128" s="49" t="s">
        <v>176</v>
      </c>
      <c r="D128" s="52">
        <v>4.5999999999999996</v>
      </c>
      <c r="E128" s="53">
        <v>4799</v>
      </c>
      <c r="F128" s="54">
        <v>16</v>
      </c>
      <c r="G128" s="48">
        <v>2013</v>
      </c>
      <c r="H128" s="49" t="s">
        <v>9</v>
      </c>
    </row>
    <row r="129" spans="2:8" x14ac:dyDescent="0.25">
      <c r="B129" s="61" t="s">
        <v>177</v>
      </c>
      <c r="C129" s="51" t="s">
        <v>178</v>
      </c>
      <c r="D129" s="55">
        <v>4.8</v>
      </c>
      <c r="E129" s="56">
        <v>14038</v>
      </c>
      <c r="F129" s="57">
        <v>4</v>
      </c>
      <c r="G129" s="50">
        <v>2015</v>
      </c>
      <c r="H129" s="51" t="s">
        <v>12</v>
      </c>
    </row>
    <row r="130" spans="2:8" x14ac:dyDescent="0.25">
      <c r="B130" s="60" t="s">
        <v>177</v>
      </c>
      <c r="C130" s="49" t="s">
        <v>178</v>
      </c>
      <c r="D130" s="52">
        <v>4.8</v>
      </c>
      <c r="E130" s="53">
        <v>14038</v>
      </c>
      <c r="F130" s="54">
        <v>4</v>
      </c>
      <c r="G130" s="48">
        <v>2016</v>
      </c>
      <c r="H130" s="49" t="s">
        <v>12</v>
      </c>
    </row>
    <row r="131" spans="2:8" x14ac:dyDescent="0.25">
      <c r="B131" s="61" t="s">
        <v>177</v>
      </c>
      <c r="C131" s="51" t="s">
        <v>178</v>
      </c>
      <c r="D131" s="55">
        <v>4.8</v>
      </c>
      <c r="E131" s="56">
        <v>14038</v>
      </c>
      <c r="F131" s="57">
        <v>4</v>
      </c>
      <c r="G131" s="50">
        <v>2017</v>
      </c>
      <c r="H131" s="51" t="s">
        <v>12</v>
      </c>
    </row>
    <row r="132" spans="2:8" x14ac:dyDescent="0.25">
      <c r="B132" s="60" t="s">
        <v>177</v>
      </c>
      <c r="C132" s="49" t="s">
        <v>178</v>
      </c>
      <c r="D132" s="52">
        <v>4.8</v>
      </c>
      <c r="E132" s="53">
        <v>14038</v>
      </c>
      <c r="F132" s="54">
        <v>4</v>
      </c>
      <c r="G132" s="48">
        <v>2018</v>
      </c>
      <c r="H132" s="49" t="s">
        <v>12</v>
      </c>
    </row>
    <row r="133" spans="2:8" x14ac:dyDescent="0.25">
      <c r="B133" s="61" t="s">
        <v>177</v>
      </c>
      <c r="C133" s="51" t="s">
        <v>178</v>
      </c>
      <c r="D133" s="55">
        <v>4.8</v>
      </c>
      <c r="E133" s="56">
        <v>14038</v>
      </c>
      <c r="F133" s="57">
        <v>4</v>
      </c>
      <c r="G133" s="50">
        <v>2019</v>
      </c>
      <c r="H133" s="51" t="s">
        <v>12</v>
      </c>
    </row>
    <row r="134" spans="2:8" x14ac:dyDescent="0.25">
      <c r="B134" s="60" t="s">
        <v>179</v>
      </c>
      <c r="C134" s="49" t="s">
        <v>180</v>
      </c>
      <c r="D134" s="52">
        <v>4.5999999999999996</v>
      </c>
      <c r="E134" s="53">
        <v>7660</v>
      </c>
      <c r="F134" s="54">
        <v>12</v>
      </c>
      <c r="G134" s="48">
        <v>2019</v>
      </c>
      <c r="H134" s="49" t="s">
        <v>9</v>
      </c>
    </row>
    <row r="135" spans="2:8" x14ac:dyDescent="0.25">
      <c r="B135" s="61" t="s">
        <v>181</v>
      </c>
      <c r="C135" s="51" t="s">
        <v>180</v>
      </c>
      <c r="D135" s="55">
        <v>4.5999999999999996</v>
      </c>
      <c r="E135" s="56">
        <v>22288</v>
      </c>
      <c r="F135" s="57">
        <v>12</v>
      </c>
      <c r="G135" s="50">
        <v>2018</v>
      </c>
      <c r="H135" s="51" t="s">
        <v>9</v>
      </c>
    </row>
    <row r="136" spans="2:8" x14ac:dyDescent="0.25">
      <c r="B136" s="60" t="s">
        <v>181</v>
      </c>
      <c r="C136" s="49" t="s">
        <v>180</v>
      </c>
      <c r="D136" s="52">
        <v>4.5999999999999996</v>
      </c>
      <c r="E136" s="53">
        <v>22288</v>
      </c>
      <c r="F136" s="54">
        <v>12</v>
      </c>
      <c r="G136" s="48">
        <v>2019</v>
      </c>
      <c r="H136" s="49" t="s">
        <v>9</v>
      </c>
    </row>
    <row r="137" spans="2:8" x14ac:dyDescent="0.25">
      <c r="B137" s="61" t="s">
        <v>182</v>
      </c>
      <c r="C137" s="51" t="s">
        <v>54</v>
      </c>
      <c r="D137" s="55">
        <v>4.5999999999999996</v>
      </c>
      <c r="E137" s="56">
        <v>1365</v>
      </c>
      <c r="F137" s="57">
        <v>11</v>
      </c>
      <c r="G137" s="50">
        <v>2009</v>
      </c>
      <c r="H137" s="51" t="s">
        <v>9</v>
      </c>
    </row>
    <row r="138" spans="2:8" x14ac:dyDescent="0.25">
      <c r="B138" s="60" t="s">
        <v>183</v>
      </c>
      <c r="C138" s="49" t="s">
        <v>184</v>
      </c>
      <c r="D138" s="52">
        <v>3.6</v>
      </c>
      <c r="E138" s="53">
        <v>14982</v>
      </c>
      <c r="F138" s="54">
        <v>19</v>
      </c>
      <c r="G138" s="48">
        <v>2015</v>
      </c>
      <c r="H138" s="49" t="s">
        <v>12</v>
      </c>
    </row>
    <row r="139" spans="2:8" x14ac:dyDescent="0.25">
      <c r="B139" s="61" t="s">
        <v>185</v>
      </c>
      <c r="C139" s="51" t="s">
        <v>186</v>
      </c>
      <c r="D139" s="55">
        <v>4.8</v>
      </c>
      <c r="E139" s="56">
        <v>9568</v>
      </c>
      <c r="F139" s="57">
        <v>9</v>
      </c>
      <c r="G139" s="50">
        <v>2011</v>
      </c>
      <c r="H139" s="51" t="s">
        <v>12</v>
      </c>
    </row>
    <row r="140" spans="2:8" x14ac:dyDescent="0.25">
      <c r="B140" s="60" t="s">
        <v>187</v>
      </c>
      <c r="C140" s="49" t="s">
        <v>188</v>
      </c>
      <c r="D140" s="52">
        <v>4.5999999999999996</v>
      </c>
      <c r="E140" s="53">
        <v>1636</v>
      </c>
      <c r="F140" s="54">
        <v>6</v>
      </c>
      <c r="G140" s="48">
        <v>2009</v>
      </c>
      <c r="H140" s="49" t="s">
        <v>9</v>
      </c>
    </row>
    <row r="141" spans="2:8" x14ac:dyDescent="0.25">
      <c r="B141" s="61" t="s">
        <v>189</v>
      </c>
      <c r="C141" s="51" t="s">
        <v>190</v>
      </c>
      <c r="D141" s="55">
        <v>4</v>
      </c>
      <c r="E141" s="56">
        <v>57271</v>
      </c>
      <c r="F141" s="57">
        <v>10</v>
      </c>
      <c r="G141" s="50">
        <v>2012</v>
      </c>
      <c r="H141" s="51" t="s">
        <v>12</v>
      </c>
    </row>
    <row r="142" spans="2:8" x14ac:dyDescent="0.25">
      <c r="B142" s="60" t="s">
        <v>189</v>
      </c>
      <c r="C142" s="49" t="s">
        <v>190</v>
      </c>
      <c r="D142" s="52">
        <v>4</v>
      </c>
      <c r="E142" s="53">
        <v>57271</v>
      </c>
      <c r="F142" s="54">
        <v>10</v>
      </c>
      <c r="G142" s="48">
        <v>2013</v>
      </c>
      <c r="H142" s="49" t="s">
        <v>12</v>
      </c>
    </row>
    <row r="143" spans="2:8" x14ac:dyDescent="0.25">
      <c r="B143" s="61" t="s">
        <v>189</v>
      </c>
      <c r="C143" s="51" t="s">
        <v>190</v>
      </c>
      <c r="D143" s="55">
        <v>4</v>
      </c>
      <c r="E143" s="56">
        <v>57271</v>
      </c>
      <c r="F143" s="57">
        <v>9</v>
      </c>
      <c r="G143" s="50">
        <v>2014</v>
      </c>
      <c r="H143" s="51" t="s">
        <v>12</v>
      </c>
    </row>
    <row r="144" spans="2:8" x14ac:dyDescent="0.25">
      <c r="B144" s="60" t="s">
        <v>191</v>
      </c>
      <c r="C144" s="49" t="s">
        <v>192</v>
      </c>
      <c r="D144" s="52">
        <v>4.5999999999999996</v>
      </c>
      <c r="E144" s="53">
        <v>10141</v>
      </c>
      <c r="F144" s="54">
        <v>6</v>
      </c>
      <c r="G144" s="48">
        <v>2019</v>
      </c>
      <c r="H144" s="49" t="s">
        <v>9</v>
      </c>
    </row>
    <row r="145" spans="2:8" x14ac:dyDescent="0.25">
      <c r="B145" s="61" t="s">
        <v>193</v>
      </c>
      <c r="C145" s="51" t="s">
        <v>194</v>
      </c>
      <c r="D145" s="55">
        <v>4.5</v>
      </c>
      <c r="E145" s="56">
        <v>3457</v>
      </c>
      <c r="F145" s="57">
        <v>14</v>
      </c>
      <c r="G145" s="50">
        <v>2009</v>
      </c>
      <c r="H145" s="51" t="s">
        <v>9</v>
      </c>
    </row>
    <row r="146" spans="2:8" x14ac:dyDescent="0.25">
      <c r="B146" s="60" t="s">
        <v>193</v>
      </c>
      <c r="C146" s="49" t="s">
        <v>194</v>
      </c>
      <c r="D146" s="52">
        <v>4.5</v>
      </c>
      <c r="E146" s="53">
        <v>3457</v>
      </c>
      <c r="F146" s="54">
        <v>14</v>
      </c>
      <c r="G146" s="48">
        <v>2010</v>
      </c>
      <c r="H146" s="49" t="s">
        <v>9</v>
      </c>
    </row>
    <row r="147" spans="2:8" x14ac:dyDescent="0.25">
      <c r="B147" s="61" t="s">
        <v>193</v>
      </c>
      <c r="C147" s="51" t="s">
        <v>194</v>
      </c>
      <c r="D147" s="55">
        <v>4.5</v>
      </c>
      <c r="E147" s="56">
        <v>3457</v>
      </c>
      <c r="F147" s="57">
        <v>14</v>
      </c>
      <c r="G147" s="50">
        <v>2011</v>
      </c>
      <c r="H147" s="51" t="s">
        <v>9</v>
      </c>
    </row>
    <row r="148" spans="2:8" x14ac:dyDescent="0.25">
      <c r="B148" s="60" t="s">
        <v>193</v>
      </c>
      <c r="C148" s="49" t="s">
        <v>194</v>
      </c>
      <c r="D148" s="52">
        <v>4.5</v>
      </c>
      <c r="E148" s="53">
        <v>3457</v>
      </c>
      <c r="F148" s="54">
        <v>14</v>
      </c>
      <c r="G148" s="48">
        <v>2012</v>
      </c>
      <c r="H148" s="49" t="s">
        <v>9</v>
      </c>
    </row>
    <row r="149" spans="2:8" x14ac:dyDescent="0.25">
      <c r="B149" s="61" t="s">
        <v>195</v>
      </c>
      <c r="C149" s="51" t="s">
        <v>196</v>
      </c>
      <c r="D149" s="55">
        <v>4.8</v>
      </c>
      <c r="E149" s="56">
        <v>8837</v>
      </c>
      <c r="F149" s="57">
        <v>5</v>
      </c>
      <c r="G149" s="50">
        <v>2017</v>
      </c>
      <c r="H149" s="51" t="s">
        <v>12</v>
      </c>
    </row>
    <row r="150" spans="2:8" x14ac:dyDescent="0.25">
      <c r="B150" s="60" t="s">
        <v>195</v>
      </c>
      <c r="C150" s="49" t="s">
        <v>196</v>
      </c>
      <c r="D150" s="52">
        <v>4.8</v>
      </c>
      <c r="E150" s="53">
        <v>8837</v>
      </c>
      <c r="F150" s="54">
        <v>5</v>
      </c>
      <c r="G150" s="48">
        <v>2018</v>
      </c>
      <c r="H150" s="49" t="s">
        <v>12</v>
      </c>
    </row>
    <row r="151" spans="2:8" x14ac:dyDescent="0.25">
      <c r="B151" s="61" t="s">
        <v>195</v>
      </c>
      <c r="C151" s="51" t="s">
        <v>196</v>
      </c>
      <c r="D151" s="55">
        <v>4.8</v>
      </c>
      <c r="E151" s="56">
        <v>8837</v>
      </c>
      <c r="F151" s="57">
        <v>5</v>
      </c>
      <c r="G151" s="50">
        <v>2019</v>
      </c>
      <c r="H151" s="51" t="s">
        <v>12</v>
      </c>
    </row>
    <row r="152" spans="2:8" x14ac:dyDescent="0.25">
      <c r="B152" s="60" t="s">
        <v>197</v>
      </c>
      <c r="C152" s="49" t="s">
        <v>198</v>
      </c>
      <c r="D152" s="52">
        <v>4.9000000000000004</v>
      </c>
      <c r="E152" s="53">
        <v>7038</v>
      </c>
      <c r="F152" s="54">
        <v>7</v>
      </c>
      <c r="G152" s="48">
        <v>2012</v>
      </c>
      <c r="H152" s="49" t="s">
        <v>12</v>
      </c>
    </row>
    <row r="153" spans="2:8" x14ac:dyDescent="0.25">
      <c r="B153" s="61" t="s">
        <v>197</v>
      </c>
      <c r="C153" s="51" t="s">
        <v>198</v>
      </c>
      <c r="D153" s="55">
        <v>4.9000000000000004</v>
      </c>
      <c r="E153" s="56">
        <v>7038</v>
      </c>
      <c r="F153" s="57">
        <v>7</v>
      </c>
      <c r="G153" s="50">
        <v>2013</v>
      </c>
      <c r="H153" s="51" t="s">
        <v>12</v>
      </c>
    </row>
    <row r="154" spans="2:8" x14ac:dyDescent="0.25">
      <c r="B154" s="60" t="s">
        <v>199</v>
      </c>
      <c r="C154" s="49" t="s">
        <v>200</v>
      </c>
      <c r="D154" s="52">
        <v>4.5999999999999996</v>
      </c>
      <c r="E154" s="53">
        <v>5972</v>
      </c>
      <c r="F154" s="54">
        <v>10</v>
      </c>
      <c r="G154" s="48">
        <v>2014</v>
      </c>
      <c r="H154" s="49" t="s">
        <v>9</v>
      </c>
    </row>
    <row r="155" spans="2:8" x14ac:dyDescent="0.25">
      <c r="B155" s="61" t="s">
        <v>201</v>
      </c>
      <c r="C155" s="51" t="s">
        <v>157</v>
      </c>
      <c r="D155" s="55">
        <v>4.4000000000000004</v>
      </c>
      <c r="E155" s="56">
        <v>25624</v>
      </c>
      <c r="F155" s="57">
        <v>14</v>
      </c>
      <c r="G155" s="50">
        <v>2015</v>
      </c>
      <c r="H155" s="51" t="s">
        <v>12</v>
      </c>
    </row>
    <row r="156" spans="2:8" x14ac:dyDescent="0.25">
      <c r="B156" s="60" t="s">
        <v>202</v>
      </c>
      <c r="C156" s="49" t="s">
        <v>203</v>
      </c>
      <c r="D156" s="52">
        <v>4.8</v>
      </c>
      <c r="E156" s="53">
        <v>5476</v>
      </c>
      <c r="F156" s="54">
        <v>7</v>
      </c>
      <c r="G156" s="48">
        <v>2019</v>
      </c>
      <c r="H156" s="49" t="s">
        <v>9</v>
      </c>
    </row>
    <row r="157" spans="2:8" x14ac:dyDescent="0.25">
      <c r="B157" s="61" t="s">
        <v>531</v>
      </c>
      <c r="C157" s="51" t="s">
        <v>75</v>
      </c>
      <c r="D157" s="55">
        <v>4.7</v>
      </c>
      <c r="E157" s="56">
        <v>3801</v>
      </c>
      <c r="F157" s="57">
        <v>82</v>
      </c>
      <c r="G157" s="50">
        <v>2009</v>
      </c>
      <c r="H157" s="51" t="s">
        <v>12</v>
      </c>
    </row>
    <row r="158" spans="2:8" x14ac:dyDescent="0.25">
      <c r="B158" s="60" t="s">
        <v>206</v>
      </c>
      <c r="C158" s="49" t="s">
        <v>207</v>
      </c>
      <c r="D158" s="52">
        <v>4.8</v>
      </c>
      <c r="E158" s="53">
        <v>4148</v>
      </c>
      <c r="F158" s="54">
        <v>11</v>
      </c>
      <c r="G158" s="48">
        <v>2013</v>
      </c>
      <c r="H158" s="49" t="s">
        <v>9</v>
      </c>
    </row>
    <row r="159" spans="2:8" x14ac:dyDescent="0.25">
      <c r="B159" s="61" t="s">
        <v>208</v>
      </c>
      <c r="C159" s="51" t="s">
        <v>153</v>
      </c>
      <c r="D159" s="55">
        <v>4.9000000000000004</v>
      </c>
      <c r="E159" s="56">
        <v>19622</v>
      </c>
      <c r="F159" s="57">
        <v>30</v>
      </c>
      <c r="G159" s="50">
        <v>2016</v>
      </c>
      <c r="H159" s="51" t="s">
        <v>12</v>
      </c>
    </row>
    <row r="160" spans="2:8" x14ac:dyDescent="0.25">
      <c r="B160" s="60" t="s">
        <v>209</v>
      </c>
      <c r="C160" s="49" t="s">
        <v>153</v>
      </c>
      <c r="D160" s="52">
        <v>4</v>
      </c>
      <c r="E160" s="53">
        <v>23973</v>
      </c>
      <c r="F160" s="54">
        <v>12</v>
      </c>
      <c r="G160" s="48">
        <v>2016</v>
      </c>
      <c r="H160" s="49" t="s">
        <v>12</v>
      </c>
    </row>
    <row r="161" spans="2:8" x14ac:dyDescent="0.25">
      <c r="B161" s="61" t="s">
        <v>210</v>
      </c>
      <c r="C161" s="51" t="s">
        <v>211</v>
      </c>
      <c r="D161" s="55">
        <v>4.9000000000000004</v>
      </c>
      <c r="E161" s="56">
        <v>7758</v>
      </c>
      <c r="F161" s="57">
        <v>18</v>
      </c>
      <c r="G161" s="50">
        <v>2019</v>
      </c>
      <c r="H161" s="51" t="s">
        <v>12</v>
      </c>
    </row>
    <row r="162" spans="2:8" x14ac:dyDescent="0.25">
      <c r="B162" s="60" t="s">
        <v>212</v>
      </c>
      <c r="C162" s="49" t="s">
        <v>153</v>
      </c>
      <c r="D162" s="52">
        <v>4.9000000000000004</v>
      </c>
      <c r="E162" s="53">
        <v>3146</v>
      </c>
      <c r="F162" s="54">
        <v>30</v>
      </c>
      <c r="G162" s="48">
        <v>2017</v>
      </c>
      <c r="H162" s="49" t="s">
        <v>12</v>
      </c>
    </row>
    <row r="163" spans="2:8" x14ac:dyDescent="0.25">
      <c r="B163" s="61" t="s">
        <v>213</v>
      </c>
      <c r="C163" s="51" t="s">
        <v>153</v>
      </c>
      <c r="D163" s="55">
        <v>4.9000000000000004</v>
      </c>
      <c r="E163" s="56">
        <v>10052</v>
      </c>
      <c r="F163" s="57">
        <v>22</v>
      </c>
      <c r="G163" s="50">
        <v>2016</v>
      </c>
      <c r="H163" s="51" t="s">
        <v>12</v>
      </c>
    </row>
    <row r="164" spans="2:8" x14ac:dyDescent="0.25">
      <c r="B164" s="60" t="s">
        <v>214</v>
      </c>
      <c r="C164" s="49" t="s">
        <v>215</v>
      </c>
      <c r="D164" s="52">
        <v>4.7</v>
      </c>
      <c r="E164" s="53">
        <v>3564</v>
      </c>
      <c r="F164" s="54">
        <v>9</v>
      </c>
      <c r="G164" s="48">
        <v>2015</v>
      </c>
      <c r="H164" s="49" t="s">
        <v>9</v>
      </c>
    </row>
    <row r="165" spans="2:8" x14ac:dyDescent="0.25">
      <c r="B165" s="61" t="s">
        <v>216</v>
      </c>
      <c r="C165" s="51" t="s">
        <v>211</v>
      </c>
      <c r="D165" s="55">
        <v>4.8</v>
      </c>
      <c r="E165" s="56">
        <v>13471</v>
      </c>
      <c r="F165" s="57">
        <v>52</v>
      </c>
      <c r="G165" s="50">
        <v>2016</v>
      </c>
      <c r="H165" s="51" t="s">
        <v>12</v>
      </c>
    </row>
    <row r="166" spans="2:8" x14ac:dyDescent="0.25">
      <c r="B166" s="60" t="s">
        <v>217</v>
      </c>
      <c r="C166" s="49" t="s">
        <v>218</v>
      </c>
      <c r="D166" s="52">
        <v>4.8</v>
      </c>
      <c r="E166" s="53">
        <v>1930</v>
      </c>
      <c r="F166" s="54">
        <v>4</v>
      </c>
      <c r="G166" s="48">
        <v>2009</v>
      </c>
      <c r="H166" s="49" t="s">
        <v>9</v>
      </c>
    </row>
    <row r="167" spans="2:8" x14ac:dyDescent="0.25">
      <c r="B167" s="61" t="s">
        <v>219</v>
      </c>
      <c r="C167" s="51" t="s">
        <v>220</v>
      </c>
      <c r="D167" s="55">
        <v>4.7</v>
      </c>
      <c r="E167" s="56">
        <v>15779</v>
      </c>
      <c r="F167" s="57">
        <v>10</v>
      </c>
      <c r="G167" s="50">
        <v>2011</v>
      </c>
      <c r="H167" s="51" t="s">
        <v>9</v>
      </c>
    </row>
    <row r="168" spans="2:8" x14ac:dyDescent="0.25">
      <c r="B168" s="60" t="s">
        <v>219</v>
      </c>
      <c r="C168" s="49" t="s">
        <v>220</v>
      </c>
      <c r="D168" s="52">
        <v>4.7</v>
      </c>
      <c r="E168" s="53">
        <v>15779</v>
      </c>
      <c r="F168" s="54">
        <v>10</v>
      </c>
      <c r="G168" s="48">
        <v>2012</v>
      </c>
      <c r="H168" s="49" t="s">
        <v>9</v>
      </c>
    </row>
    <row r="169" spans="2:8" x14ac:dyDescent="0.25">
      <c r="B169" s="61" t="s">
        <v>221</v>
      </c>
      <c r="C169" s="51" t="s">
        <v>222</v>
      </c>
      <c r="D169" s="55">
        <v>4.4000000000000004</v>
      </c>
      <c r="E169" s="56">
        <v>15526</v>
      </c>
      <c r="F169" s="57">
        <v>14</v>
      </c>
      <c r="G169" s="50">
        <v>2016</v>
      </c>
      <c r="H169" s="51" t="s">
        <v>9</v>
      </c>
    </row>
    <row r="170" spans="2:8" x14ac:dyDescent="0.25">
      <c r="B170" s="60" t="s">
        <v>221</v>
      </c>
      <c r="C170" s="49" t="s">
        <v>222</v>
      </c>
      <c r="D170" s="52">
        <v>4.4000000000000004</v>
      </c>
      <c r="E170" s="53">
        <v>15526</v>
      </c>
      <c r="F170" s="54">
        <v>14</v>
      </c>
      <c r="G170" s="48">
        <v>2017</v>
      </c>
      <c r="H170" s="49" t="s">
        <v>9</v>
      </c>
    </row>
    <row r="171" spans="2:8" x14ac:dyDescent="0.25">
      <c r="B171" s="61" t="s">
        <v>223</v>
      </c>
      <c r="C171" s="51" t="s">
        <v>224</v>
      </c>
      <c r="D171" s="55">
        <v>4.8</v>
      </c>
      <c r="E171" s="56">
        <v>3776</v>
      </c>
      <c r="F171" s="57">
        <v>22</v>
      </c>
      <c r="G171" s="50">
        <v>2018</v>
      </c>
      <c r="H171" s="51" t="s">
        <v>9</v>
      </c>
    </row>
    <row r="172" spans="2:8" x14ac:dyDescent="0.25">
      <c r="B172" s="60" t="s">
        <v>225</v>
      </c>
      <c r="C172" s="49" t="s">
        <v>226</v>
      </c>
      <c r="D172" s="52">
        <v>4.7</v>
      </c>
      <c r="E172" s="53">
        <v>25001</v>
      </c>
      <c r="F172" s="54">
        <v>11</v>
      </c>
      <c r="G172" s="48">
        <v>2014</v>
      </c>
      <c r="H172" s="49" t="s">
        <v>9</v>
      </c>
    </row>
    <row r="173" spans="2:8" x14ac:dyDescent="0.25">
      <c r="B173" s="61" t="s">
        <v>225</v>
      </c>
      <c r="C173" s="51" t="s">
        <v>226</v>
      </c>
      <c r="D173" s="55">
        <v>4.7</v>
      </c>
      <c r="E173" s="56">
        <v>25001</v>
      </c>
      <c r="F173" s="57">
        <v>11</v>
      </c>
      <c r="G173" s="50">
        <v>2015</v>
      </c>
      <c r="H173" s="51" t="s">
        <v>9</v>
      </c>
    </row>
    <row r="174" spans="2:8" x14ac:dyDescent="0.25">
      <c r="B174" s="60" t="s">
        <v>225</v>
      </c>
      <c r="C174" s="49" t="s">
        <v>226</v>
      </c>
      <c r="D174" s="52">
        <v>4.7</v>
      </c>
      <c r="E174" s="53">
        <v>25001</v>
      </c>
      <c r="F174" s="54">
        <v>11</v>
      </c>
      <c r="G174" s="48">
        <v>2016</v>
      </c>
      <c r="H174" s="49" t="s">
        <v>9</v>
      </c>
    </row>
    <row r="175" spans="2:8" x14ac:dyDescent="0.25">
      <c r="B175" s="61" t="s">
        <v>225</v>
      </c>
      <c r="C175" s="51" t="s">
        <v>226</v>
      </c>
      <c r="D175" s="55">
        <v>4.7</v>
      </c>
      <c r="E175" s="56">
        <v>25001</v>
      </c>
      <c r="F175" s="57">
        <v>11</v>
      </c>
      <c r="G175" s="50">
        <v>2017</v>
      </c>
      <c r="H175" s="51" t="s">
        <v>9</v>
      </c>
    </row>
    <row r="176" spans="2:8" x14ac:dyDescent="0.25">
      <c r="B176" s="60" t="s">
        <v>225</v>
      </c>
      <c r="C176" s="49" t="s">
        <v>226</v>
      </c>
      <c r="D176" s="52">
        <v>4.7</v>
      </c>
      <c r="E176" s="53">
        <v>25001</v>
      </c>
      <c r="F176" s="54">
        <v>11</v>
      </c>
      <c r="G176" s="48">
        <v>2018</v>
      </c>
      <c r="H176" s="49" t="s">
        <v>9</v>
      </c>
    </row>
    <row r="177" spans="2:8" x14ac:dyDescent="0.25">
      <c r="B177" s="61" t="s">
        <v>227</v>
      </c>
      <c r="C177" s="51" t="s">
        <v>228</v>
      </c>
      <c r="D177" s="55">
        <v>4.3</v>
      </c>
      <c r="E177" s="56">
        <v>5272</v>
      </c>
      <c r="F177" s="57">
        <v>16</v>
      </c>
      <c r="G177" s="50">
        <v>2019</v>
      </c>
      <c r="H177" s="51" t="s">
        <v>9</v>
      </c>
    </row>
    <row r="178" spans="2:8" x14ac:dyDescent="0.25">
      <c r="B178" s="60" t="s">
        <v>229</v>
      </c>
      <c r="C178" s="49" t="s">
        <v>230</v>
      </c>
      <c r="D178" s="52">
        <v>4.8</v>
      </c>
      <c r="E178" s="53">
        <v>3490</v>
      </c>
      <c r="F178" s="54">
        <v>15</v>
      </c>
      <c r="G178" s="48">
        <v>2013</v>
      </c>
      <c r="H178" s="49" t="s">
        <v>9</v>
      </c>
    </row>
    <row r="179" spans="2:8" x14ac:dyDescent="0.25">
      <c r="B179" s="61" t="s">
        <v>229</v>
      </c>
      <c r="C179" s="51" t="s">
        <v>230</v>
      </c>
      <c r="D179" s="55">
        <v>4.8</v>
      </c>
      <c r="E179" s="56">
        <v>3490</v>
      </c>
      <c r="F179" s="57">
        <v>15</v>
      </c>
      <c r="G179" s="50">
        <v>2014</v>
      </c>
      <c r="H179" s="51" t="s">
        <v>9</v>
      </c>
    </row>
    <row r="180" spans="2:8" x14ac:dyDescent="0.25">
      <c r="B180" s="60" t="s">
        <v>231</v>
      </c>
      <c r="C180" s="49" t="s">
        <v>230</v>
      </c>
      <c r="D180" s="52">
        <v>4.9000000000000004</v>
      </c>
      <c r="E180" s="53">
        <v>2812</v>
      </c>
      <c r="F180" s="54">
        <v>17</v>
      </c>
      <c r="G180" s="48">
        <v>2015</v>
      </c>
      <c r="H180" s="49" t="s">
        <v>9</v>
      </c>
    </row>
    <row r="181" spans="2:8" x14ac:dyDescent="0.25">
      <c r="B181" s="61" t="s">
        <v>232</v>
      </c>
      <c r="C181" s="51" t="s">
        <v>233</v>
      </c>
      <c r="D181" s="55">
        <v>4.7</v>
      </c>
      <c r="E181" s="56">
        <v>4896</v>
      </c>
      <c r="F181" s="57">
        <v>17</v>
      </c>
      <c r="G181" s="50">
        <v>2013</v>
      </c>
      <c r="H181" s="51" t="s">
        <v>9</v>
      </c>
    </row>
    <row r="182" spans="2:8" x14ac:dyDescent="0.25">
      <c r="B182" s="60" t="s">
        <v>234</v>
      </c>
      <c r="C182" s="49" t="s">
        <v>235</v>
      </c>
      <c r="D182" s="52">
        <v>4.8</v>
      </c>
      <c r="E182" s="53">
        <v>9737</v>
      </c>
      <c r="F182" s="54">
        <v>7</v>
      </c>
      <c r="G182" s="48">
        <v>2019</v>
      </c>
      <c r="H182" s="49" t="s">
        <v>9</v>
      </c>
    </row>
    <row r="183" spans="2:8" x14ac:dyDescent="0.25">
      <c r="B183" s="61" t="s">
        <v>236</v>
      </c>
      <c r="C183" s="51" t="s">
        <v>237</v>
      </c>
      <c r="D183" s="55">
        <v>4.5999999999999996</v>
      </c>
      <c r="E183" s="56">
        <v>1320</v>
      </c>
      <c r="F183" s="57">
        <v>7</v>
      </c>
      <c r="G183" s="50">
        <v>2009</v>
      </c>
      <c r="H183" s="51" t="s">
        <v>12</v>
      </c>
    </row>
    <row r="184" spans="2:8" x14ac:dyDescent="0.25">
      <c r="B184" s="60" t="s">
        <v>238</v>
      </c>
      <c r="C184" s="49" t="s">
        <v>239</v>
      </c>
      <c r="D184" s="52">
        <v>4.8</v>
      </c>
      <c r="E184" s="53">
        <v>16643</v>
      </c>
      <c r="F184" s="54">
        <v>4</v>
      </c>
      <c r="G184" s="48">
        <v>2017</v>
      </c>
      <c r="H184" s="49" t="s">
        <v>12</v>
      </c>
    </row>
    <row r="185" spans="2:8" x14ac:dyDescent="0.25">
      <c r="B185" s="61" t="s">
        <v>238</v>
      </c>
      <c r="C185" s="51" t="s">
        <v>239</v>
      </c>
      <c r="D185" s="55">
        <v>4.8</v>
      </c>
      <c r="E185" s="56">
        <v>16643</v>
      </c>
      <c r="F185" s="57">
        <v>4</v>
      </c>
      <c r="G185" s="50">
        <v>2019</v>
      </c>
      <c r="H185" s="51" t="s">
        <v>12</v>
      </c>
    </row>
    <row r="186" spans="2:8" x14ac:dyDescent="0.25">
      <c r="B186" s="60" t="s">
        <v>240</v>
      </c>
      <c r="C186" s="49" t="s">
        <v>241</v>
      </c>
      <c r="D186" s="52">
        <v>4.3</v>
      </c>
      <c r="E186" s="53">
        <v>7153</v>
      </c>
      <c r="F186" s="54">
        <v>9</v>
      </c>
      <c r="G186" s="48">
        <v>2014</v>
      </c>
      <c r="H186" s="49" t="s">
        <v>12</v>
      </c>
    </row>
    <row r="187" spans="2:8" x14ac:dyDescent="0.25">
      <c r="B187" s="61" t="s">
        <v>242</v>
      </c>
      <c r="C187" s="51" t="s">
        <v>243</v>
      </c>
      <c r="D187" s="55">
        <v>4.4000000000000004</v>
      </c>
      <c r="E187" s="56">
        <v>4571</v>
      </c>
      <c r="F187" s="57">
        <v>21</v>
      </c>
      <c r="G187" s="50">
        <v>2011</v>
      </c>
      <c r="H187" s="51" t="s">
        <v>9</v>
      </c>
    </row>
    <row r="188" spans="2:8" x14ac:dyDescent="0.25">
      <c r="B188" s="60" t="s">
        <v>244</v>
      </c>
      <c r="C188" s="49" t="s">
        <v>245</v>
      </c>
      <c r="D188" s="52">
        <v>4.0999999999999996</v>
      </c>
      <c r="E188" s="53">
        <v>29651</v>
      </c>
      <c r="F188" s="54">
        <v>14</v>
      </c>
      <c r="G188" s="48">
        <v>2013</v>
      </c>
      <c r="H188" s="49" t="s">
        <v>12</v>
      </c>
    </row>
    <row r="189" spans="2:8" x14ac:dyDescent="0.25">
      <c r="B189" s="61" t="s">
        <v>246</v>
      </c>
      <c r="C189" s="51" t="s">
        <v>247</v>
      </c>
      <c r="D189" s="55">
        <v>4.5999999999999996</v>
      </c>
      <c r="E189" s="56">
        <v>5299</v>
      </c>
      <c r="F189" s="57">
        <v>20</v>
      </c>
      <c r="G189" s="50">
        <v>2011</v>
      </c>
      <c r="H189" s="51" t="s">
        <v>12</v>
      </c>
    </row>
    <row r="190" spans="2:8" x14ac:dyDescent="0.25">
      <c r="B190" s="60" t="s">
        <v>248</v>
      </c>
      <c r="C190" s="49" t="s">
        <v>249</v>
      </c>
      <c r="D190" s="52">
        <v>4.4000000000000004</v>
      </c>
      <c r="E190" s="53">
        <v>7396</v>
      </c>
      <c r="F190" s="54">
        <v>13</v>
      </c>
      <c r="G190" s="48">
        <v>2019</v>
      </c>
      <c r="H190" s="49" t="s">
        <v>9</v>
      </c>
    </row>
    <row r="191" spans="2:8" x14ac:dyDescent="0.25">
      <c r="B191" s="61" t="s">
        <v>248</v>
      </c>
      <c r="C191" s="51" t="s">
        <v>249</v>
      </c>
      <c r="D191" s="55">
        <v>4.4000000000000004</v>
      </c>
      <c r="E191" s="56">
        <v>7396</v>
      </c>
      <c r="F191" s="57">
        <v>13</v>
      </c>
      <c r="G191" s="50">
        <v>2018</v>
      </c>
      <c r="H191" s="51" t="s">
        <v>9</v>
      </c>
    </row>
    <row r="192" spans="2:8" x14ac:dyDescent="0.25">
      <c r="B192" s="60" t="s">
        <v>250</v>
      </c>
      <c r="C192" s="49" t="s">
        <v>251</v>
      </c>
      <c r="D192" s="52">
        <v>4.8</v>
      </c>
      <c r="E192" s="53">
        <v>7062</v>
      </c>
      <c r="F192" s="54">
        <v>12</v>
      </c>
      <c r="G192" s="48">
        <v>2019</v>
      </c>
      <c r="H192" s="49" t="s">
        <v>9</v>
      </c>
    </row>
    <row r="193" spans="2:8" x14ac:dyDescent="0.25">
      <c r="B193" s="61" t="s">
        <v>252</v>
      </c>
      <c r="C193" s="51" t="s">
        <v>253</v>
      </c>
      <c r="D193" s="55">
        <v>4.9000000000000004</v>
      </c>
      <c r="E193" s="56">
        <v>19576</v>
      </c>
      <c r="F193" s="57">
        <v>8</v>
      </c>
      <c r="G193" s="50">
        <v>2011</v>
      </c>
      <c r="H193" s="51" t="s">
        <v>9</v>
      </c>
    </row>
    <row r="194" spans="2:8" x14ac:dyDescent="0.25">
      <c r="B194" s="60" t="s">
        <v>252</v>
      </c>
      <c r="C194" s="49" t="s">
        <v>253</v>
      </c>
      <c r="D194" s="52">
        <v>4.9000000000000004</v>
      </c>
      <c r="E194" s="53">
        <v>19576</v>
      </c>
      <c r="F194" s="54">
        <v>8</v>
      </c>
      <c r="G194" s="48">
        <v>2012</v>
      </c>
      <c r="H194" s="49" t="s">
        <v>9</v>
      </c>
    </row>
    <row r="195" spans="2:8" x14ac:dyDescent="0.25">
      <c r="B195" s="61" t="s">
        <v>252</v>
      </c>
      <c r="C195" s="51" t="s">
        <v>253</v>
      </c>
      <c r="D195" s="55">
        <v>4.9000000000000004</v>
      </c>
      <c r="E195" s="56">
        <v>19576</v>
      </c>
      <c r="F195" s="57">
        <v>8</v>
      </c>
      <c r="G195" s="50">
        <v>2013</v>
      </c>
      <c r="H195" s="51" t="s">
        <v>9</v>
      </c>
    </row>
    <row r="196" spans="2:8" x14ac:dyDescent="0.25">
      <c r="B196" s="60" t="s">
        <v>252</v>
      </c>
      <c r="C196" s="49" t="s">
        <v>253</v>
      </c>
      <c r="D196" s="52">
        <v>4.9000000000000004</v>
      </c>
      <c r="E196" s="53">
        <v>19576</v>
      </c>
      <c r="F196" s="54">
        <v>8</v>
      </c>
      <c r="G196" s="48">
        <v>2014</v>
      </c>
      <c r="H196" s="49" t="s">
        <v>9</v>
      </c>
    </row>
    <row r="197" spans="2:8" x14ac:dyDescent="0.25">
      <c r="B197" s="61" t="s">
        <v>252</v>
      </c>
      <c r="C197" s="51" t="s">
        <v>253</v>
      </c>
      <c r="D197" s="55">
        <v>4.9000000000000004</v>
      </c>
      <c r="E197" s="56">
        <v>19576</v>
      </c>
      <c r="F197" s="57">
        <v>8</v>
      </c>
      <c r="G197" s="50">
        <v>2015</v>
      </c>
      <c r="H197" s="51" t="s">
        <v>9</v>
      </c>
    </row>
    <row r="198" spans="2:8" x14ac:dyDescent="0.25">
      <c r="B198" s="60" t="s">
        <v>252</v>
      </c>
      <c r="C198" s="49" t="s">
        <v>253</v>
      </c>
      <c r="D198" s="52">
        <v>4.9000000000000004</v>
      </c>
      <c r="E198" s="53">
        <v>19576</v>
      </c>
      <c r="F198" s="54">
        <v>8</v>
      </c>
      <c r="G198" s="48">
        <v>2016</v>
      </c>
      <c r="H198" s="49" t="s">
        <v>9</v>
      </c>
    </row>
    <row r="199" spans="2:8" x14ac:dyDescent="0.25">
      <c r="B199" s="61" t="s">
        <v>254</v>
      </c>
      <c r="C199" s="51" t="s">
        <v>168</v>
      </c>
      <c r="D199" s="55">
        <v>4.5999999999999996</v>
      </c>
      <c r="E199" s="56">
        <v>978</v>
      </c>
      <c r="F199" s="57">
        <v>0</v>
      </c>
      <c r="G199" s="50">
        <v>2014</v>
      </c>
      <c r="H199" s="51" t="s">
        <v>12</v>
      </c>
    </row>
    <row r="200" spans="2:8" x14ac:dyDescent="0.25">
      <c r="B200" s="60" t="s">
        <v>255</v>
      </c>
      <c r="C200" s="49" t="s">
        <v>11</v>
      </c>
      <c r="D200" s="52">
        <v>4.5</v>
      </c>
      <c r="E200" s="53">
        <v>4748</v>
      </c>
      <c r="F200" s="54">
        <v>12</v>
      </c>
      <c r="G200" s="48">
        <v>2013</v>
      </c>
      <c r="H200" s="49" t="s">
        <v>12</v>
      </c>
    </row>
    <row r="201" spans="2:8" x14ac:dyDescent="0.25">
      <c r="B201" s="61" t="s">
        <v>256</v>
      </c>
      <c r="C201" s="51" t="s">
        <v>257</v>
      </c>
      <c r="D201" s="55">
        <v>4.5999999999999996</v>
      </c>
      <c r="E201" s="56">
        <v>8393</v>
      </c>
      <c r="F201" s="57">
        <v>17</v>
      </c>
      <c r="G201" s="50">
        <v>2017</v>
      </c>
      <c r="H201" s="51" t="s">
        <v>9</v>
      </c>
    </row>
    <row r="202" spans="2:8" x14ac:dyDescent="0.25">
      <c r="B202" s="60" t="s">
        <v>258</v>
      </c>
      <c r="C202" s="49" t="s">
        <v>259</v>
      </c>
      <c r="D202" s="52">
        <v>4.5</v>
      </c>
      <c r="E202" s="53">
        <v>11391</v>
      </c>
      <c r="F202" s="54">
        <v>12</v>
      </c>
      <c r="G202" s="48">
        <v>2013</v>
      </c>
      <c r="H202" s="49" t="s">
        <v>9</v>
      </c>
    </row>
    <row r="203" spans="2:8" x14ac:dyDescent="0.25">
      <c r="B203" s="61" t="s">
        <v>260</v>
      </c>
      <c r="C203" s="51" t="s">
        <v>259</v>
      </c>
      <c r="D203" s="55">
        <v>4.5999999999999996</v>
      </c>
      <c r="E203" s="56">
        <v>8634</v>
      </c>
      <c r="F203" s="57">
        <v>25</v>
      </c>
      <c r="G203" s="50">
        <v>2012</v>
      </c>
      <c r="H203" s="51" t="s">
        <v>9</v>
      </c>
    </row>
    <row r="204" spans="2:8" x14ac:dyDescent="0.25">
      <c r="B204" s="60" t="s">
        <v>261</v>
      </c>
      <c r="C204" s="49" t="s">
        <v>259</v>
      </c>
      <c r="D204" s="52">
        <v>4.7</v>
      </c>
      <c r="E204" s="53">
        <v>9342</v>
      </c>
      <c r="F204" s="54">
        <v>10</v>
      </c>
      <c r="G204" s="48">
        <v>2011</v>
      </c>
      <c r="H204" s="49" t="s">
        <v>9</v>
      </c>
    </row>
    <row r="205" spans="2:8" x14ac:dyDescent="0.25">
      <c r="B205" s="61" t="s">
        <v>261</v>
      </c>
      <c r="C205" s="51" t="s">
        <v>259</v>
      </c>
      <c r="D205" s="55">
        <v>4.7</v>
      </c>
      <c r="E205" s="56">
        <v>9342</v>
      </c>
      <c r="F205" s="57">
        <v>10</v>
      </c>
      <c r="G205" s="50">
        <v>2012</v>
      </c>
      <c r="H205" s="51" t="s">
        <v>9</v>
      </c>
    </row>
    <row r="206" spans="2:8" x14ac:dyDescent="0.25">
      <c r="B206" s="60" t="s">
        <v>262</v>
      </c>
      <c r="C206" s="49" t="s">
        <v>259</v>
      </c>
      <c r="D206" s="52">
        <v>4.5999999999999996</v>
      </c>
      <c r="E206" s="53">
        <v>10927</v>
      </c>
      <c r="F206" s="54">
        <v>6</v>
      </c>
      <c r="G206" s="48">
        <v>2014</v>
      </c>
      <c r="H206" s="49" t="s">
        <v>9</v>
      </c>
    </row>
    <row r="207" spans="2:8" x14ac:dyDescent="0.25">
      <c r="B207" s="61" t="s">
        <v>263</v>
      </c>
      <c r="C207" s="51" t="s">
        <v>259</v>
      </c>
      <c r="D207" s="55">
        <v>4.5999999999999996</v>
      </c>
      <c r="E207" s="56">
        <v>5235</v>
      </c>
      <c r="F207" s="57">
        <v>5</v>
      </c>
      <c r="G207" s="50">
        <v>2015</v>
      </c>
      <c r="H207" s="51" t="s">
        <v>9</v>
      </c>
    </row>
    <row r="208" spans="2:8" x14ac:dyDescent="0.25">
      <c r="B208" s="60" t="s">
        <v>264</v>
      </c>
      <c r="C208" s="49" t="s">
        <v>259</v>
      </c>
      <c r="D208" s="52">
        <v>4.8</v>
      </c>
      <c r="E208" s="53">
        <v>8916</v>
      </c>
      <c r="F208" s="54">
        <v>6</v>
      </c>
      <c r="G208" s="48">
        <v>2016</v>
      </c>
      <c r="H208" s="49" t="s">
        <v>9</v>
      </c>
    </row>
    <row r="209" spans="2:8" x14ac:dyDescent="0.25">
      <c r="B209" s="61" t="s">
        <v>265</v>
      </c>
      <c r="C209" s="51" t="s">
        <v>266</v>
      </c>
      <c r="D209" s="55">
        <v>4.8</v>
      </c>
      <c r="E209" s="56">
        <v>2507</v>
      </c>
      <c r="F209" s="57">
        <v>8</v>
      </c>
      <c r="G209" s="50">
        <v>2018</v>
      </c>
      <c r="H209" s="51" t="s">
        <v>9</v>
      </c>
    </row>
    <row r="210" spans="2:8" x14ac:dyDescent="0.25">
      <c r="B210" s="60" t="s">
        <v>267</v>
      </c>
      <c r="C210" s="49" t="s">
        <v>268</v>
      </c>
      <c r="D210" s="52">
        <v>4.5</v>
      </c>
      <c r="E210" s="53">
        <v>3673</v>
      </c>
      <c r="F210" s="54">
        <v>4</v>
      </c>
      <c r="G210" s="48">
        <v>2013</v>
      </c>
      <c r="H210" s="49" t="s">
        <v>9</v>
      </c>
    </row>
    <row r="211" spans="2:8" x14ac:dyDescent="0.25">
      <c r="B211" s="61" t="s">
        <v>267</v>
      </c>
      <c r="C211" s="51" t="s">
        <v>268</v>
      </c>
      <c r="D211" s="55">
        <v>4.5</v>
      </c>
      <c r="E211" s="56">
        <v>3673</v>
      </c>
      <c r="F211" s="57">
        <v>4</v>
      </c>
      <c r="G211" s="50">
        <v>2014</v>
      </c>
      <c r="H211" s="51" t="s">
        <v>9</v>
      </c>
    </row>
    <row r="212" spans="2:8" x14ac:dyDescent="0.25">
      <c r="B212" s="60" t="s">
        <v>267</v>
      </c>
      <c r="C212" s="49" t="s">
        <v>268</v>
      </c>
      <c r="D212" s="52">
        <v>4.5</v>
      </c>
      <c r="E212" s="53">
        <v>3673</v>
      </c>
      <c r="F212" s="54">
        <v>4</v>
      </c>
      <c r="G212" s="48">
        <v>2015</v>
      </c>
      <c r="H212" s="49" t="s">
        <v>9</v>
      </c>
    </row>
    <row r="213" spans="2:8" x14ac:dyDescent="0.25">
      <c r="B213" s="61" t="s">
        <v>269</v>
      </c>
      <c r="C213" s="51" t="s">
        <v>270</v>
      </c>
      <c r="D213" s="55">
        <v>4.9000000000000004</v>
      </c>
      <c r="E213" s="56">
        <v>11881</v>
      </c>
      <c r="F213" s="57">
        <v>13</v>
      </c>
      <c r="G213" s="50">
        <v>2018</v>
      </c>
      <c r="H213" s="51" t="s">
        <v>12</v>
      </c>
    </row>
    <row r="214" spans="2:8" x14ac:dyDescent="0.25">
      <c r="B214" s="60" t="s">
        <v>271</v>
      </c>
      <c r="C214" s="49" t="s">
        <v>268</v>
      </c>
      <c r="D214" s="52">
        <v>4.5999999999999996</v>
      </c>
      <c r="E214" s="53">
        <v>6990</v>
      </c>
      <c r="F214" s="54">
        <v>4</v>
      </c>
      <c r="G214" s="48">
        <v>2013</v>
      </c>
      <c r="H214" s="49" t="s">
        <v>9</v>
      </c>
    </row>
    <row r="215" spans="2:8" x14ac:dyDescent="0.25">
      <c r="B215" s="61" t="s">
        <v>271</v>
      </c>
      <c r="C215" s="51" t="s">
        <v>268</v>
      </c>
      <c r="D215" s="55">
        <v>4.5999999999999996</v>
      </c>
      <c r="E215" s="56">
        <v>6990</v>
      </c>
      <c r="F215" s="57">
        <v>4</v>
      </c>
      <c r="G215" s="50">
        <v>2014</v>
      </c>
      <c r="H215" s="51" t="s">
        <v>9</v>
      </c>
    </row>
    <row r="216" spans="2:8" x14ac:dyDescent="0.25">
      <c r="B216" s="60" t="s">
        <v>271</v>
      </c>
      <c r="C216" s="49" t="s">
        <v>268</v>
      </c>
      <c r="D216" s="52">
        <v>4.5999999999999996</v>
      </c>
      <c r="E216" s="53">
        <v>6990</v>
      </c>
      <c r="F216" s="54">
        <v>4</v>
      </c>
      <c r="G216" s="48">
        <v>2015</v>
      </c>
      <c r="H216" s="49" t="s">
        <v>9</v>
      </c>
    </row>
    <row r="217" spans="2:8" x14ac:dyDescent="0.25">
      <c r="B217" s="61" t="s">
        <v>271</v>
      </c>
      <c r="C217" s="51" t="s">
        <v>268</v>
      </c>
      <c r="D217" s="55">
        <v>4.5999999999999996</v>
      </c>
      <c r="E217" s="56">
        <v>6990</v>
      </c>
      <c r="F217" s="57">
        <v>4</v>
      </c>
      <c r="G217" s="50">
        <v>2016</v>
      </c>
      <c r="H217" s="51" t="s">
        <v>9</v>
      </c>
    </row>
    <row r="218" spans="2:8" x14ac:dyDescent="0.25">
      <c r="B218" s="60" t="s">
        <v>271</v>
      </c>
      <c r="C218" s="49" t="s">
        <v>268</v>
      </c>
      <c r="D218" s="52">
        <v>4.5999999999999996</v>
      </c>
      <c r="E218" s="53">
        <v>6990</v>
      </c>
      <c r="F218" s="54">
        <v>4</v>
      </c>
      <c r="G218" s="48">
        <v>2017</v>
      </c>
      <c r="H218" s="49" t="s">
        <v>9</v>
      </c>
    </row>
    <row r="219" spans="2:8" x14ac:dyDescent="0.25">
      <c r="B219" s="61" t="s">
        <v>272</v>
      </c>
      <c r="C219" s="51" t="s">
        <v>273</v>
      </c>
      <c r="D219" s="55">
        <v>4.5</v>
      </c>
      <c r="E219" s="56">
        <v>6132</v>
      </c>
      <c r="F219" s="57">
        <v>13</v>
      </c>
      <c r="G219" s="50">
        <v>2013</v>
      </c>
      <c r="H219" s="51" t="s">
        <v>9</v>
      </c>
    </row>
    <row r="220" spans="2:8" x14ac:dyDescent="0.25">
      <c r="B220" s="60" t="s">
        <v>274</v>
      </c>
      <c r="C220" s="49" t="s">
        <v>275</v>
      </c>
      <c r="D220" s="52">
        <v>4.5</v>
      </c>
      <c r="E220" s="53">
        <v>3014</v>
      </c>
      <c r="F220" s="54">
        <v>21</v>
      </c>
      <c r="G220" s="48">
        <v>2017</v>
      </c>
      <c r="H220" s="49" t="s">
        <v>9</v>
      </c>
    </row>
    <row r="221" spans="2:8" x14ac:dyDescent="0.25">
      <c r="B221" s="61" t="s">
        <v>276</v>
      </c>
      <c r="C221" s="51" t="s">
        <v>277</v>
      </c>
      <c r="D221" s="55">
        <v>4.4000000000000004</v>
      </c>
      <c r="E221" s="56">
        <v>7550</v>
      </c>
      <c r="F221" s="57">
        <v>6</v>
      </c>
      <c r="G221" s="50">
        <v>2018</v>
      </c>
      <c r="H221" s="51" t="s">
        <v>9</v>
      </c>
    </row>
    <row r="222" spans="2:8" x14ac:dyDescent="0.25">
      <c r="B222" s="60" t="s">
        <v>278</v>
      </c>
      <c r="C222" s="49" t="s">
        <v>279</v>
      </c>
      <c r="D222" s="52">
        <v>4.8</v>
      </c>
      <c r="E222" s="53">
        <v>3828</v>
      </c>
      <c r="F222" s="54">
        <v>15</v>
      </c>
      <c r="G222" s="48">
        <v>2009</v>
      </c>
      <c r="H222" s="49" t="s">
        <v>9</v>
      </c>
    </row>
    <row r="223" spans="2:8" x14ac:dyDescent="0.25">
      <c r="B223" s="61" t="s">
        <v>280</v>
      </c>
      <c r="C223" s="51" t="s">
        <v>281</v>
      </c>
      <c r="D223" s="55">
        <v>4.5</v>
      </c>
      <c r="E223" s="56">
        <v>2752</v>
      </c>
      <c r="F223" s="57">
        <v>18</v>
      </c>
      <c r="G223" s="50">
        <v>2010</v>
      </c>
      <c r="H223" s="51" t="s">
        <v>9</v>
      </c>
    </row>
    <row r="224" spans="2:8" x14ac:dyDescent="0.25">
      <c r="B224" s="60" t="s">
        <v>282</v>
      </c>
      <c r="C224" s="49" t="s">
        <v>283</v>
      </c>
      <c r="D224" s="52">
        <v>4.0999999999999996</v>
      </c>
      <c r="E224" s="53">
        <v>1467</v>
      </c>
      <c r="F224" s="54">
        <v>10</v>
      </c>
      <c r="G224" s="48">
        <v>2010</v>
      </c>
      <c r="H224" s="49" t="s">
        <v>12</v>
      </c>
    </row>
    <row r="225" spans="2:8" x14ac:dyDescent="0.25">
      <c r="B225" s="61" t="s">
        <v>284</v>
      </c>
      <c r="C225" s="51" t="s">
        <v>285</v>
      </c>
      <c r="D225" s="55">
        <v>4.9000000000000004</v>
      </c>
      <c r="E225" s="56">
        <v>1884</v>
      </c>
      <c r="F225" s="57">
        <v>0</v>
      </c>
      <c r="G225" s="50">
        <v>2014</v>
      </c>
      <c r="H225" s="51" t="s">
        <v>12</v>
      </c>
    </row>
    <row r="226" spans="2:8" x14ac:dyDescent="0.25">
      <c r="B226" s="60" t="s">
        <v>286</v>
      </c>
      <c r="C226" s="49" t="s">
        <v>287</v>
      </c>
      <c r="D226" s="52">
        <v>4.5</v>
      </c>
      <c r="E226" s="53">
        <v>25706</v>
      </c>
      <c r="F226" s="54">
        <v>12</v>
      </c>
      <c r="G226" s="48">
        <v>2018</v>
      </c>
      <c r="H226" s="49" t="s">
        <v>12</v>
      </c>
    </row>
    <row r="227" spans="2:8" x14ac:dyDescent="0.25">
      <c r="B227" s="61" t="s">
        <v>288</v>
      </c>
      <c r="C227" s="51" t="s">
        <v>289</v>
      </c>
      <c r="D227" s="55">
        <v>4.5</v>
      </c>
      <c r="E227" s="56">
        <v>8491</v>
      </c>
      <c r="F227" s="57">
        <v>7</v>
      </c>
      <c r="G227" s="50">
        <v>2014</v>
      </c>
      <c r="H227" s="51" t="s">
        <v>12</v>
      </c>
    </row>
    <row r="228" spans="2:8" x14ac:dyDescent="0.25">
      <c r="B228" s="60" t="s">
        <v>290</v>
      </c>
      <c r="C228" s="49" t="s">
        <v>291</v>
      </c>
      <c r="D228" s="52">
        <v>4.2</v>
      </c>
      <c r="E228" s="53">
        <v>1649</v>
      </c>
      <c r="F228" s="54">
        <v>13</v>
      </c>
      <c r="G228" s="48">
        <v>2011</v>
      </c>
      <c r="H228" s="49" t="s">
        <v>9</v>
      </c>
    </row>
    <row r="229" spans="2:8" x14ac:dyDescent="0.25">
      <c r="B229" s="61" t="s">
        <v>292</v>
      </c>
      <c r="C229" s="51" t="s">
        <v>293</v>
      </c>
      <c r="D229" s="55">
        <v>4.8</v>
      </c>
      <c r="E229" s="56">
        <v>18613</v>
      </c>
      <c r="F229" s="57">
        <v>5</v>
      </c>
      <c r="G229" s="50">
        <v>2014</v>
      </c>
      <c r="H229" s="51" t="s">
        <v>12</v>
      </c>
    </row>
    <row r="230" spans="2:8" x14ac:dyDescent="0.25">
      <c r="B230" s="60" t="s">
        <v>292</v>
      </c>
      <c r="C230" s="49" t="s">
        <v>293</v>
      </c>
      <c r="D230" s="52">
        <v>4.8</v>
      </c>
      <c r="E230" s="53">
        <v>18613</v>
      </c>
      <c r="F230" s="54">
        <v>5</v>
      </c>
      <c r="G230" s="48">
        <v>2015</v>
      </c>
      <c r="H230" s="49" t="s">
        <v>12</v>
      </c>
    </row>
    <row r="231" spans="2:8" x14ac:dyDescent="0.25">
      <c r="B231" s="61" t="s">
        <v>294</v>
      </c>
      <c r="C231" s="51" t="s">
        <v>224</v>
      </c>
      <c r="D231" s="55">
        <v>4.8</v>
      </c>
      <c r="E231" s="56">
        <v>9867</v>
      </c>
      <c r="F231" s="57">
        <v>16</v>
      </c>
      <c r="G231" s="50">
        <v>2018</v>
      </c>
      <c r="H231" s="51" t="s">
        <v>9</v>
      </c>
    </row>
    <row r="232" spans="2:8" x14ac:dyDescent="0.25">
      <c r="B232" s="60" t="s">
        <v>295</v>
      </c>
      <c r="C232" s="49" t="s">
        <v>64</v>
      </c>
      <c r="D232" s="52">
        <v>4.5</v>
      </c>
      <c r="E232" s="53">
        <v>1386</v>
      </c>
      <c r="F232" s="54">
        <v>20</v>
      </c>
      <c r="G232" s="48">
        <v>2014</v>
      </c>
      <c r="H232" s="49" t="s">
        <v>9</v>
      </c>
    </row>
    <row r="233" spans="2:8" x14ac:dyDescent="0.25">
      <c r="B233" s="61" t="s">
        <v>296</v>
      </c>
      <c r="C233" s="51" t="s">
        <v>297</v>
      </c>
      <c r="D233" s="55">
        <v>4.7</v>
      </c>
      <c r="E233" s="56">
        <v>10199</v>
      </c>
      <c r="F233" s="57">
        <v>11</v>
      </c>
      <c r="G233" s="50">
        <v>2017</v>
      </c>
      <c r="H233" s="51" t="s">
        <v>9</v>
      </c>
    </row>
    <row r="234" spans="2:8" x14ac:dyDescent="0.25">
      <c r="B234" s="60" t="s">
        <v>298</v>
      </c>
      <c r="C234" s="49" t="s">
        <v>299</v>
      </c>
      <c r="D234" s="52">
        <v>4.8</v>
      </c>
      <c r="E234" s="53">
        <v>2926</v>
      </c>
      <c r="F234" s="54">
        <v>27</v>
      </c>
      <c r="G234" s="48">
        <v>2009</v>
      </c>
      <c r="H234" s="49" t="s">
        <v>9</v>
      </c>
    </row>
    <row r="235" spans="2:8" x14ac:dyDescent="0.25">
      <c r="B235" s="61" t="s">
        <v>300</v>
      </c>
      <c r="C235" s="51" t="s">
        <v>301</v>
      </c>
      <c r="D235" s="55">
        <v>4.7</v>
      </c>
      <c r="E235" s="56">
        <v>17739</v>
      </c>
      <c r="F235" s="57">
        <v>8</v>
      </c>
      <c r="G235" s="50">
        <v>2016</v>
      </c>
      <c r="H235" s="51" t="s">
        <v>9</v>
      </c>
    </row>
    <row r="236" spans="2:8" x14ac:dyDescent="0.25">
      <c r="B236" s="60" t="s">
        <v>300</v>
      </c>
      <c r="C236" s="49" t="s">
        <v>301</v>
      </c>
      <c r="D236" s="52">
        <v>4.7</v>
      </c>
      <c r="E236" s="53">
        <v>17739</v>
      </c>
      <c r="F236" s="54">
        <v>8</v>
      </c>
      <c r="G236" s="48">
        <v>2017</v>
      </c>
      <c r="H236" s="49" t="s">
        <v>9</v>
      </c>
    </row>
    <row r="237" spans="2:8" x14ac:dyDescent="0.25">
      <c r="B237" s="61" t="s">
        <v>300</v>
      </c>
      <c r="C237" s="51" t="s">
        <v>301</v>
      </c>
      <c r="D237" s="55">
        <v>4.7</v>
      </c>
      <c r="E237" s="56">
        <v>17739</v>
      </c>
      <c r="F237" s="57">
        <v>8</v>
      </c>
      <c r="G237" s="50">
        <v>2018</v>
      </c>
      <c r="H237" s="51" t="s">
        <v>9</v>
      </c>
    </row>
    <row r="238" spans="2:8" x14ac:dyDescent="0.25">
      <c r="B238" s="60" t="s">
        <v>302</v>
      </c>
      <c r="C238" s="49" t="s">
        <v>303</v>
      </c>
      <c r="D238" s="52">
        <v>4.4000000000000004</v>
      </c>
      <c r="E238" s="53">
        <v>3113</v>
      </c>
      <c r="F238" s="54">
        <v>6</v>
      </c>
      <c r="G238" s="48">
        <v>2017</v>
      </c>
      <c r="H238" s="49" t="s">
        <v>9</v>
      </c>
    </row>
    <row r="239" spans="2:8" x14ac:dyDescent="0.25">
      <c r="B239" s="61" t="s">
        <v>304</v>
      </c>
      <c r="C239" s="51" t="s">
        <v>305</v>
      </c>
      <c r="D239" s="55">
        <v>4.5999999999999996</v>
      </c>
      <c r="E239" s="56">
        <v>5542</v>
      </c>
      <c r="F239" s="57">
        <v>10</v>
      </c>
      <c r="G239" s="50">
        <v>2014</v>
      </c>
      <c r="H239" s="51" t="s">
        <v>9</v>
      </c>
    </row>
    <row r="240" spans="2:8" x14ac:dyDescent="0.25">
      <c r="B240" s="60" t="s">
        <v>304</v>
      </c>
      <c r="C240" s="49" t="s">
        <v>305</v>
      </c>
      <c r="D240" s="52">
        <v>4.5999999999999996</v>
      </c>
      <c r="E240" s="53">
        <v>5542</v>
      </c>
      <c r="F240" s="54">
        <v>10</v>
      </c>
      <c r="G240" s="48">
        <v>2015</v>
      </c>
      <c r="H240" s="49" t="s">
        <v>9</v>
      </c>
    </row>
    <row r="241" spans="2:8" x14ac:dyDescent="0.25">
      <c r="B241" s="61" t="s">
        <v>304</v>
      </c>
      <c r="C241" s="51" t="s">
        <v>305</v>
      </c>
      <c r="D241" s="55">
        <v>4.5999999999999996</v>
      </c>
      <c r="E241" s="56">
        <v>5542</v>
      </c>
      <c r="F241" s="57">
        <v>10</v>
      </c>
      <c r="G241" s="50">
        <v>2016</v>
      </c>
      <c r="H241" s="51" t="s">
        <v>9</v>
      </c>
    </row>
    <row r="242" spans="2:8" x14ac:dyDescent="0.25">
      <c r="B242" s="60" t="s">
        <v>306</v>
      </c>
      <c r="C242" s="49" t="s">
        <v>88</v>
      </c>
      <c r="D242" s="52">
        <v>4.5</v>
      </c>
      <c r="E242" s="53">
        <v>26741</v>
      </c>
      <c r="F242" s="54">
        <v>8</v>
      </c>
      <c r="G242" s="48">
        <v>2010</v>
      </c>
      <c r="H242" s="49" t="s">
        <v>12</v>
      </c>
    </row>
    <row r="243" spans="2:8" x14ac:dyDescent="0.25">
      <c r="B243" s="61" t="s">
        <v>306</v>
      </c>
      <c r="C243" s="51" t="s">
        <v>88</v>
      </c>
      <c r="D243" s="55">
        <v>4.5</v>
      </c>
      <c r="E243" s="56">
        <v>26741</v>
      </c>
      <c r="F243" s="57">
        <v>8</v>
      </c>
      <c r="G243" s="50">
        <v>2011</v>
      </c>
      <c r="H243" s="51" t="s">
        <v>12</v>
      </c>
    </row>
    <row r="244" spans="2:8" x14ac:dyDescent="0.25">
      <c r="B244" s="60" t="s">
        <v>306</v>
      </c>
      <c r="C244" s="49" t="s">
        <v>88</v>
      </c>
      <c r="D244" s="52">
        <v>4.5</v>
      </c>
      <c r="E244" s="53">
        <v>26741</v>
      </c>
      <c r="F244" s="54">
        <v>8</v>
      </c>
      <c r="G244" s="48">
        <v>2012</v>
      </c>
      <c r="H244" s="49" t="s">
        <v>12</v>
      </c>
    </row>
    <row r="245" spans="2:8" x14ac:dyDescent="0.25">
      <c r="B245" s="61" t="s">
        <v>307</v>
      </c>
      <c r="C245" s="51" t="s">
        <v>308</v>
      </c>
      <c r="D245" s="55">
        <v>4.8</v>
      </c>
      <c r="E245" s="56">
        <v>5347</v>
      </c>
      <c r="F245" s="57">
        <v>16</v>
      </c>
      <c r="G245" s="50">
        <v>2019</v>
      </c>
      <c r="H245" s="51" t="s">
        <v>9</v>
      </c>
    </row>
    <row r="246" spans="2:8" x14ac:dyDescent="0.25">
      <c r="B246" s="60" t="s">
        <v>309</v>
      </c>
      <c r="C246" s="49" t="s">
        <v>310</v>
      </c>
      <c r="D246" s="52">
        <v>4.8</v>
      </c>
      <c r="E246" s="53">
        <v>7866</v>
      </c>
      <c r="F246" s="54">
        <v>11</v>
      </c>
      <c r="G246" s="48">
        <v>2019</v>
      </c>
      <c r="H246" s="49" t="s">
        <v>9</v>
      </c>
    </row>
    <row r="247" spans="2:8" x14ac:dyDescent="0.25">
      <c r="B247" s="61" t="s">
        <v>311</v>
      </c>
      <c r="C247" s="51" t="s">
        <v>75</v>
      </c>
      <c r="D247" s="55">
        <v>4.5999999999999996</v>
      </c>
      <c r="E247" s="56">
        <v>5680</v>
      </c>
      <c r="F247" s="57">
        <v>10</v>
      </c>
      <c r="G247" s="50">
        <v>2009</v>
      </c>
      <c r="H247" s="51" t="s">
        <v>12</v>
      </c>
    </row>
    <row r="248" spans="2:8" x14ac:dyDescent="0.25">
      <c r="B248" s="60" t="s">
        <v>312</v>
      </c>
      <c r="C248" s="49" t="s">
        <v>313</v>
      </c>
      <c r="D248" s="52">
        <v>4.7</v>
      </c>
      <c r="E248" s="53">
        <v>5178</v>
      </c>
      <c r="F248" s="54">
        <v>9</v>
      </c>
      <c r="G248" s="48">
        <v>2016</v>
      </c>
      <c r="H248" s="49" t="s">
        <v>9</v>
      </c>
    </row>
    <row r="249" spans="2:8" x14ac:dyDescent="0.25">
      <c r="B249" s="61" t="s">
        <v>314</v>
      </c>
      <c r="C249" s="51" t="s">
        <v>315</v>
      </c>
      <c r="D249" s="55">
        <v>4.5999999999999996</v>
      </c>
      <c r="E249" s="56">
        <v>8093</v>
      </c>
      <c r="F249" s="57">
        <v>14</v>
      </c>
      <c r="G249" s="50">
        <v>2012</v>
      </c>
      <c r="H249" s="51" t="s">
        <v>9</v>
      </c>
    </row>
    <row r="250" spans="2:8" x14ac:dyDescent="0.25">
      <c r="B250" s="60" t="s">
        <v>316</v>
      </c>
      <c r="C250" s="49" t="s">
        <v>317</v>
      </c>
      <c r="D250" s="52">
        <v>4.9000000000000004</v>
      </c>
      <c r="E250" s="53">
        <v>3192</v>
      </c>
      <c r="F250" s="54">
        <v>22</v>
      </c>
      <c r="G250" s="48">
        <v>2017</v>
      </c>
      <c r="H250" s="49" t="s">
        <v>9</v>
      </c>
    </row>
    <row r="251" spans="2:8" x14ac:dyDescent="0.25">
      <c r="B251" s="61" t="s">
        <v>318</v>
      </c>
      <c r="C251" s="51" t="s">
        <v>319</v>
      </c>
      <c r="D251" s="55">
        <v>4.9000000000000004</v>
      </c>
      <c r="E251" s="56">
        <v>21834</v>
      </c>
      <c r="F251" s="57">
        <v>8</v>
      </c>
      <c r="G251" s="50">
        <v>2012</v>
      </c>
      <c r="H251" s="51" t="s">
        <v>12</v>
      </c>
    </row>
    <row r="252" spans="2:8" x14ac:dyDescent="0.25">
      <c r="B252" s="60" t="s">
        <v>318</v>
      </c>
      <c r="C252" s="49" t="s">
        <v>319</v>
      </c>
      <c r="D252" s="52">
        <v>4.9000000000000004</v>
      </c>
      <c r="E252" s="53">
        <v>21834</v>
      </c>
      <c r="F252" s="54">
        <v>8</v>
      </c>
      <c r="G252" s="48">
        <v>2013</v>
      </c>
      <c r="H252" s="49" t="s">
        <v>12</v>
      </c>
    </row>
    <row r="253" spans="2:8" x14ac:dyDescent="0.25">
      <c r="B253" s="61" t="s">
        <v>318</v>
      </c>
      <c r="C253" s="51" t="s">
        <v>319</v>
      </c>
      <c r="D253" s="55">
        <v>4.9000000000000004</v>
      </c>
      <c r="E253" s="56">
        <v>21834</v>
      </c>
      <c r="F253" s="57">
        <v>8</v>
      </c>
      <c r="G253" s="50">
        <v>2014</v>
      </c>
      <c r="H253" s="51" t="s">
        <v>12</v>
      </c>
    </row>
    <row r="254" spans="2:8" x14ac:dyDescent="0.25">
      <c r="B254" s="60" t="s">
        <v>318</v>
      </c>
      <c r="C254" s="49" t="s">
        <v>319</v>
      </c>
      <c r="D254" s="52">
        <v>4.9000000000000004</v>
      </c>
      <c r="E254" s="53">
        <v>21834</v>
      </c>
      <c r="F254" s="54">
        <v>8</v>
      </c>
      <c r="G254" s="48">
        <v>2015</v>
      </c>
      <c r="H254" s="49" t="s">
        <v>12</v>
      </c>
    </row>
    <row r="255" spans="2:8" x14ac:dyDescent="0.25">
      <c r="B255" s="61" t="s">
        <v>318</v>
      </c>
      <c r="C255" s="51" t="s">
        <v>319</v>
      </c>
      <c r="D255" s="55">
        <v>4.9000000000000004</v>
      </c>
      <c r="E255" s="56">
        <v>21834</v>
      </c>
      <c r="F255" s="57">
        <v>8</v>
      </c>
      <c r="G255" s="50">
        <v>2016</v>
      </c>
      <c r="H255" s="51" t="s">
        <v>12</v>
      </c>
    </row>
    <row r="256" spans="2:8" x14ac:dyDescent="0.25">
      <c r="B256" s="60" t="s">
        <v>318</v>
      </c>
      <c r="C256" s="49" t="s">
        <v>319</v>
      </c>
      <c r="D256" s="52">
        <v>4.9000000000000004</v>
      </c>
      <c r="E256" s="53">
        <v>21834</v>
      </c>
      <c r="F256" s="54">
        <v>8</v>
      </c>
      <c r="G256" s="48">
        <v>2017</v>
      </c>
      <c r="H256" s="49" t="s">
        <v>12</v>
      </c>
    </row>
    <row r="257" spans="2:8" x14ac:dyDescent="0.25">
      <c r="B257" s="61" t="s">
        <v>318</v>
      </c>
      <c r="C257" s="51" t="s">
        <v>319</v>
      </c>
      <c r="D257" s="55">
        <v>4.9000000000000004</v>
      </c>
      <c r="E257" s="56">
        <v>21834</v>
      </c>
      <c r="F257" s="57">
        <v>8</v>
      </c>
      <c r="G257" s="50">
        <v>2018</v>
      </c>
      <c r="H257" s="51" t="s">
        <v>12</v>
      </c>
    </row>
    <row r="258" spans="2:8" x14ac:dyDescent="0.25">
      <c r="B258" s="60" t="s">
        <v>318</v>
      </c>
      <c r="C258" s="49" t="s">
        <v>319</v>
      </c>
      <c r="D258" s="52">
        <v>4.9000000000000004</v>
      </c>
      <c r="E258" s="53">
        <v>21834</v>
      </c>
      <c r="F258" s="54">
        <v>8</v>
      </c>
      <c r="G258" s="48">
        <v>2019</v>
      </c>
      <c r="H258" s="49" t="s">
        <v>12</v>
      </c>
    </row>
    <row r="259" spans="2:8" x14ac:dyDescent="0.25">
      <c r="B259" s="61" t="s">
        <v>320</v>
      </c>
      <c r="C259" s="51" t="s">
        <v>80</v>
      </c>
      <c r="D259" s="55">
        <v>4.8</v>
      </c>
      <c r="E259" s="56">
        <v>6169</v>
      </c>
      <c r="F259" s="57">
        <v>7</v>
      </c>
      <c r="G259" s="50">
        <v>2015</v>
      </c>
      <c r="H259" s="51" t="s">
        <v>12</v>
      </c>
    </row>
    <row r="260" spans="2:8" x14ac:dyDescent="0.25">
      <c r="B260" s="60" t="s">
        <v>321</v>
      </c>
      <c r="C260" s="49" t="s">
        <v>322</v>
      </c>
      <c r="D260" s="52">
        <v>4.2</v>
      </c>
      <c r="E260" s="53">
        <v>4519</v>
      </c>
      <c r="F260" s="54">
        <v>12</v>
      </c>
      <c r="G260" s="48">
        <v>2009</v>
      </c>
      <c r="H260" s="49" t="s">
        <v>12</v>
      </c>
    </row>
    <row r="261" spans="2:8" x14ac:dyDescent="0.25">
      <c r="B261" s="61" t="s">
        <v>323</v>
      </c>
      <c r="C261" s="51" t="s">
        <v>324</v>
      </c>
      <c r="D261" s="55">
        <v>4.5999999999999996</v>
      </c>
      <c r="E261" s="56">
        <v>3163</v>
      </c>
      <c r="F261" s="57">
        <v>13</v>
      </c>
      <c r="G261" s="50">
        <v>2011</v>
      </c>
      <c r="H261" s="51" t="s">
        <v>9</v>
      </c>
    </row>
    <row r="262" spans="2:8" x14ac:dyDescent="0.25">
      <c r="B262" s="60" t="s">
        <v>323</v>
      </c>
      <c r="C262" s="49" t="s">
        <v>324</v>
      </c>
      <c r="D262" s="52">
        <v>4.5999999999999996</v>
      </c>
      <c r="E262" s="53">
        <v>3163</v>
      </c>
      <c r="F262" s="54">
        <v>13</v>
      </c>
      <c r="G262" s="48">
        <v>2012</v>
      </c>
      <c r="H262" s="49" t="s">
        <v>9</v>
      </c>
    </row>
    <row r="263" spans="2:8" x14ac:dyDescent="0.25">
      <c r="B263" s="61" t="s">
        <v>325</v>
      </c>
      <c r="C263" s="51" t="s">
        <v>273</v>
      </c>
      <c r="D263" s="55">
        <v>4.5</v>
      </c>
      <c r="E263" s="56">
        <v>1831</v>
      </c>
      <c r="F263" s="57">
        <v>9</v>
      </c>
      <c r="G263" s="50">
        <v>2017</v>
      </c>
      <c r="H263" s="51" t="s">
        <v>9</v>
      </c>
    </row>
    <row r="264" spans="2:8" x14ac:dyDescent="0.25">
      <c r="B264" s="60" t="s">
        <v>326</v>
      </c>
      <c r="C264" s="49" t="s">
        <v>245</v>
      </c>
      <c r="D264" s="52">
        <v>4.3</v>
      </c>
      <c r="E264" s="53">
        <v>18904</v>
      </c>
      <c r="F264" s="54">
        <v>13</v>
      </c>
      <c r="G264" s="48">
        <v>2017</v>
      </c>
      <c r="H264" s="49" t="s">
        <v>12</v>
      </c>
    </row>
    <row r="265" spans="2:8" x14ac:dyDescent="0.25">
      <c r="B265" s="61" t="s">
        <v>327</v>
      </c>
      <c r="C265" s="51" t="s">
        <v>328</v>
      </c>
      <c r="D265" s="55">
        <v>4.5999999999999996</v>
      </c>
      <c r="E265" s="56">
        <v>21930</v>
      </c>
      <c r="F265" s="57">
        <v>11</v>
      </c>
      <c r="G265" s="50">
        <v>2014</v>
      </c>
      <c r="H265" s="51" t="s">
        <v>12</v>
      </c>
    </row>
    <row r="266" spans="2:8" x14ac:dyDescent="0.25">
      <c r="B266" s="60" t="s">
        <v>329</v>
      </c>
      <c r="C266" s="49" t="s">
        <v>103</v>
      </c>
      <c r="D266" s="52">
        <v>4.5999999999999996</v>
      </c>
      <c r="E266" s="53">
        <v>10426</v>
      </c>
      <c r="F266" s="54">
        <v>20</v>
      </c>
      <c r="G266" s="48">
        <v>2009</v>
      </c>
      <c r="H266" s="49" t="s">
        <v>9</v>
      </c>
    </row>
    <row r="267" spans="2:8" x14ac:dyDescent="0.25">
      <c r="B267" s="61" t="s">
        <v>329</v>
      </c>
      <c r="C267" s="51" t="s">
        <v>103</v>
      </c>
      <c r="D267" s="55">
        <v>4.5999999999999996</v>
      </c>
      <c r="E267" s="56">
        <v>10426</v>
      </c>
      <c r="F267" s="57">
        <v>20</v>
      </c>
      <c r="G267" s="50">
        <v>2010</v>
      </c>
      <c r="H267" s="51" t="s">
        <v>9</v>
      </c>
    </row>
    <row r="268" spans="2:8" x14ac:dyDescent="0.25">
      <c r="B268" s="60" t="s">
        <v>330</v>
      </c>
      <c r="C268" s="49" t="s">
        <v>331</v>
      </c>
      <c r="D268" s="52">
        <v>4.7</v>
      </c>
      <c r="E268" s="53">
        <v>10820</v>
      </c>
      <c r="F268" s="54">
        <v>5</v>
      </c>
      <c r="G268" s="48">
        <v>2018</v>
      </c>
      <c r="H268" s="49" t="s">
        <v>9</v>
      </c>
    </row>
    <row r="269" spans="2:8" x14ac:dyDescent="0.25">
      <c r="B269" s="61" t="s">
        <v>330</v>
      </c>
      <c r="C269" s="51" t="s">
        <v>331</v>
      </c>
      <c r="D269" s="55">
        <v>4.7</v>
      </c>
      <c r="E269" s="56">
        <v>10820</v>
      </c>
      <c r="F269" s="57">
        <v>5</v>
      </c>
      <c r="G269" s="50">
        <v>2019</v>
      </c>
      <c r="H269" s="51" t="s">
        <v>9</v>
      </c>
    </row>
    <row r="270" spans="2:8" x14ac:dyDescent="0.25">
      <c r="B270" s="60" t="s">
        <v>332</v>
      </c>
      <c r="C270" s="49" t="s">
        <v>333</v>
      </c>
      <c r="D270" s="52">
        <v>4.8</v>
      </c>
      <c r="E270" s="53">
        <v>548</v>
      </c>
      <c r="F270" s="54">
        <v>2</v>
      </c>
      <c r="G270" s="48">
        <v>2010</v>
      </c>
      <c r="H270" s="49" t="s">
        <v>12</v>
      </c>
    </row>
    <row r="271" spans="2:8" x14ac:dyDescent="0.25">
      <c r="B271" s="61" t="s">
        <v>334</v>
      </c>
      <c r="C271" s="51" t="s">
        <v>335</v>
      </c>
      <c r="D271" s="55">
        <v>4.8</v>
      </c>
      <c r="E271" s="56">
        <v>16990</v>
      </c>
      <c r="F271" s="57">
        <v>27</v>
      </c>
      <c r="G271" s="50">
        <v>2017</v>
      </c>
      <c r="H271" s="51" t="s">
        <v>12</v>
      </c>
    </row>
    <row r="272" spans="2:8" x14ac:dyDescent="0.25">
      <c r="B272" s="60" t="s">
        <v>334</v>
      </c>
      <c r="C272" s="49" t="s">
        <v>335</v>
      </c>
      <c r="D272" s="52">
        <v>4.8</v>
      </c>
      <c r="E272" s="53">
        <v>16990</v>
      </c>
      <c r="F272" s="54">
        <v>27</v>
      </c>
      <c r="G272" s="48">
        <v>2018</v>
      </c>
      <c r="H272" s="49" t="s">
        <v>12</v>
      </c>
    </row>
    <row r="273" spans="2:8" x14ac:dyDescent="0.25">
      <c r="B273" s="61" t="s">
        <v>334</v>
      </c>
      <c r="C273" s="51" t="s">
        <v>335</v>
      </c>
      <c r="D273" s="55">
        <v>4.8</v>
      </c>
      <c r="E273" s="56">
        <v>16990</v>
      </c>
      <c r="F273" s="57">
        <v>27</v>
      </c>
      <c r="G273" s="50">
        <v>2019</v>
      </c>
      <c r="H273" s="51" t="s">
        <v>12</v>
      </c>
    </row>
    <row r="274" spans="2:8" x14ac:dyDescent="0.25">
      <c r="B274" s="60" t="s">
        <v>336</v>
      </c>
      <c r="C274" s="49" t="s">
        <v>215</v>
      </c>
      <c r="D274" s="52">
        <v>4.7</v>
      </c>
      <c r="E274" s="53">
        <v>3503</v>
      </c>
      <c r="F274" s="54">
        <v>9</v>
      </c>
      <c r="G274" s="48">
        <v>2016</v>
      </c>
      <c r="H274" s="49" t="s">
        <v>12</v>
      </c>
    </row>
    <row r="275" spans="2:8" x14ac:dyDescent="0.25">
      <c r="B275" s="61" t="s">
        <v>337</v>
      </c>
      <c r="C275" s="51" t="s">
        <v>338</v>
      </c>
      <c r="D275" s="55">
        <v>4.3</v>
      </c>
      <c r="E275" s="56">
        <v>13616</v>
      </c>
      <c r="F275" s="57">
        <v>10</v>
      </c>
      <c r="G275" s="50">
        <v>2012</v>
      </c>
      <c r="H275" s="51" t="s">
        <v>9</v>
      </c>
    </row>
    <row r="276" spans="2:8" x14ac:dyDescent="0.25">
      <c r="B276" s="60" t="s">
        <v>337</v>
      </c>
      <c r="C276" s="49" t="s">
        <v>338</v>
      </c>
      <c r="D276" s="52">
        <v>4.3</v>
      </c>
      <c r="E276" s="53">
        <v>13616</v>
      </c>
      <c r="F276" s="54">
        <v>10</v>
      </c>
      <c r="G276" s="48">
        <v>2013</v>
      </c>
      <c r="H276" s="49" t="s">
        <v>9</v>
      </c>
    </row>
    <row r="277" spans="2:8" x14ac:dyDescent="0.25">
      <c r="B277" s="61" t="s">
        <v>339</v>
      </c>
      <c r="C277" s="51" t="s">
        <v>340</v>
      </c>
      <c r="D277" s="55">
        <v>4.5</v>
      </c>
      <c r="E277" s="56">
        <v>8580</v>
      </c>
      <c r="F277" s="57">
        <v>46</v>
      </c>
      <c r="G277" s="50">
        <v>2009</v>
      </c>
      <c r="H277" s="51" t="s">
        <v>9</v>
      </c>
    </row>
    <row r="278" spans="2:8" x14ac:dyDescent="0.25">
      <c r="B278" s="60" t="s">
        <v>339</v>
      </c>
      <c r="C278" s="49" t="s">
        <v>340</v>
      </c>
      <c r="D278" s="52">
        <v>4.5</v>
      </c>
      <c r="E278" s="53">
        <v>8580</v>
      </c>
      <c r="F278" s="54">
        <v>46</v>
      </c>
      <c r="G278" s="48">
        <v>2010</v>
      </c>
      <c r="H278" s="49" t="s">
        <v>9</v>
      </c>
    </row>
    <row r="279" spans="2:8" x14ac:dyDescent="0.25">
      <c r="B279" s="61" t="s">
        <v>339</v>
      </c>
      <c r="C279" s="51" t="s">
        <v>340</v>
      </c>
      <c r="D279" s="55">
        <v>4.5</v>
      </c>
      <c r="E279" s="56">
        <v>8580</v>
      </c>
      <c r="F279" s="57">
        <v>46</v>
      </c>
      <c r="G279" s="50">
        <v>2011</v>
      </c>
      <c r="H279" s="51" t="s">
        <v>9</v>
      </c>
    </row>
    <row r="280" spans="2:8" x14ac:dyDescent="0.25">
      <c r="B280" s="60" t="s">
        <v>339</v>
      </c>
      <c r="C280" s="49" t="s">
        <v>340</v>
      </c>
      <c r="D280" s="52">
        <v>4.5</v>
      </c>
      <c r="E280" s="53">
        <v>8580</v>
      </c>
      <c r="F280" s="54">
        <v>46</v>
      </c>
      <c r="G280" s="48">
        <v>2012</v>
      </c>
      <c r="H280" s="49" t="s">
        <v>9</v>
      </c>
    </row>
    <row r="281" spans="2:8" x14ac:dyDescent="0.25">
      <c r="B281" s="61" t="s">
        <v>339</v>
      </c>
      <c r="C281" s="51" t="s">
        <v>340</v>
      </c>
      <c r="D281" s="55">
        <v>4.5</v>
      </c>
      <c r="E281" s="56">
        <v>8580</v>
      </c>
      <c r="F281" s="57">
        <v>46</v>
      </c>
      <c r="G281" s="50">
        <v>2013</v>
      </c>
      <c r="H281" s="51" t="s">
        <v>9</v>
      </c>
    </row>
    <row r="282" spans="2:8" x14ac:dyDescent="0.25">
      <c r="B282" s="60" t="s">
        <v>339</v>
      </c>
      <c r="C282" s="49" t="s">
        <v>340</v>
      </c>
      <c r="D282" s="52">
        <v>4.5</v>
      </c>
      <c r="E282" s="53">
        <v>8580</v>
      </c>
      <c r="F282" s="54">
        <v>46</v>
      </c>
      <c r="G282" s="48">
        <v>2014</v>
      </c>
      <c r="H282" s="49" t="s">
        <v>9</v>
      </c>
    </row>
    <row r="283" spans="2:8" x14ac:dyDescent="0.25">
      <c r="B283" s="61" t="s">
        <v>339</v>
      </c>
      <c r="C283" s="51" t="s">
        <v>340</v>
      </c>
      <c r="D283" s="55">
        <v>4.5</v>
      </c>
      <c r="E283" s="56">
        <v>8580</v>
      </c>
      <c r="F283" s="57">
        <v>46</v>
      </c>
      <c r="G283" s="50">
        <v>2015</v>
      </c>
      <c r="H283" s="51" t="s">
        <v>9</v>
      </c>
    </row>
    <row r="284" spans="2:8" x14ac:dyDescent="0.25">
      <c r="B284" s="60" t="s">
        <v>339</v>
      </c>
      <c r="C284" s="49" t="s">
        <v>340</v>
      </c>
      <c r="D284" s="52">
        <v>4.5</v>
      </c>
      <c r="E284" s="53">
        <v>8580</v>
      </c>
      <c r="F284" s="54">
        <v>46</v>
      </c>
      <c r="G284" s="48">
        <v>2016</v>
      </c>
      <c r="H284" s="49" t="s">
        <v>9</v>
      </c>
    </row>
    <row r="285" spans="2:8" x14ac:dyDescent="0.25">
      <c r="B285" s="61" t="s">
        <v>339</v>
      </c>
      <c r="C285" s="51" t="s">
        <v>340</v>
      </c>
      <c r="D285" s="55">
        <v>4.5</v>
      </c>
      <c r="E285" s="56">
        <v>8580</v>
      </c>
      <c r="F285" s="57">
        <v>46</v>
      </c>
      <c r="G285" s="50">
        <v>2017</v>
      </c>
      <c r="H285" s="51" t="s">
        <v>9</v>
      </c>
    </row>
    <row r="286" spans="2:8" x14ac:dyDescent="0.25">
      <c r="B286" s="60" t="s">
        <v>339</v>
      </c>
      <c r="C286" s="49" t="s">
        <v>340</v>
      </c>
      <c r="D286" s="52">
        <v>4.5</v>
      </c>
      <c r="E286" s="53">
        <v>8580</v>
      </c>
      <c r="F286" s="54">
        <v>46</v>
      </c>
      <c r="G286" s="48">
        <v>2018</v>
      </c>
      <c r="H286" s="49" t="s">
        <v>9</v>
      </c>
    </row>
    <row r="287" spans="2:8" x14ac:dyDescent="0.25">
      <c r="B287" s="61" t="s">
        <v>341</v>
      </c>
      <c r="C287" s="51" t="s">
        <v>342</v>
      </c>
      <c r="D287" s="55">
        <v>4.8</v>
      </c>
      <c r="E287" s="56">
        <v>4757</v>
      </c>
      <c r="F287" s="57">
        <v>4</v>
      </c>
      <c r="G287" s="50">
        <v>2017</v>
      </c>
      <c r="H287" s="51" t="s">
        <v>12</v>
      </c>
    </row>
    <row r="288" spans="2:8" x14ac:dyDescent="0.25">
      <c r="B288" s="60" t="s">
        <v>343</v>
      </c>
      <c r="C288" s="49" t="s">
        <v>344</v>
      </c>
      <c r="D288" s="52">
        <v>4.5999999999999996</v>
      </c>
      <c r="E288" s="53">
        <v>10009</v>
      </c>
      <c r="F288" s="54">
        <v>20</v>
      </c>
      <c r="G288" s="48">
        <v>2012</v>
      </c>
      <c r="H288" s="49" t="s">
        <v>9</v>
      </c>
    </row>
    <row r="289" spans="2:8" x14ac:dyDescent="0.25">
      <c r="B289" s="61" t="s">
        <v>343</v>
      </c>
      <c r="C289" s="51" t="s">
        <v>344</v>
      </c>
      <c r="D289" s="55">
        <v>4.5999999999999996</v>
      </c>
      <c r="E289" s="56">
        <v>10009</v>
      </c>
      <c r="F289" s="57">
        <v>7</v>
      </c>
      <c r="G289" s="50">
        <v>2013</v>
      </c>
      <c r="H289" s="51" t="s">
        <v>9</v>
      </c>
    </row>
    <row r="290" spans="2:8" x14ac:dyDescent="0.25">
      <c r="B290" s="60" t="s">
        <v>345</v>
      </c>
      <c r="C290" s="49" t="s">
        <v>346</v>
      </c>
      <c r="D290" s="52">
        <v>4.7</v>
      </c>
      <c r="E290" s="53">
        <v>1985</v>
      </c>
      <c r="F290" s="54">
        <v>9</v>
      </c>
      <c r="G290" s="48">
        <v>2010</v>
      </c>
      <c r="H290" s="49" t="s">
        <v>9</v>
      </c>
    </row>
    <row r="291" spans="2:8" x14ac:dyDescent="0.25">
      <c r="B291" s="61" t="s">
        <v>345</v>
      </c>
      <c r="C291" s="51" t="s">
        <v>346</v>
      </c>
      <c r="D291" s="55">
        <v>4.7</v>
      </c>
      <c r="E291" s="56">
        <v>1985</v>
      </c>
      <c r="F291" s="57">
        <v>9</v>
      </c>
      <c r="G291" s="50">
        <v>2011</v>
      </c>
      <c r="H291" s="51" t="s">
        <v>9</v>
      </c>
    </row>
    <row r="292" spans="2:8" x14ac:dyDescent="0.25">
      <c r="B292" s="60" t="s">
        <v>347</v>
      </c>
      <c r="C292" s="49" t="s">
        <v>348</v>
      </c>
      <c r="D292" s="52">
        <v>4.5999999999999996</v>
      </c>
      <c r="E292" s="53">
        <v>22536</v>
      </c>
      <c r="F292" s="54">
        <v>12</v>
      </c>
      <c r="G292" s="48">
        <v>2017</v>
      </c>
      <c r="H292" s="49" t="s">
        <v>12</v>
      </c>
    </row>
    <row r="293" spans="2:8" x14ac:dyDescent="0.25">
      <c r="B293" s="61" t="s">
        <v>347</v>
      </c>
      <c r="C293" s="51" t="s">
        <v>348</v>
      </c>
      <c r="D293" s="55">
        <v>4.5999999999999996</v>
      </c>
      <c r="E293" s="56">
        <v>22536</v>
      </c>
      <c r="F293" s="57">
        <v>12</v>
      </c>
      <c r="G293" s="50">
        <v>2018</v>
      </c>
      <c r="H293" s="51" t="s">
        <v>12</v>
      </c>
    </row>
    <row r="294" spans="2:8" x14ac:dyDescent="0.25">
      <c r="B294" s="60" t="s">
        <v>349</v>
      </c>
      <c r="C294" s="49" t="s">
        <v>350</v>
      </c>
      <c r="D294" s="52">
        <v>4.9000000000000004</v>
      </c>
      <c r="E294" s="53">
        <v>7150</v>
      </c>
      <c r="F294" s="54">
        <v>12</v>
      </c>
      <c r="G294" s="48">
        <v>2013</v>
      </c>
      <c r="H294" s="49" t="s">
        <v>12</v>
      </c>
    </row>
    <row r="295" spans="2:8" x14ac:dyDescent="0.25">
      <c r="B295" s="61" t="s">
        <v>351</v>
      </c>
      <c r="C295" s="51" t="s">
        <v>350</v>
      </c>
      <c r="D295" s="55">
        <v>4.9000000000000004</v>
      </c>
      <c r="E295" s="56">
        <v>3836</v>
      </c>
      <c r="F295" s="57">
        <v>12</v>
      </c>
      <c r="G295" s="50">
        <v>2014</v>
      </c>
      <c r="H295" s="51" t="s">
        <v>12</v>
      </c>
    </row>
    <row r="296" spans="2:8" x14ac:dyDescent="0.25">
      <c r="B296" s="60" t="s">
        <v>352</v>
      </c>
      <c r="C296" s="49" t="s">
        <v>353</v>
      </c>
      <c r="D296" s="52">
        <v>4.8</v>
      </c>
      <c r="E296" s="53">
        <v>7802</v>
      </c>
      <c r="F296" s="54">
        <v>20</v>
      </c>
      <c r="G296" s="48">
        <v>2018</v>
      </c>
      <c r="H296" s="49" t="s">
        <v>9</v>
      </c>
    </row>
    <row r="297" spans="2:8" x14ac:dyDescent="0.25">
      <c r="B297" s="61" t="s">
        <v>352</v>
      </c>
      <c r="C297" s="51" t="s">
        <v>353</v>
      </c>
      <c r="D297" s="55">
        <v>4.8</v>
      </c>
      <c r="E297" s="56">
        <v>7802</v>
      </c>
      <c r="F297" s="57">
        <v>20</v>
      </c>
      <c r="G297" s="50">
        <v>2019</v>
      </c>
      <c r="H297" s="51" t="s">
        <v>9</v>
      </c>
    </row>
    <row r="298" spans="2:8" x14ac:dyDescent="0.25">
      <c r="B298" s="60" t="s">
        <v>354</v>
      </c>
      <c r="C298" s="49" t="s">
        <v>355</v>
      </c>
      <c r="D298" s="52">
        <v>4.5999999999999996</v>
      </c>
      <c r="E298" s="53">
        <v>3619</v>
      </c>
      <c r="F298" s="54">
        <v>10</v>
      </c>
      <c r="G298" s="48">
        <v>2010</v>
      </c>
      <c r="H298" s="49" t="s">
        <v>12</v>
      </c>
    </row>
    <row r="299" spans="2:8" x14ac:dyDescent="0.25">
      <c r="B299" s="61" t="s">
        <v>356</v>
      </c>
      <c r="C299" s="51" t="s">
        <v>357</v>
      </c>
      <c r="D299" s="55">
        <v>4.8</v>
      </c>
      <c r="E299" s="56">
        <v>23047</v>
      </c>
      <c r="F299" s="57">
        <v>6</v>
      </c>
      <c r="G299" s="50">
        <v>2018</v>
      </c>
      <c r="H299" s="51" t="s">
        <v>9</v>
      </c>
    </row>
    <row r="300" spans="2:8" x14ac:dyDescent="0.25">
      <c r="B300" s="60" t="s">
        <v>356</v>
      </c>
      <c r="C300" s="49" t="s">
        <v>357</v>
      </c>
      <c r="D300" s="52">
        <v>4.8</v>
      </c>
      <c r="E300" s="53">
        <v>23047</v>
      </c>
      <c r="F300" s="54">
        <v>6</v>
      </c>
      <c r="G300" s="48">
        <v>2019</v>
      </c>
      <c r="H300" s="49" t="s">
        <v>9</v>
      </c>
    </row>
    <row r="301" spans="2:8" x14ac:dyDescent="0.25">
      <c r="B301" s="61" t="s">
        <v>358</v>
      </c>
      <c r="C301" s="51" t="s">
        <v>149</v>
      </c>
      <c r="D301" s="55">
        <v>4.7</v>
      </c>
      <c r="E301" s="56">
        <v>9366</v>
      </c>
      <c r="F301" s="57">
        <v>9</v>
      </c>
      <c r="G301" s="50">
        <v>2015</v>
      </c>
      <c r="H301" s="51" t="s">
        <v>9</v>
      </c>
    </row>
    <row r="302" spans="2:8" x14ac:dyDescent="0.25">
      <c r="B302" s="60" t="s">
        <v>359</v>
      </c>
      <c r="C302" s="49" t="s">
        <v>360</v>
      </c>
      <c r="D302" s="52">
        <v>4.7</v>
      </c>
      <c r="E302" s="53">
        <v>1265</v>
      </c>
      <c r="F302" s="54">
        <v>11</v>
      </c>
      <c r="G302" s="48">
        <v>2010</v>
      </c>
      <c r="H302" s="49" t="s">
        <v>9</v>
      </c>
    </row>
    <row r="303" spans="2:8" x14ac:dyDescent="0.25">
      <c r="B303" s="61" t="s">
        <v>361</v>
      </c>
      <c r="C303" s="51" t="s">
        <v>362</v>
      </c>
      <c r="D303" s="55">
        <v>4.8</v>
      </c>
      <c r="E303" s="56">
        <v>3923</v>
      </c>
      <c r="F303" s="57">
        <v>16</v>
      </c>
      <c r="G303" s="50">
        <v>2018</v>
      </c>
      <c r="H303" s="51" t="s">
        <v>9</v>
      </c>
    </row>
    <row r="304" spans="2:8" x14ac:dyDescent="0.25">
      <c r="B304" s="60" t="s">
        <v>363</v>
      </c>
      <c r="C304" s="49" t="s">
        <v>364</v>
      </c>
      <c r="D304" s="52">
        <v>4.0999999999999996</v>
      </c>
      <c r="E304" s="53">
        <v>2272</v>
      </c>
      <c r="F304" s="54">
        <v>6</v>
      </c>
      <c r="G304" s="48">
        <v>2013</v>
      </c>
      <c r="H304" s="49" t="s">
        <v>9</v>
      </c>
    </row>
    <row r="305" spans="2:8" x14ac:dyDescent="0.25">
      <c r="B305" s="61" t="s">
        <v>365</v>
      </c>
      <c r="C305" s="51" t="s">
        <v>105</v>
      </c>
      <c r="D305" s="55">
        <v>4.7</v>
      </c>
      <c r="E305" s="56">
        <v>973</v>
      </c>
      <c r="F305" s="57">
        <v>25</v>
      </c>
      <c r="G305" s="50">
        <v>2009</v>
      </c>
      <c r="H305" s="51" t="s">
        <v>12</v>
      </c>
    </row>
    <row r="306" spans="2:8" x14ac:dyDescent="0.25">
      <c r="B306" s="60" t="s">
        <v>366</v>
      </c>
      <c r="C306" s="49" t="s">
        <v>124</v>
      </c>
      <c r="D306" s="52">
        <v>4.5999999999999996</v>
      </c>
      <c r="E306" s="53">
        <v>220</v>
      </c>
      <c r="F306" s="54">
        <v>17</v>
      </c>
      <c r="G306" s="48">
        <v>2013</v>
      </c>
      <c r="H306" s="49" t="s">
        <v>9</v>
      </c>
    </row>
    <row r="307" spans="2:8" x14ac:dyDescent="0.25">
      <c r="B307" s="61" t="s">
        <v>367</v>
      </c>
      <c r="C307" s="51" t="s">
        <v>275</v>
      </c>
      <c r="D307" s="55">
        <v>4.5999999999999996</v>
      </c>
      <c r="E307" s="56">
        <v>7827</v>
      </c>
      <c r="F307" s="57">
        <v>20</v>
      </c>
      <c r="G307" s="50">
        <v>2011</v>
      </c>
      <c r="H307" s="51" t="s">
        <v>9</v>
      </c>
    </row>
    <row r="308" spans="2:8" x14ac:dyDescent="0.25">
      <c r="B308" s="60" t="s">
        <v>367</v>
      </c>
      <c r="C308" s="49" t="s">
        <v>275</v>
      </c>
      <c r="D308" s="52">
        <v>4.5999999999999996</v>
      </c>
      <c r="E308" s="53">
        <v>7827</v>
      </c>
      <c r="F308" s="54">
        <v>20</v>
      </c>
      <c r="G308" s="48">
        <v>2012</v>
      </c>
      <c r="H308" s="49" t="s">
        <v>9</v>
      </c>
    </row>
    <row r="309" spans="2:8" x14ac:dyDescent="0.25">
      <c r="B309" s="61" t="s">
        <v>368</v>
      </c>
      <c r="C309" s="51" t="s">
        <v>369</v>
      </c>
      <c r="D309" s="55">
        <v>4.9000000000000004</v>
      </c>
      <c r="E309" s="56">
        <v>9382</v>
      </c>
      <c r="F309" s="57">
        <v>6</v>
      </c>
      <c r="G309" s="50">
        <v>2019</v>
      </c>
      <c r="H309" s="51" t="s">
        <v>12</v>
      </c>
    </row>
    <row r="310" spans="2:8" x14ac:dyDescent="0.25">
      <c r="B310" s="60" t="s">
        <v>370</v>
      </c>
      <c r="C310" s="49" t="s">
        <v>371</v>
      </c>
      <c r="D310" s="52">
        <v>4</v>
      </c>
      <c r="E310" s="53">
        <v>5069</v>
      </c>
      <c r="F310" s="54">
        <v>17</v>
      </c>
      <c r="G310" s="48">
        <v>2009</v>
      </c>
      <c r="H310" s="49" t="s">
        <v>9</v>
      </c>
    </row>
    <row r="311" spans="2:8" x14ac:dyDescent="0.25">
      <c r="B311" s="61" t="s">
        <v>370</v>
      </c>
      <c r="C311" s="51" t="s">
        <v>371</v>
      </c>
      <c r="D311" s="55">
        <v>4</v>
      </c>
      <c r="E311" s="56">
        <v>5069</v>
      </c>
      <c r="F311" s="57">
        <v>17</v>
      </c>
      <c r="G311" s="50">
        <v>2010</v>
      </c>
      <c r="H311" s="51" t="s">
        <v>9</v>
      </c>
    </row>
    <row r="312" spans="2:8" x14ac:dyDescent="0.25">
      <c r="B312" s="60" t="s">
        <v>370</v>
      </c>
      <c r="C312" s="49" t="s">
        <v>371</v>
      </c>
      <c r="D312" s="52">
        <v>4</v>
      </c>
      <c r="E312" s="53">
        <v>5069</v>
      </c>
      <c r="F312" s="54">
        <v>17</v>
      </c>
      <c r="G312" s="48">
        <v>2011</v>
      </c>
      <c r="H312" s="49" t="s">
        <v>9</v>
      </c>
    </row>
    <row r="313" spans="2:8" x14ac:dyDescent="0.25">
      <c r="B313" s="61" t="s">
        <v>370</v>
      </c>
      <c r="C313" s="51" t="s">
        <v>371</v>
      </c>
      <c r="D313" s="55">
        <v>4</v>
      </c>
      <c r="E313" s="56">
        <v>5069</v>
      </c>
      <c r="F313" s="57">
        <v>17</v>
      </c>
      <c r="G313" s="50">
        <v>2012</v>
      </c>
      <c r="H313" s="51" t="s">
        <v>9</v>
      </c>
    </row>
    <row r="314" spans="2:8" x14ac:dyDescent="0.25">
      <c r="B314" s="60" t="s">
        <v>370</v>
      </c>
      <c r="C314" s="49" t="s">
        <v>371</v>
      </c>
      <c r="D314" s="52">
        <v>4</v>
      </c>
      <c r="E314" s="53">
        <v>5069</v>
      </c>
      <c r="F314" s="54">
        <v>17</v>
      </c>
      <c r="G314" s="48">
        <v>2013</v>
      </c>
      <c r="H314" s="49" t="s">
        <v>9</v>
      </c>
    </row>
    <row r="315" spans="2:8" x14ac:dyDescent="0.25">
      <c r="B315" s="61" t="s">
        <v>370</v>
      </c>
      <c r="C315" s="51" t="s">
        <v>371</v>
      </c>
      <c r="D315" s="55">
        <v>4</v>
      </c>
      <c r="E315" s="56">
        <v>5069</v>
      </c>
      <c r="F315" s="57">
        <v>17</v>
      </c>
      <c r="G315" s="50">
        <v>2014</v>
      </c>
      <c r="H315" s="51" t="s">
        <v>9</v>
      </c>
    </row>
    <row r="316" spans="2:8" x14ac:dyDescent="0.25">
      <c r="B316" s="60" t="s">
        <v>370</v>
      </c>
      <c r="C316" s="49" t="s">
        <v>371</v>
      </c>
      <c r="D316" s="52">
        <v>4</v>
      </c>
      <c r="E316" s="53">
        <v>5069</v>
      </c>
      <c r="F316" s="54">
        <v>17</v>
      </c>
      <c r="G316" s="48">
        <v>2015</v>
      </c>
      <c r="H316" s="49" t="s">
        <v>9</v>
      </c>
    </row>
    <row r="317" spans="2:8" x14ac:dyDescent="0.25">
      <c r="B317" s="61" t="s">
        <v>370</v>
      </c>
      <c r="C317" s="51" t="s">
        <v>371</v>
      </c>
      <c r="D317" s="55">
        <v>4</v>
      </c>
      <c r="E317" s="56">
        <v>5069</v>
      </c>
      <c r="F317" s="57">
        <v>17</v>
      </c>
      <c r="G317" s="50">
        <v>2016</v>
      </c>
      <c r="H317" s="51" t="s">
        <v>9</v>
      </c>
    </row>
    <row r="318" spans="2:8" x14ac:dyDescent="0.25">
      <c r="B318" s="60" t="s">
        <v>370</v>
      </c>
      <c r="C318" s="49" t="s">
        <v>371</v>
      </c>
      <c r="D318" s="52">
        <v>4</v>
      </c>
      <c r="E318" s="53">
        <v>5069</v>
      </c>
      <c r="F318" s="54">
        <v>17</v>
      </c>
      <c r="G318" s="48">
        <v>2017</v>
      </c>
      <c r="H318" s="49" t="s">
        <v>9</v>
      </c>
    </row>
    <row r="319" spans="2:8" x14ac:dyDescent="0.25">
      <c r="B319" s="61" t="s">
        <v>372</v>
      </c>
      <c r="C319" s="51" t="s">
        <v>373</v>
      </c>
      <c r="D319" s="55">
        <v>4.5</v>
      </c>
      <c r="E319" s="56">
        <v>1583</v>
      </c>
      <c r="F319" s="57">
        <v>18</v>
      </c>
      <c r="G319" s="50">
        <v>2009</v>
      </c>
      <c r="H319" s="51" t="s">
        <v>9</v>
      </c>
    </row>
    <row r="320" spans="2:8" x14ac:dyDescent="0.25">
      <c r="B320" s="60" t="s">
        <v>374</v>
      </c>
      <c r="C320" s="49" t="s">
        <v>375</v>
      </c>
      <c r="D320" s="52">
        <v>4.5999999999999996</v>
      </c>
      <c r="E320" s="53">
        <v>1907</v>
      </c>
      <c r="F320" s="54">
        <v>13</v>
      </c>
      <c r="G320" s="48">
        <v>2010</v>
      </c>
      <c r="H320" s="49" t="s">
        <v>9</v>
      </c>
    </row>
    <row r="321" spans="2:8" x14ac:dyDescent="0.25">
      <c r="B321" s="61" t="s">
        <v>376</v>
      </c>
      <c r="C321" s="51" t="s">
        <v>377</v>
      </c>
      <c r="D321" s="55">
        <v>4.5</v>
      </c>
      <c r="E321" s="56">
        <v>23114</v>
      </c>
      <c r="F321" s="57">
        <v>18</v>
      </c>
      <c r="G321" s="50">
        <v>2013</v>
      </c>
      <c r="H321" s="51" t="s">
        <v>12</v>
      </c>
    </row>
    <row r="322" spans="2:8" x14ac:dyDescent="0.25">
      <c r="B322" s="60" t="s">
        <v>378</v>
      </c>
      <c r="C322" s="49" t="s">
        <v>379</v>
      </c>
      <c r="D322" s="52">
        <v>4.4000000000000004</v>
      </c>
      <c r="E322" s="53">
        <v>637</v>
      </c>
      <c r="F322" s="54">
        <v>20</v>
      </c>
      <c r="G322" s="48">
        <v>2010</v>
      </c>
      <c r="H322" s="49" t="s">
        <v>9</v>
      </c>
    </row>
    <row r="323" spans="2:8" x14ac:dyDescent="0.25">
      <c r="B323" s="61" t="s">
        <v>378</v>
      </c>
      <c r="C323" s="51" t="s">
        <v>379</v>
      </c>
      <c r="D323" s="55">
        <v>4.4000000000000004</v>
      </c>
      <c r="E323" s="56">
        <v>637</v>
      </c>
      <c r="F323" s="57">
        <v>20</v>
      </c>
      <c r="G323" s="50">
        <v>2011</v>
      </c>
      <c r="H323" s="51" t="s">
        <v>9</v>
      </c>
    </row>
    <row r="324" spans="2:8" x14ac:dyDescent="0.25">
      <c r="B324" s="60" t="s">
        <v>380</v>
      </c>
      <c r="C324" s="49" t="s">
        <v>381</v>
      </c>
      <c r="D324" s="52">
        <v>4.3</v>
      </c>
      <c r="E324" s="53">
        <v>2314</v>
      </c>
      <c r="F324" s="54">
        <v>22</v>
      </c>
      <c r="G324" s="48">
        <v>2011</v>
      </c>
      <c r="H324" s="49" t="s">
        <v>9</v>
      </c>
    </row>
    <row r="325" spans="2:8" x14ac:dyDescent="0.25">
      <c r="B325" s="61" t="s">
        <v>382</v>
      </c>
      <c r="C325" s="51" t="s">
        <v>383</v>
      </c>
      <c r="D325" s="55">
        <v>4.3</v>
      </c>
      <c r="E325" s="56">
        <v>4587</v>
      </c>
      <c r="F325" s="57">
        <v>21</v>
      </c>
      <c r="G325" s="50">
        <v>2011</v>
      </c>
      <c r="H325" s="51" t="s">
        <v>9</v>
      </c>
    </row>
    <row r="326" spans="2:8" x14ac:dyDescent="0.25">
      <c r="B326" s="60" t="s">
        <v>384</v>
      </c>
      <c r="C326" s="49" t="s">
        <v>385</v>
      </c>
      <c r="D326" s="52">
        <v>4.7</v>
      </c>
      <c r="E326" s="53">
        <v>3477</v>
      </c>
      <c r="F326" s="54">
        <v>28</v>
      </c>
      <c r="G326" s="48">
        <v>2010</v>
      </c>
      <c r="H326" s="49" t="s">
        <v>9</v>
      </c>
    </row>
    <row r="327" spans="2:8" x14ac:dyDescent="0.25">
      <c r="B327" s="61" t="s">
        <v>384</v>
      </c>
      <c r="C327" s="51" t="s">
        <v>385</v>
      </c>
      <c r="D327" s="55">
        <v>4.7</v>
      </c>
      <c r="E327" s="56">
        <v>3477</v>
      </c>
      <c r="F327" s="57">
        <v>28</v>
      </c>
      <c r="G327" s="50">
        <v>2011</v>
      </c>
      <c r="H327" s="51" t="s">
        <v>9</v>
      </c>
    </row>
    <row r="328" spans="2:8" x14ac:dyDescent="0.25">
      <c r="B328" s="60" t="s">
        <v>384</v>
      </c>
      <c r="C328" s="49" t="s">
        <v>385</v>
      </c>
      <c r="D328" s="52">
        <v>4.7</v>
      </c>
      <c r="E328" s="53">
        <v>3477</v>
      </c>
      <c r="F328" s="54">
        <v>28</v>
      </c>
      <c r="G328" s="48">
        <v>2012</v>
      </c>
      <c r="H328" s="49" t="s">
        <v>9</v>
      </c>
    </row>
    <row r="329" spans="2:8" x14ac:dyDescent="0.25">
      <c r="B329" s="61" t="s">
        <v>384</v>
      </c>
      <c r="C329" s="51" t="s">
        <v>385</v>
      </c>
      <c r="D329" s="55">
        <v>4.7</v>
      </c>
      <c r="E329" s="56">
        <v>3477</v>
      </c>
      <c r="F329" s="57">
        <v>28</v>
      </c>
      <c r="G329" s="50">
        <v>2013</v>
      </c>
      <c r="H329" s="51" t="s">
        <v>9</v>
      </c>
    </row>
    <row r="330" spans="2:8" x14ac:dyDescent="0.25">
      <c r="B330" s="60" t="s">
        <v>384</v>
      </c>
      <c r="C330" s="49" t="s">
        <v>385</v>
      </c>
      <c r="D330" s="52">
        <v>4.7</v>
      </c>
      <c r="E330" s="53">
        <v>3477</v>
      </c>
      <c r="F330" s="54">
        <v>28</v>
      </c>
      <c r="G330" s="48">
        <v>2014</v>
      </c>
      <c r="H330" s="49" t="s">
        <v>9</v>
      </c>
    </row>
    <row r="331" spans="2:8" x14ac:dyDescent="0.25">
      <c r="B331" s="61" t="s">
        <v>386</v>
      </c>
      <c r="C331" s="51" t="s">
        <v>385</v>
      </c>
      <c r="D331" s="55">
        <v>4.8</v>
      </c>
      <c r="E331" s="56">
        <v>25554</v>
      </c>
      <c r="F331" s="57">
        <v>8</v>
      </c>
      <c r="G331" s="50">
        <v>2015</v>
      </c>
      <c r="H331" s="51" t="s">
        <v>9</v>
      </c>
    </row>
    <row r="332" spans="2:8" x14ac:dyDescent="0.25">
      <c r="B332" s="60" t="s">
        <v>386</v>
      </c>
      <c r="C332" s="49" t="s">
        <v>385</v>
      </c>
      <c r="D332" s="52">
        <v>4.8</v>
      </c>
      <c r="E332" s="53">
        <v>25554</v>
      </c>
      <c r="F332" s="54">
        <v>8</v>
      </c>
      <c r="G332" s="48">
        <v>2016</v>
      </c>
      <c r="H332" s="49" t="s">
        <v>9</v>
      </c>
    </row>
    <row r="333" spans="2:8" x14ac:dyDescent="0.25">
      <c r="B333" s="61" t="s">
        <v>386</v>
      </c>
      <c r="C333" s="51" t="s">
        <v>385</v>
      </c>
      <c r="D333" s="55">
        <v>4.8</v>
      </c>
      <c r="E333" s="56">
        <v>25554</v>
      </c>
      <c r="F333" s="57">
        <v>8</v>
      </c>
      <c r="G333" s="50">
        <v>2017</v>
      </c>
      <c r="H333" s="51" t="s">
        <v>9</v>
      </c>
    </row>
    <row r="334" spans="2:8" x14ac:dyDescent="0.25">
      <c r="B334" s="60" t="s">
        <v>386</v>
      </c>
      <c r="C334" s="49" t="s">
        <v>385</v>
      </c>
      <c r="D334" s="52">
        <v>4.8</v>
      </c>
      <c r="E334" s="53">
        <v>25554</v>
      </c>
      <c r="F334" s="54">
        <v>8</v>
      </c>
      <c r="G334" s="48">
        <v>2018</v>
      </c>
      <c r="H334" s="49" t="s">
        <v>9</v>
      </c>
    </row>
    <row r="335" spans="2:8" x14ac:dyDescent="0.25">
      <c r="B335" s="61" t="s">
        <v>386</v>
      </c>
      <c r="C335" s="51" t="s">
        <v>385</v>
      </c>
      <c r="D335" s="55">
        <v>4.8</v>
      </c>
      <c r="E335" s="56">
        <v>25554</v>
      </c>
      <c r="F335" s="57">
        <v>8</v>
      </c>
      <c r="G335" s="50">
        <v>2019</v>
      </c>
      <c r="H335" s="51" t="s">
        <v>9</v>
      </c>
    </row>
    <row r="336" spans="2:8" x14ac:dyDescent="0.25">
      <c r="B336" s="60" t="s">
        <v>387</v>
      </c>
      <c r="C336" s="49" t="s">
        <v>388</v>
      </c>
      <c r="D336" s="52">
        <v>4.8</v>
      </c>
      <c r="E336" s="53">
        <v>1680</v>
      </c>
      <c r="F336" s="54">
        <v>12</v>
      </c>
      <c r="G336" s="48">
        <v>2009</v>
      </c>
      <c r="H336" s="49" t="s">
        <v>9</v>
      </c>
    </row>
    <row r="337" spans="2:8" x14ac:dyDescent="0.25">
      <c r="B337" s="61" t="s">
        <v>389</v>
      </c>
      <c r="C337" s="51" t="s">
        <v>390</v>
      </c>
      <c r="D337" s="55">
        <v>4.5999999999999996</v>
      </c>
      <c r="E337" s="56">
        <v>9325</v>
      </c>
      <c r="F337" s="57">
        <v>24</v>
      </c>
      <c r="G337" s="50">
        <v>2009</v>
      </c>
      <c r="H337" s="51" t="s">
        <v>9</v>
      </c>
    </row>
    <row r="338" spans="2:8" x14ac:dyDescent="0.25">
      <c r="B338" s="60" t="s">
        <v>389</v>
      </c>
      <c r="C338" s="49" t="s">
        <v>390</v>
      </c>
      <c r="D338" s="52">
        <v>4.5999999999999996</v>
      </c>
      <c r="E338" s="53">
        <v>9325</v>
      </c>
      <c r="F338" s="54">
        <v>24</v>
      </c>
      <c r="G338" s="48">
        <v>2011</v>
      </c>
      <c r="H338" s="49" t="s">
        <v>9</v>
      </c>
    </row>
    <row r="339" spans="2:8" x14ac:dyDescent="0.25">
      <c r="B339" s="61" t="s">
        <v>389</v>
      </c>
      <c r="C339" s="51" t="s">
        <v>390</v>
      </c>
      <c r="D339" s="55">
        <v>4.5999999999999996</v>
      </c>
      <c r="E339" s="56">
        <v>9325</v>
      </c>
      <c r="F339" s="57">
        <v>24</v>
      </c>
      <c r="G339" s="50">
        <v>2012</v>
      </c>
      <c r="H339" s="51" t="s">
        <v>9</v>
      </c>
    </row>
    <row r="340" spans="2:8" x14ac:dyDescent="0.25">
      <c r="B340" s="60" t="s">
        <v>389</v>
      </c>
      <c r="C340" s="49" t="s">
        <v>390</v>
      </c>
      <c r="D340" s="52">
        <v>4.5999999999999996</v>
      </c>
      <c r="E340" s="53">
        <v>9325</v>
      </c>
      <c r="F340" s="54">
        <v>24</v>
      </c>
      <c r="G340" s="48">
        <v>2013</v>
      </c>
      <c r="H340" s="49" t="s">
        <v>9</v>
      </c>
    </row>
    <row r="341" spans="2:8" x14ac:dyDescent="0.25">
      <c r="B341" s="61" t="s">
        <v>389</v>
      </c>
      <c r="C341" s="51" t="s">
        <v>390</v>
      </c>
      <c r="D341" s="55">
        <v>4.7</v>
      </c>
      <c r="E341" s="56">
        <v>4725</v>
      </c>
      <c r="F341" s="57">
        <v>16</v>
      </c>
      <c r="G341" s="50">
        <v>2015</v>
      </c>
      <c r="H341" s="51" t="s">
        <v>9</v>
      </c>
    </row>
    <row r="342" spans="2:8" x14ac:dyDescent="0.25">
      <c r="B342" s="60" t="s">
        <v>389</v>
      </c>
      <c r="C342" s="49" t="s">
        <v>390</v>
      </c>
      <c r="D342" s="52">
        <v>4.7</v>
      </c>
      <c r="E342" s="53">
        <v>4725</v>
      </c>
      <c r="F342" s="54">
        <v>16</v>
      </c>
      <c r="G342" s="48">
        <v>2016</v>
      </c>
      <c r="H342" s="49" t="s">
        <v>9</v>
      </c>
    </row>
    <row r="343" spans="2:8" x14ac:dyDescent="0.25">
      <c r="B343" s="61" t="s">
        <v>389</v>
      </c>
      <c r="C343" s="51" t="s">
        <v>390</v>
      </c>
      <c r="D343" s="55">
        <v>4.7</v>
      </c>
      <c r="E343" s="56">
        <v>4725</v>
      </c>
      <c r="F343" s="57">
        <v>16</v>
      </c>
      <c r="G343" s="50">
        <v>2017</v>
      </c>
      <c r="H343" s="51" t="s">
        <v>9</v>
      </c>
    </row>
    <row r="344" spans="2:8" x14ac:dyDescent="0.25">
      <c r="B344" s="60" t="s">
        <v>391</v>
      </c>
      <c r="C344" s="49" t="s">
        <v>392</v>
      </c>
      <c r="D344" s="52">
        <v>4.7</v>
      </c>
      <c r="E344" s="53">
        <v>35799</v>
      </c>
      <c r="F344" s="54">
        <v>39</v>
      </c>
      <c r="G344" s="48">
        <v>2014</v>
      </c>
      <c r="H344" s="49" t="s">
        <v>12</v>
      </c>
    </row>
    <row r="345" spans="2:8" x14ac:dyDescent="0.25">
      <c r="B345" s="61" t="s">
        <v>393</v>
      </c>
      <c r="C345" s="51" t="s">
        <v>394</v>
      </c>
      <c r="D345" s="55">
        <v>4.5999999999999996</v>
      </c>
      <c r="E345" s="56">
        <v>2580</v>
      </c>
      <c r="F345" s="57">
        <v>9</v>
      </c>
      <c r="G345" s="50">
        <v>2012</v>
      </c>
      <c r="H345" s="51" t="s">
        <v>9</v>
      </c>
    </row>
    <row r="346" spans="2:8" x14ac:dyDescent="0.25">
      <c r="B346" s="60" t="s">
        <v>395</v>
      </c>
      <c r="C346" s="49" t="s">
        <v>396</v>
      </c>
      <c r="D346" s="52">
        <v>4.7</v>
      </c>
      <c r="E346" s="53">
        <v>11813</v>
      </c>
      <c r="F346" s="54">
        <v>10</v>
      </c>
      <c r="G346" s="48">
        <v>2010</v>
      </c>
      <c r="H346" s="49" t="s">
        <v>12</v>
      </c>
    </row>
    <row r="347" spans="2:8" x14ac:dyDescent="0.25">
      <c r="B347" s="61" t="s">
        <v>395</v>
      </c>
      <c r="C347" s="51" t="s">
        <v>396</v>
      </c>
      <c r="D347" s="55">
        <v>4.7</v>
      </c>
      <c r="E347" s="56">
        <v>11813</v>
      </c>
      <c r="F347" s="57">
        <v>10</v>
      </c>
      <c r="G347" s="50">
        <v>2011</v>
      </c>
      <c r="H347" s="51" t="s">
        <v>12</v>
      </c>
    </row>
    <row r="348" spans="2:8" x14ac:dyDescent="0.25">
      <c r="B348" s="60" t="s">
        <v>397</v>
      </c>
      <c r="C348" s="49" t="s">
        <v>398</v>
      </c>
      <c r="D348" s="52">
        <v>4.7</v>
      </c>
      <c r="E348" s="53">
        <v>3536</v>
      </c>
      <c r="F348" s="54">
        <v>17</v>
      </c>
      <c r="G348" s="48">
        <v>2010</v>
      </c>
      <c r="H348" s="49" t="s">
        <v>9</v>
      </c>
    </row>
    <row r="349" spans="2:8" x14ac:dyDescent="0.25">
      <c r="B349" s="61" t="s">
        <v>399</v>
      </c>
      <c r="C349" s="51" t="s">
        <v>333</v>
      </c>
      <c r="D349" s="55">
        <v>4.8</v>
      </c>
      <c r="E349" s="56">
        <v>6600</v>
      </c>
      <c r="F349" s="57">
        <v>11</v>
      </c>
      <c r="G349" s="50">
        <v>2014</v>
      </c>
      <c r="H349" s="51" t="s">
        <v>12</v>
      </c>
    </row>
    <row r="350" spans="2:8" x14ac:dyDescent="0.25">
      <c r="B350" s="60" t="s">
        <v>400</v>
      </c>
      <c r="C350" s="49" t="s">
        <v>401</v>
      </c>
      <c r="D350" s="52">
        <v>4.2</v>
      </c>
      <c r="E350" s="53">
        <v>1789</v>
      </c>
      <c r="F350" s="54">
        <v>14</v>
      </c>
      <c r="G350" s="48">
        <v>2012</v>
      </c>
      <c r="H350" s="49" t="s">
        <v>9</v>
      </c>
    </row>
    <row r="351" spans="2:8" x14ac:dyDescent="0.25">
      <c r="B351" s="61" t="s">
        <v>402</v>
      </c>
      <c r="C351" s="51" t="s">
        <v>403</v>
      </c>
      <c r="D351" s="55">
        <v>4.8</v>
      </c>
      <c r="E351" s="56">
        <v>12361</v>
      </c>
      <c r="F351" s="57">
        <v>12</v>
      </c>
      <c r="G351" s="50">
        <v>2019</v>
      </c>
      <c r="H351" s="51" t="s">
        <v>9</v>
      </c>
    </row>
    <row r="352" spans="2:8" x14ac:dyDescent="0.25">
      <c r="B352" s="60" t="s">
        <v>204</v>
      </c>
      <c r="C352" s="49" t="s">
        <v>205</v>
      </c>
      <c r="D352" s="52">
        <v>4.9000000000000004</v>
      </c>
      <c r="E352" s="53">
        <v>5867</v>
      </c>
      <c r="F352" s="54">
        <v>54</v>
      </c>
      <c r="G352" s="48">
        <v>2016</v>
      </c>
      <c r="H352" s="49" t="s">
        <v>9</v>
      </c>
    </row>
    <row r="353" spans="2:8" x14ac:dyDescent="0.25">
      <c r="B353" s="61" t="s">
        <v>406</v>
      </c>
      <c r="C353" s="51" t="s">
        <v>407</v>
      </c>
      <c r="D353" s="55">
        <v>4.5999999999999996</v>
      </c>
      <c r="E353" s="56">
        <v>23148</v>
      </c>
      <c r="F353" s="57">
        <v>6</v>
      </c>
      <c r="G353" s="50">
        <v>2013</v>
      </c>
      <c r="H353" s="51" t="s">
        <v>12</v>
      </c>
    </row>
    <row r="354" spans="2:8" x14ac:dyDescent="0.25">
      <c r="B354" s="60" t="s">
        <v>406</v>
      </c>
      <c r="C354" s="49" t="s">
        <v>407</v>
      </c>
      <c r="D354" s="52">
        <v>4.5999999999999996</v>
      </c>
      <c r="E354" s="53">
        <v>23148</v>
      </c>
      <c r="F354" s="54">
        <v>6</v>
      </c>
      <c r="G354" s="48">
        <v>2014</v>
      </c>
      <c r="H354" s="49" t="s">
        <v>12</v>
      </c>
    </row>
    <row r="355" spans="2:8" x14ac:dyDescent="0.25">
      <c r="B355" s="61" t="s">
        <v>408</v>
      </c>
      <c r="C355" s="51" t="s">
        <v>409</v>
      </c>
      <c r="D355" s="55">
        <v>4.8</v>
      </c>
      <c r="E355" s="56">
        <v>8081</v>
      </c>
      <c r="F355" s="57">
        <v>8</v>
      </c>
      <c r="G355" s="50">
        <v>2014</v>
      </c>
      <c r="H355" s="51" t="s">
        <v>12</v>
      </c>
    </row>
    <row r="356" spans="2:8" x14ac:dyDescent="0.25">
      <c r="B356" s="60" t="s">
        <v>408</v>
      </c>
      <c r="C356" s="49" t="s">
        <v>409</v>
      </c>
      <c r="D356" s="52">
        <v>4.8</v>
      </c>
      <c r="E356" s="53">
        <v>8081</v>
      </c>
      <c r="F356" s="54">
        <v>8</v>
      </c>
      <c r="G356" s="48">
        <v>2015</v>
      </c>
      <c r="H356" s="49" t="s">
        <v>12</v>
      </c>
    </row>
    <row r="357" spans="2:8" x14ac:dyDescent="0.25">
      <c r="B357" s="61" t="s">
        <v>410</v>
      </c>
      <c r="C357" s="51" t="s">
        <v>411</v>
      </c>
      <c r="D357" s="55">
        <v>4.8</v>
      </c>
      <c r="E357" s="56">
        <v>23358</v>
      </c>
      <c r="F357" s="57">
        <v>12</v>
      </c>
      <c r="G357" s="50">
        <v>2014</v>
      </c>
      <c r="H357" s="51" t="s">
        <v>9</v>
      </c>
    </row>
    <row r="358" spans="2:8" x14ac:dyDescent="0.25">
      <c r="B358" s="60" t="s">
        <v>410</v>
      </c>
      <c r="C358" s="49" t="s">
        <v>411</v>
      </c>
      <c r="D358" s="52">
        <v>4.8</v>
      </c>
      <c r="E358" s="53">
        <v>23358</v>
      </c>
      <c r="F358" s="54">
        <v>12</v>
      </c>
      <c r="G358" s="48">
        <v>2015</v>
      </c>
      <c r="H358" s="49" t="s">
        <v>9</v>
      </c>
    </row>
    <row r="359" spans="2:8" x14ac:dyDescent="0.25">
      <c r="B359" s="61" t="s">
        <v>412</v>
      </c>
      <c r="C359" s="51" t="s">
        <v>153</v>
      </c>
      <c r="D359" s="55">
        <v>3.3</v>
      </c>
      <c r="E359" s="56">
        <v>9372</v>
      </c>
      <c r="F359" s="57">
        <v>12</v>
      </c>
      <c r="G359" s="50">
        <v>2012</v>
      </c>
      <c r="H359" s="51" t="s">
        <v>12</v>
      </c>
    </row>
    <row r="360" spans="2:8" x14ac:dyDescent="0.25">
      <c r="B360" s="60" t="s">
        <v>413</v>
      </c>
      <c r="C360" s="49" t="s">
        <v>414</v>
      </c>
      <c r="D360" s="52">
        <v>4.7</v>
      </c>
      <c r="E360" s="53">
        <v>4633</v>
      </c>
      <c r="F360" s="54">
        <v>21</v>
      </c>
      <c r="G360" s="48">
        <v>2011</v>
      </c>
      <c r="H360" s="49" t="s">
        <v>9</v>
      </c>
    </row>
    <row r="361" spans="2:8" x14ac:dyDescent="0.25">
      <c r="B361" s="61" t="s">
        <v>415</v>
      </c>
      <c r="C361" s="51" t="s">
        <v>416</v>
      </c>
      <c r="D361" s="55">
        <v>4.3</v>
      </c>
      <c r="E361" s="56">
        <v>13061</v>
      </c>
      <c r="F361" s="57">
        <v>6</v>
      </c>
      <c r="G361" s="50">
        <v>2018</v>
      </c>
      <c r="H361" s="51" t="s">
        <v>9</v>
      </c>
    </row>
    <row r="362" spans="2:8" x14ac:dyDescent="0.25">
      <c r="B362" s="60" t="s">
        <v>415</v>
      </c>
      <c r="C362" s="49" t="s">
        <v>416</v>
      </c>
      <c r="D362" s="52">
        <v>4.3</v>
      </c>
      <c r="E362" s="53">
        <v>13061</v>
      </c>
      <c r="F362" s="54">
        <v>6</v>
      </c>
      <c r="G362" s="48">
        <v>2019</v>
      </c>
      <c r="H362" s="49" t="s">
        <v>9</v>
      </c>
    </row>
    <row r="363" spans="2:8" x14ac:dyDescent="0.25">
      <c r="B363" s="61" t="s">
        <v>417</v>
      </c>
      <c r="C363" s="51" t="s">
        <v>377</v>
      </c>
      <c r="D363" s="55">
        <v>4.3</v>
      </c>
      <c r="E363" s="56">
        <v>3523</v>
      </c>
      <c r="F363" s="57">
        <v>13</v>
      </c>
      <c r="G363" s="50">
        <v>2010</v>
      </c>
      <c r="H363" s="51" t="s">
        <v>12</v>
      </c>
    </row>
    <row r="364" spans="2:8" x14ac:dyDescent="0.25">
      <c r="B364" s="60" t="s">
        <v>418</v>
      </c>
      <c r="C364" s="49" t="s">
        <v>419</v>
      </c>
      <c r="D364" s="52">
        <v>4.8</v>
      </c>
      <c r="E364" s="53">
        <v>2774</v>
      </c>
      <c r="F364" s="54">
        <v>0</v>
      </c>
      <c r="G364" s="48">
        <v>2016</v>
      </c>
      <c r="H364" s="49" t="s">
        <v>9</v>
      </c>
    </row>
    <row r="365" spans="2:8" x14ac:dyDescent="0.25">
      <c r="B365" s="61" t="s">
        <v>420</v>
      </c>
      <c r="C365" s="51" t="s">
        <v>421</v>
      </c>
      <c r="D365" s="55">
        <v>4.4000000000000004</v>
      </c>
      <c r="E365" s="56">
        <v>440</v>
      </c>
      <c r="F365" s="57">
        <v>11</v>
      </c>
      <c r="G365" s="50">
        <v>2010</v>
      </c>
      <c r="H365" s="51" t="s">
        <v>9</v>
      </c>
    </row>
    <row r="366" spans="2:8" x14ac:dyDescent="0.25">
      <c r="B366" s="60" t="s">
        <v>422</v>
      </c>
      <c r="C366" s="49" t="s">
        <v>423</v>
      </c>
      <c r="D366" s="52">
        <v>4.8</v>
      </c>
      <c r="E366" s="53">
        <v>8922</v>
      </c>
      <c r="F366" s="54">
        <v>9</v>
      </c>
      <c r="G366" s="48">
        <v>2013</v>
      </c>
      <c r="H366" s="49" t="s">
        <v>12</v>
      </c>
    </row>
    <row r="367" spans="2:8" x14ac:dyDescent="0.25">
      <c r="B367" s="61" t="s">
        <v>422</v>
      </c>
      <c r="C367" s="51" t="s">
        <v>423</v>
      </c>
      <c r="D367" s="55">
        <v>4.8</v>
      </c>
      <c r="E367" s="56">
        <v>8922</v>
      </c>
      <c r="F367" s="57">
        <v>9</v>
      </c>
      <c r="G367" s="50">
        <v>2014</v>
      </c>
      <c r="H367" s="51" t="s">
        <v>12</v>
      </c>
    </row>
    <row r="368" spans="2:8" x14ac:dyDescent="0.25">
      <c r="B368" s="60" t="s">
        <v>422</v>
      </c>
      <c r="C368" s="49" t="s">
        <v>423</v>
      </c>
      <c r="D368" s="52">
        <v>4.8</v>
      </c>
      <c r="E368" s="53">
        <v>8922</v>
      </c>
      <c r="F368" s="54">
        <v>9</v>
      </c>
      <c r="G368" s="48">
        <v>2015</v>
      </c>
      <c r="H368" s="49" t="s">
        <v>12</v>
      </c>
    </row>
    <row r="369" spans="2:8" x14ac:dyDescent="0.25">
      <c r="B369" s="61" t="s">
        <v>424</v>
      </c>
      <c r="C369" s="51" t="s">
        <v>425</v>
      </c>
      <c r="D369" s="55">
        <v>4.0999999999999996</v>
      </c>
      <c r="E369" s="56">
        <v>2023</v>
      </c>
      <c r="F369" s="57">
        <v>15</v>
      </c>
      <c r="G369" s="50">
        <v>2011</v>
      </c>
      <c r="H369" s="51" t="s">
        <v>9</v>
      </c>
    </row>
    <row r="370" spans="2:8" x14ac:dyDescent="0.25">
      <c r="B370" s="60" t="s">
        <v>426</v>
      </c>
      <c r="C370" s="49" t="s">
        <v>427</v>
      </c>
      <c r="D370" s="52">
        <v>4</v>
      </c>
      <c r="E370" s="53">
        <v>1859</v>
      </c>
      <c r="F370" s="54">
        <v>11</v>
      </c>
      <c r="G370" s="48">
        <v>2009</v>
      </c>
      <c r="H370" s="49" t="s">
        <v>12</v>
      </c>
    </row>
    <row r="371" spans="2:8" x14ac:dyDescent="0.25">
      <c r="B371" s="61" t="s">
        <v>428</v>
      </c>
      <c r="C371" s="51" t="s">
        <v>289</v>
      </c>
      <c r="D371" s="55">
        <v>4.7</v>
      </c>
      <c r="E371" s="56">
        <v>50482</v>
      </c>
      <c r="F371" s="57">
        <v>13</v>
      </c>
      <c r="G371" s="50">
        <v>2012</v>
      </c>
      <c r="H371" s="51" t="s">
        <v>12</v>
      </c>
    </row>
    <row r="372" spans="2:8" x14ac:dyDescent="0.25">
      <c r="B372" s="60" t="s">
        <v>428</v>
      </c>
      <c r="C372" s="49" t="s">
        <v>289</v>
      </c>
      <c r="D372" s="52">
        <v>4.7</v>
      </c>
      <c r="E372" s="53">
        <v>50482</v>
      </c>
      <c r="F372" s="54">
        <v>13</v>
      </c>
      <c r="G372" s="48">
        <v>2013</v>
      </c>
      <c r="H372" s="49" t="s">
        <v>12</v>
      </c>
    </row>
    <row r="373" spans="2:8" x14ac:dyDescent="0.25">
      <c r="B373" s="61" t="s">
        <v>428</v>
      </c>
      <c r="C373" s="51" t="s">
        <v>289</v>
      </c>
      <c r="D373" s="55">
        <v>4.7</v>
      </c>
      <c r="E373" s="56">
        <v>50482</v>
      </c>
      <c r="F373" s="57">
        <v>7</v>
      </c>
      <c r="G373" s="50">
        <v>2014</v>
      </c>
      <c r="H373" s="51" t="s">
        <v>12</v>
      </c>
    </row>
    <row r="374" spans="2:8" x14ac:dyDescent="0.25">
      <c r="B374" s="60" t="s">
        <v>428</v>
      </c>
      <c r="C374" s="49" t="s">
        <v>289</v>
      </c>
      <c r="D374" s="52">
        <v>4.7</v>
      </c>
      <c r="E374" s="53">
        <v>50482</v>
      </c>
      <c r="F374" s="54">
        <v>13</v>
      </c>
      <c r="G374" s="48">
        <v>2014</v>
      </c>
      <c r="H374" s="49" t="s">
        <v>12</v>
      </c>
    </row>
    <row r="375" spans="2:8" x14ac:dyDescent="0.25">
      <c r="B375" s="61" t="s">
        <v>429</v>
      </c>
      <c r="C375" s="51" t="s">
        <v>430</v>
      </c>
      <c r="D375" s="55">
        <v>4.5999999999999996</v>
      </c>
      <c r="E375" s="56">
        <v>3207</v>
      </c>
      <c r="F375" s="57">
        <v>6</v>
      </c>
      <c r="G375" s="50">
        <v>2009</v>
      </c>
      <c r="H375" s="51" t="s">
        <v>9</v>
      </c>
    </row>
    <row r="376" spans="2:8" x14ac:dyDescent="0.25">
      <c r="B376" s="60" t="s">
        <v>429</v>
      </c>
      <c r="C376" s="49" t="s">
        <v>430</v>
      </c>
      <c r="D376" s="52">
        <v>4.5999999999999996</v>
      </c>
      <c r="E376" s="53">
        <v>3207</v>
      </c>
      <c r="F376" s="54">
        <v>6</v>
      </c>
      <c r="G376" s="48">
        <v>2010</v>
      </c>
      <c r="H376" s="49" t="s">
        <v>9</v>
      </c>
    </row>
    <row r="377" spans="2:8" x14ac:dyDescent="0.25">
      <c r="B377" s="61" t="s">
        <v>429</v>
      </c>
      <c r="C377" s="51" t="s">
        <v>430</v>
      </c>
      <c r="D377" s="55">
        <v>4.5999999999999996</v>
      </c>
      <c r="E377" s="56">
        <v>3207</v>
      </c>
      <c r="F377" s="57">
        <v>6</v>
      </c>
      <c r="G377" s="50">
        <v>2011</v>
      </c>
      <c r="H377" s="51" t="s">
        <v>9</v>
      </c>
    </row>
    <row r="378" spans="2:8" x14ac:dyDescent="0.25">
      <c r="B378" s="60" t="s">
        <v>429</v>
      </c>
      <c r="C378" s="49" t="s">
        <v>430</v>
      </c>
      <c r="D378" s="52">
        <v>4.5999999999999996</v>
      </c>
      <c r="E378" s="53">
        <v>3207</v>
      </c>
      <c r="F378" s="54">
        <v>6</v>
      </c>
      <c r="G378" s="48">
        <v>2012</v>
      </c>
      <c r="H378" s="49" t="s">
        <v>9</v>
      </c>
    </row>
    <row r="379" spans="2:8" x14ac:dyDescent="0.25">
      <c r="B379" s="61" t="s">
        <v>429</v>
      </c>
      <c r="C379" s="51" t="s">
        <v>430</v>
      </c>
      <c r="D379" s="55">
        <v>4.5999999999999996</v>
      </c>
      <c r="E379" s="56">
        <v>3207</v>
      </c>
      <c r="F379" s="57">
        <v>6</v>
      </c>
      <c r="G379" s="50">
        <v>2013</v>
      </c>
      <c r="H379" s="51" t="s">
        <v>9</v>
      </c>
    </row>
    <row r="380" spans="2:8" x14ac:dyDescent="0.25">
      <c r="B380" s="60" t="s">
        <v>431</v>
      </c>
      <c r="C380" s="49" t="s">
        <v>385</v>
      </c>
      <c r="D380" s="52">
        <v>4.5999999999999996</v>
      </c>
      <c r="E380" s="53">
        <v>803</v>
      </c>
      <c r="F380" s="54">
        <v>9</v>
      </c>
      <c r="G380" s="48">
        <v>2009</v>
      </c>
      <c r="H380" s="49" t="s">
        <v>9</v>
      </c>
    </row>
    <row r="381" spans="2:8" x14ac:dyDescent="0.25">
      <c r="B381" s="61" t="s">
        <v>432</v>
      </c>
      <c r="C381" s="51" t="s">
        <v>433</v>
      </c>
      <c r="D381" s="55">
        <v>4.7</v>
      </c>
      <c r="E381" s="56">
        <v>23308</v>
      </c>
      <c r="F381" s="57">
        <v>6</v>
      </c>
      <c r="G381" s="50">
        <v>2013</v>
      </c>
      <c r="H381" s="51" t="s">
        <v>9</v>
      </c>
    </row>
    <row r="382" spans="2:8" x14ac:dyDescent="0.25">
      <c r="B382" s="60" t="s">
        <v>432</v>
      </c>
      <c r="C382" s="49" t="s">
        <v>433</v>
      </c>
      <c r="D382" s="52">
        <v>4.7</v>
      </c>
      <c r="E382" s="53">
        <v>23308</v>
      </c>
      <c r="F382" s="54">
        <v>6</v>
      </c>
      <c r="G382" s="48">
        <v>2015</v>
      </c>
      <c r="H382" s="49" t="s">
        <v>9</v>
      </c>
    </row>
    <row r="383" spans="2:8" x14ac:dyDescent="0.25">
      <c r="B383" s="61" t="s">
        <v>432</v>
      </c>
      <c r="C383" s="51" t="s">
        <v>433</v>
      </c>
      <c r="D383" s="55">
        <v>4.7</v>
      </c>
      <c r="E383" s="56">
        <v>23308</v>
      </c>
      <c r="F383" s="57">
        <v>6</v>
      </c>
      <c r="G383" s="50">
        <v>2016</v>
      </c>
      <c r="H383" s="51" t="s">
        <v>9</v>
      </c>
    </row>
    <row r="384" spans="2:8" x14ac:dyDescent="0.25">
      <c r="B384" s="60" t="s">
        <v>432</v>
      </c>
      <c r="C384" s="49" t="s">
        <v>433</v>
      </c>
      <c r="D384" s="52">
        <v>4.7</v>
      </c>
      <c r="E384" s="53">
        <v>23308</v>
      </c>
      <c r="F384" s="54">
        <v>6</v>
      </c>
      <c r="G384" s="48">
        <v>2017</v>
      </c>
      <c r="H384" s="49" t="s">
        <v>9</v>
      </c>
    </row>
    <row r="385" spans="2:8" x14ac:dyDescent="0.25">
      <c r="B385" s="61" t="s">
        <v>432</v>
      </c>
      <c r="C385" s="51" t="s">
        <v>433</v>
      </c>
      <c r="D385" s="55">
        <v>4.7</v>
      </c>
      <c r="E385" s="56">
        <v>23308</v>
      </c>
      <c r="F385" s="57">
        <v>6</v>
      </c>
      <c r="G385" s="50">
        <v>2018</v>
      </c>
      <c r="H385" s="51" t="s">
        <v>9</v>
      </c>
    </row>
    <row r="386" spans="2:8" x14ac:dyDescent="0.25">
      <c r="B386" s="60" t="s">
        <v>432</v>
      </c>
      <c r="C386" s="49" t="s">
        <v>433</v>
      </c>
      <c r="D386" s="52">
        <v>4.7</v>
      </c>
      <c r="E386" s="53">
        <v>23308</v>
      </c>
      <c r="F386" s="54">
        <v>6</v>
      </c>
      <c r="G386" s="48">
        <v>2019</v>
      </c>
      <c r="H386" s="49" t="s">
        <v>9</v>
      </c>
    </row>
    <row r="387" spans="2:8" x14ac:dyDescent="0.25">
      <c r="B387" s="61" t="s">
        <v>434</v>
      </c>
      <c r="C387" s="51" t="s">
        <v>80</v>
      </c>
      <c r="D387" s="55">
        <v>4.8</v>
      </c>
      <c r="E387" s="56">
        <v>5836</v>
      </c>
      <c r="F387" s="57">
        <v>0</v>
      </c>
      <c r="G387" s="50">
        <v>2017</v>
      </c>
      <c r="H387" s="51" t="s">
        <v>12</v>
      </c>
    </row>
    <row r="388" spans="2:8" x14ac:dyDescent="0.25">
      <c r="B388" s="60" t="s">
        <v>435</v>
      </c>
      <c r="C388" s="49" t="s">
        <v>436</v>
      </c>
      <c r="D388" s="52">
        <v>4.0999999999999996</v>
      </c>
      <c r="E388" s="53">
        <v>79446</v>
      </c>
      <c r="F388" s="54">
        <v>18</v>
      </c>
      <c r="G388" s="48">
        <v>2015</v>
      </c>
      <c r="H388" s="49" t="s">
        <v>12</v>
      </c>
    </row>
    <row r="389" spans="2:8" x14ac:dyDescent="0.25">
      <c r="B389" s="61" t="s">
        <v>435</v>
      </c>
      <c r="C389" s="51" t="s">
        <v>436</v>
      </c>
      <c r="D389" s="55">
        <v>4.0999999999999996</v>
      </c>
      <c r="E389" s="56">
        <v>79446</v>
      </c>
      <c r="F389" s="57">
        <v>7</v>
      </c>
      <c r="G389" s="50">
        <v>2016</v>
      </c>
      <c r="H389" s="51" t="s">
        <v>12</v>
      </c>
    </row>
    <row r="390" spans="2:8" x14ac:dyDescent="0.25">
      <c r="B390" s="60" t="s">
        <v>437</v>
      </c>
      <c r="C390" s="49" t="s">
        <v>438</v>
      </c>
      <c r="D390" s="52">
        <v>4.7</v>
      </c>
      <c r="E390" s="53">
        <v>7747</v>
      </c>
      <c r="F390" s="54">
        <v>14</v>
      </c>
      <c r="G390" s="48">
        <v>2010</v>
      </c>
      <c r="H390" s="49" t="s">
        <v>12</v>
      </c>
    </row>
    <row r="391" spans="2:8" x14ac:dyDescent="0.25">
      <c r="B391" s="61" t="s">
        <v>437</v>
      </c>
      <c r="C391" s="51" t="s">
        <v>438</v>
      </c>
      <c r="D391" s="55">
        <v>4.7</v>
      </c>
      <c r="E391" s="56">
        <v>7747</v>
      </c>
      <c r="F391" s="57">
        <v>14</v>
      </c>
      <c r="G391" s="50">
        <v>2011</v>
      </c>
      <c r="H391" s="51" t="s">
        <v>12</v>
      </c>
    </row>
    <row r="392" spans="2:8" x14ac:dyDescent="0.25">
      <c r="B392" s="60" t="s">
        <v>439</v>
      </c>
      <c r="C392" s="49" t="s">
        <v>438</v>
      </c>
      <c r="D392" s="52">
        <v>4.7</v>
      </c>
      <c r="E392" s="53">
        <v>7251</v>
      </c>
      <c r="F392" s="54">
        <v>9</v>
      </c>
      <c r="G392" s="48">
        <v>2010</v>
      </c>
      <c r="H392" s="49" t="s">
        <v>12</v>
      </c>
    </row>
    <row r="393" spans="2:8" x14ac:dyDescent="0.25">
      <c r="B393" s="61" t="s">
        <v>440</v>
      </c>
      <c r="C393" s="51" t="s">
        <v>438</v>
      </c>
      <c r="D393" s="55">
        <v>4.7</v>
      </c>
      <c r="E393" s="56">
        <v>7251</v>
      </c>
      <c r="F393" s="57">
        <v>16</v>
      </c>
      <c r="G393" s="50">
        <v>2009</v>
      </c>
      <c r="H393" s="51" t="s">
        <v>12</v>
      </c>
    </row>
    <row r="394" spans="2:8" x14ac:dyDescent="0.25">
      <c r="B394" s="60" t="s">
        <v>441</v>
      </c>
      <c r="C394" s="49" t="s">
        <v>438</v>
      </c>
      <c r="D394" s="52">
        <v>4.4000000000000004</v>
      </c>
      <c r="E394" s="53">
        <v>10559</v>
      </c>
      <c r="F394" s="54">
        <v>2</v>
      </c>
      <c r="G394" s="48">
        <v>2009</v>
      </c>
      <c r="H394" s="49" t="s">
        <v>12</v>
      </c>
    </row>
    <row r="395" spans="2:8" x14ac:dyDescent="0.25">
      <c r="B395" s="61" t="s">
        <v>441</v>
      </c>
      <c r="C395" s="51" t="s">
        <v>438</v>
      </c>
      <c r="D395" s="55">
        <v>4.4000000000000004</v>
      </c>
      <c r="E395" s="56">
        <v>10559</v>
      </c>
      <c r="F395" s="57">
        <v>2</v>
      </c>
      <c r="G395" s="50">
        <v>2010</v>
      </c>
      <c r="H395" s="51" t="s">
        <v>12</v>
      </c>
    </row>
    <row r="396" spans="2:8" x14ac:dyDescent="0.25">
      <c r="B396" s="60" t="s">
        <v>442</v>
      </c>
      <c r="C396" s="49" t="s">
        <v>443</v>
      </c>
      <c r="D396" s="52">
        <v>4.8</v>
      </c>
      <c r="E396" s="53">
        <v>5249</v>
      </c>
      <c r="F396" s="54">
        <v>5</v>
      </c>
      <c r="G396" s="48">
        <v>2016</v>
      </c>
      <c r="H396" s="49" t="s">
        <v>12</v>
      </c>
    </row>
    <row r="397" spans="2:8" x14ac:dyDescent="0.25">
      <c r="B397" s="61" t="s">
        <v>442</v>
      </c>
      <c r="C397" s="51" t="s">
        <v>443</v>
      </c>
      <c r="D397" s="55">
        <v>4.8</v>
      </c>
      <c r="E397" s="56">
        <v>5249</v>
      </c>
      <c r="F397" s="57">
        <v>5</v>
      </c>
      <c r="G397" s="50">
        <v>2017</v>
      </c>
      <c r="H397" s="51" t="s">
        <v>12</v>
      </c>
    </row>
    <row r="398" spans="2:8" x14ac:dyDescent="0.25">
      <c r="B398" s="60" t="s">
        <v>444</v>
      </c>
      <c r="C398" s="49" t="s">
        <v>445</v>
      </c>
      <c r="D398" s="52">
        <v>3.9</v>
      </c>
      <c r="E398" s="53">
        <v>33844</v>
      </c>
      <c r="F398" s="54">
        <v>20</v>
      </c>
      <c r="G398" s="48">
        <v>2013</v>
      </c>
      <c r="H398" s="49" t="s">
        <v>12</v>
      </c>
    </row>
    <row r="399" spans="2:8" x14ac:dyDescent="0.25">
      <c r="B399" s="61" t="s">
        <v>444</v>
      </c>
      <c r="C399" s="51" t="s">
        <v>445</v>
      </c>
      <c r="D399" s="55">
        <v>3.9</v>
      </c>
      <c r="E399" s="56">
        <v>33844</v>
      </c>
      <c r="F399" s="57">
        <v>20</v>
      </c>
      <c r="G399" s="50">
        <v>2014</v>
      </c>
      <c r="H399" s="51" t="s">
        <v>12</v>
      </c>
    </row>
    <row r="400" spans="2:8" x14ac:dyDescent="0.25">
      <c r="B400" s="60" t="s">
        <v>446</v>
      </c>
      <c r="C400" s="49" t="s">
        <v>447</v>
      </c>
      <c r="D400" s="52">
        <v>4.4000000000000004</v>
      </c>
      <c r="E400" s="53">
        <v>11616</v>
      </c>
      <c r="F400" s="54">
        <v>7</v>
      </c>
      <c r="G400" s="48">
        <v>2012</v>
      </c>
      <c r="H400" s="49" t="s">
        <v>12</v>
      </c>
    </row>
    <row r="401" spans="2:8" x14ac:dyDescent="0.25">
      <c r="B401" s="61" t="s">
        <v>446</v>
      </c>
      <c r="C401" s="51" t="s">
        <v>447</v>
      </c>
      <c r="D401" s="55">
        <v>4.4000000000000004</v>
      </c>
      <c r="E401" s="56">
        <v>11616</v>
      </c>
      <c r="F401" s="57">
        <v>7</v>
      </c>
      <c r="G401" s="50">
        <v>2013</v>
      </c>
      <c r="H401" s="51" t="s">
        <v>12</v>
      </c>
    </row>
    <row r="402" spans="2:8" x14ac:dyDescent="0.25">
      <c r="B402" s="60" t="s">
        <v>446</v>
      </c>
      <c r="C402" s="49" t="s">
        <v>447</v>
      </c>
      <c r="D402" s="52">
        <v>4.4000000000000004</v>
      </c>
      <c r="E402" s="53">
        <v>11616</v>
      </c>
      <c r="F402" s="54">
        <v>7</v>
      </c>
      <c r="G402" s="48">
        <v>2014</v>
      </c>
      <c r="H402" s="49" t="s">
        <v>12</v>
      </c>
    </row>
    <row r="403" spans="2:8" x14ac:dyDescent="0.25">
      <c r="B403" s="61" t="s">
        <v>448</v>
      </c>
      <c r="C403" s="51" t="s">
        <v>377</v>
      </c>
      <c r="D403" s="55">
        <v>4.5</v>
      </c>
      <c r="E403" s="56">
        <v>13609</v>
      </c>
      <c r="F403" s="57">
        <v>14</v>
      </c>
      <c r="G403" s="50">
        <v>2019</v>
      </c>
      <c r="H403" s="51" t="s">
        <v>12</v>
      </c>
    </row>
    <row r="404" spans="2:8" x14ac:dyDescent="0.25">
      <c r="B404" s="60" t="s">
        <v>449</v>
      </c>
      <c r="C404" s="49" t="s">
        <v>450</v>
      </c>
      <c r="D404" s="52">
        <v>4.7</v>
      </c>
      <c r="E404" s="53">
        <v>8587</v>
      </c>
      <c r="F404" s="54">
        <v>10</v>
      </c>
      <c r="G404" s="48">
        <v>2009</v>
      </c>
      <c r="H404" s="49" t="s">
        <v>12</v>
      </c>
    </row>
    <row r="405" spans="2:8" x14ac:dyDescent="0.25">
      <c r="B405" s="61" t="s">
        <v>451</v>
      </c>
      <c r="C405" s="51" t="s">
        <v>452</v>
      </c>
      <c r="D405" s="55">
        <v>4.3</v>
      </c>
      <c r="E405" s="56">
        <v>29442</v>
      </c>
      <c r="F405" s="57">
        <v>7</v>
      </c>
      <c r="G405" s="50">
        <v>2017</v>
      </c>
      <c r="H405" s="51" t="s">
        <v>12</v>
      </c>
    </row>
    <row r="406" spans="2:8" x14ac:dyDescent="0.25">
      <c r="B406" s="60" t="s">
        <v>453</v>
      </c>
      <c r="C406" s="49" t="s">
        <v>454</v>
      </c>
      <c r="D406" s="52">
        <v>4.5999999999999996</v>
      </c>
      <c r="E406" s="53">
        <v>11098</v>
      </c>
      <c r="F406" s="54">
        <v>13</v>
      </c>
      <c r="G406" s="48">
        <v>2012</v>
      </c>
      <c r="H406" s="49" t="s">
        <v>12</v>
      </c>
    </row>
    <row r="407" spans="2:8" x14ac:dyDescent="0.25">
      <c r="B407" s="61" t="s">
        <v>455</v>
      </c>
      <c r="C407" s="51" t="s">
        <v>456</v>
      </c>
      <c r="D407" s="55">
        <v>4.8</v>
      </c>
      <c r="E407" s="56">
        <v>9947</v>
      </c>
      <c r="F407" s="57">
        <v>11</v>
      </c>
      <c r="G407" s="50">
        <v>2018</v>
      </c>
      <c r="H407" s="51" t="s">
        <v>12</v>
      </c>
    </row>
    <row r="408" spans="2:8" x14ac:dyDescent="0.25">
      <c r="B408" s="60" t="s">
        <v>457</v>
      </c>
      <c r="C408" s="49" t="s">
        <v>458</v>
      </c>
      <c r="D408" s="52">
        <v>4.8</v>
      </c>
      <c r="E408" s="53">
        <v>13871</v>
      </c>
      <c r="F408" s="54">
        <v>6</v>
      </c>
      <c r="G408" s="48">
        <v>2009</v>
      </c>
      <c r="H408" s="49" t="s">
        <v>12</v>
      </c>
    </row>
    <row r="409" spans="2:8" x14ac:dyDescent="0.25">
      <c r="B409" s="61" t="s">
        <v>457</v>
      </c>
      <c r="C409" s="51" t="s">
        <v>458</v>
      </c>
      <c r="D409" s="55">
        <v>4.8</v>
      </c>
      <c r="E409" s="56">
        <v>13871</v>
      </c>
      <c r="F409" s="57">
        <v>6</v>
      </c>
      <c r="G409" s="50">
        <v>2010</v>
      </c>
      <c r="H409" s="51" t="s">
        <v>12</v>
      </c>
    </row>
    <row r="410" spans="2:8" x14ac:dyDescent="0.25">
      <c r="B410" s="60" t="s">
        <v>457</v>
      </c>
      <c r="C410" s="49" t="s">
        <v>458</v>
      </c>
      <c r="D410" s="52">
        <v>4.8</v>
      </c>
      <c r="E410" s="53">
        <v>13871</v>
      </c>
      <c r="F410" s="54">
        <v>8</v>
      </c>
      <c r="G410" s="48">
        <v>2011</v>
      </c>
      <c r="H410" s="49" t="s">
        <v>12</v>
      </c>
    </row>
    <row r="411" spans="2:8" x14ac:dyDescent="0.25">
      <c r="B411" s="61" t="s">
        <v>457</v>
      </c>
      <c r="C411" s="51" t="s">
        <v>458</v>
      </c>
      <c r="D411" s="55">
        <v>4.8</v>
      </c>
      <c r="E411" s="56">
        <v>13871</v>
      </c>
      <c r="F411" s="57">
        <v>7</v>
      </c>
      <c r="G411" s="50">
        <v>2011</v>
      </c>
      <c r="H411" s="51" t="s">
        <v>12</v>
      </c>
    </row>
    <row r="412" spans="2:8" x14ac:dyDescent="0.25">
      <c r="B412" s="60" t="s">
        <v>459</v>
      </c>
      <c r="C412" s="49" t="s">
        <v>333</v>
      </c>
      <c r="D412" s="52">
        <v>4.8</v>
      </c>
      <c r="E412" s="53">
        <v>6982</v>
      </c>
      <c r="F412" s="54">
        <v>14</v>
      </c>
      <c r="G412" s="48">
        <v>2013</v>
      </c>
      <c r="H412" s="49" t="s">
        <v>12</v>
      </c>
    </row>
    <row r="413" spans="2:8" x14ac:dyDescent="0.25">
      <c r="B413" s="61" t="s">
        <v>460</v>
      </c>
      <c r="C413" s="51" t="s">
        <v>88</v>
      </c>
      <c r="D413" s="55">
        <v>4.7</v>
      </c>
      <c r="E413" s="56">
        <v>32122</v>
      </c>
      <c r="F413" s="57">
        <v>14</v>
      </c>
      <c r="G413" s="50">
        <v>2010</v>
      </c>
      <c r="H413" s="51" t="s">
        <v>12</v>
      </c>
    </row>
    <row r="414" spans="2:8" x14ac:dyDescent="0.25">
      <c r="B414" s="60" t="s">
        <v>461</v>
      </c>
      <c r="C414" s="49" t="s">
        <v>88</v>
      </c>
      <c r="D414" s="52">
        <v>4.7</v>
      </c>
      <c r="E414" s="53">
        <v>32122</v>
      </c>
      <c r="F414" s="54">
        <v>8</v>
      </c>
      <c r="G414" s="48">
        <v>2011</v>
      </c>
      <c r="H414" s="49" t="s">
        <v>12</v>
      </c>
    </row>
    <row r="415" spans="2:8" x14ac:dyDescent="0.25">
      <c r="B415" s="61" t="s">
        <v>461</v>
      </c>
      <c r="C415" s="51" t="s">
        <v>88</v>
      </c>
      <c r="D415" s="55">
        <v>4.7</v>
      </c>
      <c r="E415" s="56">
        <v>32122</v>
      </c>
      <c r="F415" s="57">
        <v>8</v>
      </c>
      <c r="G415" s="50">
        <v>2012</v>
      </c>
      <c r="H415" s="51" t="s">
        <v>12</v>
      </c>
    </row>
    <row r="416" spans="2:8" x14ac:dyDescent="0.25">
      <c r="B416" s="60" t="s">
        <v>462</v>
      </c>
      <c r="C416" s="49" t="s">
        <v>88</v>
      </c>
      <c r="D416" s="52">
        <v>4.8</v>
      </c>
      <c r="E416" s="53">
        <v>16949</v>
      </c>
      <c r="F416" s="54">
        <v>30</v>
      </c>
      <c r="G416" s="48">
        <v>2011</v>
      </c>
      <c r="H416" s="49" t="s">
        <v>12</v>
      </c>
    </row>
    <row r="417" spans="2:8" x14ac:dyDescent="0.25">
      <c r="B417" s="61" t="s">
        <v>462</v>
      </c>
      <c r="C417" s="51" t="s">
        <v>88</v>
      </c>
      <c r="D417" s="55">
        <v>4.8</v>
      </c>
      <c r="E417" s="56">
        <v>16949</v>
      </c>
      <c r="F417" s="57">
        <v>30</v>
      </c>
      <c r="G417" s="50">
        <v>2012</v>
      </c>
      <c r="H417" s="51" t="s">
        <v>12</v>
      </c>
    </row>
    <row r="418" spans="2:8" x14ac:dyDescent="0.25">
      <c r="B418" s="60" t="s">
        <v>463</v>
      </c>
      <c r="C418" s="49" t="s">
        <v>464</v>
      </c>
      <c r="D418" s="52">
        <v>4.7</v>
      </c>
      <c r="E418" s="53">
        <v>9289</v>
      </c>
      <c r="F418" s="54">
        <v>13</v>
      </c>
      <c r="G418" s="48">
        <v>2010</v>
      </c>
      <c r="H418" s="49" t="s">
        <v>9</v>
      </c>
    </row>
    <row r="419" spans="2:8" x14ac:dyDescent="0.25">
      <c r="B419" s="61" t="s">
        <v>463</v>
      </c>
      <c r="C419" s="51" t="s">
        <v>464</v>
      </c>
      <c r="D419" s="55">
        <v>4.7</v>
      </c>
      <c r="E419" s="56">
        <v>9289</v>
      </c>
      <c r="F419" s="57">
        <v>9</v>
      </c>
      <c r="G419" s="50">
        <v>2011</v>
      </c>
      <c r="H419" s="51" t="s">
        <v>9</v>
      </c>
    </row>
    <row r="420" spans="2:8" x14ac:dyDescent="0.25">
      <c r="B420" s="60" t="s">
        <v>463</v>
      </c>
      <c r="C420" s="49" t="s">
        <v>464</v>
      </c>
      <c r="D420" s="52">
        <v>4.7</v>
      </c>
      <c r="E420" s="53">
        <v>9289</v>
      </c>
      <c r="F420" s="54">
        <v>9</v>
      </c>
      <c r="G420" s="48">
        <v>2012</v>
      </c>
      <c r="H420" s="49" t="s">
        <v>9</v>
      </c>
    </row>
    <row r="421" spans="2:8" x14ac:dyDescent="0.25">
      <c r="B421" s="61" t="s">
        <v>465</v>
      </c>
      <c r="C421" s="51" t="s">
        <v>466</v>
      </c>
      <c r="D421" s="55">
        <v>4.3</v>
      </c>
      <c r="E421" s="56">
        <v>7368</v>
      </c>
      <c r="F421" s="57">
        <v>7</v>
      </c>
      <c r="G421" s="50">
        <v>2017</v>
      </c>
      <c r="H421" s="51" t="s">
        <v>9</v>
      </c>
    </row>
    <row r="422" spans="2:8" x14ac:dyDescent="0.25">
      <c r="B422" s="60" t="s">
        <v>465</v>
      </c>
      <c r="C422" s="49" t="s">
        <v>466</v>
      </c>
      <c r="D422" s="52">
        <v>4.3</v>
      </c>
      <c r="E422" s="53">
        <v>7368</v>
      </c>
      <c r="F422" s="54">
        <v>7</v>
      </c>
      <c r="G422" s="48">
        <v>2018</v>
      </c>
      <c r="H422" s="49" t="s">
        <v>9</v>
      </c>
    </row>
    <row r="423" spans="2:8" x14ac:dyDescent="0.25">
      <c r="B423" s="61" t="s">
        <v>467</v>
      </c>
      <c r="C423" s="51" t="s">
        <v>468</v>
      </c>
      <c r="D423" s="55">
        <v>4.7</v>
      </c>
      <c r="E423" s="56">
        <v>4028</v>
      </c>
      <c r="F423" s="57">
        <v>9</v>
      </c>
      <c r="G423" s="50">
        <v>2009</v>
      </c>
      <c r="H423" s="51" t="s">
        <v>9</v>
      </c>
    </row>
    <row r="424" spans="2:8" x14ac:dyDescent="0.25">
      <c r="B424" s="60" t="s">
        <v>469</v>
      </c>
      <c r="C424" s="49" t="s">
        <v>333</v>
      </c>
      <c r="D424" s="52">
        <v>4.8</v>
      </c>
      <c r="E424" s="53">
        <v>4628</v>
      </c>
      <c r="F424" s="54">
        <v>7</v>
      </c>
      <c r="G424" s="48">
        <v>2009</v>
      </c>
      <c r="H424" s="49" t="s">
        <v>12</v>
      </c>
    </row>
    <row r="425" spans="2:8" x14ac:dyDescent="0.25">
      <c r="B425" s="61" t="s">
        <v>469</v>
      </c>
      <c r="C425" s="51" t="s">
        <v>333</v>
      </c>
      <c r="D425" s="55">
        <v>4.8</v>
      </c>
      <c r="E425" s="56">
        <v>4628</v>
      </c>
      <c r="F425" s="57">
        <v>7</v>
      </c>
      <c r="G425" s="50">
        <v>2010</v>
      </c>
      <c r="H425" s="51" t="s">
        <v>12</v>
      </c>
    </row>
    <row r="426" spans="2:8" x14ac:dyDescent="0.25">
      <c r="B426" s="60" t="s">
        <v>470</v>
      </c>
      <c r="C426" s="49" t="s">
        <v>471</v>
      </c>
      <c r="D426" s="52">
        <v>4.9000000000000004</v>
      </c>
      <c r="E426" s="53">
        <v>5396</v>
      </c>
      <c r="F426" s="54">
        <v>20</v>
      </c>
      <c r="G426" s="48">
        <v>2013</v>
      </c>
      <c r="H426" s="49" t="s">
        <v>12</v>
      </c>
    </row>
    <row r="427" spans="2:8" x14ac:dyDescent="0.25">
      <c r="B427" s="61" t="s">
        <v>472</v>
      </c>
      <c r="C427" s="51" t="s">
        <v>473</v>
      </c>
      <c r="D427" s="55">
        <v>4.4000000000000004</v>
      </c>
      <c r="E427" s="56">
        <v>4247</v>
      </c>
      <c r="F427" s="57">
        <v>13</v>
      </c>
      <c r="G427" s="50">
        <v>2011</v>
      </c>
      <c r="H427" s="51" t="s">
        <v>9</v>
      </c>
    </row>
    <row r="428" spans="2:8" x14ac:dyDescent="0.25">
      <c r="B428" s="60" t="s">
        <v>472</v>
      </c>
      <c r="C428" s="49" t="s">
        <v>473</v>
      </c>
      <c r="D428" s="52">
        <v>4.4000000000000004</v>
      </c>
      <c r="E428" s="53">
        <v>4247</v>
      </c>
      <c r="F428" s="54">
        <v>13</v>
      </c>
      <c r="G428" s="48">
        <v>2012</v>
      </c>
      <c r="H428" s="49" t="s">
        <v>9</v>
      </c>
    </row>
    <row r="429" spans="2:8" x14ac:dyDescent="0.25">
      <c r="B429" s="61" t="s">
        <v>474</v>
      </c>
      <c r="C429" s="51" t="s">
        <v>475</v>
      </c>
      <c r="D429" s="55">
        <v>4.5</v>
      </c>
      <c r="E429" s="56">
        <v>22641</v>
      </c>
      <c r="F429" s="57">
        <v>11</v>
      </c>
      <c r="G429" s="50">
        <v>2015</v>
      </c>
      <c r="H429" s="51" t="s">
        <v>9</v>
      </c>
    </row>
    <row r="430" spans="2:8" x14ac:dyDescent="0.25">
      <c r="B430" s="60" t="s">
        <v>474</v>
      </c>
      <c r="C430" s="49" t="s">
        <v>475</v>
      </c>
      <c r="D430" s="52">
        <v>4.5</v>
      </c>
      <c r="E430" s="53">
        <v>22641</v>
      </c>
      <c r="F430" s="54">
        <v>11</v>
      </c>
      <c r="G430" s="48">
        <v>2016</v>
      </c>
      <c r="H430" s="49" t="s">
        <v>9</v>
      </c>
    </row>
    <row r="431" spans="2:8" x14ac:dyDescent="0.25">
      <c r="B431" s="61" t="s">
        <v>474</v>
      </c>
      <c r="C431" s="51" t="s">
        <v>475</v>
      </c>
      <c r="D431" s="55">
        <v>4.5</v>
      </c>
      <c r="E431" s="56">
        <v>22641</v>
      </c>
      <c r="F431" s="57">
        <v>11</v>
      </c>
      <c r="G431" s="50">
        <v>2017</v>
      </c>
      <c r="H431" s="51" t="s">
        <v>9</v>
      </c>
    </row>
    <row r="432" spans="2:8" x14ac:dyDescent="0.25">
      <c r="B432" s="60" t="s">
        <v>474</v>
      </c>
      <c r="C432" s="49" t="s">
        <v>475</v>
      </c>
      <c r="D432" s="52">
        <v>4.5</v>
      </c>
      <c r="E432" s="53">
        <v>22641</v>
      </c>
      <c r="F432" s="54">
        <v>11</v>
      </c>
      <c r="G432" s="48">
        <v>2019</v>
      </c>
      <c r="H432" s="49" t="s">
        <v>9</v>
      </c>
    </row>
    <row r="433" spans="2:8" x14ac:dyDescent="0.25">
      <c r="B433" s="61" t="s">
        <v>476</v>
      </c>
      <c r="C433" s="51" t="s">
        <v>377</v>
      </c>
      <c r="D433" s="55">
        <v>4.4000000000000004</v>
      </c>
      <c r="E433" s="56">
        <v>6222</v>
      </c>
      <c r="F433" s="57">
        <v>18</v>
      </c>
      <c r="G433" s="50">
        <v>2011</v>
      </c>
      <c r="H433" s="51" t="s">
        <v>12</v>
      </c>
    </row>
    <row r="434" spans="2:8" x14ac:dyDescent="0.25">
      <c r="B434" s="60" t="s">
        <v>477</v>
      </c>
      <c r="C434" s="49" t="s">
        <v>333</v>
      </c>
      <c r="D434" s="52">
        <v>4.8</v>
      </c>
      <c r="E434" s="53">
        <v>4506</v>
      </c>
      <c r="F434" s="54">
        <v>14</v>
      </c>
      <c r="G434" s="48">
        <v>2010</v>
      </c>
      <c r="H434" s="49" t="s">
        <v>12</v>
      </c>
    </row>
    <row r="435" spans="2:8" x14ac:dyDescent="0.25">
      <c r="B435" s="61" t="s">
        <v>478</v>
      </c>
      <c r="C435" s="51" t="s">
        <v>245</v>
      </c>
      <c r="D435" s="55">
        <v>4.2</v>
      </c>
      <c r="E435" s="56">
        <v>8747</v>
      </c>
      <c r="F435" s="57">
        <v>19</v>
      </c>
      <c r="G435" s="50">
        <v>2009</v>
      </c>
      <c r="H435" s="51" t="s">
        <v>12</v>
      </c>
    </row>
    <row r="436" spans="2:8" x14ac:dyDescent="0.25">
      <c r="B436" s="60" t="s">
        <v>479</v>
      </c>
      <c r="C436" s="49" t="s">
        <v>480</v>
      </c>
      <c r="D436" s="52">
        <v>4.8</v>
      </c>
      <c r="E436" s="53">
        <v>1655</v>
      </c>
      <c r="F436" s="54">
        <v>13</v>
      </c>
      <c r="G436" s="48">
        <v>2009</v>
      </c>
      <c r="H436" s="49" t="s">
        <v>9</v>
      </c>
    </row>
    <row r="437" spans="2:8" x14ac:dyDescent="0.25">
      <c r="B437" s="61" t="s">
        <v>481</v>
      </c>
      <c r="C437" s="51" t="s">
        <v>482</v>
      </c>
      <c r="D437" s="55">
        <v>4.9000000000000004</v>
      </c>
      <c r="E437" s="56">
        <v>7861</v>
      </c>
      <c r="F437" s="57">
        <v>5</v>
      </c>
      <c r="G437" s="50">
        <v>2016</v>
      </c>
      <c r="H437" s="51" t="s">
        <v>9</v>
      </c>
    </row>
    <row r="438" spans="2:8" x14ac:dyDescent="0.25">
      <c r="B438" s="60" t="s">
        <v>483</v>
      </c>
      <c r="C438" s="49" t="s">
        <v>333</v>
      </c>
      <c r="D438" s="52">
        <v>4.8</v>
      </c>
      <c r="E438" s="53">
        <v>6247</v>
      </c>
      <c r="F438" s="54">
        <v>10</v>
      </c>
      <c r="G438" s="48">
        <v>2012</v>
      </c>
      <c r="H438" s="49" t="s">
        <v>12</v>
      </c>
    </row>
    <row r="439" spans="2:8" x14ac:dyDescent="0.25">
      <c r="B439" s="61" t="s">
        <v>484</v>
      </c>
      <c r="C439" s="51" t="s">
        <v>485</v>
      </c>
      <c r="D439" s="55">
        <v>4.7</v>
      </c>
      <c r="E439" s="56">
        <v>39459</v>
      </c>
      <c r="F439" s="57">
        <v>9</v>
      </c>
      <c r="G439" s="50">
        <v>2015</v>
      </c>
      <c r="H439" s="51" t="s">
        <v>12</v>
      </c>
    </row>
    <row r="440" spans="2:8" x14ac:dyDescent="0.25">
      <c r="B440" s="60" t="s">
        <v>486</v>
      </c>
      <c r="C440" s="49" t="s">
        <v>487</v>
      </c>
      <c r="D440" s="52">
        <v>4.5</v>
      </c>
      <c r="E440" s="53">
        <v>10101</v>
      </c>
      <c r="F440" s="54">
        <v>8</v>
      </c>
      <c r="G440" s="48">
        <v>2014</v>
      </c>
      <c r="H440" s="49" t="s">
        <v>12</v>
      </c>
    </row>
    <row r="441" spans="2:8" x14ac:dyDescent="0.25">
      <c r="B441" s="61" t="s">
        <v>488</v>
      </c>
      <c r="C441" s="51" t="s">
        <v>80</v>
      </c>
      <c r="D441" s="55">
        <v>4.8</v>
      </c>
      <c r="E441" s="56">
        <v>5898</v>
      </c>
      <c r="F441" s="57">
        <v>8</v>
      </c>
      <c r="G441" s="50">
        <v>2018</v>
      </c>
      <c r="H441" s="51" t="s">
        <v>12</v>
      </c>
    </row>
    <row r="442" spans="2:8" x14ac:dyDescent="0.25">
      <c r="B442" s="60" t="s">
        <v>489</v>
      </c>
      <c r="C442" s="49" t="s">
        <v>490</v>
      </c>
      <c r="D442" s="52">
        <v>4.5999999999999996</v>
      </c>
      <c r="E442" s="53">
        <v>2744</v>
      </c>
      <c r="F442" s="54">
        <v>12</v>
      </c>
      <c r="G442" s="48">
        <v>2019</v>
      </c>
      <c r="H442" s="49" t="s">
        <v>9</v>
      </c>
    </row>
    <row r="443" spans="2:8" x14ac:dyDescent="0.25">
      <c r="B443" s="61" t="s">
        <v>491</v>
      </c>
      <c r="C443" s="51" t="s">
        <v>492</v>
      </c>
      <c r="D443" s="55">
        <v>4.8</v>
      </c>
      <c r="E443" s="56">
        <v>49288</v>
      </c>
      <c r="F443" s="57">
        <v>11</v>
      </c>
      <c r="G443" s="50">
        <v>2015</v>
      </c>
      <c r="H443" s="51" t="s">
        <v>12</v>
      </c>
    </row>
    <row r="444" spans="2:8" x14ac:dyDescent="0.25">
      <c r="B444" s="60" t="s">
        <v>491</v>
      </c>
      <c r="C444" s="49" t="s">
        <v>492</v>
      </c>
      <c r="D444" s="52">
        <v>4.8</v>
      </c>
      <c r="E444" s="53">
        <v>49288</v>
      </c>
      <c r="F444" s="54">
        <v>11</v>
      </c>
      <c r="G444" s="48">
        <v>2016</v>
      </c>
      <c r="H444" s="49" t="s">
        <v>12</v>
      </c>
    </row>
    <row r="445" spans="2:8" x14ac:dyDescent="0.25">
      <c r="B445" s="61" t="s">
        <v>493</v>
      </c>
      <c r="C445" s="51" t="s">
        <v>494</v>
      </c>
      <c r="D445" s="55">
        <v>4.4000000000000004</v>
      </c>
      <c r="E445" s="56">
        <v>1201</v>
      </c>
      <c r="F445" s="57">
        <v>40</v>
      </c>
      <c r="G445" s="50">
        <v>2010</v>
      </c>
      <c r="H445" s="51" t="s">
        <v>9</v>
      </c>
    </row>
    <row r="446" spans="2:8" x14ac:dyDescent="0.25">
      <c r="B446" s="60" t="s">
        <v>493</v>
      </c>
      <c r="C446" s="49" t="s">
        <v>494</v>
      </c>
      <c r="D446" s="52">
        <v>4.4000000000000004</v>
      </c>
      <c r="E446" s="53">
        <v>1201</v>
      </c>
      <c r="F446" s="54">
        <v>40</v>
      </c>
      <c r="G446" s="48">
        <v>2011</v>
      </c>
      <c r="H446" s="49" t="s">
        <v>9</v>
      </c>
    </row>
    <row r="447" spans="2:8" x14ac:dyDescent="0.25">
      <c r="B447" s="61" t="s">
        <v>493</v>
      </c>
      <c r="C447" s="51" t="s">
        <v>494</v>
      </c>
      <c r="D447" s="55">
        <v>4.4000000000000004</v>
      </c>
      <c r="E447" s="56">
        <v>1201</v>
      </c>
      <c r="F447" s="57">
        <v>40</v>
      </c>
      <c r="G447" s="50">
        <v>2012</v>
      </c>
      <c r="H447" s="51" t="s">
        <v>9</v>
      </c>
    </row>
    <row r="448" spans="2:8" x14ac:dyDescent="0.25">
      <c r="B448" s="60" t="s">
        <v>493</v>
      </c>
      <c r="C448" s="49" t="s">
        <v>494</v>
      </c>
      <c r="D448" s="52">
        <v>4.4000000000000004</v>
      </c>
      <c r="E448" s="53">
        <v>1201</v>
      </c>
      <c r="F448" s="54">
        <v>40</v>
      </c>
      <c r="G448" s="48">
        <v>2013</v>
      </c>
      <c r="H448" s="49" t="s">
        <v>9</v>
      </c>
    </row>
    <row r="449" spans="2:8" x14ac:dyDescent="0.25">
      <c r="B449" s="61" t="s">
        <v>493</v>
      </c>
      <c r="C449" s="51" t="s">
        <v>494</v>
      </c>
      <c r="D449" s="55">
        <v>4.4000000000000004</v>
      </c>
      <c r="E449" s="56">
        <v>1201</v>
      </c>
      <c r="F449" s="57">
        <v>40</v>
      </c>
      <c r="G449" s="50">
        <v>2014</v>
      </c>
      <c r="H449" s="51" t="s">
        <v>9</v>
      </c>
    </row>
    <row r="450" spans="2:8" x14ac:dyDescent="0.25">
      <c r="B450" s="60" t="s">
        <v>495</v>
      </c>
      <c r="C450" s="49" t="s">
        <v>494</v>
      </c>
      <c r="D450" s="52">
        <v>4.3</v>
      </c>
      <c r="E450" s="53">
        <v>807</v>
      </c>
      <c r="F450" s="54">
        <v>36</v>
      </c>
      <c r="G450" s="48">
        <v>2016</v>
      </c>
      <c r="H450" s="49" t="s">
        <v>9</v>
      </c>
    </row>
    <row r="451" spans="2:8" x14ac:dyDescent="0.25">
      <c r="B451" s="61" t="s">
        <v>496</v>
      </c>
      <c r="C451" s="51" t="s">
        <v>497</v>
      </c>
      <c r="D451" s="55">
        <v>4.3</v>
      </c>
      <c r="E451" s="56">
        <v>3759</v>
      </c>
      <c r="F451" s="57">
        <v>16</v>
      </c>
      <c r="G451" s="50">
        <v>2011</v>
      </c>
      <c r="H451" s="51" t="s">
        <v>12</v>
      </c>
    </row>
    <row r="452" spans="2:8" x14ac:dyDescent="0.25">
      <c r="B452" s="60" t="s">
        <v>498</v>
      </c>
      <c r="C452" s="49" t="s">
        <v>499</v>
      </c>
      <c r="D452" s="52">
        <v>4.8</v>
      </c>
      <c r="E452" s="53">
        <v>2663</v>
      </c>
      <c r="F452" s="54">
        <v>17</v>
      </c>
      <c r="G452" s="48">
        <v>2013</v>
      </c>
      <c r="H452" s="49" t="s">
        <v>9</v>
      </c>
    </row>
    <row r="453" spans="2:8" x14ac:dyDescent="0.25">
      <c r="B453" s="61" t="s">
        <v>500</v>
      </c>
      <c r="C453" s="51" t="s">
        <v>499</v>
      </c>
      <c r="D453" s="55">
        <v>4.8</v>
      </c>
      <c r="E453" s="56">
        <v>3428</v>
      </c>
      <c r="F453" s="57">
        <v>14</v>
      </c>
      <c r="G453" s="50">
        <v>2015</v>
      </c>
      <c r="H453" s="51" t="s">
        <v>9</v>
      </c>
    </row>
    <row r="454" spans="2:8" x14ac:dyDescent="0.25">
      <c r="B454" s="60" t="s">
        <v>501</v>
      </c>
      <c r="C454" s="49" t="s">
        <v>499</v>
      </c>
      <c r="D454" s="52">
        <v>4.8</v>
      </c>
      <c r="E454" s="53">
        <v>2876</v>
      </c>
      <c r="F454" s="54">
        <v>21</v>
      </c>
      <c r="G454" s="48">
        <v>2012</v>
      </c>
      <c r="H454" s="49" t="s">
        <v>9</v>
      </c>
    </row>
    <row r="455" spans="2:8" x14ac:dyDescent="0.25">
      <c r="B455" s="61" t="s">
        <v>502</v>
      </c>
      <c r="C455" s="51" t="s">
        <v>503</v>
      </c>
      <c r="D455" s="55">
        <v>4.5</v>
      </c>
      <c r="E455" s="56">
        <v>3601</v>
      </c>
      <c r="F455" s="57">
        <v>18</v>
      </c>
      <c r="G455" s="50">
        <v>2018</v>
      </c>
      <c r="H455" s="51" t="s">
        <v>9</v>
      </c>
    </row>
    <row r="456" spans="2:8" x14ac:dyDescent="0.25">
      <c r="B456" s="60" t="s">
        <v>504</v>
      </c>
      <c r="C456" s="49" t="s">
        <v>503</v>
      </c>
      <c r="D456" s="52">
        <v>4.4000000000000004</v>
      </c>
      <c r="E456" s="53">
        <v>7058</v>
      </c>
      <c r="F456" s="54">
        <v>17</v>
      </c>
      <c r="G456" s="48">
        <v>2018</v>
      </c>
      <c r="H456" s="49" t="s">
        <v>9</v>
      </c>
    </row>
    <row r="457" spans="2:8" x14ac:dyDescent="0.25">
      <c r="B457" s="61" t="s">
        <v>505</v>
      </c>
      <c r="C457" s="51" t="s">
        <v>506</v>
      </c>
      <c r="D457" s="55">
        <v>4.8</v>
      </c>
      <c r="E457" s="56">
        <v>9784</v>
      </c>
      <c r="F457" s="57">
        <v>5</v>
      </c>
      <c r="G457" s="50">
        <v>2017</v>
      </c>
      <c r="H457" s="51" t="s">
        <v>12</v>
      </c>
    </row>
    <row r="458" spans="2:8" x14ac:dyDescent="0.25">
      <c r="B458" s="60" t="s">
        <v>505</v>
      </c>
      <c r="C458" s="49" t="s">
        <v>506</v>
      </c>
      <c r="D458" s="52">
        <v>4.8</v>
      </c>
      <c r="E458" s="53">
        <v>9784</v>
      </c>
      <c r="F458" s="54">
        <v>5</v>
      </c>
      <c r="G458" s="48">
        <v>2018</v>
      </c>
      <c r="H458" s="49" t="s">
        <v>12</v>
      </c>
    </row>
    <row r="459" spans="2:8" x14ac:dyDescent="0.25">
      <c r="B459" s="61" t="s">
        <v>507</v>
      </c>
      <c r="C459" s="51" t="s">
        <v>508</v>
      </c>
      <c r="D459" s="55">
        <v>4.5999999999999996</v>
      </c>
      <c r="E459" s="56">
        <v>10795</v>
      </c>
      <c r="F459" s="57">
        <v>21</v>
      </c>
      <c r="G459" s="50">
        <v>2012</v>
      </c>
      <c r="H459" s="51" t="s">
        <v>9</v>
      </c>
    </row>
    <row r="460" spans="2:8" x14ac:dyDescent="0.25">
      <c r="B460" s="60" t="s">
        <v>509</v>
      </c>
      <c r="C460" s="49" t="s">
        <v>237</v>
      </c>
      <c r="D460" s="52">
        <v>4.3</v>
      </c>
      <c r="E460" s="53">
        <v>10191</v>
      </c>
      <c r="F460" s="54">
        <v>18</v>
      </c>
      <c r="G460" s="48">
        <v>2018</v>
      </c>
      <c r="H460" s="49" t="s">
        <v>12</v>
      </c>
    </row>
    <row r="461" spans="2:8" x14ac:dyDescent="0.25">
      <c r="B461" s="61" t="s">
        <v>510</v>
      </c>
      <c r="C461" s="51" t="s">
        <v>377</v>
      </c>
      <c r="D461" s="55">
        <v>4.3</v>
      </c>
      <c r="E461" s="56">
        <v>14493</v>
      </c>
      <c r="F461" s="57">
        <v>18</v>
      </c>
      <c r="G461" s="50">
        <v>2012</v>
      </c>
      <c r="H461" s="51" t="s">
        <v>12</v>
      </c>
    </row>
    <row r="462" spans="2:8" x14ac:dyDescent="0.25">
      <c r="B462" s="60" t="s">
        <v>511</v>
      </c>
      <c r="C462" s="49" t="s">
        <v>333</v>
      </c>
      <c r="D462" s="52">
        <v>4.5999999999999996</v>
      </c>
      <c r="E462" s="53">
        <v>2186</v>
      </c>
      <c r="F462" s="54">
        <v>12</v>
      </c>
      <c r="G462" s="48">
        <v>2010</v>
      </c>
      <c r="H462" s="49" t="s">
        <v>12</v>
      </c>
    </row>
    <row r="463" spans="2:8" x14ac:dyDescent="0.25">
      <c r="B463" s="61" t="s">
        <v>512</v>
      </c>
      <c r="C463" s="51" t="s">
        <v>513</v>
      </c>
      <c r="D463" s="55">
        <v>4.5999999999999996</v>
      </c>
      <c r="E463" s="56">
        <v>1204</v>
      </c>
      <c r="F463" s="57">
        <v>14</v>
      </c>
      <c r="G463" s="50">
        <v>2010</v>
      </c>
      <c r="H463" s="51" t="s">
        <v>9</v>
      </c>
    </row>
    <row r="464" spans="2:8" x14ac:dyDescent="0.25">
      <c r="B464" s="60" t="s">
        <v>514</v>
      </c>
      <c r="C464" s="49" t="s">
        <v>333</v>
      </c>
      <c r="D464" s="52">
        <v>4.8</v>
      </c>
      <c r="E464" s="53">
        <v>2091</v>
      </c>
      <c r="F464" s="54">
        <v>12</v>
      </c>
      <c r="G464" s="48">
        <v>2012</v>
      </c>
      <c r="H464" s="49" t="s">
        <v>12</v>
      </c>
    </row>
    <row r="465" spans="2:8" x14ac:dyDescent="0.25">
      <c r="B465" s="61" t="s">
        <v>515</v>
      </c>
      <c r="C465" s="51" t="s">
        <v>516</v>
      </c>
      <c r="D465" s="55">
        <v>4.5999999999999996</v>
      </c>
      <c r="E465" s="56">
        <v>19720</v>
      </c>
      <c r="F465" s="57">
        <v>8</v>
      </c>
      <c r="G465" s="50">
        <v>2009</v>
      </c>
      <c r="H465" s="51" t="s">
        <v>12</v>
      </c>
    </row>
    <row r="466" spans="2:8" x14ac:dyDescent="0.25">
      <c r="B466" s="60" t="s">
        <v>515</v>
      </c>
      <c r="C466" s="49" t="s">
        <v>516</v>
      </c>
      <c r="D466" s="52">
        <v>4.5999999999999996</v>
      </c>
      <c r="E466" s="53">
        <v>19720</v>
      </c>
      <c r="F466" s="54">
        <v>8</v>
      </c>
      <c r="G466" s="48">
        <v>2017</v>
      </c>
      <c r="H466" s="49" t="s">
        <v>12</v>
      </c>
    </row>
    <row r="467" spans="2:8" x14ac:dyDescent="0.25">
      <c r="B467" s="61" t="s">
        <v>517</v>
      </c>
      <c r="C467" s="51" t="s">
        <v>75</v>
      </c>
      <c r="D467" s="55">
        <v>4.5999999999999996</v>
      </c>
      <c r="E467" s="56">
        <v>2122</v>
      </c>
      <c r="F467" s="57">
        <v>0</v>
      </c>
      <c r="G467" s="50">
        <v>2010</v>
      </c>
      <c r="H467" s="51" t="s">
        <v>12</v>
      </c>
    </row>
    <row r="468" spans="2:8" x14ac:dyDescent="0.25">
      <c r="B468" s="60" t="s">
        <v>518</v>
      </c>
      <c r="C468" s="49" t="s">
        <v>519</v>
      </c>
      <c r="D468" s="52">
        <v>4.5</v>
      </c>
      <c r="E468" s="53">
        <v>27536</v>
      </c>
      <c r="F468" s="54">
        <v>14</v>
      </c>
      <c r="G468" s="48">
        <v>2019</v>
      </c>
      <c r="H468" s="49" t="s">
        <v>12</v>
      </c>
    </row>
    <row r="469" spans="2:8" x14ac:dyDescent="0.25">
      <c r="B469" s="61" t="s">
        <v>520</v>
      </c>
      <c r="C469" s="51" t="s">
        <v>333</v>
      </c>
      <c r="D469" s="55">
        <v>4.8</v>
      </c>
      <c r="E469" s="56">
        <v>4290</v>
      </c>
      <c r="F469" s="57">
        <v>10</v>
      </c>
      <c r="G469" s="50">
        <v>2011</v>
      </c>
      <c r="H469" s="51" t="s">
        <v>12</v>
      </c>
    </row>
    <row r="470" spans="2:8" x14ac:dyDescent="0.25">
      <c r="B470" s="60" t="s">
        <v>521</v>
      </c>
      <c r="C470" s="49" t="s">
        <v>522</v>
      </c>
      <c r="D470" s="52">
        <v>4.5999999999999996</v>
      </c>
      <c r="E470" s="53">
        <v>26490</v>
      </c>
      <c r="F470" s="54">
        <v>15</v>
      </c>
      <c r="G470" s="48">
        <v>2017</v>
      </c>
      <c r="H470" s="49" t="s">
        <v>9</v>
      </c>
    </row>
    <row r="471" spans="2:8" x14ac:dyDescent="0.25">
      <c r="B471" s="61" t="s">
        <v>521</v>
      </c>
      <c r="C471" s="51" t="s">
        <v>522</v>
      </c>
      <c r="D471" s="55">
        <v>4.5999999999999996</v>
      </c>
      <c r="E471" s="56">
        <v>26490</v>
      </c>
      <c r="F471" s="57">
        <v>15</v>
      </c>
      <c r="G471" s="50">
        <v>2018</v>
      </c>
      <c r="H471" s="51" t="s">
        <v>9</v>
      </c>
    </row>
    <row r="472" spans="2:8" x14ac:dyDescent="0.25">
      <c r="B472" s="60" t="s">
        <v>521</v>
      </c>
      <c r="C472" s="49" t="s">
        <v>522</v>
      </c>
      <c r="D472" s="52">
        <v>4.5999999999999996</v>
      </c>
      <c r="E472" s="53">
        <v>26490</v>
      </c>
      <c r="F472" s="54">
        <v>15</v>
      </c>
      <c r="G472" s="48">
        <v>2019</v>
      </c>
      <c r="H472" s="49" t="s">
        <v>9</v>
      </c>
    </row>
    <row r="473" spans="2:8" x14ac:dyDescent="0.25">
      <c r="B473" s="61" t="s">
        <v>523</v>
      </c>
      <c r="C473" s="51" t="s">
        <v>301</v>
      </c>
      <c r="D473" s="55">
        <v>4.7</v>
      </c>
      <c r="E473" s="56">
        <v>5487</v>
      </c>
      <c r="F473" s="57">
        <v>9</v>
      </c>
      <c r="G473" s="50">
        <v>2017</v>
      </c>
      <c r="H473" s="51" t="s">
        <v>9</v>
      </c>
    </row>
    <row r="474" spans="2:8" x14ac:dyDescent="0.25">
      <c r="B474" s="60" t="s">
        <v>524</v>
      </c>
      <c r="C474" s="49" t="s">
        <v>80</v>
      </c>
      <c r="D474" s="52">
        <v>4.7</v>
      </c>
      <c r="E474" s="53">
        <v>6377</v>
      </c>
      <c r="F474" s="54">
        <v>7</v>
      </c>
      <c r="G474" s="48">
        <v>2012</v>
      </c>
      <c r="H474" s="49" t="s">
        <v>12</v>
      </c>
    </row>
    <row r="475" spans="2:8" x14ac:dyDescent="0.25">
      <c r="B475" s="61" t="s">
        <v>525</v>
      </c>
      <c r="C475" s="51" t="s">
        <v>333</v>
      </c>
      <c r="D475" s="55">
        <v>4.7</v>
      </c>
      <c r="E475" s="56">
        <v>1463</v>
      </c>
      <c r="F475" s="57">
        <v>10</v>
      </c>
      <c r="G475" s="50">
        <v>2011</v>
      </c>
      <c r="H475" s="51" t="s">
        <v>12</v>
      </c>
    </row>
    <row r="476" spans="2:8" x14ac:dyDescent="0.25">
      <c r="B476" s="60" t="s">
        <v>526</v>
      </c>
      <c r="C476" s="49" t="s">
        <v>527</v>
      </c>
      <c r="D476" s="52">
        <v>4.4000000000000004</v>
      </c>
      <c r="E476" s="53">
        <v>3759</v>
      </c>
      <c r="F476" s="54">
        <v>6</v>
      </c>
      <c r="G476" s="48">
        <v>2009</v>
      </c>
      <c r="H476" s="49" t="s">
        <v>12</v>
      </c>
    </row>
    <row r="477" spans="2:8" x14ac:dyDescent="0.25">
      <c r="B477" s="61" t="s">
        <v>528</v>
      </c>
      <c r="C477" s="51" t="s">
        <v>103</v>
      </c>
      <c r="D477" s="55">
        <v>4.4000000000000004</v>
      </c>
      <c r="E477" s="56">
        <v>3503</v>
      </c>
      <c r="F477" s="57">
        <v>9</v>
      </c>
      <c r="G477" s="50">
        <v>2009</v>
      </c>
      <c r="H477" s="51" t="s">
        <v>9</v>
      </c>
    </row>
    <row r="478" spans="2:8" x14ac:dyDescent="0.25">
      <c r="B478" s="60" t="s">
        <v>529</v>
      </c>
      <c r="C478" s="49" t="s">
        <v>530</v>
      </c>
      <c r="D478" s="52">
        <v>4.7</v>
      </c>
      <c r="E478" s="53">
        <v>11550</v>
      </c>
      <c r="F478" s="54">
        <v>10</v>
      </c>
      <c r="G478" s="48">
        <v>2019</v>
      </c>
      <c r="H478" s="49" t="s">
        <v>9</v>
      </c>
    </row>
    <row r="479" spans="2:8" x14ac:dyDescent="0.25">
      <c r="B479" s="61" t="s">
        <v>404</v>
      </c>
      <c r="C479" s="51" t="s">
        <v>405</v>
      </c>
      <c r="D479" s="55">
        <v>4.7</v>
      </c>
      <c r="E479" s="56">
        <v>858</v>
      </c>
      <c r="F479" s="57">
        <v>53</v>
      </c>
      <c r="G479" s="50">
        <v>2009</v>
      </c>
      <c r="H479" s="51" t="s">
        <v>9</v>
      </c>
    </row>
    <row r="480" spans="2:8" x14ac:dyDescent="0.25">
      <c r="B480" s="60" t="s">
        <v>532</v>
      </c>
      <c r="C480" s="49" t="s">
        <v>80</v>
      </c>
      <c r="D480" s="52">
        <v>4.8</v>
      </c>
      <c r="E480" s="53">
        <v>3796</v>
      </c>
      <c r="F480" s="54">
        <v>12</v>
      </c>
      <c r="G480" s="48">
        <v>2010</v>
      </c>
      <c r="H480" s="49" t="s">
        <v>12</v>
      </c>
    </row>
    <row r="481" spans="2:8" x14ac:dyDescent="0.25">
      <c r="B481" s="61" t="s">
        <v>533</v>
      </c>
      <c r="C481" s="51" t="s">
        <v>534</v>
      </c>
      <c r="D481" s="55">
        <v>4.7</v>
      </c>
      <c r="E481" s="56">
        <v>9030</v>
      </c>
      <c r="F481" s="57">
        <v>10</v>
      </c>
      <c r="G481" s="50">
        <v>2019</v>
      </c>
      <c r="H481" s="51" t="s">
        <v>9</v>
      </c>
    </row>
    <row r="482" spans="2:8" x14ac:dyDescent="0.25">
      <c r="B482" s="60" t="s">
        <v>535</v>
      </c>
      <c r="C482" s="49" t="s">
        <v>536</v>
      </c>
      <c r="D482" s="52">
        <v>4.9000000000000004</v>
      </c>
      <c r="E482" s="53">
        <v>19546</v>
      </c>
      <c r="F482" s="54">
        <v>5</v>
      </c>
      <c r="G482" s="48">
        <v>2013</v>
      </c>
      <c r="H482" s="49" t="s">
        <v>12</v>
      </c>
    </row>
    <row r="483" spans="2:8" x14ac:dyDescent="0.25">
      <c r="B483" s="61" t="s">
        <v>535</v>
      </c>
      <c r="C483" s="51" t="s">
        <v>536</v>
      </c>
      <c r="D483" s="55">
        <v>4.9000000000000004</v>
      </c>
      <c r="E483" s="56">
        <v>19546</v>
      </c>
      <c r="F483" s="57">
        <v>5</v>
      </c>
      <c r="G483" s="50">
        <v>2014</v>
      </c>
      <c r="H483" s="51" t="s">
        <v>12</v>
      </c>
    </row>
    <row r="484" spans="2:8" x14ac:dyDescent="0.25">
      <c r="B484" s="60" t="s">
        <v>535</v>
      </c>
      <c r="C484" s="49" t="s">
        <v>536</v>
      </c>
      <c r="D484" s="52">
        <v>4.9000000000000004</v>
      </c>
      <c r="E484" s="53">
        <v>19546</v>
      </c>
      <c r="F484" s="54">
        <v>5</v>
      </c>
      <c r="G484" s="48">
        <v>2015</v>
      </c>
      <c r="H484" s="49" t="s">
        <v>12</v>
      </c>
    </row>
    <row r="485" spans="2:8" x14ac:dyDescent="0.25">
      <c r="B485" s="61" t="s">
        <v>535</v>
      </c>
      <c r="C485" s="51" t="s">
        <v>536</v>
      </c>
      <c r="D485" s="55">
        <v>4.9000000000000004</v>
      </c>
      <c r="E485" s="56">
        <v>19546</v>
      </c>
      <c r="F485" s="57">
        <v>5</v>
      </c>
      <c r="G485" s="50">
        <v>2016</v>
      </c>
      <c r="H485" s="51" t="s">
        <v>12</v>
      </c>
    </row>
    <row r="486" spans="2:8" x14ac:dyDescent="0.25">
      <c r="B486" s="60" t="s">
        <v>535</v>
      </c>
      <c r="C486" s="49" t="s">
        <v>536</v>
      </c>
      <c r="D486" s="52">
        <v>4.9000000000000004</v>
      </c>
      <c r="E486" s="53">
        <v>19546</v>
      </c>
      <c r="F486" s="54">
        <v>5</v>
      </c>
      <c r="G486" s="48">
        <v>2017</v>
      </c>
      <c r="H486" s="49" t="s">
        <v>12</v>
      </c>
    </row>
    <row r="487" spans="2:8" x14ac:dyDescent="0.25">
      <c r="B487" s="61" t="s">
        <v>535</v>
      </c>
      <c r="C487" s="51" t="s">
        <v>536</v>
      </c>
      <c r="D487" s="55">
        <v>4.9000000000000004</v>
      </c>
      <c r="E487" s="56">
        <v>19546</v>
      </c>
      <c r="F487" s="57">
        <v>5</v>
      </c>
      <c r="G487" s="50">
        <v>2018</v>
      </c>
      <c r="H487" s="51" t="s">
        <v>12</v>
      </c>
    </row>
    <row r="488" spans="2:8" x14ac:dyDescent="0.25">
      <c r="B488" s="60" t="s">
        <v>535</v>
      </c>
      <c r="C488" s="49" t="s">
        <v>536</v>
      </c>
      <c r="D488" s="52">
        <v>4.9000000000000004</v>
      </c>
      <c r="E488" s="53">
        <v>19546</v>
      </c>
      <c r="F488" s="54">
        <v>5</v>
      </c>
      <c r="G488" s="48">
        <v>2019</v>
      </c>
      <c r="H488" s="49" t="s">
        <v>12</v>
      </c>
    </row>
    <row r="489" spans="2:8" x14ac:dyDescent="0.25">
      <c r="B489" s="61" t="s">
        <v>537</v>
      </c>
      <c r="C489" s="51" t="s">
        <v>538</v>
      </c>
      <c r="D489" s="55">
        <v>4.5999999999999996</v>
      </c>
      <c r="E489" s="56">
        <v>7508</v>
      </c>
      <c r="F489" s="57">
        <v>16</v>
      </c>
      <c r="G489" s="50">
        <v>2015</v>
      </c>
      <c r="H489" s="51" t="s">
        <v>9</v>
      </c>
    </row>
    <row r="490" spans="2:8" x14ac:dyDescent="0.25">
      <c r="B490" s="60" t="s">
        <v>537</v>
      </c>
      <c r="C490" s="49" t="s">
        <v>538</v>
      </c>
      <c r="D490" s="52">
        <v>4.5999999999999996</v>
      </c>
      <c r="E490" s="53">
        <v>7508</v>
      </c>
      <c r="F490" s="54">
        <v>16</v>
      </c>
      <c r="G490" s="48">
        <v>2016</v>
      </c>
      <c r="H490" s="49" t="s">
        <v>9</v>
      </c>
    </row>
    <row r="491" spans="2:8" x14ac:dyDescent="0.25">
      <c r="B491" s="61" t="s">
        <v>537</v>
      </c>
      <c r="C491" s="51" t="s">
        <v>538</v>
      </c>
      <c r="D491" s="55">
        <v>4.5999999999999996</v>
      </c>
      <c r="E491" s="56">
        <v>7508</v>
      </c>
      <c r="F491" s="57">
        <v>16</v>
      </c>
      <c r="G491" s="50">
        <v>2017</v>
      </c>
      <c r="H491" s="51" t="s">
        <v>9</v>
      </c>
    </row>
    <row r="492" spans="2:8" x14ac:dyDescent="0.25">
      <c r="B492" s="60" t="s">
        <v>539</v>
      </c>
      <c r="C492" s="49" t="s">
        <v>540</v>
      </c>
      <c r="D492" s="52">
        <v>4.9000000000000004</v>
      </c>
      <c r="E492" s="53">
        <v>8842</v>
      </c>
      <c r="F492" s="54">
        <v>10</v>
      </c>
      <c r="G492" s="48">
        <v>2016</v>
      </c>
      <c r="H492" s="49" t="s">
        <v>12</v>
      </c>
    </row>
    <row r="493" spans="2:8" x14ac:dyDescent="0.25">
      <c r="B493" s="61" t="s">
        <v>539</v>
      </c>
      <c r="C493" s="51" t="s">
        <v>540</v>
      </c>
      <c r="D493" s="55">
        <v>4.9000000000000004</v>
      </c>
      <c r="E493" s="56">
        <v>8842</v>
      </c>
      <c r="F493" s="57">
        <v>10</v>
      </c>
      <c r="G493" s="50">
        <v>2017</v>
      </c>
      <c r="H493" s="51" t="s">
        <v>12</v>
      </c>
    </row>
    <row r="494" spans="2:8" x14ac:dyDescent="0.25">
      <c r="B494" s="60" t="s">
        <v>539</v>
      </c>
      <c r="C494" s="49" t="s">
        <v>540</v>
      </c>
      <c r="D494" s="52">
        <v>4.9000000000000004</v>
      </c>
      <c r="E494" s="53">
        <v>8842</v>
      </c>
      <c r="F494" s="54">
        <v>10</v>
      </c>
      <c r="G494" s="48">
        <v>2018</v>
      </c>
      <c r="H494" s="49" t="s">
        <v>12</v>
      </c>
    </row>
    <row r="495" spans="2:8" x14ac:dyDescent="0.25">
      <c r="B495" s="61" t="s">
        <v>539</v>
      </c>
      <c r="C495" s="51" t="s">
        <v>540</v>
      </c>
      <c r="D495" s="55">
        <v>4.9000000000000004</v>
      </c>
      <c r="E495" s="56">
        <v>8842</v>
      </c>
      <c r="F495" s="57">
        <v>10</v>
      </c>
      <c r="G495" s="50">
        <v>2019</v>
      </c>
      <c r="H495" s="51" t="s">
        <v>12</v>
      </c>
    </row>
    <row r="496" spans="2:8" x14ac:dyDescent="0.25">
      <c r="B496" s="60" t="s">
        <v>541</v>
      </c>
      <c r="C496" s="49" t="s">
        <v>542</v>
      </c>
      <c r="D496" s="52">
        <v>4.8</v>
      </c>
      <c r="E496" s="53">
        <v>30183</v>
      </c>
      <c r="F496" s="54">
        <v>4</v>
      </c>
      <c r="G496" s="48">
        <v>2018</v>
      </c>
      <c r="H496" s="49" t="s">
        <v>12</v>
      </c>
    </row>
    <row r="497" spans="2:8" x14ac:dyDescent="0.25">
      <c r="B497" s="61" t="s">
        <v>541</v>
      </c>
      <c r="C497" s="51" t="s">
        <v>542</v>
      </c>
      <c r="D497" s="55">
        <v>4.8</v>
      </c>
      <c r="E497" s="56">
        <v>30183</v>
      </c>
      <c r="F497" s="57">
        <v>4</v>
      </c>
      <c r="G497" s="50">
        <v>2019</v>
      </c>
      <c r="H497" s="51" t="s">
        <v>12</v>
      </c>
    </row>
    <row r="498" spans="2:8" x14ac:dyDescent="0.25">
      <c r="B498" s="60" t="s">
        <v>543</v>
      </c>
      <c r="C498" s="49" t="s">
        <v>544</v>
      </c>
      <c r="D498" s="52">
        <v>4.7</v>
      </c>
      <c r="E498" s="53">
        <v>6169</v>
      </c>
      <c r="F498" s="54">
        <v>16</v>
      </c>
      <c r="G498" s="48">
        <v>2015</v>
      </c>
      <c r="H498" s="49" t="s">
        <v>9</v>
      </c>
    </row>
    <row r="499" spans="2:8" x14ac:dyDescent="0.25">
      <c r="B499" s="61" t="s">
        <v>545</v>
      </c>
      <c r="C499" s="51" t="s">
        <v>546</v>
      </c>
      <c r="D499" s="55">
        <v>4.7</v>
      </c>
      <c r="E499" s="56">
        <v>7034</v>
      </c>
      <c r="F499" s="57">
        <v>15</v>
      </c>
      <c r="G499" s="50">
        <v>2013</v>
      </c>
      <c r="H499" s="51" t="s">
        <v>9</v>
      </c>
    </row>
    <row r="500" spans="2:8" x14ac:dyDescent="0.25">
      <c r="B500" s="60" t="s">
        <v>547</v>
      </c>
      <c r="C500" s="49" t="s">
        <v>548</v>
      </c>
      <c r="D500" s="52">
        <v>4.5999999999999996</v>
      </c>
      <c r="E500" s="53">
        <v>11034</v>
      </c>
      <c r="F500" s="54">
        <v>19</v>
      </c>
      <c r="G500" s="48">
        <v>2011</v>
      </c>
      <c r="H500" s="49" t="s">
        <v>9</v>
      </c>
    </row>
    <row r="501" spans="2:8" x14ac:dyDescent="0.25">
      <c r="B501" s="61" t="s">
        <v>547</v>
      </c>
      <c r="C501" s="51" t="s">
        <v>548</v>
      </c>
      <c r="D501" s="55">
        <v>4.5999999999999996</v>
      </c>
      <c r="E501" s="56">
        <v>11034</v>
      </c>
      <c r="F501" s="57">
        <v>19</v>
      </c>
      <c r="G501" s="50">
        <v>2012</v>
      </c>
      <c r="H501" s="51" t="s">
        <v>9</v>
      </c>
    </row>
    <row r="502" spans="2:8" x14ac:dyDescent="0.25">
      <c r="B502" s="60" t="s">
        <v>549</v>
      </c>
      <c r="C502" s="49" t="s">
        <v>550</v>
      </c>
      <c r="D502" s="52">
        <v>4.5</v>
      </c>
      <c r="E502" s="53">
        <v>7932</v>
      </c>
      <c r="F502" s="54">
        <v>9</v>
      </c>
      <c r="G502" s="48">
        <v>2017</v>
      </c>
      <c r="H502" s="49" t="s">
        <v>12</v>
      </c>
    </row>
    <row r="503" spans="2:8" x14ac:dyDescent="0.25">
      <c r="B503" s="61" t="s">
        <v>551</v>
      </c>
      <c r="C503" s="51" t="s">
        <v>552</v>
      </c>
      <c r="D503" s="55">
        <v>4.5</v>
      </c>
      <c r="E503" s="56">
        <v>1904</v>
      </c>
      <c r="F503" s="57">
        <v>23</v>
      </c>
      <c r="G503" s="50">
        <v>2012</v>
      </c>
      <c r="H503" s="51" t="s">
        <v>9</v>
      </c>
    </row>
    <row r="504" spans="2:8" x14ac:dyDescent="0.25">
      <c r="B504" s="60" t="s">
        <v>553</v>
      </c>
      <c r="C504" s="49" t="s">
        <v>554</v>
      </c>
      <c r="D504" s="52">
        <v>4.3</v>
      </c>
      <c r="E504" s="53">
        <v>3319</v>
      </c>
      <c r="F504" s="54">
        <v>11</v>
      </c>
      <c r="G504" s="48">
        <v>2009</v>
      </c>
      <c r="H504" s="49" t="s">
        <v>9</v>
      </c>
    </row>
    <row r="505" spans="2:8" x14ac:dyDescent="0.25">
      <c r="B505" s="61" t="s">
        <v>553</v>
      </c>
      <c r="C505" s="51" t="s">
        <v>554</v>
      </c>
      <c r="D505" s="55">
        <v>4.3</v>
      </c>
      <c r="E505" s="56">
        <v>3319</v>
      </c>
      <c r="F505" s="57">
        <v>11</v>
      </c>
      <c r="G505" s="50">
        <v>2010</v>
      </c>
      <c r="H505" s="51" t="s">
        <v>9</v>
      </c>
    </row>
    <row r="506" spans="2:8" x14ac:dyDescent="0.25">
      <c r="B506" s="60" t="s">
        <v>555</v>
      </c>
      <c r="C506" s="49" t="s">
        <v>556</v>
      </c>
      <c r="D506" s="52">
        <v>4.5999999999999996</v>
      </c>
      <c r="E506" s="53">
        <v>11128</v>
      </c>
      <c r="F506" s="54">
        <v>23</v>
      </c>
      <c r="G506" s="48">
        <v>2014</v>
      </c>
      <c r="H506" s="49" t="s">
        <v>9</v>
      </c>
    </row>
    <row r="507" spans="2:8" x14ac:dyDescent="0.25">
      <c r="B507" s="61" t="s">
        <v>555</v>
      </c>
      <c r="C507" s="51" t="s">
        <v>556</v>
      </c>
      <c r="D507" s="55">
        <v>4.5999999999999996</v>
      </c>
      <c r="E507" s="56">
        <v>11128</v>
      </c>
      <c r="F507" s="57">
        <v>23</v>
      </c>
      <c r="G507" s="50">
        <v>2015</v>
      </c>
      <c r="H507" s="51" t="s">
        <v>9</v>
      </c>
    </row>
    <row r="508" spans="2:8" x14ac:dyDescent="0.25">
      <c r="B508" s="60" t="s">
        <v>555</v>
      </c>
      <c r="C508" s="49" t="s">
        <v>556</v>
      </c>
      <c r="D508" s="52">
        <v>4.5999999999999996</v>
      </c>
      <c r="E508" s="53">
        <v>11128</v>
      </c>
      <c r="F508" s="54">
        <v>23</v>
      </c>
      <c r="G508" s="48">
        <v>2016</v>
      </c>
      <c r="H508" s="49" t="s">
        <v>9</v>
      </c>
    </row>
    <row r="509" spans="2:8" x14ac:dyDescent="0.25">
      <c r="B509" s="61" t="s">
        <v>555</v>
      </c>
      <c r="C509" s="51" t="s">
        <v>556</v>
      </c>
      <c r="D509" s="55">
        <v>4.5999999999999996</v>
      </c>
      <c r="E509" s="56">
        <v>11128</v>
      </c>
      <c r="F509" s="57">
        <v>23</v>
      </c>
      <c r="G509" s="50">
        <v>2017</v>
      </c>
      <c r="H509" s="51" t="s">
        <v>9</v>
      </c>
    </row>
    <row r="510" spans="2:8" x14ac:dyDescent="0.25">
      <c r="B510" s="60" t="s">
        <v>557</v>
      </c>
      <c r="C510" s="49" t="s">
        <v>558</v>
      </c>
      <c r="D510" s="52">
        <v>4.3</v>
      </c>
      <c r="E510" s="53">
        <v>5977</v>
      </c>
      <c r="F510" s="54">
        <v>12</v>
      </c>
      <c r="G510" s="48">
        <v>2011</v>
      </c>
      <c r="H510" s="49" t="s">
        <v>9</v>
      </c>
    </row>
    <row r="511" spans="2:8" x14ac:dyDescent="0.25">
      <c r="B511" s="61" t="s">
        <v>559</v>
      </c>
      <c r="C511" s="51" t="s">
        <v>184</v>
      </c>
      <c r="D511" s="55">
        <v>4.8</v>
      </c>
      <c r="E511" s="56">
        <v>26234</v>
      </c>
      <c r="F511" s="57">
        <v>0</v>
      </c>
      <c r="G511" s="50">
        <v>2013</v>
      </c>
      <c r="H511" s="51" t="s">
        <v>12</v>
      </c>
    </row>
    <row r="512" spans="2:8" x14ac:dyDescent="0.25">
      <c r="B512" s="60" t="s">
        <v>559</v>
      </c>
      <c r="C512" s="49" t="s">
        <v>184</v>
      </c>
      <c r="D512" s="52">
        <v>4.8</v>
      </c>
      <c r="E512" s="53">
        <v>26234</v>
      </c>
      <c r="F512" s="54">
        <v>0</v>
      </c>
      <c r="G512" s="48">
        <v>2014</v>
      </c>
      <c r="H512" s="49" t="s">
        <v>12</v>
      </c>
    </row>
    <row r="513" spans="2:8" x14ac:dyDescent="0.25">
      <c r="B513" s="61" t="s">
        <v>559</v>
      </c>
      <c r="C513" s="51" t="s">
        <v>184</v>
      </c>
      <c r="D513" s="55">
        <v>4.8</v>
      </c>
      <c r="E513" s="56">
        <v>26234</v>
      </c>
      <c r="F513" s="57">
        <v>0</v>
      </c>
      <c r="G513" s="50">
        <v>2015</v>
      </c>
      <c r="H513" s="51" t="s">
        <v>12</v>
      </c>
    </row>
    <row r="514" spans="2:8" x14ac:dyDescent="0.25">
      <c r="B514" s="60" t="s">
        <v>559</v>
      </c>
      <c r="C514" s="49" t="s">
        <v>184</v>
      </c>
      <c r="D514" s="52">
        <v>4.8</v>
      </c>
      <c r="E514" s="53">
        <v>26234</v>
      </c>
      <c r="F514" s="54">
        <v>0</v>
      </c>
      <c r="G514" s="48">
        <v>2016</v>
      </c>
      <c r="H514" s="49" t="s">
        <v>12</v>
      </c>
    </row>
    <row r="515" spans="2:8" x14ac:dyDescent="0.25">
      <c r="B515" s="61" t="s">
        <v>559</v>
      </c>
      <c r="C515" s="51" t="s">
        <v>184</v>
      </c>
      <c r="D515" s="55">
        <v>4.8</v>
      </c>
      <c r="E515" s="56">
        <v>26234</v>
      </c>
      <c r="F515" s="57">
        <v>7</v>
      </c>
      <c r="G515" s="50">
        <v>2019</v>
      </c>
      <c r="H515" s="51" t="s">
        <v>12</v>
      </c>
    </row>
    <row r="516" spans="2:8" x14ac:dyDescent="0.25">
      <c r="B516" s="60" t="s">
        <v>560</v>
      </c>
      <c r="C516" s="49" t="s">
        <v>383</v>
      </c>
      <c r="D516" s="52">
        <v>4.5999999999999996</v>
      </c>
      <c r="E516" s="53">
        <v>4360</v>
      </c>
      <c r="F516" s="54">
        <v>21</v>
      </c>
      <c r="G516" s="48">
        <v>2017</v>
      </c>
      <c r="H516" s="49" t="s">
        <v>9</v>
      </c>
    </row>
    <row r="517" spans="2:8" x14ac:dyDescent="0.25">
      <c r="B517" s="61" t="s">
        <v>561</v>
      </c>
      <c r="C517" s="51" t="s">
        <v>562</v>
      </c>
      <c r="D517" s="55">
        <v>4.8</v>
      </c>
      <c r="E517" s="56">
        <v>2282</v>
      </c>
      <c r="F517" s="57">
        <v>21</v>
      </c>
      <c r="G517" s="50">
        <v>2010</v>
      </c>
      <c r="H517" s="51" t="s">
        <v>12</v>
      </c>
    </row>
    <row r="518" spans="2:8" x14ac:dyDescent="0.25">
      <c r="B518" s="60" t="s">
        <v>563</v>
      </c>
      <c r="C518" s="49" t="s">
        <v>564</v>
      </c>
      <c r="D518" s="52">
        <v>4.5</v>
      </c>
      <c r="E518" s="53">
        <v>438</v>
      </c>
      <c r="F518" s="54">
        <v>15</v>
      </c>
      <c r="G518" s="48">
        <v>2009</v>
      </c>
      <c r="H518" s="49" t="s">
        <v>9</v>
      </c>
    </row>
    <row r="519" spans="2:8" x14ac:dyDescent="0.25">
      <c r="B519" s="61" t="s">
        <v>565</v>
      </c>
      <c r="C519" s="51" t="s">
        <v>75</v>
      </c>
      <c r="D519" s="55">
        <v>4.7</v>
      </c>
      <c r="E519" s="56">
        <v>11676</v>
      </c>
      <c r="F519" s="57">
        <v>9</v>
      </c>
      <c r="G519" s="50">
        <v>2009</v>
      </c>
      <c r="H519" s="51" t="s">
        <v>12</v>
      </c>
    </row>
    <row r="520" spans="2:8" x14ac:dyDescent="0.25">
      <c r="B520" s="60" t="s">
        <v>566</v>
      </c>
      <c r="C520" s="49" t="s">
        <v>60</v>
      </c>
      <c r="D520" s="52">
        <v>4.5</v>
      </c>
      <c r="E520" s="53">
        <v>2586</v>
      </c>
      <c r="F520" s="54">
        <v>5</v>
      </c>
      <c r="G520" s="48">
        <v>2014</v>
      </c>
      <c r="H520" s="49" t="s">
        <v>12</v>
      </c>
    </row>
    <row r="521" spans="2:8" x14ac:dyDescent="0.25">
      <c r="B521" s="61" t="s">
        <v>567</v>
      </c>
      <c r="C521" s="51" t="s">
        <v>568</v>
      </c>
      <c r="D521" s="55">
        <v>4.8</v>
      </c>
      <c r="E521" s="56">
        <v>29673</v>
      </c>
      <c r="F521" s="57">
        <v>16</v>
      </c>
      <c r="G521" s="50">
        <v>2010</v>
      </c>
      <c r="H521" s="51" t="s">
        <v>9</v>
      </c>
    </row>
    <row r="522" spans="2:8" x14ac:dyDescent="0.25">
      <c r="B522" s="60" t="s">
        <v>567</v>
      </c>
      <c r="C522" s="49" t="s">
        <v>568</v>
      </c>
      <c r="D522" s="52">
        <v>4.8</v>
      </c>
      <c r="E522" s="53">
        <v>29673</v>
      </c>
      <c r="F522" s="54">
        <v>16</v>
      </c>
      <c r="G522" s="48">
        <v>2011</v>
      </c>
      <c r="H522" s="49" t="s">
        <v>9</v>
      </c>
    </row>
    <row r="523" spans="2:8" x14ac:dyDescent="0.25">
      <c r="B523" s="61" t="s">
        <v>567</v>
      </c>
      <c r="C523" s="51" t="s">
        <v>568</v>
      </c>
      <c r="D523" s="55">
        <v>4.8</v>
      </c>
      <c r="E523" s="56">
        <v>29673</v>
      </c>
      <c r="F523" s="57">
        <v>16</v>
      </c>
      <c r="G523" s="50">
        <v>2012</v>
      </c>
      <c r="H523" s="51" t="s">
        <v>9</v>
      </c>
    </row>
    <row r="524" spans="2:8" x14ac:dyDescent="0.25">
      <c r="B524" s="60" t="s">
        <v>567</v>
      </c>
      <c r="C524" s="49" t="s">
        <v>568</v>
      </c>
      <c r="D524" s="52">
        <v>4.8</v>
      </c>
      <c r="E524" s="53">
        <v>29673</v>
      </c>
      <c r="F524" s="54">
        <v>13</v>
      </c>
      <c r="G524" s="48">
        <v>2014</v>
      </c>
      <c r="H524" s="49" t="s">
        <v>9</v>
      </c>
    </row>
    <row r="525" spans="2:8" x14ac:dyDescent="0.25">
      <c r="B525" s="61" t="s">
        <v>567</v>
      </c>
      <c r="C525" s="51" t="s">
        <v>568</v>
      </c>
      <c r="D525" s="55">
        <v>4.8</v>
      </c>
      <c r="E525" s="56">
        <v>29673</v>
      </c>
      <c r="F525" s="57">
        <v>16</v>
      </c>
      <c r="G525" s="50">
        <v>2014</v>
      </c>
      <c r="H525" s="51" t="s">
        <v>9</v>
      </c>
    </row>
    <row r="526" spans="2:8" x14ac:dyDescent="0.25">
      <c r="B526" s="60" t="s">
        <v>569</v>
      </c>
      <c r="C526" s="49" t="s">
        <v>11</v>
      </c>
      <c r="D526" s="52">
        <v>4.3</v>
      </c>
      <c r="E526" s="53">
        <v>6740</v>
      </c>
      <c r="F526" s="54">
        <v>20</v>
      </c>
      <c r="G526" s="48">
        <v>2009</v>
      </c>
      <c r="H526" s="49" t="s">
        <v>12</v>
      </c>
    </row>
    <row r="527" spans="2:8" x14ac:dyDescent="0.25">
      <c r="B527" s="61" t="s">
        <v>570</v>
      </c>
      <c r="C527" s="51" t="s">
        <v>279</v>
      </c>
      <c r="D527" s="55">
        <v>4.9000000000000004</v>
      </c>
      <c r="E527" s="56">
        <v>5956</v>
      </c>
      <c r="F527" s="57">
        <v>11</v>
      </c>
      <c r="G527" s="50">
        <v>2019</v>
      </c>
      <c r="H527" s="51" t="s">
        <v>9</v>
      </c>
    </row>
    <row r="528" spans="2:8" x14ac:dyDescent="0.25">
      <c r="B528" s="60" t="s">
        <v>571</v>
      </c>
      <c r="C528" s="49" t="s">
        <v>572</v>
      </c>
      <c r="D528" s="52">
        <v>4.8</v>
      </c>
      <c r="E528" s="53">
        <v>6108</v>
      </c>
      <c r="F528" s="54">
        <v>4</v>
      </c>
      <c r="G528" s="48">
        <v>2019</v>
      </c>
      <c r="H528" s="49" t="s">
        <v>9</v>
      </c>
    </row>
    <row r="529" spans="2:8" x14ac:dyDescent="0.25">
      <c r="B529" s="61" t="s">
        <v>573</v>
      </c>
      <c r="C529" s="51" t="s">
        <v>251</v>
      </c>
      <c r="D529" s="55">
        <v>4.7</v>
      </c>
      <c r="E529" s="56">
        <v>4585</v>
      </c>
      <c r="F529" s="57">
        <v>9</v>
      </c>
      <c r="G529" s="50">
        <v>2016</v>
      </c>
      <c r="H529" s="51" t="s">
        <v>9</v>
      </c>
    </row>
    <row r="530" spans="2:8" x14ac:dyDescent="0.25">
      <c r="B530" s="60" t="s">
        <v>574</v>
      </c>
      <c r="C530" s="49" t="s">
        <v>575</v>
      </c>
      <c r="D530" s="52">
        <v>4.8</v>
      </c>
      <c r="E530" s="53">
        <v>3829</v>
      </c>
      <c r="F530" s="54">
        <v>42</v>
      </c>
      <c r="G530" s="48">
        <v>2009</v>
      </c>
      <c r="H530" s="49" t="s">
        <v>12</v>
      </c>
    </row>
    <row r="531" spans="2:8" x14ac:dyDescent="0.25">
      <c r="B531" s="61" t="s">
        <v>576</v>
      </c>
      <c r="C531" s="51" t="s">
        <v>577</v>
      </c>
      <c r="D531" s="55">
        <v>4.5</v>
      </c>
      <c r="E531" s="56">
        <v>8958</v>
      </c>
      <c r="F531" s="57">
        <v>12</v>
      </c>
      <c r="G531" s="50">
        <v>2011</v>
      </c>
      <c r="H531" s="51" t="s">
        <v>12</v>
      </c>
    </row>
    <row r="532" spans="2:8" x14ac:dyDescent="0.25">
      <c r="B532" s="60" t="s">
        <v>578</v>
      </c>
      <c r="C532" s="49" t="s">
        <v>579</v>
      </c>
      <c r="D532" s="52">
        <v>4.5999999999999996</v>
      </c>
      <c r="E532" s="53">
        <v>5492</v>
      </c>
      <c r="F532" s="54">
        <v>18</v>
      </c>
      <c r="G532" s="48">
        <v>2017</v>
      </c>
      <c r="H532" s="49" t="s">
        <v>9</v>
      </c>
    </row>
    <row r="533" spans="2:8" x14ac:dyDescent="0.25">
      <c r="B533" s="61" t="s">
        <v>580</v>
      </c>
      <c r="C533" s="51" t="s">
        <v>581</v>
      </c>
      <c r="D533" s="55">
        <v>4.7</v>
      </c>
      <c r="E533" s="56">
        <v>9292</v>
      </c>
      <c r="F533" s="57">
        <v>17</v>
      </c>
      <c r="G533" s="50">
        <v>2014</v>
      </c>
      <c r="H533" s="51" t="s">
        <v>9</v>
      </c>
    </row>
    <row r="534" spans="2:8" x14ac:dyDescent="0.25">
      <c r="B534" s="60" t="s">
        <v>582</v>
      </c>
      <c r="C534" s="49" t="s">
        <v>319</v>
      </c>
      <c r="D534" s="52">
        <v>4.7</v>
      </c>
      <c r="E534" s="53">
        <v>1873</v>
      </c>
      <c r="F534" s="54">
        <v>14</v>
      </c>
      <c r="G534" s="48">
        <v>2015</v>
      </c>
      <c r="H534" s="49" t="s">
        <v>12</v>
      </c>
    </row>
    <row r="535" spans="2:8" x14ac:dyDescent="0.25">
      <c r="B535" s="61" t="s">
        <v>583</v>
      </c>
      <c r="C535" s="51" t="s">
        <v>584</v>
      </c>
      <c r="D535" s="55">
        <v>4.8</v>
      </c>
      <c r="E535" s="56">
        <v>8170</v>
      </c>
      <c r="F535" s="57">
        <v>13</v>
      </c>
      <c r="G535" s="50">
        <v>2019</v>
      </c>
      <c r="H535" s="51" t="s">
        <v>12</v>
      </c>
    </row>
    <row r="536" spans="2:8" x14ac:dyDescent="0.25">
      <c r="B536" s="60" t="s">
        <v>585</v>
      </c>
      <c r="C536" s="49" t="s">
        <v>586</v>
      </c>
      <c r="D536" s="52">
        <v>4.4000000000000004</v>
      </c>
      <c r="E536" s="53">
        <v>3341</v>
      </c>
      <c r="F536" s="54">
        <v>9</v>
      </c>
      <c r="G536" s="48">
        <v>2011</v>
      </c>
      <c r="H536" s="49" t="s">
        <v>9</v>
      </c>
    </row>
    <row r="537" spans="2:8" x14ac:dyDescent="0.25">
      <c r="B537" s="61" t="s">
        <v>587</v>
      </c>
      <c r="C537" s="51" t="s">
        <v>588</v>
      </c>
      <c r="D537" s="55">
        <v>4.4000000000000004</v>
      </c>
      <c r="E537" s="56">
        <v>7497</v>
      </c>
      <c r="F537" s="57">
        <v>6</v>
      </c>
      <c r="G537" s="50">
        <v>2012</v>
      </c>
      <c r="H537" s="51" t="s">
        <v>9</v>
      </c>
    </row>
    <row r="538" spans="2:8" x14ac:dyDescent="0.25">
      <c r="B538" s="60" t="s">
        <v>587</v>
      </c>
      <c r="C538" s="49" t="s">
        <v>588</v>
      </c>
      <c r="D538" s="52">
        <v>4.4000000000000004</v>
      </c>
      <c r="E538" s="53">
        <v>7497</v>
      </c>
      <c r="F538" s="54">
        <v>6</v>
      </c>
      <c r="G538" s="48">
        <v>2013</v>
      </c>
      <c r="H538" s="49" t="s">
        <v>9</v>
      </c>
    </row>
    <row r="539" spans="2:8" x14ac:dyDescent="0.25">
      <c r="B539" s="61" t="s">
        <v>589</v>
      </c>
      <c r="C539" s="51" t="s">
        <v>590</v>
      </c>
      <c r="D539" s="55">
        <v>4.8</v>
      </c>
      <c r="E539" s="56">
        <v>13779</v>
      </c>
      <c r="F539" s="57">
        <v>14</v>
      </c>
      <c r="G539" s="50">
        <v>2016</v>
      </c>
      <c r="H539" s="51" t="s">
        <v>9</v>
      </c>
    </row>
    <row r="540" spans="2:8" x14ac:dyDescent="0.25">
      <c r="B540" s="60" t="s">
        <v>591</v>
      </c>
      <c r="C540" s="49" t="s">
        <v>592</v>
      </c>
      <c r="D540" s="52">
        <v>4.8</v>
      </c>
      <c r="E540" s="53">
        <v>87841</v>
      </c>
      <c r="F540" s="54">
        <v>15</v>
      </c>
      <c r="G540" s="48">
        <v>2019</v>
      </c>
      <c r="H540" s="49" t="s">
        <v>12</v>
      </c>
    </row>
    <row r="541" spans="2:8" x14ac:dyDescent="0.25">
      <c r="B541" s="61" t="s">
        <v>593</v>
      </c>
      <c r="C541" s="51" t="s">
        <v>594</v>
      </c>
      <c r="D541" s="55">
        <v>4.8</v>
      </c>
      <c r="E541" s="56">
        <v>9967</v>
      </c>
      <c r="F541" s="57">
        <v>13</v>
      </c>
      <c r="G541" s="50">
        <v>2009</v>
      </c>
      <c r="H541" s="51" t="s">
        <v>12</v>
      </c>
    </row>
    <row r="542" spans="2:8" x14ac:dyDescent="0.25">
      <c r="B542" s="60" t="s">
        <v>595</v>
      </c>
      <c r="C542" s="49" t="s">
        <v>596</v>
      </c>
      <c r="D542" s="52">
        <v>4.5999999999999996</v>
      </c>
      <c r="E542" s="53">
        <v>6669</v>
      </c>
      <c r="F542" s="54">
        <v>12</v>
      </c>
      <c r="G542" s="48">
        <v>2018</v>
      </c>
      <c r="H542" s="49" t="s">
        <v>9</v>
      </c>
    </row>
    <row r="543" spans="2:8" x14ac:dyDescent="0.25">
      <c r="B543" s="61" t="s">
        <v>597</v>
      </c>
      <c r="C543" s="51" t="s">
        <v>598</v>
      </c>
      <c r="D543" s="55">
        <v>4.4000000000000004</v>
      </c>
      <c r="E543" s="56">
        <v>17044</v>
      </c>
      <c r="F543" s="57">
        <v>18</v>
      </c>
      <c r="G543" s="50">
        <v>2012</v>
      </c>
      <c r="H543" s="51" t="s">
        <v>9</v>
      </c>
    </row>
    <row r="544" spans="2:8" x14ac:dyDescent="0.25">
      <c r="B544" s="60" t="s">
        <v>599</v>
      </c>
      <c r="C544" s="49" t="s">
        <v>600</v>
      </c>
      <c r="D544" s="52">
        <v>4.5</v>
      </c>
      <c r="E544" s="53">
        <v>10760</v>
      </c>
      <c r="F544" s="54">
        <v>15</v>
      </c>
      <c r="G544" s="48">
        <v>2012</v>
      </c>
      <c r="H544" s="49" t="s">
        <v>12</v>
      </c>
    </row>
    <row r="545" spans="2:8" x14ac:dyDescent="0.25">
      <c r="B545" s="61" t="s">
        <v>601</v>
      </c>
      <c r="C545" s="51" t="s">
        <v>602</v>
      </c>
      <c r="D545" s="55">
        <v>4.2</v>
      </c>
      <c r="E545" s="56">
        <v>1302</v>
      </c>
      <c r="F545" s="57">
        <v>11</v>
      </c>
      <c r="G545" s="50">
        <v>2010</v>
      </c>
      <c r="H545" s="51" t="s">
        <v>9</v>
      </c>
    </row>
    <row r="546" spans="2:8" x14ac:dyDescent="0.25">
      <c r="B546" s="60" t="s">
        <v>603</v>
      </c>
      <c r="C546" s="49" t="s">
        <v>604</v>
      </c>
      <c r="D546" s="52">
        <v>4.8</v>
      </c>
      <c r="E546" s="53">
        <v>21625</v>
      </c>
      <c r="F546" s="54">
        <v>9</v>
      </c>
      <c r="G546" s="48">
        <v>2013</v>
      </c>
      <c r="H546" s="49" t="s">
        <v>12</v>
      </c>
    </row>
    <row r="547" spans="2:8" x14ac:dyDescent="0.25">
      <c r="B547" s="61" t="s">
        <v>603</v>
      </c>
      <c r="C547" s="51" t="s">
        <v>604</v>
      </c>
      <c r="D547" s="55">
        <v>4.8</v>
      </c>
      <c r="E547" s="56">
        <v>21625</v>
      </c>
      <c r="F547" s="57">
        <v>9</v>
      </c>
      <c r="G547" s="50">
        <v>2014</v>
      </c>
      <c r="H547" s="51" t="s">
        <v>12</v>
      </c>
    </row>
    <row r="548" spans="2:8" x14ac:dyDescent="0.25">
      <c r="B548" s="60" t="s">
        <v>603</v>
      </c>
      <c r="C548" s="49" t="s">
        <v>604</v>
      </c>
      <c r="D548" s="52">
        <v>4.8</v>
      </c>
      <c r="E548" s="53">
        <v>21625</v>
      </c>
      <c r="F548" s="54">
        <v>9</v>
      </c>
      <c r="G548" s="48">
        <v>2015</v>
      </c>
      <c r="H548" s="49" t="s">
        <v>12</v>
      </c>
    </row>
    <row r="549" spans="2:8" x14ac:dyDescent="0.25">
      <c r="B549" s="61" t="s">
        <v>603</v>
      </c>
      <c r="C549" s="51" t="s">
        <v>604</v>
      </c>
      <c r="D549" s="55">
        <v>4.8</v>
      </c>
      <c r="E549" s="56">
        <v>21625</v>
      </c>
      <c r="F549" s="57">
        <v>9</v>
      </c>
      <c r="G549" s="50">
        <v>2016</v>
      </c>
      <c r="H549" s="51" t="s">
        <v>12</v>
      </c>
    </row>
    <row r="550" spans="2:8" x14ac:dyDescent="0.25">
      <c r="B550" s="60" t="s">
        <v>603</v>
      </c>
      <c r="C550" s="49" t="s">
        <v>604</v>
      </c>
      <c r="D550" s="52">
        <v>4.8</v>
      </c>
      <c r="E550" s="53">
        <v>21625</v>
      </c>
      <c r="F550" s="54">
        <v>9</v>
      </c>
      <c r="G550" s="48">
        <v>2017</v>
      </c>
      <c r="H550" s="49" t="s">
        <v>12</v>
      </c>
    </row>
    <row r="551" spans="2:8" x14ac:dyDescent="0.25">
      <c r="B551" s="61" t="s">
        <v>605</v>
      </c>
      <c r="C551" s="51" t="s">
        <v>80</v>
      </c>
      <c r="D551" s="55">
        <v>4.9000000000000004</v>
      </c>
      <c r="E551" s="56">
        <v>9413</v>
      </c>
      <c r="F551" s="57">
        <v>8</v>
      </c>
      <c r="G551" s="50">
        <v>2019</v>
      </c>
      <c r="H551" s="51" t="s">
        <v>12</v>
      </c>
    </row>
    <row r="552" spans="2:8" x14ac:dyDescent="0.25">
      <c r="B552" s="60" t="s">
        <v>606</v>
      </c>
      <c r="C552" s="49" t="s">
        <v>607</v>
      </c>
      <c r="D552" s="52">
        <v>4.7</v>
      </c>
      <c r="E552" s="53">
        <v>14331</v>
      </c>
      <c r="F552" s="54">
        <v>8</v>
      </c>
      <c r="G552" s="48">
        <v>2016</v>
      </c>
      <c r="H552" s="49" t="s">
        <v>9</v>
      </c>
    </row>
    <row r="553" spans="2:8" x14ac:dyDescent="0.25">
      <c r="B553" s="61" t="s">
        <v>606</v>
      </c>
      <c r="C553" s="51" t="s">
        <v>607</v>
      </c>
      <c r="D553" s="55">
        <v>4.7</v>
      </c>
      <c r="E553" s="56">
        <v>14331</v>
      </c>
      <c r="F553" s="57">
        <v>8</v>
      </c>
      <c r="G553" s="50">
        <v>2017</v>
      </c>
      <c r="H553" s="51" t="s">
        <v>9</v>
      </c>
    </row>
    <row r="554" spans="2:8" x14ac:dyDescent="0.25">
      <c r="B554" s="60" t="s">
        <v>606</v>
      </c>
      <c r="C554" s="49" t="s">
        <v>607</v>
      </c>
      <c r="D554" s="52">
        <v>4.7</v>
      </c>
      <c r="E554" s="53">
        <v>14331</v>
      </c>
      <c r="F554" s="54">
        <v>8</v>
      </c>
      <c r="G554" s="48">
        <v>2018</v>
      </c>
      <c r="H554" s="49" t="s">
        <v>9</v>
      </c>
    </row>
    <row r="555" spans="2:8" x14ac:dyDescent="0.25">
      <c r="B555" s="61" t="s">
        <v>606</v>
      </c>
      <c r="C555" s="51" t="s">
        <v>607</v>
      </c>
      <c r="D555" s="55">
        <v>4.7</v>
      </c>
      <c r="E555" s="56">
        <v>14331</v>
      </c>
      <c r="F555" s="57">
        <v>8</v>
      </c>
      <c r="G555" s="50">
        <v>2019</v>
      </c>
      <c r="H555" s="51" t="s">
        <v>9</v>
      </c>
    </row>
  </sheetData>
  <mergeCells count="1">
    <mergeCell ref="C2:H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48575"/>
  <sheetViews>
    <sheetView zoomScaleNormal="100" workbookViewId="0"/>
  </sheetViews>
  <sheetFormatPr defaultRowHeight="15" x14ac:dyDescent="0.25"/>
  <cols>
    <col min="1" max="1" width="31.140625" customWidth="1"/>
    <col min="2" max="2" width="27.5703125" customWidth="1"/>
    <col min="3" max="3" width="13.5703125" customWidth="1"/>
    <col min="4" max="4" width="11.140625" customWidth="1"/>
    <col min="5" max="5" width="9.140625" style="1"/>
    <col min="7" max="7" width="12.5703125" style="20" customWidth="1"/>
    <col min="8" max="8" width="14.5703125" bestFit="1" customWidth="1"/>
    <col min="9" max="10" width="13.140625" customWidth="1"/>
    <col min="11" max="11" width="11.7109375" customWidth="1"/>
    <col min="12" max="12" width="16.5703125" customWidth="1"/>
    <col min="13" max="14" width="11.28515625" bestFit="1" customWidth="1"/>
    <col min="21" max="21" width="14.28515625" bestFit="1" customWidth="1"/>
  </cols>
  <sheetData>
    <row r="1" spans="1:22" x14ac:dyDescent="0.25">
      <c r="A1" t="s">
        <v>0</v>
      </c>
      <c r="B1" t="s">
        <v>1</v>
      </c>
      <c r="C1" t="s">
        <v>2</v>
      </c>
      <c r="D1" t="s">
        <v>3</v>
      </c>
      <c r="E1" s="1" t="s">
        <v>4</v>
      </c>
      <c r="F1" t="s">
        <v>5</v>
      </c>
      <c r="G1" s="20" t="s">
        <v>6</v>
      </c>
      <c r="H1" t="s">
        <v>608</v>
      </c>
    </row>
    <row r="2" spans="1:22" ht="15" customHeight="1" x14ac:dyDescent="0.25">
      <c r="A2" s="20" t="s">
        <v>7</v>
      </c>
      <c r="B2" s="20" t="s">
        <v>8</v>
      </c>
      <c r="C2" s="17">
        <v>4.7</v>
      </c>
      <c r="D2" s="19">
        <v>17350</v>
      </c>
      <c r="E2" s="21">
        <v>8</v>
      </c>
      <c r="F2" s="6">
        <v>2016</v>
      </c>
      <c r="G2" s="20" t="s">
        <v>9</v>
      </c>
      <c r="H2" s="20" t="str">
        <f t="shared" ref="H2:H36" si="0">IF(C2&gt;4.8,"Exceptional",IF(C2&gt;4.6,"Above Average",IF(C2&gt;4.5,"Average",IF(C2&gt;4,"Poor","Very Poor"))))</f>
        <v>Above Average</v>
      </c>
    </row>
    <row r="3" spans="1:22" ht="15" customHeight="1" x14ac:dyDescent="0.25">
      <c r="A3" s="20" t="s">
        <v>10</v>
      </c>
      <c r="B3" s="20" t="s">
        <v>11</v>
      </c>
      <c r="C3" s="17">
        <v>4.5999999999999996</v>
      </c>
      <c r="D3" s="19">
        <v>2052</v>
      </c>
      <c r="E3" s="21">
        <v>22</v>
      </c>
      <c r="F3" s="6">
        <v>2011</v>
      </c>
      <c r="G3" s="20" t="s">
        <v>12</v>
      </c>
      <c r="H3" s="20" t="str">
        <f t="shared" si="0"/>
        <v>Average</v>
      </c>
    </row>
    <row r="4" spans="1:22" ht="15" customHeight="1" x14ac:dyDescent="0.25">
      <c r="A4" s="20" t="s">
        <v>13</v>
      </c>
      <c r="B4" s="20" t="s">
        <v>14</v>
      </c>
      <c r="C4" s="17">
        <v>4.7</v>
      </c>
      <c r="D4" s="19">
        <v>18979</v>
      </c>
      <c r="E4" s="21">
        <v>15</v>
      </c>
      <c r="F4" s="6">
        <v>2018</v>
      </c>
      <c r="G4" s="20" t="s">
        <v>9</v>
      </c>
      <c r="H4" s="20" t="str">
        <f t="shared" si="0"/>
        <v>Above Average</v>
      </c>
    </row>
    <row r="5" spans="1:22" ht="15" customHeight="1" x14ac:dyDescent="0.25">
      <c r="A5" s="20" t="s">
        <v>15</v>
      </c>
      <c r="B5" s="20" t="s">
        <v>16</v>
      </c>
      <c r="C5" s="17">
        <v>4.7</v>
      </c>
      <c r="D5" s="19">
        <v>21424</v>
      </c>
      <c r="E5" s="21">
        <v>6</v>
      </c>
      <c r="F5" s="6">
        <v>2017</v>
      </c>
      <c r="G5" s="20" t="s">
        <v>12</v>
      </c>
      <c r="H5" s="20" t="str">
        <f t="shared" si="0"/>
        <v>Above Average</v>
      </c>
    </row>
    <row r="6" spans="1:22" ht="15" customHeight="1" x14ac:dyDescent="0.25">
      <c r="A6" s="20" t="s">
        <v>17</v>
      </c>
      <c r="B6" s="20" t="s">
        <v>18</v>
      </c>
      <c r="C6" s="17">
        <v>4.8</v>
      </c>
      <c r="D6" s="19">
        <v>7665</v>
      </c>
      <c r="E6" s="21">
        <v>12</v>
      </c>
      <c r="F6" s="6">
        <v>2019</v>
      </c>
      <c r="G6" s="20" t="s">
        <v>9</v>
      </c>
      <c r="H6" s="20" t="str">
        <f t="shared" si="0"/>
        <v>Above Average</v>
      </c>
    </row>
    <row r="7" spans="1:22" ht="15" customHeight="1" x14ac:dyDescent="0.25">
      <c r="A7" s="20" t="s">
        <v>19</v>
      </c>
      <c r="B7" s="20" t="s">
        <v>20</v>
      </c>
      <c r="C7" s="17">
        <v>4.4000000000000004</v>
      </c>
      <c r="D7" s="19">
        <v>12643</v>
      </c>
      <c r="E7" s="21">
        <v>11</v>
      </c>
      <c r="F7" s="6">
        <v>2011</v>
      </c>
      <c r="G7" s="20" t="s">
        <v>12</v>
      </c>
      <c r="H7" s="20" t="str">
        <f t="shared" si="0"/>
        <v>Poor</v>
      </c>
    </row>
    <row r="8" spans="1:22" ht="15" customHeight="1" x14ac:dyDescent="0.25">
      <c r="A8" s="20" t="s">
        <v>21</v>
      </c>
      <c r="B8" s="20" t="s">
        <v>20</v>
      </c>
      <c r="C8" s="17">
        <v>4.7</v>
      </c>
      <c r="D8" s="19">
        <v>19735</v>
      </c>
      <c r="E8" s="21">
        <v>30</v>
      </c>
      <c r="F8" s="6">
        <v>2014</v>
      </c>
      <c r="G8" s="20" t="s">
        <v>12</v>
      </c>
      <c r="H8" s="20" t="str">
        <f t="shared" si="0"/>
        <v>Above Average</v>
      </c>
      <c r="U8" t="s">
        <v>609</v>
      </c>
    </row>
    <row r="9" spans="1:22" ht="15" customHeight="1" x14ac:dyDescent="0.25">
      <c r="A9" s="20" t="s">
        <v>22</v>
      </c>
      <c r="B9" s="20" t="s">
        <v>23</v>
      </c>
      <c r="C9" s="17">
        <v>4.7</v>
      </c>
      <c r="D9" s="19">
        <v>19699</v>
      </c>
      <c r="E9" s="21">
        <v>15</v>
      </c>
      <c r="F9" s="6">
        <v>2017</v>
      </c>
      <c r="G9" s="20" t="s">
        <v>12</v>
      </c>
      <c r="H9" s="20" t="str">
        <f t="shared" si="0"/>
        <v>Above Average</v>
      </c>
      <c r="U9" s="7" t="s">
        <v>610</v>
      </c>
      <c r="V9" s="8" t="s">
        <v>611</v>
      </c>
    </row>
    <row r="10" spans="1:22" ht="15" customHeight="1" x14ac:dyDescent="0.25">
      <c r="A10" s="20" t="s">
        <v>24</v>
      </c>
      <c r="B10" s="20" t="s">
        <v>25</v>
      </c>
      <c r="C10" s="17">
        <v>4.7</v>
      </c>
      <c r="D10" s="19">
        <v>5983</v>
      </c>
      <c r="E10" s="21">
        <v>3</v>
      </c>
      <c r="F10" s="6">
        <v>2018</v>
      </c>
      <c r="G10" s="20" t="s">
        <v>9</v>
      </c>
      <c r="H10" s="20" t="str">
        <f t="shared" si="0"/>
        <v>Above Average</v>
      </c>
      <c r="U10" s="7" t="s">
        <v>612</v>
      </c>
      <c r="V10" s="8" t="s">
        <v>613</v>
      </c>
    </row>
    <row r="11" spans="1:22" ht="15" customHeight="1" x14ac:dyDescent="0.25">
      <c r="A11" s="20" t="s">
        <v>26</v>
      </c>
      <c r="B11" s="20" t="s">
        <v>27</v>
      </c>
      <c r="C11" s="17">
        <v>4.5999999999999996</v>
      </c>
      <c r="D11" s="19">
        <v>23848</v>
      </c>
      <c r="E11" s="21">
        <v>8</v>
      </c>
      <c r="F11" s="6">
        <v>2016</v>
      </c>
      <c r="G11" s="20" t="s">
        <v>12</v>
      </c>
      <c r="H11" s="20" t="str">
        <f t="shared" si="0"/>
        <v>Average</v>
      </c>
      <c r="U11" s="7" t="s">
        <v>614</v>
      </c>
      <c r="V11" s="8" t="s">
        <v>615</v>
      </c>
    </row>
    <row r="12" spans="1:22" ht="15" customHeight="1" x14ac:dyDescent="0.25">
      <c r="A12" s="20" t="s">
        <v>26</v>
      </c>
      <c r="B12" s="20" t="s">
        <v>27</v>
      </c>
      <c r="C12" s="17">
        <v>4.5999999999999996</v>
      </c>
      <c r="D12" s="19">
        <v>23848</v>
      </c>
      <c r="E12" s="21">
        <v>8</v>
      </c>
      <c r="F12" s="6">
        <v>2017</v>
      </c>
      <c r="G12" s="20" t="s">
        <v>12</v>
      </c>
      <c r="H12" s="20" t="str">
        <f t="shared" si="0"/>
        <v>Average</v>
      </c>
      <c r="U12" s="7" t="s">
        <v>616</v>
      </c>
      <c r="V12" s="8" t="s">
        <v>617</v>
      </c>
    </row>
    <row r="13" spans="1:22" ht="15" customHeight="1" x14ac:dyDescent="0.25">
      <c r="A13" s="20" t="s">
        <v>28</v>
      </c>
      <c r="B13" s="20" t="s">
        <v>29</v>
      </c>
      <c r="C13" s="17">
        <v>4.5999999999999996</v>
      </c>
      <c r="D13" s="19">
        <v>460</v>
      </c>
      <c r="E13" s="21">
        <v>2</v>
      </c>
      <c r="F13" s="6">
        <v>2010</v>
      </c>
      <c r="G13" s="20" t="s">
        <v>9</v>
      </c>
      <c r="H13" s="20" t="str">
        <f t="shared" si="0"/>
        <v>Average</v>
      </c>
      <c r="U13" s="7" t="s">
        <v>618</v>
      </c>
      <c r="V13" s="8" t="s">
        <v>619</v>
      </c>
    </row>
    <row r="14" spans="1:22" ht="15" customHeight="1" x14ac:dyDescent="0.25">
      <c r="A14" s="20" t="s">
        <v>30</v>
      </c>
      <c r="B14" s="20" t="s">
        <v>31</v>
      </c>
      <c r="C14" s="17">
        <v>4.5999999999999996</v>
      </c>
      <c r="D14" s="19">
        <v>4149</v>
      </c>
      <c r="E14" s="21">
        <v>32</v>
      </c>
      <c r="F14" s="6">
        <v>2011</v>
      </c>
      <c r="G14" s="20" t="s">
        <v>9</v>
      </c>
      <c r="H14" s="20" t="str">
        <f t="shared" si="0"/>
        <v>Average</v>
      </c>
    </row>
    <row r="15" spans="1:22" ht="15" customHeight="1" x14ac:dyDescent="0.25">
      <c r="A15" s="20" t="s">
        <v>32</v>
      </c>
      <c r="B15" s="20" t="s">
        <v>33</v>
      </c>
      <c r="C15" s="17">
        <v>4.5</v>
      </c>
      <c r="D15" s="19">
        <v>5153</v>
      </c>
      <c r="E15" s="21">
        <v>5</v>
      </c>
      <c r="F15" s="6">
        <v>2018</v>
      </c>
      <c r="G15" s="20" t="s">
        <v>12</v>
      </c>
      <c r="H15" s="20" t="str">
        <f t="shared" si="0"/>
        <v>Poor</v>
      </c>
    </row>
    <row r="16" spans="1:22" ht="15" customHeight="1" x14ac:dyDescent="0.25">
      <c r="A16" s="20" t="s">
        <v>34</v>
      </c>
      <c r="B16" s="20" t="s">
        <v>35</v>
      </c>
      <c r="C16" s="17">
        <v>4.5999999999999996</v>
      </c>
      <c r="D16" s="19">
        <v>5013</v>
      </c>
      <c r="E16" s="21">
        <v>17</v>
      </c>
      <c r="F16" s="6">
        <v>2009</v>
      </c>
      <c r="G16" s="20" t="s">
        <v>9</v>
      </c>
      <c r="H16" s="20" t="str">
        <f t="shared" si="0"/>
        <v>Average</v>
      </c>
    </row>
    <row r="17" spans="1:8" ht="15" customHeight="1" x14ac:dyDescent="0.25">
      <c r="A17" s="20" t="s">
        <v>36</v>
      </c>
      <c r="B17" s="20" t="s">
        <v>37</v>
      </c>
      <c r="C17" s="17">
        <v>4.5</v>
      </c>
      <c r="D17" s="19">
        <v>2313</v>
      </c>
      <c r="E17" s="21">
        <v>4</v>
      </c>
      <c r="F17" s="6">
        <v>2016</v>
      </c>
      <c r="G17" s="20" t="s">
        <v>9</v>
      </c>
      <c r="H17" s="20" t="str">
        <f t="shared" si="0"/>
        <v>Poor</v>
      </c>
    </row>
    <row r="18" spans="1:8" ht="15" customHeight="1" x14ac:dyDescent="0.25">
      <c r="A18" s="20" t="s">
        <v>38</v>
      </c>
      <c r="B18" s="20" t="s">
        <v>39</v>
      </c>
      <c r="C18" s="17">
        <v>4.5999999999999996</v>
      </c>
      <c r="D18" s="19">
        <v>2925</v>
      </c>
      <c r="E18" s="21">
        <v>6</v>
      </c>
      <c r="F18" s="6">
        <v>2015</v>
      </c>
      <c r="G18" s="20" t="s">
        <v>9</v>
      </c>
      <c r="H18" s="20" t="str">
        <f t="shared" si="0"/>
        <v>Average</v>
      </c>
    </row>
    <row r="19" spans="1:8" ht="15" customHeight="1" x14ac:dyDescent="0.25">
      <c r="A19" s="20" t="s">
        <v>40</v>
      </c>
      <c r="B19" s="20" t="s">
        <v>39</v>
      </c>
      <c r="C19" s="17">
        <v>4.4000000000000004</v>
      </c>
      <c r="D19" s="19">
        <v>2951</v>
      </c>
      <c r="E19" s="21">
        <v>6</v>
      </c>
      <c r="F19" s="6">
        <v>2015</v>
      </c>
      <c r="G19" s="20" t="s">
        <v>9</v>
      </c>
      <c r="H19" s="20" t="str">
        <f t="shared" si="0"/>
        <v>Poor</v>
      </c>
    </row>
    <row r="20" spans="1:8" ht="15" customHeight="1" x14ac:dyDescent="0.25">
      <c r="A20" s="20" t="s">
        <v>41</v>
      </c>
      <c r="B20" s="20" t="s">
        <v>42</v>
      </c>
      <c r="C20" s="17">
        <v>4.5</v>
      </c>
      <c r="D20" s="19">
        <v>2426</v>
      </c>
      <c r="E20" s="21">
        <v>8</v>
      </c>
      <c r="F20" s="6">
        <v>2015</v>
      </c>
      <c r="G20" s="20" t="s">
        <v>9</v>
      </c>
      <c r="H20" s="20" t="str">
        <f t="shared" si="0"/>
        <v>Poor</v>
      </c>
    </row>
    <row r="21" spans="1:8" ht="15" customHeight="1" x14ac:dyDescent="0.25">
      <c r="A21" s="20" t="s">
        <v>43</v>
      </c>
      <c r="B21" s="20" t="s">
        <v>44</v>
      </c>
      <c r="C21" s="17">
        <v>4.8</v>
      </c>
      <c r="D21" s="19">
        <v>9198</v>
      </c>
      <c r="E21" s="21">
        <v>13</v>
      </c>
      <c r="F21" s="6">
        <v>2016</v>
      </c>
      <c r="G21" s="20" t="s">
        <v>9</v>
      </c>
      <c r="H21" s="20" t="str">
        <f t="shared" si="0"/>
        <v>Above Average</v>
      </c>
    </row>
    <row r="22" spans="1:8" ht="15" customHeight="1" x14ac:dyDescent="0.25">
      <c r="A22" s="20" t="s">
        <v>45</v>
      </c>
      <c r="B22" s="20" t="s">
        <v>46</v>
      </c>
      <c r="C22" s="17">
        <v>4.5999999999999996</v>
      </c>
      <c r="D22" s="19">
        <v>36348</v>
      </c>
      <c r="E22" s="21">
        <v>14</v>
      </c>
      <c r="F22" s="6">
        <v>2014</v>
      </c>
      <c r="G22" s="20" t="s">
        <v>12</v>
      </c>
      <c r="H22" s="20" t="str">
        <f t="shared" si="0"/>
        <v>Average</v>
      </c>
    </row>
    <row r="23" spans="1:8" ht="15" customHeight="1" x14ac:dyDescent="0.25">
      <c r="A23" s="20" t="s">
        <v>45</v>
      </c>
      <c r="B23" s="20" t="s">
        <v>46</v>
      </c>
      <c r="C23" s="17">
        <v>4.5999999999999996</v>
      </c>
      <c r="D23" s="19">
        <v>36348</v>
      </c>
      <c r="E23" s="21">
        <v>14</v>
      </c>
      <c r="F23" s="6">
        <v>2015</v>
      </c>
      <c r="G23" s="20" t="s">
        <v>12</v>
      </c>
      <c r="H23" s="20" t="str">
        <f t="shared" si="0"/>
        <v>Average</v>
      </c>
    </row>
    <row r="24" spans="1:8" ht="15" customHeight="1" x14ac:dyDescent="0.25">
      <c r="A24" s="20" t="s">
        <v>47</v>
      </c>
      <c r="B24" s="20" t="s">
        <v>48</v>
      </c>
      <c r="C24" s="17">
        <v>3.9</v>
      </c>
      <c r="D24" s="19">
        <v>6310</v>
      </c>
      <c r="E24" s="21">
        <v>13</v>
      </c>
      <c r="F24" s="6">
        <v>2013</v>
      </c>
      <c r="G24" s="20" t="s">
        <v>12</v>
      </c>
      <c r="H24" s="20" t="str">
        <f t="shared" si="0"/>
        <v>Very Poor</v>
      </c>
    </row>
    <row r="25" spans="1:8" ht="15" customHeight="1" x14ac:dyDescent="0.25">
      <c r="A25" s="20" t="s">
        <v>49</v>
      </c>
      <c r="B25" s="20" t="s">
        <v>50</v>
      </c>
      <c r="C25" s="17">
        <v>4.5999999999999996</v>
      </c>
      <c r="D25" s="19">
        <v>15921</v>
      </c>
      <c r="E25" s="21">
        <v>9</v>
      </c>
      <c r="F25" s="6">
        <v>2015</v>
      </c>
      <c r="G25" s="20" t="s">
        <v>9</v>
      </c>
      <c r="H25" s="20" t="str">
        <f t="shared" si="0"/>
        <v>Average</v>
      </c>
    </row>
    <row r="26" spans="1:8" ht="15" customHeight="1" x14ac:dyDescent="0.25">
      <c r="A26" s="20" t="s">
        <v>51</v>
      </c>
      <c r="B26" s="20" t="s">
        <v>52</v>
      </c>
      <c r="C26" s="17">
        <v>4.3</v>
      </c>
      <c r="D26" s="19">
        <v>12159</v>
      </c>
      <c r="E26" s="21">
        <v>13</v>
      </c>
      <c r="F26" s="6">
        <v>2013</v>
      </c>
      <c r="G26" s="20" t="s">
        <v>12</v>
      </c>
      <c r="H26" s="20" t="str">
        <f t="shared" si="0"/>
        <v>Poor</v>
      </c>
    </row>
    <row r="27" spans="1:8" ht="15" customHeight="1" x14ac:dyDescent="0.25">
      <c r="A27" s="20" t="s">
        <v>53</v>
      </c>
      <c r="B27" s="20" t="s">
        <v>54</v>
      </c>
      <c r="C27" s="17">
        <v>4.5999999999999996</v>
      </c>
      <c r="D27" s="19">
        <v>798</v>
      </c>
      <c r="E27" s="21">
        <v>5</v>
      </c>
      <c r="F27" s="6">
        <v>2009</v>
      </c>
      <c r="G27" s="20" t="s">
        <v>9</v>
      </c>
      <c r="H27" s="20" t="str">
        <f t="shared" si="0"/>
        <v>Average</v>
      </c>
    </row>
    <row r="28" spans="1:8" ht="15" customHeight="1" x14ac:dyDescent="0.25">
      <c r="A28" s="20" t="s">
        <v>55</v>
      </c>
      <c r="B28" s="20" t="s">
        <v>56</v>
      </c>
      <c r="C28" s="17">
        <v>4.7</v>
      </c>
      <c r="D28" s="19">
        <v>9374</v>
      </c>
      <c r="E28" s="21">
        <v>9</v>
      </c>
      <c r="F28" s="6">
        <v>2017</v>
      </c>
      <c r="G28" s="20" t="s">
        <v>9</v>
      </c>
      <c r="H28" s="20" t="str">
        <f t="shared" si="0"/>
        <v>Above Average</v>
      </c>
    </row>
    <row r="29" spans="1:8" ht="15" customHeight="1" x14ac:dyDescent="0.25">
      <c r="A29" s="20" t="s">
        <v>57</v>
      </c>
      <c r="B29" s="20" t="s">
        <v>58</v>
      </c>
      <c r="C29" s="17">
        <v>4.2</v>
      </c>
      <c r="D29" s="19">
        <v>491</v>
      </c>
      <c r="E29" s="21">
        <v>14</v>
      </c>
      <c r="F29" s="6">
        <v>2010</v>
      </c>
      <c r="G29" s="20" t="s">
        <v>9</v>
      </c>
      <c r="H29" s="20" t="str">
        <f t="shared" si="0"/>
        <v>Poor</v>
      </c>
    </row>
    <row r="30" spans="1:8" ht="15" customHeight="1" x14ac:dyDescent="0.25">
      <c r="A30" s="20" t="s">
        <v>59</v>
      </c>
      <c r="B30" s="20" t="s">
        <v>60</v>
      </c>
      <c r="C30" s="17">
        <v>4.5999999999999996</v>
      </c>
      <c r="D30" s="19">
        <v>5360</v>
      </c>
      <c r="E30" s="21">
        <v>5</v>
      </c>
      <c r="F30" s="6">
        <v>2015</v>
      </c>
      <c r="G30" s="20" t="s">
        <v>9</v>
      </c>
      <c r="H30" s="20" t="str">
        <f t="shared" si="0"/>
        <v>Average</v>
      </c>
    </row>
    <row r="31" spans="1:8" ht="15" customHeight="1" x14ac:dyDescent="0.25">
      <c r="A31" s="20" t="s">
        <v>61</v>
      </c>
      <c r="B31" s="20" t="s">
        <v>62</v>
      </c>
      <c r="C31" s="17">
        <v>4.5999999999999996</v>
      </c>
      <c r="D31" s="19">
        <v>1909</v>
      </c>
      <c r="E31" s="21">
        <v>11</v>
      </c>
      <c r="F31" s="6">
        <v>2015</v>
      </c>
      <c r="G31" s="20" t="s">
        <v>9</v>
      </c>
      <c r="H31" s="20" t="str">
        <f t="shared" si="0"/>
        <v>Average</v>
      </c>
    </row>
    <row r="32" spans="1:8" ht="15" customHeight="1" x14ac:dyDescent="0.25">
      <c r="A32" s="20" t="s">
        <v>63</v>
      </c>
      <c r="B32" s="20" t="s">
        <v>64</v>
      </c>
      <c r="C32" s="17">
        <v>4.8</v>
      </c>
      <c r="D32" s="19">
        <v>1296</v>
      </c>
      <c r="E32" s="21">
        <v>24</v>
      </c>
      <c r="F32" s="6">
        <v>2012</v>
      </c>
      <c r="G32" s="20" t="s">
        <v>9</v>
      </c>
      <c r="H32" s="20" t="str">
        <f t="shared" si="0"/>
        <v>Above Average</v>
      </c>
    </row>
    <row r="33" spans="1:8" ht="15" customHeight="1" x14ac:dyDescent="0.25">
      <c r="A33" s="20" t="s">
        <v>65</v>
      </c>
      <c r="B33" s="20" t="s">
        <v>64</v>
      </c>
      <c r="C33" s="17">
        <v>4.7</v>
      </c>
      <c r="D33" s="19">
        <v>615</v>
      </c>
      <c r="E33" s="21">
        <v>21</v>
      </c>
      <c r="F33" s="6">
        <v>2010</v>
      </c>
      <c r="G33" s="20" t="s">
        <v>9</v>
      </c>
      <c r="H33" s="20" t="str">
        <f t="shared" si="0"/>
        <v>Above Average</v>
      </c>
    </row>
    <row r="34" spans="1:8" ht="15" customHeight="1" x14ac:dyDescent="0.25">
      <c r="A34" s="20" t="s">
        <v>66</v>
      </c>
      <c r="B34" s="20" t="s">
        <v>67</v>
      </c>
      <c r="C34" s="17">
        <v>4.8</v>
      </c>
      <c r="D34" s="19">
        <v>61133</v>
      </c>
      <c r="E34" s="21">
        <v>11</v>
      </c>
      <c r="F34" s="6">
        <v>2018</v>
      </c>
      <c r="G34" s="20" t="s">
        <v>9</v>
      </c>
      <c r="H34" s="20" t="str">
        <f t="shared" si="0"/>
        <v>Above Average</v>
      </c>
    </row>
    <row r="35" spans="1:8" ht="15" customHeight="1" x14ac:dyDescent="0.25">
      <c r="A35" s="20" t="s">
        <v>66</v>
      </c>
      <c r="B35" s="20" t="s">
        <v>67</v>
      </c>
      <c r="C35" s="17">
        <v>4.8</v>
      </c>
      <c r="D35" s="19">
        <v>61133</v>
      </c>
      <c r="E35" s="21">
        <v>11</v>
      </c>
      <c r="F35" s="6">
        <v>2019</v>
      </c>
      <c r="G35" s="20" t="s">
        <v>9</v>
      </c>
      <c r="H35" s="20" t="str">
        <f t="shared" si="0"/>
        <v>Above Average</v>
      </c>
    </row>
    <row r="36" spans="1:8" ht="15" customHeight="1" x14ac:dyDescent="0.25">
      <c r="A36" s="20" t="s">
        <v>68</v>
      </c>
      <c r="B36" s="20" t="s">
        <v>69</v>
      </c>
      <c r="C36" s="17">
        <v>4.8</v>
      </c>
      <c r="D36" s="19">
        <v>11113</v>
      </c>
      <c r="E36" s="21">
        <v>15</v>
      </c>
      <c r="F36" s="6">
        <v>2015</v>
      </c>
      <c r="G36" s="20" t="s">
        <v>9</v>
      </c>
      <c r="H36" s="20" t="str">
        <f t="shared" si="0"/>
        <v>Above Average</v>
      </c>
    </row>
    <row r="37" spans="1:8" ht="15" customHeight="1" x14ac:dyDescent="0.25">
      <c r="A37" s="20" t="s">
        <v>70</v>
      </c>
      <c r="B37" s="20" t="s">
        <v>71</v>
      </c>
      <c r="C37" s="17">
        <v>4.7</v>
      </c>
      <c r="D37" s="19">
        <v>10070</v>
      </c>
      <c r="E37" s="21">
        <v>13</v>
      </c>
      <c r="F37" s="6">
        <v>2015</v>
      </c>
      <c r="G37" s="20" t="s">
        <v>9</v>
      </c>
      <c r="H37" s="20" t="str">
        <f>IF(C4&gt;4.8,"Exceptional",IF(C4&gt;4.6,"Above Average",IF(C4&gt;4.5,"Average",IF(C4&gt;4,"Poor","Very Poor"))))</f>
        <v>Above Average</v>
      </c>
    </row>
    <row r="38" spans="1:8" ht="15" customHeight="1" x14ac:dyDescent="0.25">
      <c r="A38" s="20" t="s">
        <v>70</v>
      </c>
      <c r="B38" s="20" t="s">
        <v>71</v>
      </c>
      <c r="C38" s="17">
        <v>4.7</v>
      </c>
      <c r="D38" s="19">
        <v>10070</v>
      </c>
      <c r="E38" s="21">
        <v>13</v>
      </c>
      <c r="F38" s="6">
        <v>2016</v>
      </c>
      <c r="G38" s="20" t="s">
        <v>9</v>
      </c>
      <c r="H38" s="20" t="str">
        <f t="shared" ref="H38:H101" si="1">IF(C38&gt;4.8,"Exceptional",IF(C38&gt;4.6,"Above Average",IF(C38&gt;4.5,"Average",IF(C38&gt;4,"Poor","Very Poor"))))</f>
        <v>Above Average</v>
      </c>
    </row>
    <row r="39" spans="1:8" ht="15" customHeight="1" x14ac:dyDescent="0.25">
      <c r="A39" s="20" t="s">
        <v>72</v>
      </c>
      <c r="B39" s="20" t="s">
        <v>73</v>
      </c>
      <c r="C39" s="17">
        <v>4.7</v>
      </c>
      <c r="D39" s="19">
        <v>3729</v>
      </c>
      <c r="E39" s="21">
        <v>18</v>
      </c>
      <c r="F39" s="6">
        <v>2016</v>
      </c>
      <c r="G39" s="20" t="s">
        <v>9</v>
      </c>
      <c r="H39" s="20" t="str">
        <f t="shared" si="1"/>
        <v>Above Average</v>
      </c>
    </row>
    <row r="40" spans="1:8" ht="15" customHeight="1" x14ac:dyDescent="0.25">
      <c r="A40" s="20" t="s">
        <v>74</v>
      </c>
      <c r="B40" s="20" t="s">
        <v>75</v>
      </c>
      <c r="C40" s="17">
        <v>4.5999999999999996</v>
      </c>
      <c r="D40" s="19">
        <v>9769</v>
      </c>
      <c r="E40" s="21">
        <v>13</v>
      </c>
      <c r="F40" s="6">
        <v>2009</v>
      </c>
      <c r="G40" s="20" t="s">
        <v>12</v>
      </c>
      <c r="H40" s="20" t="str">
        <f t="shared" si="1"/>
        <v>Average</v>
      </c>
    </row>
    <row r="41" spans="1:8" ht="15" customHeight="1" x14ac:dyDescent="0.25">
      <c r="A41" s="20" t="s">
        <v>76</v>
      </c>
      <c r="B41" s="20" t="s">
        <v>54</v>
      </c>
      <c r="C41" s="17">
        <v>4.5</v>
      </c>
      <c r="D41" s="19">
        <v>471</v>
      </c>
      <c r="E41" s="21">
        <v>8</v>
      </c>
      <c r="F41" s="6">
        <v>2010</v>
      </c>
      <c r="G41" s="20" t="s">
        <v>9</v>
      </c>
      <c r="H41" s="20" t="str">
        <f t="shared" si="1"/>
        <v>Poor</v>
      </c>
    </row>
    <row r="42" spans="1:8" ht="15" customHeight="1" x14ac:dyDescent="0.25">
      <c r="A42" s="20" t="s">
        <v>77</v>
      </c>
      <c r="B42" s="20" t="s">
        <v>78</v>
      </c>
      <c r="C42" s="17">
        <v>4.9000000000000004</v>
      </c>
      <c r="D42" s="19">
        <v>14344</v>
      </c>
      <c r="E42" s="21">
        <v>5</v>
      </c>
      <c r="F42" s="6">
        <v>2017</v>
      </c>
      <c r="G42" s="20" t="s">
        <v>12</v>
      </c>
      <c r="H42" s="20" t="str">
        <f t="shared" si="1"/>
        <v>Exceptional</v>
      </c>
    </row>
    <row r="43" spans="1:8" ht="15" customHeight="1" x14ac:dyDescent="0.25">
      <c r="A43" s="20" t="s">
        <v>77</v>
      </c>
      <c r="B43" s="20" t="s">
        <v>78</v>
      </c>
      <c r="C43" s="17">
        <v>4.9000000000000004</v>
      </c>
      <c r="D43" s="19">
        <v>14344</v>
      </c>
      <c r="E43" s="21">
        <v>5</v>
      </c>
      <c r="F43" s="6">
        <v>2019</v>
      </c>
      <c r="G43" s="20" t="s">
        <v>12</v>
      </c>
      <c r="H43" s="20" t="str">
        <f t="shared" si="1"/>
        <v>Exceptional</v>
      </c>
    </row>
    <row r="44" spans="1:8" ht="15" customHeight="1" x14ac:dyDescent="0.25">
      <c r="A44" s="20" t="s">
        <v>79</v>
      </c>
      <c r="B44" s="20" t="s">
        <v>80</v>
      </c>
      <c r="C44" s="17">
        <v>4.8</v>
      </c>
      <c r="D44" s="19">
        <v>4505</v>
      </c>
      <c r="E44" s="21">
        <v>0</v>
      </c>
      <c r="F44" s="6">
        <v>2011</v>
      </c>
      <c r="G44" s="20" t="s">
        <v>12</v>
      </c>
      <c r="H44" s="20" t="str">
        <f t="shared" si="1"/>
        <v>Above Average</v>
      </c>
    </row>
    <row r="45" spans="1:8" ht="15" customHeight="1" x14ac:dyDescent="0.25">
      <c r="A45" s="20" t="s">
        <v>81</v>
      </c>
      <c r="B45" s="20" t="s">
        <v>82</v>
      </c>
      <c r="C45" s="17">
        <v>4.5999999999999996</v>
      </c>
      <c r="D45" s="19">
        <v>10369</v>
      </c>
      <c r="E45" s="21">
        <v>4</v>
      </c>
      <c r="F45" s="6">
        <v>2016</v>
      </c>
      <c r="G45" s="20" t="s">
        <v>9</v>
      </c>
      <c r="H45" s="20" t="str">
        <f t="shared" si="1"/>
        <v>Average</v>
      </c>
    </row>
    <row r="46" spans="1:8" ht="15" customHeight="1" x14ac:dyDescent="0.25">
      <c r="A46" s="20" t="s">
        <v>83</v>
      </c>
      <c r="B46" s="20" t="s">
        <v>84</v>
      </c>
      <c r="C46" s="17">
        <v>4.8</v>
      </c>
      <c r="D46" s="19">
        <v>16244</v>
      </c>
      <c r="E46" s="21">
        <v>18</v>
      </c>
      <c r="F46" s="6">
        <v>2019</v>
      </c>
      <c r="G46" s="20" t="s">
        <v>9</v>
      </c>
      <c r="H46" s="20" t="str">
        <f t="shared" si="1"/>
        <v>Above Average</v>
      </c>
    </row>
    <row r="47" spans="1:8" ht="15" customHeight="1" x14ac:dyDescent="0.25">
      <c r="A47" s="20" t="s">
        <v>85</v>
      </c>
      <c r="B47" s="20" t="s">
        <v>86</v>
      </c>
      <c r="C47" s="17">
        <v>4.5</v>
      </c>
      <c r="D47" s="19">
        <v>2884</v>
      </c>
      <c r="E47" s="21">
        <v>28</v>
      </c>
      <c r="F47" s="6">
        <v>2014</v>
      </c>
      <c r="G47" s="20" t="s">
        <v>9</v>
      </c>
      <c r="H47" s="20" t="str">
        <f t="shared" si="1"/>
        <v>Poor</v>
      </c>
    </row>
    <row r="48" spans="1:8" ht="15" customHeight="1" x14ac:dyDescent="0.25">
      <c r="A48" s="20" t="s">
        <v>87</v>
      </c>
      <c r="B48" s="20" t="s">
        <v>88</v>
      </c>
      <c r="C48" s="17">
        <v>4.7</v>
      </c>
      <c r="D48" s="19">
        <v>22614</v>
      </c>
      <c r="E48" s="21">
        <v>11</v>
      </c>
      <c r="F48" s="6">
        <v>2010</v>
      </c>
      <c r="G48" s="20" t="s">
        <v>12</v>
      </c>
      <c r="H48" s="20" t="str">
        <f t="shared" si="1"/>
        <v>Above Average</v>
      </c>
    </row>
    <row r="49" spans="1:8" ht="15" customHeight="1" x14ac:dyDescent="0.25">
      <c r="A49" s="20" t="s">
        <v>87</v>
      </c>
      <c r="B49" s="20" t="s">
        <v>88</v>
      </c>
      <c r="C49" s="17">
        <v>4.7</v>
      </c>
      <c r="D49" s="19">
        <v>22614</v>
      </c>
      <c r="E49" s="21">
        <v>11</v>
      </c>
      <c r="F49" s="6">
        <v>2011</v>
      </c>
      <c r="G49" s="20" t="s">
        <v>12</v>
      </c>
      <c r="H49" s="20" t="str">
        <f t="shared" si="1"/>
        <v>Above Average</v>
      </c>
    </row>
    <row r="50" spans="1:8" ht="15" customHeight="1" x14ac:dyDescent="0.25">
      <c r="A50" s="20" t="s">
        <v>87</v>
      </c>
      <c r="B50" s="20" t="s">
        <v>88</v>
      </c>
      <c r="C50" s="17">
        <v>4.7</v>
      </c>
      <c r="D50" s="19">
        <v>22614</v>
      </c>
      <c r="E50" s="21">
        <v>11</v>
      </c>
      <c r="F50" s="6">
        <v>2012</v>
      </c>
      <c r="G50" s="20" t="s">
        <v>12</v>
      </c>
      <c r="H50" s="20" t="str">
        <f t="shared" si="1"/>
        <v>Above Average</v>
      </c>
    </row>
    <row r="51" spans="1:8" ht="15" customHeight="1" x14ac:dyDescent="0.25">
      <c r="A51" s="20" t="s">
        <v>89</v>
      </c>
      <c r="B51" s="20" t="s">
        <v>90</v>
      </c>
      <c r="C51" s="17">
        <v>4.7</v>
      </c>
      <c r="D51" s="19">
        <v>4761</v>
      </c>
      <c r="E51" s="21">
        <v>16</v>
      </c>
      <c r="F51" s="6">
        <v>2016</v>
      </c>
      <c r="G51" s="20" t="s">
        <v>9</v>
      </c>
      <c r="H51" s="20" t="str">
        <f t="shared" si="1"/>
        <v>Above Average</v>
      </c>
    </row>
    <row r="52" spans="1:8" ht="15" customHeight="1" x14ac:dyDescent="0.25">
      <c r="A52" s="20" t="s">
        <v>91</v>
      </c>
      <c r="B52" s="20" t="s">
        <v>92</v>
      </c>
      <c r="C52" s="17">
        <v>4.7</v>
      </c>
      <c r="D52" s="19">
        <v>1542</v>
      </c>
      <c r="E52" s="21">
        <v>14</v>
      </c>
      <c r="F52" s="6">
        <v>2009</v>
      </c>
      <c r="G52" s="20" t="s">
        <v>9</v>
      </c>
      <c r="H52" s="20" t="str">
        <f t="shared" si="1"/>
        <v>Above Average</v>
      </c>
    </row>
    <row r="53" spans="1:8" ht="15" customHeight="1" x14ac:dyDescent="0.25">
      <c r="A53" s="20" t="s">
        <v>91</v>
      </c>
      <c r="B53" s="20" t="s">
        <v>92</v>
      </c>
      <c r="C53" s="17">
        <v>4.7</v>
      </c>
      <c r="D53" s="19">
        <v>1542</v>
      </c>
      <c r="E53" s="21">
        <v>14</v>
      </c>
      <c r="F53" s="6">
        <v>2010</v>
      </c>
      <c r="G53" s="20" t="s">
        <v>9</v>
      </c>
      <c r="H53" s="20" t="str">
        <f t="shared" si="1"/>
        <v>Above Average</v>
      </c>
    </row>
    <row r="54" spans="1:8" ht="15" customHeight="1" x14ac:dyDescent="0.25">
      <c r="A54" s="20" t="s">
        <v>91</v>
      </c>
      <c r="B54" s="20" t="s">
        <v>92</v>
      </c>
      <c r="C54" s="17">
        <v>4.7</v>
      </c>
      <c r="D54" s="19">
        <v>1542</v>
      </c>
      <c r="E54" s="21">
        <v>14</v>
      </c>
      <c r="F54" s="6">
        <v>2011</v>
      </c>
      <c r="G54" s="20" t="s">
        <v>9</v>
      </c>
      <c r="H54" s="20" t="str">
        <f t="shared" si="1"/>
        <v>Above Average</v>
      </c>
    </row>
    <row r="55" spans="1:8" ht="15" customHeight="1" x14ac:dyDescent="0.25">
      <c r="A55" s="20" t="s">
        <v>93</v>
      </c>
      <c r="B55" s="20" t="s">
        <v>94</v>
      </c>
      <c r="C55" s="17">
        <v>4.3</v>
      </c>
      <c r="D55" s="19">
        <v>6143</v>
      </c>
      <c r="E55" s="21">
        <v>8</v>
      </c>
      <c r="F55" s="6">
        <v>2018</v>
      </c>
      <c r="G55" s="20" t="s">
        <v>12</v>
      </c>
      <c r="H55" s="20" t="str">
        <f t="shared" si="1"/>
        <v>Poor</v>
      </c>
    </row>
    <row r="56" spans="1:8" ht="15" customHeight="1" x14ac:dyDescent="0.25">
      <c r="A56" s="20" t="s">
        <v>95</v>
      </c>
      <c r="B56" s="20" t="s">
        <v>96</v>
      </c>
      <c r="C56" s="17">
        <v>4.8</v>
      </c>
      <c r="D56" s="19">
        <v>4022</v>
      </c>
      <c r="E56" s="21">
        <v>4</v>
      </c>
      <c r="F56" s="6">
        <v>2015</v>
      </c>
      <c r="G56" s="20" t="s">
        <v>9</v>
      </c>
      <c r="H56" s="20" t="str">
        <f t="shared" si="1"/>
        <v>Above Average</v>
      </c>
    </row>
    <row r="57" spans="1:8" ht="15" customHeight="1" x14ac:dyDescent="0.25">
      <c r="A57" s="20" t="s">
        <v>97</v>
      </c>
      <c r="B57" s="20" t="s">
        <v>96</v>
      </c>
      <c r="C57" s="17">
        <v>4.8</v>
      </c>
      <c r="D57" s="19">
        <v>3871</v>
      </c>
      <c r="E57" s="21">
        <v>5</v>
      </c>
      <c r="F57" s="6">
        <v>2015</v>
      </c>
      <c r="G57" s="20" t="s">
        <v>9</v>
      </c>
      <c r="H57" s="20" t="str">
        <f t="shared" si="1"/>
        <v>Above Average</v>
      </c>
    </row>
    <row r="58" spans="1:8" ht="15" customHeight="1" x14ac:dyDescent="0.25">
      <c r="A58" s="20" t="s">
        <v>98</v>
      </c>
      <c r="B58" s="20" t="s">
        <v>99</v>
      </c>
      <c r="C58" s="17">
        <v>4.5999999999999996</v>
      </c>
      <c r="D58" s="19">
        <v>4866</v>
      </c>
      <c r="E58" s="21">
        <v>11</v>
      </c>
      <c r="F58" s="6">
        <v>2010</v>
      </c>
      <c r="G58" s="20" t="s">
        <v>12</v>
      </c>
      <c r="H58" s="20" t="str">
        <f t="shared" si="1"/>
        <v>Average</v>
      </c>
    </row>
    <row r="59" spans="1:8" ht="15" customHeight="1" x14ac:dyDescent="0.25">
      <c r="A59" s="20" t="s">
        <v>98</v>
      </c>
      <c r="B59" s="20" t="s">
        <v>99</v>
      </c>
      <c r="C59" s="17">
        <v>4.5999999999999996</v>
      </c>
      <c r="D59" s="19">
        <v>4866</v>
      </c>
      <c r="E59" s="21">
        <v>11</v>
      </c>
      <c r="F59" s="6">
        <v>2011</v>
      </c>
      <c r="G59" s="20" t="s">
        <v>12</v>
      </c>
      <c r="H59" s="20" t="str">
        <f t="shared" si="1"/>
        <v>Average</v>
      </c>
    </row>
    <row r="60" spans="1:8" ht="15" customHeight="1" x14ac:dyDescent="0.25">
      <c r="A60" s="20" t="s">
        <v>100</v>
      </c>
      <c r="B60" s="20" t="s">
        <v>101</v>
      </c>
      <c r="C60" s="17">
        <v>4.8</v>
      </c>
      <c r="D60" s="19">
        <v>1329</v>
      </c>
      <c r="E60" s="21">
        <v>10</v>
      </c>
      <c r="F60" s="6">
        <v>2013</v>
      </c>
      <c r="G60" s="20" t="s">
        <v>9</v>
      </c>
      <c r="H60" s="20" t="str">
        <f t="shared" si="1"/>
        <v>Above Average</v>
      </c>
    </row>
    <row r="61" spans="1:8" ht="15" customHeight="1" x14ac:dyDescent="0.25">
      <c r="A61" s="20" t="s">
        <v>102</v>
      </c>
      <c r="B61" s="20" t="s">
        <v>103</v>
      </c>
      <c r="C61" s="17">
        <v>4.4000000000000004</v>
      </c>
      <c r="D61" s="19">
        <v>4642</v>
      </c>
      <c r="E61" s="21">
        <v>13</v>
      </c>
      <c r="F61" s="6">
        <v>2013</v>
      </c>
      <c r="G61" s="20" t="s">
        <v>9</v>
      </c>
      <c r="H61" s="20" t="str">
        <f t="shared" si="1"/>
        <v>Poor</v>
      </c>
    </row>
    <row r="62" spans="1:8" ht="15" customHeight="1" x14ac:dyDescent="0.25">
      <c r="A62" s="20" t="s">
        <v>104</v>
      </c>
      <c r="B62" s="20" t="s">
        <v>105</v>
      </c>
      <c r="C62" s="17">
        <v>4.5999999999999996</v>
      </c>
      <c r="D62" s="19">
        <v>1541</v>
      </c>
      <c r="E62" s="21">
        <v>4</v>
      </c>
      <c r="F62" s="6">
        <v>2009</v>
      </c>
      <c r="G62" s="20" t="s">
        <v>12</v>
      </c>
      <c r="H62" s="20" t="str">
        <f t="shared" si="1"/>
        <v>Average</v>
      </c>
    </row>
    <row r="63" spans="1:8" ht="15" customHeight="1" x14ac:dyDescent="0.25">
      <c r="A63" s="20" t="s">
        <v>106</v>
      </c>
      <c r="B63" s="20" t="s">
        <v>105</v>
      </c>
      <c r="C63" s="17">
        <v>4.3</v>
      </c>
      <c r="D63" s="19">
        <v>1924</v>
      </c>
      <c r="E63" s="21">
        <v>8</v>
      </c>
      <c r="F63" s="6">
        <v>2010</v>
      </c>
      <c r="G63" s="20" t="s">
        <v>12</v>
      </c>
      <c r="H63" s="20" t="str">
        <f t="shared" si="1"/>
        <v>Poor</v>
      </c>
    </row>
    <row r="64" spans="1:8" ht="15" customHeight="1" x14ac:dyDescent="0.25">
      <c r="A64" s="20" t="s">
        <v>107</v>
      </c>
      <c r="B64" s="20" t="s">
        <v>105</v>
      </c>
      <c r="C64" s="17">
        <v>4.2</v>
      </c>
      <c r="D64" s="19">
        <v>2094</v>
      </c>
      <c r="E64" s="21">
        <v>4</v>
      </c>
      <c r="F64" s="6">
        <v>2011</v>
      </c>
      <c r="G64" s="20" t="s">
        <v>12</v>
      </c>
      <c r="H64" s="20" t="str">
        <f t="shared" si="1"/>
        <v>Poor</v>
      </c>
    </row>
    <row r="65" spans="1:8" ht="15" customHeight="1" x14ac:dyDescent="0.25">
      <c r="A65" s="20" t="s">
        <v>108</v>
      </c>
      <c r="B65" s="20" t="s">
        <v>109</v>
      </c>
      <c r="C65" s="17">
        <v>4.8</v>
      </c>
      <c r="D65" s="19">
        <v>10922</v>
      </c>
      <c r="E65" s="21">
        <v>5</v>
      </c>
      <c r="F65" s="6">
        <v>2015</v>
      </c>
      <c r="G65" s="20" t="s">
        <v>12</v>
      </c>
      <c r="H65" s="20" t="str">
        <f t="shared" si="1"/>
        <v>Above Average</v>
      </c>
    </row>
    <row r="66" spans="1:8" ht="15" customHeight="1" x14ac:dyDescent="0.25">
      <c r="A66" s="20" t="s">
        <v>108</v>
      </c>
      <c r="B66" s="20" t="s">
        <v>109</v>
      </c>
      <c r="C66" s="17">
        <v>4.8</v>
      </c>
      <c r="D66" s="19">
        <v>10922</v>
      </c>
      <c r="E66" s="21">
        <v>5</v>
      </c>
      <c r="F66" s="6">
        <v>2016</v>
      </c>
      <c r="G66" s="20" t="s">
        <v>12</v>
      </c>
      <c r="H66" s="20" t="str">
        <f t="shared" si="1"/>
        <v>Above Average</v>
      </c>
    </row>
    <row r="67" spans="1:8" ht="15" customHeight="1" x14ac:dyDescent="0.25">
      <c r="A67" s="20" t="s">
        <v>108</v>
      </c>
      <c r="B67" s="20" t="s">
        <v>109</v>
      </c>
      <c r="C67" s="17">
        <v>4.8</v>
      </c>
      <c r="D67" s="19">
        <v>10922</v>
      </c>
      <c r="E67" s="21">
        <v>5</v>
      </c>
      <c r="F67" s="6">
        <v>2017</v>
      </c>
      <c r="G67" s="20" t="s">
        <v>12</v>
      </c>
      <c r="H67" s="20" t="str">
        <f t="shared" si="1"/>
        <v>Above Average</v>
      </c>
    </row>
    <row r="68" spans="1:8" ht="15" customHeight="1" x14ac:dyDescent="0.25">
      <c r="A68" s="20" t="s">
        <v>108</v>
      </c>
      <c r="B68" s="20" t="s">
        <v>109</v>
      </c>
      <c r="C68" s="17">
        <v>4.8</v>
      </c>
      <c r="D68" s="19">
        <v>10922</v>
      </c>
      <c r="E68" s="21">
        <v>5</v>
      </c>
      <c r="F68" s="6">
        <v>2018</v>
      </c>
      <c r="G68" s="20" t="s">
        <v>12</v>
      </c>
      <c r="H68" s="20" t="str">
        <f t="shared" si="1"/>
        <v>Above Average</v>
      </c>
    </row>
    <row r="69" spans="1:8" ht="15" customHeight="1" x14ac:dyDescent="0.25">
      <c r="A69" s="20" t="s">
        <v>110</v>
      </c>
      <c r="B69" s="20" t="s">
        <v>111</v>
      </c>
      <c r="C69" s="17">
        <v>4.5999999999999996</v>
      </c>
      <c r="D69" s="19">
        <v>2137</v>
      </c>
      <c r="E69" s="21">
        <v>17</v>
      </c>
      <c r="F69" s="6">
        <v>2010</v>
      </c>
      <c r="G69" s="20" t="s">
        <v>9</v>
      </c>
      <c r="H69" s="20" t="str">
        <f t="shared" si="1"/>
        <v>Average</v>
      </c>
    </row>
    <row r="70" spans="1:8" ht="15" customHeight="1" x14ac:dyDescent="0.25">
      <c r="A70" s="20" t="s">
        <v>112</v>
      </c>
      <c r="B70" s="20" t="s">
        <v>113</v>
      </c>
      <c r="C70" s="17">
        <v>4.5999999999999996</v>
      </c>
      <c r="D70" s="19">
        <v>1651</v>
      </c>
      <c r="E70" s="21">
        <v>15</v>
      </c>
      <c r="F70" s="6">
        <v>2010</v>
      </c>
      <c r="G70" s="20" t="s">
        <v>9</v>
      </c>
      <c r="H70" s="20" t="str">
        <f t="shared" si="1"/>
        <v>Average</v>
      </c>
    </row>
    <row r="71" spans="1:8" x14ac:dyDescent="0.25">
      <c r="A71" s="20" t="s">
        <v>114</v>
      </c>
      <c r="B71" s="20" t="s">
        <v>115</v>
      </c>
      <c r="C71" s="17">
        <v>4.5</v>
      </c>
      <c r="D71" s="19">
        <v>6679</v>
      </c>
      <c r="E71" s="21">
        <v>105</v>
      </c>
      <c r="F71" s="6">
        <v>2013</v>
      </c>
      <c r="G71" s="20" t="s">
        <v>9</v>
      </c>
      <c r="H71" s="20" t="str">
        <f t="shared" si="1"/>
        <v>Poor</v>
      </c>
    </row>
    <row r="72" spans="1:8" x14ac:dyDescent="0.25">
      <c r="A72" s="20" t="s">
        <v>114</v>
      </c>
      <c r="B72" s="20" t="s">
        <v>115</v>
      </c>
      <c r="C72" s="17">
        <v>4.5</v>
      </c>
      <c r="D72" s="19">
        <v>6679</v>
      </c>
      <c r="E72" s="21">
        <v>105</v>
      </c>
      <c r="F72" s="6">
        <v>2014</v>
      </c>
      <c r="G72" s="20" t="s">
        <v>9</v>
      </c>
      <c r="H72" s="20" t="str">
        <f t="shared" si="1"/>
        <v>Poor</v>
      </c>
    </row>
    <row r="73" spans="1:8" ht="15" customHeight="1" x14ac:dyDescent="0.25">
      <c r="A73" s="20" t="s">
        <v>116</v>
      </c>
      <c r="B73" s="20" t="s">
        <v>80</v>
      </c>
      <c r="C73" s="17">
        <v>4.8</v>
      </c>
      <c r="D73" s="19">
        <v>6812</v>
      </c>
      <c r="E73" s="21">
        <v>0</v>
      </c>
      <c r="F73" s="6">
        <v>2013</v>
      </c>
      <c r="G73" s="20" t="s">
        <v>12</v>
      </c>
      <c r="H73" s="20" t="str">
        <f t="shared" si="1"/>
        <v>Above Average</v>
      </c>
    </row>
    <row r="74" spans="1:8" ht="15" customHeight="1" x14ac:dyDescent="0.25">
      <c r="A74" s="20" t="s">
        <v>117</v>
      </c>
      <c r="B74" s="20" t="s">
        <v>80</v>
      </c>
      <c r="C74" s="17">
        <v>4.8</v>
      </c>
      <c r="D74" s="19">
        <v>3837</v>
      </c>
      <c r="E74" s="21">
        <v>15</v>
      </c>
      <c r="F74" s="6">
        <v>2009</v>
      </c>
      <c r="G74" s="20" t="s">
        <v>12</v>
      </c>
      <c r="H74" s="20" t="str">
        <f t="shared" si="1"/>
        <v>Above Average</v>
      </c>
    </row>
    <row r="75" spans="1:8" ht="15" customHeight="1" x14ac:dyDescent="0.25">
      <c r="A75" s="20" t="s">
        <v>118</v>
      </c>
      <c r="B75" s="20" t="s">
        <v>80</v>
      </c>
      <c r="C75" s="17">
        <v>4.8</v>
      </c>
      <c r="D75" s="19">
        <v>6540</v>
      </c>
      <c r="E75" s="21">
        <v>22</v>
      </c>
      <c r="F75" s="6">
        <v>2014</v>
      </c>
      <c r="G75" s="20" t="s">
        <v>12</v>
      </c>
      <c r="H75" s="20" t="str">
        <f t="shared" si="1"/>
        <v>Above Average</v>
      </c>
    </row>
    <row r="76" spans="1:8" ht="15" customHeight="1" x14ac:dyDescent="0.25">
      <c r="A76" s="20" t="s">
        <v>119</v>
      </c>
      <c r="B76" s="20" t="s">
        <v>120</v>
      </c>
      <c r="C76" s="17">
        <v>4.5999999999999996</v>
      </c>
      <c r="D76" s="19">
        <v>7955</v>
      </c>
      <c r="E76" s="21">
        <v>5</v>
      </c>
      <c r="F76" s="6">
        <v>2019</v>
      </c>
      <c r="G76" s="20" t="s">
        <v>9</v>
      </c>
      <c r="H76" s="20" t="str">
        <f t="shared" si="1"/>
        <v>Average</v>
      </c>
    </row>
    <row r="77" spans="1:8" ht="15" customHeight="1" x14ac:dyDescent="0.25">
      <c r="A77" s="20" t="s">
        <v>121</v>
      </c>
      <c r="B77" s="20" t="s">
        <v>48</v>
      </c>
      <c r="C77" s="17">
        <v>4.5999999999999996</v>
      </c>
      <c r="D77" s="19">
        <v>27098</v>
      </c>
      <c r="E77" s="21">
        <v>15</v>
      </c>
      <c r="F77" s="6">
        <v>2013</v>
      </c>
      <c r="G77" s="20" t="s">
        <v>12</v>
      </c>
      <c r="H77" s="20" t="str">
        <f t="shared" si="1"/>
        <v>Average</v>
      </c>
    </row>
    <row r="78" spans="1:8" ht="15" customHeight="1" x14ac:dyDescent="0.25">
      <c r="A78" s="20" t="s">
        <v>121</v>
      </c>
      <c r="B78" s="20" t="s">
        <v>48</v>
      </c>
      <c r="C78" s="17">
        <v>4.5999999999999996</v>
      </c>
      <c r="D78" s="19">
        <v>27098</v>
      </c>
      <c r="E78" s="21">
        <v>15</v>
      </c>
      <c r="F78" s="6">
        <v>2014</v>
      </c>
      <c r="G78" s="20" t="s">
        <v>12</v>
      </c>
      <c r="H78" s="20" t="str">
        <f t="shared" si="1"/>
        <v>Average</v>
      </c>
    </row>
    <row r="79" spans="1:8" ht="15" customHeight="1" x14ac:dyDescent="0.25">
      <c r="A79" s="20" t="s">
        <v>122</v>
      </c>
      <c r="B79" s="20" t="s">
        <v>48</v>
      </c>
      <c r="C79" s="17">
        <v>4.5</v>
      </c>
      <c r="D79" s="19">
        <v>17684</v>
      </c>
      <c r="E79" s="21">
        <v>6</v>
      </c>
      <c r="F79" s="6">
        <v>2014</v>
      </c>
      <c r="G79" s="20" t="s">
        <v>12</v>
      </c>
      <c r="H79" s="20" t="str">
        <f t="shared" si="1"/>
        <v>Poor</v>
      </c>
    </row>
    <row r="80" spans="1:8" ht="15" customHeight="1" x14ac:dyDescent="0.25">
      <c r="A80" s="20" t="s">
        <v>123</v>
      </c>
      <c r="B80" s="20" t="s">
        <v>124</v>
      </c>
      <c r="C80" s="17">
        <v>4.5999999999999996</v>
      </c>
      <c r="D80" s="19">
        <v>37</v>
      </c>
      <c r="E80" s="21">
        <v>6</v>
      </c>
      <c r="F80" s="6">
        <v>2009</v>
      </c>
      <c r="G80" s="20" t="s">
        <v>9</v>
      </c>
      <c r="H80" s="20" t="str">
        <f t="shared" si="1"/>
        <v>Average</v>
      </c>
    </row>
    <row r="81" spans="1:8" ht="15" customHeight="1" x14ac:dyDescent="0.25">
      <c r="A81" s="20" t="s">
        <v>125</v>
      </c>
      <c r="B81" s="20" t="s">
        <v>11</v>
      </c>
      <c r="C81" s="17">
        <v>4.7</v>
      </c>
      <c r="D81" s="19">
        <v>15845</v>
      </c>
      <c r="E81" s="21">
        <v>13</v>
      </c>
      <c r="F81" s="6">
        <v>2013</v>
      </c>
      <c r="G81" s="20" t="s">
        <v>12</v>
      </c>
      <c r="H81" s="20" t="str">
        <f t="shared" si="1"/>
        <v>Above Average</v>
      </c>
    </row>
    <row r="82" spans="1:8" ht="15" customHeight="1" x14ac:dyDescent="0.25">
      <c r="A82" s="20" t="s">
        <v>126</v>
      </c>
      <c r="B82" s="20" t="s">
        <v>80</v>
      </c>
      <c r="C82" s="17">
        <v>4.8</v>
      </c>
      <c r="D82" s="19">
        <v>3181</v>
      </c>
      <c r="E82" s="21">
        <v>12</v>
      </c>
      <c r="F82" s="6">
        <v>2009</v>
      </c>
      <c r="G82" s="20" t="s">
        <v>12</v>
      </c>
      <c r="H82" s="20" t="str">
        <f t="shared" si="1"/>
        <v>Above Average</v>
      </c>
    </row>
    <row r="83" spans="1:8" ht="15" customHeight="1" x14ac:dyDescent="0.25">
      <c r="A83" s="20" t="s">
        <v>127</v>
      </c>
      <c r="B83" s="20" t="s">
        <v>128</v>
      </c>
      <c r="C83" s="17">
        <v>4.9000000000000004</v>
      </c>
      <c r="D83" s="19">
        <v>5062</v>
      </c>
      <c r="E83" s="21">
        <v>6</v>
      </c>
      <c r="F83" s="6">
        <v>2018</v>
      </c>
      <c r="G83" s="20" t="s">
        <v>12</v>
      </c>
      <c r="H83" s="20" t="str">
        <f t="shared" si="1"/>
        <v>Exceptional</v>
      </c>
    </row>
    <row r="84" spans="1:8" ht="15" customHeight="1" x14ac:dyDescent="0.25">
      <c r="A84" s="20" t="s">
        <v>129</v>
      </c>
      <c r="B84" s="20" t="s">
        <v>128</v>
      </c>
      <c r="C84" s="17">
        <v>4.9000000000000004</v>
      </c>
      <c r="D84" s="19">
        <v>4786</v>
      </c>
      <c r="E84" s="21">
        <v>8</v>
      </c>
      <c r="F84" s="6">
        <v>2017</v>
      </c>
      <c r="G84" s="20" t="s">
        <v>12</v>
      </c>
      <c r="H84" s="20" t="str">
        <f t="shared" si="1"/>
        <v>Exceptional</v>
      </c>
    </row>
    <row r="85" spans="1:8" ht="15" customHeight="1" x14ac:dyDescent="0.25">
      <c r="A85" s="20" t="s">
        <v>130</v>
      </c>
      <c r="B85" s="20" t="s">
        <v>128</v>
      </c>
      <c r="C85" s="17">
        <v>4.9000000000000004</v>
      </c>
      <c r="D85" s="19">
        <v>7235</v>
      </c>
      <c r="E85" s="21">
        <v>4</v>
      </c>
      <c r="F85" s="6">
        <v>2018</v>
      </c>
      <c r="G85" s="20" t="s">
        <v>12</v>
      </c>
      <c r="H85" s="20" t="str">
        <f t="shared" si="1"/>
        <v>Exceptional</v>
      </c>
    </row>
    <row r="86" spans="1:8" ht="15" customHeight="1" x14ac:dyDescent="0.25">
      <c r="A86" s="20" t="s">
        <v>130</v>
      </c>
      <c r="B86" s="20" t="s">
        <v>128</v>
      </c>
      <c r="C86" s="17">
        <v>4.9000000000000004</v>
      </c>
      <c r="D86" s="19">
        <v>7235</v>
      </c>
      <c r="E86" s="21">
        <v>4</v>
      </c>
      <c r="F86" s="6">
        <v>2019</v>
      </c>
      <c r="G86" s="20" t="s">
        <v>12</v>
      </c>
      <c r="H86" s="20" t="str">
        <f t="shared" si="1"/>
        <v>Exceptional</v>
      </c>
    </row>
    <row r="87" spans="1:8" ht="15" customHeight="1" x14ac:dyDescent="0.25">
      <c r="A87" s="20" t="s">
        <v>131</v>
      </c>
      <c r="B87" s="20" t="s">
        <v>128</v>
      </c>
      <c r="C87" s="17">
        <v>4.9000000000000004</v>
      </c>
      <c r="D87" s="19">
        <v>12619</v>
      </c>
      <c r="E87" s="21">
        <v>8</v>
      </c>
      <c r="F87" s="6">
        <v>2019</v>
      </c>
      <c r="G87" s="20" t="s">
        <v>12</v>
      </c>
      <c r="H87" s="20" t="str">
        <f t="shared" si="1"/>
        <v>Exceptional</v>
      </c>
    </row>
    <row r="88" spans="1:8" ht="15" customHeight="1" x14ac:dyDescent="0.25">
      <c r="A88" s="20" t="s">
        <v>132</v>
      </c>
      <c r="B88" s="20" t="s">
        <v>128</v>
      </c>
      <c r="C88" s="17">
        <v>4.9000000000000004</v>
      </c>
      <c r="D88" s="19">
        <v>9089</v>
      </c>
      <c r="E88" s="21">
        <v>8</v>
      </c>
      <c r="F88" s="6">
        <v>2019</v>
      </c>
      <c r="G88" s="20" t="s">
        <v>12</v>
      </c>
      <c r="H88" s="20" t="str">
        <f t="shared" si="1"/>
        <v>Exceptional</v>
      </c>
    </row>
    <row r="89" spans="1:8" ht="15" customHeight="1" x14ac:dyDescent="0.25">
      <c r="A89" s="20" t="s">
        <v>133</v>
      </c>
      <c r="B89" s="20" t="s">
        <v>128</v>
      </c>
      <c r="C89" s="17">
        <v>4.9000000000000004</v>
      </c>
      <c r="D89" s="19">
        <v>5470</v>
      </c>
      <c r="E89" s="21">
        <v>6</v>
      </c>
      <c r="F89" s="6">
        <v>2018</v>
      </c>
      <c r="G89" s="20" t="s">
        <v>12</v>
      </c>
      <c r="H89" s="20" t="str">
        <f t="shared" si="1"/>
        <v>Exceptional</v>
      </c>
    </row>
    <row r="90" spans="1:8" ht="15" customHeight="1" x14ac:dyDescent="0.25">
      <c r="A90" s="20" t="s">
        <v>134</v>
      </c>
      <c r="B90" s="20" t="s">
        <v>80</v>
      </c>
      <c r="C90" s="17">
        <v>4.8</v>
      </c>
      <c r="D90" s="19">
        <v>5118</v>
      </c>
      <c r="E90" s="21">
        <v>20</v>
      </c>
      <c r="F90" s="6">
        <v>2016</v>
      </c>
      <c r="G90" s="20" t="s">
        <v>12</v>
      </c>
      <c r="H90" s="20" t="str">
        <f t="shared" si="1"/>
        <v>Above Average</v>
      </c>
    </row>
    <row r="91" spans="1:8" ht="15" customHeight="1" x14ac:dyDescent="0.25">
      <c r="A91" s="20" t="s">
        <v>135</v>
      </c>
      <c r="B91" s="20" t="s">
        <v>136</v>
      </c>
      <c r="C91" s="17">
        <v>4.5999999999999996</v>
      </c>
      <c r="D91" s="19">
        <v>2134</v>
      </c>
      <c r="E91" s="21">
        <v>5</v>
      </c>
      <c r="F91" s="6">
        <v>2015</v>
      </c>
      <c r="G91" s="20" t="s">
        <v>9</v>
      </c>
      <c r="H91" s="20" t="str">
        <f t="shared" si="1"/>
        <v>Average</v>
      </c>
    </row>
    <row r="92" spans="1:8" ht="15" customHeight="1" x14ac:dyDescent="0.25">
      <c r="A92" s="20" t="s">
        <v>137</v>
      </c>
      <c r="B92" s="20" t="s">
        <v>138</v>
      </c>
      <c r="C92" s="17">
        <v>4.5</v>
      </c>
      <c r="D92" s="19">
        <v>2525</v>
      </c>
      <c r="E92" s="21">
        <v>16</v>
      </c>
      <c r="F92" s="6">
        <v>2010</v>
      </c>
      <c r="G92" s="20" t="s">
        <v>9</v>
      </c>
      <c r="H92" s="20" t="str">
        <f t="shared" si="1"/>
        <v>Poor</v>
      </c>
    </row>
    <row r="93" spans="1:8" ht="15" customHeight="1" x14ac:dyDescent="0.25">
      <c r="A93" s="20" t="s">
        <v>139</v>
      </c>
      <c r="B93" s="20" t="s">
        <v>140</v>
      </c>
      <c r="C93" s="17">
        <v>4.5</v>
      </c>
      <c r="D93" s="19">
        <v>720</v>
      </c>
      <c r="E93" s="21">
        <v>1</v>
      </c>
      <c r="F93" s="6">
        <v>2009</v>
      </c>
      <c r="G93" s="20" t="s">
        <v>9</v>
      </c>
      <c r="H93" s="20" t="str">
        <f t="shared" si="1"/>
        <v>Poor</v>
      </c>
    </row>
    <row r="94" spans="1:8" ht="15" customHeight="1" x14ac:dyDescent="0.25">
      <c r="A94" s="20" t="s">
        <v>141</v>
      </c>
      <c r="B94" s="20" t="s">
        <v>140</v>
      </c>
      <c r="C94" s="17">
        <v>4.3</v>
      </c>
      <c r="D94" s="19">
        <v>956</v>
      </c>
      <c r="E94" s="21">
        <v>14</v>
      </c>
      <c r="F94" s="6">
        <v>2009</v>
      </c>
      <c r="G94" s="20" t="s">
        <v>9</v>
      </c>
      <c r="H94" s="20" t="str">
        <f t="shared" si="1"/>
        <v>Poor</v>
      </c>
    </row>
    <row r="95" spans="1:8" ht="15" customHeight="1" x14ac:dyDescent="0.25">
      <c r="A95" s="20" t="s">
        <v>142</v>
      </c>
      <c r="B95" s="20" t="s">
        <v>143</v>
      </c>
      <c r="C95" s="17">
        <v>4.5</v>
      </c>
      <c r="D95" s="19">
        <v>6346</v>
      </c>
      <c r="E95" s="21">
        <v>9</v>
      </c>
      <c r="F95" s="6">
        <v>2011</v>
      </c>
      <c r="G95" s="20" t="s">
        <v>9</v>
      </c>
      <c r="H95" s="20" t="str">
        <f t="shared" si="1"/>
        <v>Poor</v>
      </c>
    </row>
    <row r="96" spans="1:8" ht="15" customHeight="1" x14ac:dyDescent="0.25">
      <c r="A96" s="20" t="s">
        <v>142</v>
      </c>
      <c r="B96" s="20" t="s">
        <v>143</v>
      </c>
      <c r="C96" s="17">
        <v>4.5</v>
      </c>
      <c r="D96" s="19">
        <v>6346</v>
      </c>
      <c r="E96" s="21">
        <v>9</v>
      </c>
      <c r="F96" s="6">
        <v>2012</v>
      </c>
      <c r="G96" s="20" t="s">
        <v>9</v>
      </c>
      <c r="H96" s="20" t="str">
        <f t="shared" si="1"/>
        <v>Poor</v>
      </c>
    </row>
    <row r="97" spans="1:8" ht="15" customHeight="1" x14ac:dyDescent="0.25">
      <c r="A97" s="20" t="s">
        <v>144</v>
      </c>
      <c r="B97" s="20" t="s">
        <v>75</v>
      </c>
      <c r="C97" s="17">
        <v>4.7</v>
      </c>
      <c r="D97" s="19">
        <v>5505</v>
      </c>
      <c r="E97" s="21">
        <v>7</v>
      </c>
      <c r="F97" s="6">
        <v>2009</v>
      </c>
      <c r="G97" s="20" t="s">
        <v>12</v>
      </c>
      <c r="H97" s="20" t="str">
        <f t="shared" si="1"/>
        <v>Above Average</v>
      </c>
    </row>
    <row r="98" spans="1:8" ht="15" customHeight="1" x14ac:dyDescent="0.25">
      <c r="A98" s="20" t="s">
        <v>145</v>
      </c>
      <c r="B98" s="20" t="s">
        <v>75</v>
      </c>
      <c r="C98" s="17">
        <v>4.7</v>
      </c>
      <c r="D98" s="19">
        <v>5505</v>
      </c>
      <c r="E98" s="21">
        <v>18</v>
      </c>
      <c r="F98" s="6">
        <v>2009</v>
      </c>
      <c r="G98" s="20" t="s">
        <v>12</v>
      </c>
      <c r="H98" s="20" t="str">
        <f t="shared" si="1"/>
        <v>Above Average</v>
      </c>
    </row>
    <row r="99" spans="1:8" ht="15" customHeight="1" x14ac:dyDescent="0.25">
      <c r="A99" s="20" t="s">
        <v>146</v>
      </c>
      <c r="B99" s="20" t="s">
        <v>147</v>
      </c>
      <c r="C99" s="17">
        <v>4.7</v>
      </c>
      <c r="D99" s="19">
        <v>28729</v>
      </c>
      <c r="E99" s="21">
        <v>15</v>
      </c>
      <c r="F99" s="6">
        <v>2018</v>
      </c>
      <c r="G99" s="20" t="s">
        <v>9</v>
      </c>
      <c r="H99" s="20" t="str">
        <f t="shared" si="1"/>
        <v>Above Average</v>
      </c>
    </row>
    <row r="100" spans="1:8" ht="15" customHeight="1" x14ac:dyDescent="0.25">
      <c r="A100" s="20" t="s">
        <v>146</v>
      </c>
      <c r="B100" s="20" t="s">
        <v>147</v>
      </c>
      <c r="C100" s="17">
        <v>4.7</v>
      </c>
      <c r="D100" s="19">
        <v>28729</v>
      </c>
      <c r="E100" s="21">
        <v>15</v>
      </c>
      <c r="F100" s="6">
        <v>2019</v>
      </c>
      <c r="G100" s="20" t="s">
        <v>9</v>
      </c>
      <c r="H100" s="20" t="str">
        <f t="shared" si="1"/>
        <v>Above Average</v>
      </c>
    </row>
    <row r="101" spans="1:8" ht="15" customHeight="1" x14ac:dyDescent="0.25">
      <c r="A101" s="20" t="s">
        <v>148</v>
      </c>
      <c r="B101" s="20" t="s">
        <v>149</v>
      </c>
      <c r="C101" s="17">
        <v>4.7</v>
      </c>
      <c r="D101" s="19">
        <v>5413</v>
      </c>
      <c r="E101" s="21">
        <v>9</v>
      </c>
      <c r="F101" s="6">
        <v>2015</v>
      </c>
      <c r="G101" s="20" t="s">
        <v>9</v>
      </c>
      <c r="H101" s="20" t="str">
        <f t="shared" si="1"/>
        <v>Above Average</v>
      </c>
    </row>
    <row r="102" spans="1:8" ht="15" customHeight="1" x14ac:dyDescent="0.25">
      <c r="A102" s="20" t="s">
        <v>150</v>
      </c>
      <c r="B102" s="20" t="s">
        <v>151</v>
      </c>
      <c r="C102" s="17">
        <v>4.5999999999999996</v>
      </c>
      <c r="D102" s="19">
        <v>10721</v>
      </c>
      <c r="E102" s="21">
        <v>8</v>
      </c>
      <c r="F102" s="6">
        <v>2016</v>
      </c>
      <c r="G102" s="20" t="s">
        <v>12</v>
      </c>
      <c r="H102" s="20" t="str">
        <f t="shared" ref="H102:H165" si="2">IF(C102&gt;4.8,"Exceptional",IF(C102&gt;4.6,"Above Average",IF(C102&gt;4.5,"Average",IF(C102&gt;4,"Poor","Very Poor"))))</f>
        <v>Average</v>
      </c>
    </row>
    <row r="103" spans="1:8" ht="15" customHeight="1" x14ac:dyDescent="0.25">
      <c r="A103" s="20" t="s">
        <v>150</v>
      </c>
      <c r="B103" s="20" t="s">
        <v>151</v>
      </c>
      <c r="C103" s="17">
        <v>4.5999999999999996</v>
      </c>
      <c r="D103" s="19">
        <v>10721</v>
      </c>
      <c r="E103" s="21">
        <v>8</v>
      </c>
      <c r="F103" s="6">
        <v>2018</v>
      </c>
      <c r="G103" s="20" t="s">
        <v>12</v>
      </c>
      <c r="H103" s="20" t="str">
        <f t="shared" si="2"/>
        <v>Average</v>
      </c>
    </row>
    <row r="104" spans="1:8" ht="15" customHeight="1" x14ac:dyDescent="0.25">
      <c r="A104" s="20" t="s">
        <v>152</v>
      </c>
      <c r="B104" s="20" t="s">
        <v>153</v>
      </c>
      <c r="C104" s="17">
        <v>4.7</v>
      </c>
      <c r="D104" s="19">
        <v>4370</v>
      </c>
      <c r="E104" s="21">
        <v>15</v>
      </c>
      <c r="F104" s="6">
        <v>2016</v>
      </c>
      <c r="G104" s="20" t="s">
        <v>12</v>
      </c>
      <c r="H104" s="20" t="str">
        <f t="shared" si="2"/>
        <v>Above Average</v>
      </c>
    </row>
    <row r="105" spans="1:8" ht="15" customHeight="1" x14ac:dyDescent="0.25">
      <c r="A105" s="20" t="s">
        <v>154</v>
      </c>
      <c r="B105" s="20" t="s">
        <v>155</v>
      </c>
      <c r="C105" s="17">
        <v>4.4000000000000004</v>
      </c>
      <c r="D105" s="19">
        <v>6042</v>
      </c>
      <c r="E105" s="21">
        <v>2</v>
      </c>
      <c r="F105" s="6">
        <v>2018</v>
      </c>
      <c r="G105" s="20" t="s">
        <v>9</v>
      </c>
      <c r="H105" s="20" t="str">
        <f t="shared" si="2"/>
        <v>Poor</v>
      </c>
    </row>
    <row r="106" spans="1:8" ht="15" customHeight="1" x14ac:dyDescent="0.25">
      <c r="A106" s="20" t="s">
        <v>156</v>
      </c>
      <c r="B106" s="20" t="s">
        <v>157</v>
      </c>
      <c r="C106" s="17">
        <v>4.4000000000000004</v>
      </c>
      <c r="D106" s="19">
        <v>23631</v>
      </c>
      <c r="E106" s="21">
        <v>7</v>
      </c>
      <c r="F106" s="6">
        <v>2012</v>
      </c>
      <c r="G106" s="20" t="s">
        <v>12</v>
      </c>
      <c r="H106" s="20" t="str">
        <f t="shared" si="2"/>
        <v>Poor</v>
      </c>
    </row>
    <row r="107" spans="1:8" ht="15" customHeight="1" x14ac:dyDescent="0.25">
      <c r="A107" s="20" t="s">
        <v>158</v>
      </c>
      <c r="B107" s="20" t="s">
        <v>157</v>
      </c>
      <c r="C107" s="17">
        <v>4.5</v>
      </c>
      <c r="D107" s="19">
        <v>20262</v>
      </c>
      <c r="E107" s="21">
        <v>11</v>
      </c>
      <c r="F107" s="6">
        <v>2012</v>
      </c>
      <c r="G107" s="20" t="s">
        <v>12</v>
      </c>
      <c r="H107" s="20" t="str">
        <f t="shared" si="2"/>
        <v>Poor</v>
      </c>
    </row>
    <row r="108" spans="1:8" ht="15" customHeight="1" x14ac:dyDescent="0.25">
      <c r="A108" s="20" t="s">
        <v>159</v>
      </c>
      <c r="B108" s="20" t="s">
        <v>157</v>
      </c>
      <c r="C108" s="17">
        <v>3.8</v>
      </c>
      <c r="D108" s="19">
        <v>47265</v>
      </c>
      <c r="E108" s="21">
        <v>14</v>
      </c>
      <c r="F108" s="6">
        <v>2012</v>
      </c>
      <c r="G108" s="20" t="s">
        <v>12</v>
      </c>
      <c r="H108" s="20" t="str">
        <f t="shared" si="2"/>
        <v>Very Poor</v>
      </c>
    </row>
    <row r="109" spans="1:8" ht="15" customHeight="1" x14ac:dyDescent="0.25">
      <c r="A109" s="20" t="s">
        <v>159</v>
      </c>
      <c r="B109" s="20" t="s">
        <v>157</v>
      </c>
      <c r="C109" s="17">
        <v>3.8</v>
      </c>
      <c r="D109" s="19">
        <v>47265</v>
      </c>
      <c r="E109" s="21">
        <v>14</v>
      </c>
      <c r="F109" s="6">
        <v>2013</v>
      </c>
      <c r="G109" s="20" t="s">
        <v>12</v>
      </c>
      <c r="H109" s="20" t="str">
        <f t="shared" si="2"/>
        <v>Very Poor</v>
      </c>
    </row>
    <row r="110" spans="1:8" ht="15" customHeight="1" x14ac:dyDescent="0.25">
      <c r="A110" s="20" t="s">
        <v>160</v>
      </c>
      <c r="B110" s="20" t="s">
        <v>157</v>
      </c>
      <c r="C110" s="17">
        <v>4.5</v>
      </c>
      <c r="D110" s="19">
        <v>13964</v>
      </c>
      <c r="E110" s="21">
        <v>32</v>
      </c>
      <c r="F110" s="6">
        <v>2012</v>
      </c>
      <c r="G110" s="20" t="s">
        <v>12</v>
      </c>
      <c r="H110" s="20" t="str">
        <f t="shared" si="2"/>
        <v>Poor</v>
      </c>
    </row>
    <row r="111" spans="1:8" ht="15" customHeight="1" x14ac:dyDescent="0.25">
      <c r="A111" s="20" t="s">
        <v>161</v>
      </c>
      <c r="B111" s="20" t="s">
        <v>162</v>
      </c>
      <c r="C111" s="17">
        <v>4.2</v>
      </c>
      <c r="D111" s="19">
        <v>13677</v>
      </c>
      <c r="E111" s="21">
        <v>6</v>
      </c>
      <c r="F111" s="6">
        <v>2018</v>
      </c>
      <c r="G111" s="20" t="s">
        <v>9</v>
      </c>
      <c r="H111" s="20" t="str">
        <f t="shared" si="2"/>
        <v>Poor</v>
      </c>
    </row>
    <row r="112" spans="1:8" ht="15" customHeight="1" x14ac:dyDescent="0.25">
      <c r="A112" s="20" t="s">
        <v>163</v>
      </c>
      <c r="B112" s="20" t="s">
        <v>164</v>
      </c>
      <c r="C112" s="17">
        <v>4.7</v>
      </c>
      <c r="D112" s="19">
        <v>17323</v>
      </c>
      <c r="E112" s="21">
        <v>4</v>
      </c>
      <c r="F112" s="6">
        <v>2014</v>
      </c>
      <c r="G112" s="20" t="s">
        <v>9</v>
      </c>
      <c r="H112" s="20" t="str">
        <f t="shared" si="2"/>
        <v>Above Average</v>
      </c>
    </row>
    <row r="113" spans="1:8" ht="15" customHeight="1" x14ac:dyDescent="0.25">
      <c r="A113" s="20" t="s">
        <v>163</v>
      </c>
      <c r="B113" s="20" t="s">
        <v>164</v>
      </c>
      <c r="C113" s="17">
        <v>4.7</v>
      </c>
      <c r="D113" s="19">
        <v>17323</v>
      </c>
      <c r="E113" s="21">
        <v>4</v>
      </c>
      <c r="F113" s="6">
        <v>2015</v>
      </c>
      <c r="G113" s="20" t="s">
        <v>9</v>
      </c>
      <c r="H113" s="20" t="str">
        <f t="shared" si="2"/>
        <v>Above Average</v>
      </c>
    </row>
    <row r="114" spans="1:8" ht="15" customHeight="1" x14ac:dyDescent="0.25">
      <c r="A114" s="20" t="s">
        <v>163</v>
      </c>
      <c r="B114" s="20" t="s">
        <v>164</v>
      </c>
      <c r="C114" s="17">
        <v>4.7</v>
      </c>
      <c r="D114" s="19">
        <v>17323</v>
      </c>
      <c r="E114" s="21">
        <v>4</v>
      </c>
      <c r="F114" s="6">
        <v>2016</v>
      </c>
      <c r="G114" s="20" t="s">
        <v>9</v>
      </c>
      <c r="H114" s="20" t="str">
        <f t="shared" si="2"/>
        <v>Above Average</v>
      </c>
    </row>
    <row r="115" spans="1:8" ht="15" customHeight="1" x14ac:dyDescent="0.25">
      <c r="A115" s="20" t="s">
        <v>163</v>
      </c>
      <c r="B115" s="20" t="s">
        <v>164</v>
      </c>
      <c r="C115" s="17">
        <v>4.7</v>
      </c>
      <c r="D115" s="19">
        <v>17323</v>
      </c>
      <c r="E115" s="21">
        <v>4</v>
      </c>
      <c r="F115" s="6">
        <v>2017</v>
      </c>
      <c r="G115" s="20" t="s">
        <v>9</v>
      </c>
      <c r="H115" s="20" t="str">
        <f t="shared" si="2"/>
        <v>Above Average</v>
      </c>
    </row>
    <row r="116" spans="1:8" ht="15" customHeight="1" x14ac:dyDescent="0.25">
      <c r="A116" s="20" t="s">
        <v>163</v>
      </c>
      <c r="B116" s="20" t="s">
        <v>164</v>
      </c>
      <c r="C116" s="17">
        <v>4.7</v>
      </c>
      <c r="D116" s="19">
        <v>17323</v>
      </c>
      <c r="E116" s="21">
        <v>4</v>
      </c>
      <c r="F116" s="6">
        <v>2018</v>
      </c>
      <c r="G116" s="20" t="s">
        <v>9</v>
      </c>
      <c r="H116" s="20" t="str">
        <f t="shared" si="2"/>
        <v>Above Average</v>
      </c>
    </row>
    <row r="117" spans="1:8" ht="15" customHeight="1" x14ac:dyDescent="0.25">
      <c r="A117" s="20" t="s">
        <v>165</v>
      </c>
      <c r="B117" s="20" t="s">
        <v>166</v>
      </c>
      <c r="C117" s="17">
        <v>4.4000000000000004</v>
      </c>
      <c r="D117" s="19">
        <v>1555</v>
      </c>
      <c r="E117" s="21">
        <v>9</v>
      </c>
      <c r="F117" s="6">
        <v>2010</v>
      </c>
      <c r="G117" s="20" t="s">
        <v>9</v>
      </c>
      <c r="H117" s="20" t="str">
        <f t="shared" si="2"/>
        <v>Poor</v>
      </c>
    </row>
    <row r="118" spans="1:8" ht="15" customHeight="1" x14ac:dyDescent="0.25">
      <c r="A118" s="20" t="s">
        <v>167</v>
      </c>
      <c r="B118" s="20" t="s">
        <v>168</v>
      </c>
      <c r="C118" s="17">
        <v>4.7</v>
      </c>
      <c r="D118" s="19">
        <v>3642</v>
      </c>
      <c r="E118" s="21">
        <v>0</v>
      </c>
      <c r="F118" s="6">
        <v>2014</v>
      </c>
      <c r="G118" s="20" t="s">
        <v>12</v>
      </c>
      <c r="H118" s="20" t="str">
        <f t="shared" si="2"/>
        <v>Above Average</v>
      </c>
    </row>
    <row r="119" spans="1:8" ht="15" customHeight="1" x14ac:dyDescent="0.25">
      <c r="A119" s="20" t="s">
        <v>169</v>
      </c>
      <c r="B119" s="20" t="s">
        <v>170</v>
      </c>
      <c r="C119" s="17">
        <v>4.4000000000000004</v>
      </c>
      <c r="D119" s="19">
        <v>1215</v>
      </c>
      <c r="E119" s="21">
        <v>9</v>
      </c>
      <c r="F119" s="6">
        <v>2010</v>
      </c>
      <c r="G119" s="20" t="s">
        <v>9</v>
      </c>
      <c r="H119" s="20" t="str">
        <f t="shared" si="2"/>
        <v>Poor</v>
      </c>
    </row>
    <row r="120" spans="1:8" ht="15" customHeight="1" x14ac:dyDescent="0.25">
      <c r="A120" s="20" t="s">
        <v>171</v>
      </c>
      <c r="B120" s="20" t="s">
        <v>172</v>
      </c>
      <c r="C120" s="17">
        <v>4.5999999999999996</v>
      </c>
      <c r="D120" s="19">
        <v>5594</v>
      </c>
      <c r="E120" s="21">
        <v>5</v>
      </c>
      <c r="F120" s="6">
        <v>2011</v>
      </c>
      <c r="G120" s="20" t="s">
        <v>12</v>
      </c>
      <c r="H120" s="20" t="str">
        <f t="shared" si="2"/>
        <v>Average</v>
      </c>
    </row>
    <row r="121" spans="1:8" ht="15" customHeight="1" x14ac:dyDescent="0.25">
      <c r="A121" s="20" t="s">
        <v>171</v>
      </c>
      <c r="B121" s="20" t="s">
        <v>172</v>
      </c>
      <c r="C121" s="17">
        <v>4.5999999999999996</v>
      </c>
      <c r="D121" s="19">
        <v>5594</v>
      </c>
      <c r="E121" s="21">
        <v>5</v>
      </c>
      <c r="F121" s="6">
        <v>2012</v>
      </c>
      <c r="G121" s="20" t="s">
        <v>12</v>
      </c>
      <c r="H121" s="20" t="str">
        <f t="shared" si="2"/>
        <v>Average</v>
      </c>
    </row>
    <row r="122" spans="1:8" ht="15" customHeight="1" x14ac:dyDescent="0.25">
      <c r="A122" s="20" t="s">
        <v>171</v>
      </c>
      <c r="B122" s="20" t="s">
        <v>172</v>
      </c>
      <c r="C122" s="17">
        <v>4.5999999999999996</v>
      </c>
      <c r="D122" s="19">
        <v>5594</v>
      </c>
      <c r="E122" s="21">
        <v>5</v>
      </c>
      <c r="F122" s="6">
        <v>2013</v>
      </c>
      <c r="G122" s="20" t="s">
        <v>12</v>
      </c>
      <c r="H122" s="20" t="str">
        <f t="shared" si="2"/>
        <v>Average</v>
      </c>
    </row>
    <row r="123" spans="1:8" ht="15" customHeight="1" x14ac:dyDescent="0.25">
      <c r="A123" s="20" t="s">
        <v>173</v>
      </c>
      <c r="B123" s="20" t="s">
        <v>174</v>
      </c>
      <c r="C123" s="17">
        <v>4.5</v>
      </c>
      <c r="D123" s="19">
        <v>408</v>
      </c>
      <c r="E123" s="21">
        <v>20</v>
      </c>
      <c r="F123" s="6">
        <v>2010</v>
      </c>
      <c r="G123" s="20" t="s">
        <v>9</v>
      </c>
      <c r="H123" s="20" t="str">
        <f t="shared" si="2"/>
        <v>Poor</v>
      </c>
    </row>
    <row r="124" spans="1:8" ht="15" customHeight="1" x14ac:dyDescent="0.25">
      <c r="A124" s="20" t="s">
        <v>175</v>
      </c>
      <c r="B124" s="20" t="s">
        <v>176</v>
      </c>
      <c r="C124" s="17">
        <v>4.5999999999999996</v>
      </c>
      <c r="D124" s="19">
        <v>4799</v>
      </c>
      <c r="E124" s="21">
        <v>16</v>
      </c>
      <c r="F124" s="6">
        <v>2013</v>
      </c>
      <c r="G124" s="20" t="s">
        <v>9</v>
      </c>
      <c r="H124" s="20" t="str">
        <f t="shared" si="2"/>
        <v>Average</v>
      </c>
    </row>
    <row r="125" spans="1:8" ht="15" customHeight="1" x14ac:dyDescent="0.25">
      <c r="A125" s="20" t="s">
        <v>177</v>
      </c>
      <c r="B125" s="20" t="s">
        <v>178</v>
      </c>
      <c r="C125" s="17">
        <v>4.8</v>
      </c>
      <c r="D125" s="19">
        <v>14038</v>
      </c>
      <c r="E125" s="21">
        <v>4</v>
      </c>
      <c r="F125" s="6">
        <v>2015</v>
      </c>
      <c r="G125" s="20" t="s">
        <v>12</v>
      </c>
      <c r="H125" s="20" t="str">
        <f t="shared" si="2"/>
        <v>Above Average</v>
      </c>
    </row>
    <row r="126" spans="1:8" ht="15" customHeight="1" x14ac:dyDescent="0.25">
      <c r="A126" s="20" t="s">
        <v>177</v>
      </c>
      <c r="B126" s="20" t="s">
        <v>178</v>
      </c>
      <c r="C126" s="17">
        <v>4.8</v>
      </c>
      <c r="D126" s="19">
        <v>14038</v>
      </c>
      <c r="E126" s="21">
        <v>4</v>
      </c>
      <c r="F126" s="6">
        <v>2016</v>
      </c>
      <c r="G126" s="20" t="s">
        <v>12</v>
      </c>
      <c r="H126" s="20" t="str">
        <f t="shared" si="2"/>
        <v>Above Average</v>
      </c>
    </row>
    <row r="127" spans="1:8" ht="15" customHeight="1" x14ac:dyDescent="0.25">
      <c r="A127" s="20" t="s">
        <v>177</v>
      </c>
      <c r="B127" s="20" t="s">
        <v>178</v>
      </c>
      <c r="C127" s="17">
        <v>4.8</v>
      </c>
      <c r="D127" s="19">
        <v>14038</v>
      </c>
      <c r="E127" s="21">
        <v>4</v>
      </c>
      <c r="F127" s="6">
        <v>2017</v>
      </c>
      <c r="G127" s="20" t="s">
        <v>12</v>
      </c>
      <c r="H127" s="20" t="str">
        <f t="shared" si="2"/>
        <v>Above Average</v>
      </c>
    </row>
    <row r="128" spans="1:8" ht="15" customHeight="1" x14ac:dyDescent="0.25">
      <c r="A128" s="20" t="s">
        <v>177</v>
      </c>
      <c r="B128" s="20" t="s">
        <v>178</v>
      </c>
      <c r="C128" s="17">
        <v>4.8</v>
      </c>
      <c r="D128" s="19">
        <v>14038</v>
      </c>
      <c r="E128" s="21">
        <v>4</v>
      </c>
      <c r="F128" s="6">
        <v>2018</v>
      </c>
      <c r="G128" s="20" t="s">
        <v>12</v>
      </c>
      <c r="H128" s="20" t="str">
        <f t="shared" si="2"/>
        <v>Above Average</v>
      </c>
    </row>
    <row r="129" spans="1:8" ht="15" customHeight="1" x14ac:dyDescent="0.25">
      <c r="A129" s="20" t="s">
        <v>177</v>
      </c>
      <c r="B129" s="20" t="s">
        <v>178</v>
      </c>
      <c r="C129" s="17">
        <v>4.8</v>
      </c>
      <c r="D129" s="19">
        <v>14038</v>
      </c>
      <c r="E129" s="21">
        <v>4</v>
      </c>
      <c r="F129" s="6">
        <v>2019</v>
      </c>
      <c r="G129" s="20" t="s">
        <v>12</v>
      </c>
      <c r="H129" s="20" t="str">
        <f t="shared" si="2"/>
        <v>Above Average</v>
      </c>
    </row>
    <row r="130" spans="1:8" ht="15" customHeight="1" x14ac:dyDescent="0.25">
      <c r="A130" s="20" t="s">
        <v>179</v>
      </c>
      <c r="B130" s="20" t="s">
        <v>180</v>
      </c>
      <c r="C130" s="17">
        <v>4.5999999999999996</v>
      </c>
      <c r="D130" s="19">
        <v>7660</v>
      </c>
      <c r="E130" s="21">
        <v>12</v>
      </c>
      <c r="F130" s="6">
        <v>2019</v>
      </c>
      <c r="G130" s="20" t="s">
        <v>9</v>
      </c>
      <c r="H130" s="20" t="str">
        <f t="shared" si="2"/>
        <v>Average</v>
      </c>
    </row>
    <row r="131" spans="1:8" ht="15" customHeight="1" x14ac:dyDescent="0.25">
      <c r="A131" s="20" t="s">
        <v>181</v>
      </c>
      <c r="B131" s="20" t="s">
        <v>180</v>
      </c>
      <c r="C131" s="17">
        <v>4.5999999999999996</v>
      </c>
      <c r="D131" s="19">
        <v>22288</v>
      </c>
      <c r="E131" s="21">
        <v>12</v>
      </c>
      <c r="F131" s="6">
        <v>2018</v>
      </c>
      <c r="G131" s="20" t="s">
        <v>9</v>
      </c>
      <c r="H131" s="20" t="str">
        <f t="shared" si="2"/>
        <v>Average</v>
      </c>
    </row>
    <row r="132" spans="1:8" ht="15" customHeight="1" x14ac:dyDescent="0.25">
      <c r="A132" s="20" t="s">
        <v>181</v>
      </c>
      <c r="B132" s="20" t="s">
        <v>180</v>
      </c>
      <c r="C132" s="17">
        <v>4.5999999999999996</v>
      </c>
      <c r="D132" s="19">
        <v>22288</v>
      </c>
      <c r="E132" s="21">
        <v>12</v>
      </c>
      <c r="F132" s="6">
        <v>2019</v>
      </c>
      <c r="G132" s="20" t="s">
        <v>9</v>
      </c>
      <c r="H132" s="20" t="str">
        <f t="shared" si="2"/>
        <v>Average</v>
      </c>
    </row>
    <row r="133" spans="1:8" ht="15" customHeight="1" x14ac:dyDescent="0.25">
      <c r="A133" s="20" t="s">
        <v>182</v>
      </c>
      <c r="B133" s="20" t="s">
        <v>54</v>
      </c>
      <c r="C133" s="17">
        <v>4.5999999999999996</v>
      </c>
      <c r="D133" s="19">
        <v>1365</v>
      </c>
      <c r="E133" s="21">
        <v>11</v>
      </c>
      <c r="F133" s="6">
        <v>2009</v>
      </c>
      <c r="G133" s="20" t="s">
        <v>9</v>
      </c>
      <c r="H133" s="20" t="str">
        <f t="shared" si="2"/>
        <v>Average</v>
      </c>
    </row>
    <row r="134" spans="1:8" ht="15" customHeight="1" x14ac:dyDescent="0.25">
      <c r="A134" s="20" t="s">
        <v>183</v>
      </c>
      <c r="B134" s="20" t="s">
        <v>184</v>
      </c>
      <c r="C134" s="17">
        <v>3.6</v>
      </c>
      <c r="D134" s="19">
        <v>14982</v>
      </c>
      <c r="E134" s="21">
        <v>19</v>
      </c>
      <c r="F134" s="6">
        <v>2015</v>
      </c>
      <c r="G134" s="20" t="s">
        <v>12</v>
      </c>
      <c r="H134" s="20" t="str">
        <f t="shared" si="2"/>
        <v>Very Poor</v>
      </c>
    </row>
    <row r="135" spans="1:8" ht="15" customHeight="1" x14ac:dyDescent="0.25">
      <c r="A135" s="20" t="s">
        <v>185</v>
      </c>
      <c r="B135" s="20" t="s">
        <v>186</v>
      </c>
      <c r="C135" s="17">
        <v>4.8</v>
      </c>
      <c r="D135" s="19">
        <v>9568</v>
      </c>
      <c r="E135" s="21">
        <v>9</v>
      </c>
      <c r="F135" s="6">
        <v>2011</v>
      </c>
      <c r="G135" s="20" t="s">
        <v>12</v>
      </c>
      <c r="H135" s="20" t="str">
        <f t="shared" si="2"/>
        <v>Above Average</v>
      </c>
    </row>
    <row r="136" spans="1:8" ht="15" customHeight="1" x14ac:dyDescent="0.25">
      <c r="A136" s="20" t="s">
        <v>187</v>
      </c>
      <c r="B136" s="20" t="s">
        <v>188</v>
      </c>
      <c r="C136" s="17">
        <v>4.5999999999999996</v>
      </c>
      <c r="D136" s="19">
        <v>1636</v>
      </c>
      <c r="E136" s="21">
        <v>6</v>
      </c>
      <c r="F136" s="6">
        <v>2009</v>
      </c>
      <c r="G136" s="20" t="s">
        <v>9</v>
      </c>
      <c r="H136" s="20" t="str">
        <f t="shared" si="2"/>
        <v>Average</v>
      </c>
    </row>
    <row r="137" spans="1:8" ht="15" customHeight="1" x14ac:dyDescent="0.25">
      <c r="A137" s="20" t="s">
        <v>189</v>
      </c>
      <c r="B137" s="20" t="s">
        <v>190</v>
      </c>
      <c r="C137" s="17">
        <v>4</v>
      </c>
      <c r="D137" s="19">
        <v>57271</v>
      </c>
      <c r="E137" s="21">
        <v>10</v>
      </c>
      <c r="F137" s="6">
        <v>2012</v>
      </c>
      <c r="G137" s="20" t="s">
        <v>12</v>
      </c>
      <c r="H137" s="20" t="str">
        <f t="shared" si="2"/>
        <v>Very Poor</v>
      </c>
    </row>
    <row r="138" spans="1:8" ht="15" customHeight="1" x14ac:dyDescent="0.25">
      <c r="A138" s="20" t="s">
        <v>189</v>
      </c>
      <c r="B138" s="20" t="s">
        <v>190</v>
      </c>
      <c r="C138" s="17">
        <v>4</v>
      </c>
      <c r="D138" s="19">
        <v>57271</v>
      </c>
      <c r="E138" s="21">
        <v>10</v>
      </c>
      <c r="F138" s="6">
        <v>2013</v>
      </c>
      <c r="G138" s="20" t="s">
        <v>12</v>
      </c>
      <c r="H138" s="20" t="str">
        <f t="shared" si="2"/>
        <v>Very Poor</v>
      </c>
    </row>
    <row r="139" spans="1:8" ht="15" customHeight="1" x14ac:dyDescent="0.25">
      <c r="A139" s="20" t="s">
        <v>189</v>
      </c>
      <c r="B139" s="20" t="s">
        <v>190</v>
      </c>
      <c r="C139" s="17">
        <v>4</v>
      </c>
      <c r="D139" s="19">
        <v>57271</v>
      </c>
      <c r="E139" s="21">
        <v>9</v>
      </c>
      <c r="F139" s="6">
        <v>2014</v>
      </c>
      <c r="G139" s="20" t="s">
        <v>12</v>
      </c>
      <c r="H139" s="20" t="str">
        <f t="shared" si="2"/>
        <v>Very Poor</v>
      </c>
    </row>
    <row r="140" spans="1:8" ht="15" customHeight="1" x14ac:dyDescent="0.25">
      <c r="A140" s="20" t="s">
        <v>191</v>
      </c>
      <c r="B140" s="20" t="s">
        <v>192</v>
      </c>
      <c r="C140" s="17">
        <v>4.5999999999999996</v>
      </c>
      <c r="D140" s="19">
        <v>10141</v>
      </c>
      <c r="E140" s="21">
        <v>6</v>
      </c>
      <c r="F140" s="6">
        <v>2019</v>
      </c>
      <c r="G140" s="20" t="s">
        <v>9</v>
      </c>
      <c r="H140" s="20" t="str">
        <f t="shared" si="2"/>
        <v>Average</v>
      </c>
    </row>
    <row r="141" spans="1:8" ht="15" customHeight="1" x14ac:dyDescent="0.25">
      <c r="A141" s="20" t="s">
        <v>193</v>
      </c>
      <c r="B141" s="20" t="s">
        <v>194</v>
      </c>
      <c r="C141" s="17">
        <v>4.5</v>
      </c>
      <c r="D141" s="19">
        <v>3457</v>
      </c>
      <c r="E141" s="21">
        <v>14</v>
      </c>
      <c r="F141" s="6">
        <v>2009</v>
      </c>
      <c r="G141" s="20" t="s">
        <v>9</v>
      </c>
      <c r="H141" s="20" t="str">
        <f t="shared" si="2"/>
        <v>Poor</v>
      </c>
    </row>
    <row r="142" spans="1:8" ht="15" customHeight="1" x14ac:dyDescent="0.25">
      <c r="A142" s="20" t="s">
        <v>193</v>
      </c>
      <c r="B142" s="20" t="s">
        <v>194</v>
      </c>
      <c r="C142" s="17">
        <v>4.5</v>
      </c>
      <c r="D142" s="19">
        <v>3457</v>
      </c>
      <c r="E142" s="21">
        <v>14</v>
      </c>
      <c r="F142" s="6">
        <v>2010</v>
      </c>
      <c r="G142" s="20" t="s">
        <v>9</v>
      </c>
      <c r="H142" s="20" t="str">
        <f t="shared" si="2"/>
        <v>Poor</v>
      </c>
    </row>
    <row r="143" spans="1:8" ht="15" customHeight="1" x14ac:dyDescent="0.25">
      <c r="A143" s="20" t="s">
        <v>193</v>
      </c>
      <c r="B143" s="20" t="s">
        <v>194</v>
      </c>
      <c r="C143" s="17">
        <v>4.5</v>
      </c>
      <c r="D143" s="19">
        <v>3457</v>
      </c>
      <c r="E143" s="21">
        <v>14</v>
      </c>
      <c r="F143" s="6">
        <v>2011</v>
      </c>
      <c r="G143" s="20" t="s">
        <v>9</v>
      </c>
      <c r="H143" s="20" t="str">
        <f t="shared" si="2"/>
        <v>Poor</v>
      </c>
    </row>
    <row r="144" spans="1:8" ht="15" customHeight="1" x14ac:dyDescent="0.25">
      <c r="A144" s="20" t="s">
        <v>193</v>
      </c>
      <c r="B144" s="20" t="s">
        <v>194</v>
      </c>
      <c r="C144" s="17">
        <v>4.5</v>
      </c>
      <c r="D144" s="19">
        <v>3457</v>
      </c>
      <c r="E144" s="21">
        <v>14</v>
      </c>
      <c r="F144" s="6">
        <v>2012</v>
      </c>
      <c r="G144" s="20" t="s">
        <v>9</v>
      </c>
      <c r="H144" s="20" t="str">
        <f t="shared" si="2"/>
        <v>Poor</v>
      </c>
    </row>
    <row r="145" spans="1:8" ht="15" customHeight="1" x14ac:dyDescent="0.25">
      <c r="A145" s="20" t="s">
        <v>195</v>
      </c>
      <c r="B145" s="20" t="s">
        <v>196</v>
      </c>
      <c r="C145" s="17">
        <v>4.8</v>
      </c>
      <c r="D145" s="19">
        <v>8837</v>
      </c>
      <c r="E145" s="21">
        <v>5</v>
      </c>
      <c r="F145" s="6">
        <v>2017</v>
      </c>
      <c r="G145" s="20" t="s">
        <v>12</v>
      </c>
      <c r="H145" s="20" t="str">
        <f t="shared" si="2"/>
        <v>Above Average</v>
      </c>
    </row>
    <row r="146" spans="1:8" ht="15" customHeight="1" x14ac:dyDescent="0.25">
      <c r="A146" s="20" t="s">
        <v>195</v>
      </c>
      <c r="B146" s="20" t="s">
        <v>196</v>
      </c>
      <c r="C146" s="17">
        <v>4.8</v>
      </c>
      <c r="D146" s="19">
        <v>8837</v>
      </c>
      <c r="E146" s="21">
        <v>5</v>
      </c>
      <c r="F146" s="6">
        <v>2018</v>
      </c>
      <c r="G146" s="20" t="s">
        <v>12</v>
      </c>
      <c r="H146" s="20" t="str">
        <f t="shared" si="2"/>
        <v>Above Average</v>
      </c>
    </row>
    <row r="147" spans="1:8" ht="15" customHeight="1" x14ac:dyDescent="0.25">
      <c r="A147" s="20" t="s">
        <v>195</v>
      </c>
      <c r="B147" s="20" t="s">
        <v>196</v>
      </c>
      <c r="C147" s="17">
        <v>4.8</v>
      </c>
      <c r="D147" s="19">
        <v>8837</v>
      </c>
      <c r="E147" s="21">
        <v>5</v>
      </c>
      <c r="F147" s="6">
        <v>2019</v>
      </c>
      <c r="G147" s="20" t="s">
        <v>12</v>
      </c>
      <c r="H147" s="20" t="str">
        <f t="shared" si="2"/>
        <v>Above Average</v>
      </c>
    </row>
    <row r="148" spans="1:8" ht="15" customHeight="1" x14ac:dyDescent="0.25">
      <c r="A148" s="20" t="s">
        <v>197</v>
      </c>
      <c r="B148" s="20" t="s">
        <v>198</v>
      </c>
      <c r="C148" s="17">
        <v>4.9000000000000004</v>
      </c>
      <c r="D148" s="19">
        <v>7038</v>
      </c>
      <c r="E148" s="21">
        <v>7</v>
      </c>
      <c r="F148" s="6">
        <v>2012</v>
      </c>
      <c r="G148" s="20" t="s">
        <v>12</v>
      </c>
      <c r="H148" s="20" t="str">
        <f t="shared" si="2"/>
        <v>Exceptional</v>
      </c>
    </row>
    <row r="149" spans="1:8" ht="15" customHeight="1" x14ac:dyDescent="0.25">
      <c r="A149" s="20" t="s">
        <v>197</v>
      </c>
      <c r="B149" s="20" t="s">
        <v>198</v>
      </c>
      <c r="C149" s="17">
        <v>4.9000000000000004</v>
      </c>
      <c r="D149" s="19">
        <v>7038</v>
      </c>
      <c r="E149" s="21">
        <v>7</v>
      </c>
      <c r="F149" s="6">
        <v>2013</v>
      </c>
      <c r="G149" s="20" t="s">
        <v>12</v>
      </c>
      <c r="H149" s="20" t="str">
        <f t="shared" si="2"/>
        <v>Exceptional</v>
      </c>
    </row>
    <row r="150" spans="1:8" ht="15" customHeight="1" x14ac:dyDescent="0.25">
      <c r="A150" s="20" t="s">
        <v>199</v>
      </c>
      <c r="B150" s="20" t="s">
        <v>200</v>
      </c>
      <c r="C150" s="17">
        <v>4.5999999999999996</v>
      </c>
      <c r="D150" s="19">
        <v>5972</v>
      </c>
      <c r="E150" s="21">
        <v>10</v>
      </c>
      <c r="F150" s="6">
        <v>2014</v>
      </c>
      <c r="G150" s="20" t="s">
        <v>9</v>
      </c>
      <c r="H150" s="20" t="str">
        <f t="shared" si="2"/>
        <v>Average</v>
      </c>
    </row>
    <row r="151" spans="1:8" ht="15" customHeight="1" x14ac:dyDescent="0.25">
      <c r="A151" s="20" t="s">
        <v>201</v>
      </c>
      <c r="B151" s="20" t="s">
        <v>157</v>
      </c>
      <c r="C151" s="17">
        <v>4.4000000000000004</v>
      </c>
      <c r="D151" s="19">
        <v>25624</v>
      </c>
      <c r="E151" s="21">
        <v>14</v>
      </c>
      <c r="F151" s="6">
        <v>2015</v>
      </c>
      <c r="G151" s="20" t="s">
        <v>12</v>
      </c>
      <c r="H151" s="20" t="str">
        <f t="shared" si="2"/>
        <v>Poor</v>
      </c>
    </row>
    <row r="152" spans="1:8" ht="15" customHeight="1" x14ac:dyDescent="0.25">
      <c r="A152" s="20" t="s">
        <v>202</v>
      </c>
      <c r="B152" s="20" t="s">
        <v>203</v>
      </c>
      <c r="C152" s="17">
        <v>4.8</v>
      </c>
      <c r="D152" s="19">
        <v>5476</v>
      </c>
      <c r="E152" s="21">
        <v>7</v>
      </c>
      <c r="F152" s="6">
        <v>2019</v>
      </c>
      <c r="G152" s="20" t="s">
        <v>9</v>
      </c>
      <c r="H152" s="20" t="str">
        <f t="shared" si="2"/>
        <v>Above Average</v>
      </c>
    </row>
    <row r="153" spans="1:8" x14ac:dyDescent="0.25">
      <c r="A153" s="20" t="s">
        <v>531</v>
      </c>
      <c r="B153" s="20" t="s">
        <v>75</v>
      </c>
      <c r="C153" s="17">
        <v>4.7</v>
      </c>
      <c r="D153" s="19">
        <v>3801</v>
      </c>
      <c r="E153" s="21">
        <v>82</v>
      </c>
      <c r="F153" s="6">
        <v>2009</v>
      </c>
      <c r="G153" s="20" t="s">
        <v>12</v>
      </c>
      <c r="H153" s="20" t="str">
        <f t="shared" si="2"/>
        <v>Above Average</v>
      </c>
    </row>
    <row r="154" spans="1:8" ht="15" customHeight="1" x14ac:dyDescent="0.25">
      <c r="A154" s="20" t="s">
        <v>206</v>
      </c>
      <c r="B154" s="20" t="s">
        <v>207</v>
      </c>
      <c r="C154" s="17">
        <v>4.8</v>
      </c>
      <c r="D154" s="19">
        <v>4148</v>
      </c>
      <c r="E154" s="21">
        <v>11</v>
      </c>
      <c r="F154" s="6">
        <v>2013</v>
      </c>
      <c r="G154" s="20" t="s">
        <v>9</v>
      </c>
      <c r="H154" s="20" t="str">
        <f t="shared" si="2"/>
        <v>Above Average</v>
      </c>
    </row>
    <row r="155" spans="1:8" ht="15" customHeight="1" x14ac:dyDescent="0.25">
      <c r="A155" s="20" t="s">
        <v>208</v>
      </c>
      <c r="B155" s="20" t="s">
        <v>153</v>
      </c>
      <c r="C155" s="17">
        <v>4.9000000000000004</v>
      </c>
      <c r="D155" s="19">
        <v>19622</v>
      </c>
      <c r="E155" s="21">
        <v>30</v>
      </c>
      <c r="F155" s="6">
        <v>2016</v>
      </c>
      <c r="G155" s="20" t="s">
        <v>12</v>
      </c>
      <c r="H155" s="20" t="str">
        <f t="shared" si="2"/>
        <v>Exceptional</v>
      </c>
    </row>
    <row r="156" spans="1:8" ht="15" customHeight="1" x14ac:dyDescent="0.25">
      <c r="A156" s="20" t="s">
        <v>209</v>
      </c>
      <c r="B156" s="20" t="s">
        <v>153</v>
      </c>
      <c r="C156" s="17">
        <v>4</v>
      </c>
      <c r="D156" s="19">
        <v>23973</v>
      </c>
      <c r="E156" s="21">
        <v>12</v>
      </c>
      <c r="F156" s="6">
        <v>2016</v>
      </c>
      <c r="G156" s="20" t="s">
        <v>12</v>
      </c>
      <c r="H156" s="20" t="str">
        <f t="shared" si="2"/>
        <v>Very Poor</v>
      </c>
    </row>
    <row r="157" spans="1:8" ht="15" customHeight="1" x14ac:dyDescent="0.25">
      <c r="A157" s="20" t="s">
        <v>210</v>
      </c>
      <c r="B157" s="20" t="s">
        <v>211</v>
      </c>
      <c r="C157" s="17">
        <v>4.9000000000000004</v>
      </c>
      <c r="D157" s="19">
        <v>7758</v>
      </c>
      <c r="E157" s="21">
        <v>18</v>
      </c>
      <c r="F157" s="6">
        <v>2019</v>
      </c>
      <c r="G157" s="20" t="s">
        <v>12</v>
      </c>
      <c r="H157" s="20" t="str">
        <f t="shared" si="2"/>
        <v>Exceptional</v>
      </c>
    </row>
    <row r="158" spans="1:8" ht="15" customHeight="1" x14ac:dyDescent="0.25">
      <c r="A158" s="20" t="s">
        <v>212</v>
      </c>
      <c r="B158" s="20" t="s">
        <v>153</v>
      </c>
      <c r="C158" s="17">
        <v>4.9000000000000004</v>
      </c>
      <c r="D158" s="19">
        <v>3146</v>
      </c>
      <c r="E158" s="21">
        <v>30</v>
      </c>
      <c r="F158" s="6">
        <v>2017</v>
      </c>
      <c r="G158" s="20" t="s">
        <v>12</v>
      </c>
      <c r="H158" s="20" t="str">
        <f t="shared" si="2"/>
        <v>Exceptional</v>
      </c>
    </row>
    <row r="159" spans="1:8" ht="15" customHeight="1" x14ac:dyDescent="0.25">
      <c r="A159" s="20" t="s">
        <v>213</v>
      </c>
      <c r="B159" s="20" t="s">
        <v>153</v>
      </c>
      <c r="C159" s="17">
        <v>4.9000000000000004</v>
      </c>
      <c r="D159" s="19">
        <v>10052</v>
      </c>
      <c r="E159" s="21">
        <v>22</v>
      </c>
      <c r="F159" s="6">
        <v>2016</v>
      </c>
      <c r="G159" s="20" t="s">
        <v>12</v>
      </c>
      <c r="H159" s="20" t="str">
        <f t="shared" si="2"/>
        <v>Exceptional</v>
      </c>
    </row>
    <row r="160" spans="1:8" ht="15" customHeight="1" x14ac:dyDescent="0.25">
      <c r="A160" s="20" t="s">
        <v>214</v>
      </c>
      <c r="B160" s="20" t="s">
        <v>215</v>
      </c>
      <c r="C160" s="17">
        <v>4.7</v>
      </c>
      <c r="D160" s="19">
        <v>3564</v>
      </c>
      <c r="E160" s="21">
        <v>9</v>
      </c>
      <c r="F160" s="6">
        <v>2015</v>
      </c>
      <c r="G160" s="20" t="s">
        <v>9</v>
      </c>
      <c r="H160" s="20" t="str">
        <f t="shared" si="2"/>
        <v>Above Average</v>
      </c>
    </row>
    <row r="161" spans="1:8" ht="15" customHeight="1" x14ac:dyDescent="0.25">
      <c r="A161" s="20" t="s">
        <v>216</v>
      </c>
      <c r="B161" s="20" t="s">
        <v>211</v>
      </c>
      <c r="C161" s="17">
        <v>4.8</v>
      </c>
      <c r="D161" s="19">
        <v>13471</v>
      </c>
      <c r="E161" s="21">
        <v>52</v>
      </c>
      <c r="F161" s="6">
        <v>2016</v>
      </c>
      <c r="G161" s="20" t="s">
        <v>12</v>
      </c>
      <c r="H161" s="20" t="str">
        <f t="shared" si="2"/>
        <v>Above Average</v>
      </c>
    </row>
    <row r="162" spans="1:8" ht="15" customHeight="1" x14ac:dyDescent="0.25">
      <c r="A162" s="20" t="s">
        <v>217</v>
      </c>
      <c r="B162" s="20" t="s">
        <v>218</v>
      </c>
      <c r="C162" s="17">
        <v>4.8</v>
      </c>
      <c r="D162" s="19">
        <v>1930</v>
      </c>
      <c r="E162" s="21">
        <v>4</v>
      </c>
      <c r="F162" s="6">
        <v>2009</v>
      </c>
      <c r="G162" s="20" t="s">
        <v>9</v>
      </c>
      <c r="H162" s="20" t="str">
        <f t="shared" si="2"/>
        <v>Above Average</v>
      </c>
    </row>
    <row r="163" spans="1:8" ht="15" customHeight="1" x14ac:dyDescent="0.25">
      <c r="A163" s="20" t="s">
        <v>219</v>
      </c>
      <c r="B163" s="20" t="s">
        <v>220</v>
      </c>
      <c r="C163" s="17">
        <v>4.7</v>
      </c>
      <c r="D163" s="19">
        <v>15779</v>
      </c>
      <c r="E163" s="21">
        <v>10</v>
      </c>
      <c r="F163" s="6">
        <v>2011</v>
      </c>
      <c r="G163" s="20" t="s">
        <v>9</v>
      </c>
      <c r="H163" s="20" t="str">
        <f t="shared" si="2"/>
        <v>Above Average</v>
      </c>
    </row>
    <row r="164" spans="1:8" ht="15" customHeight="1" x14ac:dyDescent="0.25">
      <c r="A164" s="20" t="s">
        <v>219</v>
      </c>
      <c r="B164" s="20" t="s">
        <v>220</v>
      </c>
      <c r="C164" s="17">
        <v>4.7</v>
      </c>
      <c r="D164" s="19">
        <v>15779</v>
      </c>
      <c r="E164" s="21">
        <v>10</v>
      </c>
      <c r="F164" s="6">
        <v>2012</v>
      </c>
      <c r="G164" s="20" t="s">
        <v>9</v>
      </c>
      <c r="H164" s="20" t="str">
        <f t="shared" si="2"/>
        <v>Above Average</v>
      </c>
    </row>
    <row r="165" spans="1:8" ht="15" customHeight="1" x14ac:dyDescent="0.25">
      <c r="A165" s="20" t="s">
        <v>221</v>
      </c>
      <c r="B165" s="20" t="s">
        <v>222</v>
      </c>
      <c r="C165" s="17">
        <v>4.4000000000000004</v>
      </c>
      <c r="D165" s="19">
        <v>15526</v>
      </c>
      <c r="E165" s="21">
        <v>14</v>
      </c>
      <c r="F165" s="6">
        <v>2016</v>
      </c>
      <c r="G165" s="20" t="s">
        <v>9</v>
      </c>
      <c r="H165" s="20" t="str">
        <f t="shared" si="2"/>
        <v>Poor</v>
      </c>
    </row>
    <row r="166" spans="1:8" ht="15" customHeight="1" x14ac:dyDescent="0.25">
      <c r="A166" s="20" t="s">
        <v>221</v>
      </c>
      <c r="B166" s="20" t="s">
        <v>222</v>
      </c>
      <c r="C166" s="17">
        <v>4.4000000000000004</v>
      </c>
      <c r="D166" s="19">
        <v>15526</v>
      </c>
      <c r="E166" s="21">
        <v>14</v>
      </c>
      <c r="F166" s="6">
        <v>2017</v>
      </c>
      <c r="G166" s="20" t="s">
        <v>9</v>
      </c>
      <c r="H166" s="20" t="str">
        <f t="shared" ref="H166:H229" si="3">IF(C166&gt;4.8,"Exceptional",IF(C166&gt;4.6,"Above Average",IF(C166&gt;4.5,"Average",IF(C166&gt;4,"Poor","Very Poor"))))</f>
        <v>Poor</v>
      </c>
    </row>
    <row r="167" spans="1:8" ht="15" customHeight="1" x14ac:dyDescent="0.25">
      <c r="A167" s="20" t="s">
        <v>223</v>
      </c>
      <c r="B167" s="20" t="s">
        <v>224</v>
      </c>
      <c r="C167" s="17">
        <v>4.8</v>
      </c>
      <c r="D167" s="19">
        <v>3776</v>
      </c>
      <c r="E167" s="21">
        <v>22</v>
      </c>
      <c r="F167" s="6">
        <v>2018</v>
      </c>
      <c r="G167" s="20" t="s">
        <v>9</v>
      </c>
      <c r="H167" s="20" t="str">
        <f t="shared" si="3"/>
        <v>Above Average</v>
      </c>
    </row>
    <row r="168" spans="1:8" ht="15" customHeight="1" x14ac:dyDescent="0.25">
      <c r="A168" s="20" t="s">
        <v>225</v>
      </c>
      <c r="B168" s="20" t="s">
        <v>226</v>
      </c>
      <c r="C168" s="17">
        <v>4.7</v>
      </c>
      <c r="D168" s="19">
        <v>25001</v>
      </c>
      <c r="E168" s="21">
        <v>11</v>
      </c>
      <c r="F168" s="6">
        <v>2014</v>
      </c>
      <c r="G168" s="20" t="s">
        <v>9</v>
      </c>
      <c r="H168" s="20" t="str">
        <f t="shared" si="3"/>
        <v>Above Average</v>
      </c>
    </row>
    <row r="169" spans="1:8" ht="15" customHeight="1" x14ac:dyDescent="0.25">
      <c r="A169" s="20" t="s">
        <v>225</v>
      </c>
      <c r="B169" s="20" t="s">
        <v>226</v>
      </c>
      <c r="C169" s="17">
        <v>4.7</v>
      </c>
      <c r="D169" s="19">
        <v>25001</v>
      </c>
      <c r="E169" s="21">
        <v>11</v>
      </c>
      <c r="F169" s="6">
        <v>2015</v>
      </c>
      <c r="G169" s="20" t="s">
        <v>9</v>
      </c>
      <c r="H169" s="20" t="str">
        <f t="shared" si="3"/>
        <v>Above Average</v>
      </c>
    </row>
    <row r="170" spans="1:8" ht="15" customHeight="1" x14ac:dyDescent="0.25">
      <c r="A170" s="20" t="s">
        <v>225</v>
      </c>
      <c r="B170" s="20" t="s">
        <v>226</v>
      </c>
      <c r="C170" s="17">
        <v>4.7</v>
      </c>
      <c r="D170" s="19">
        <v>25001</v>
      </c>
      <c r="E170" s="21">
        <v>11</v>
      </c>
      <c r="F170" s="6">
        <v>2016</v>
      </c>
      <c r="G170" s="20" t="s">
        <v>9</v>
      </c>
      <c r="H170" s="20" t="str">
        <f t="shared" si="3"/>
        <v>Above Average</v>
      </c>
    </row>
    <row r="171" spans="1:8" ht="15" customHeight="1" x14ac:dyDescent="0.25">
      <c r="A171" s="20" t="s">
        <v>225</v>
      </c>
      <c r="B171" s="20" t="s">
        <v>226</v>
      </c>
      <c r="C171" s="17">
        <v>4.7</v>
      </c>
      <c r="D171" s="19">
        <v>25001</v>
      </c>
      <c r="E171" s="21">
        <v>11</v>
      </c>
      <c r="F171" s="6">
        <v>2017</v>
      </c>
      <c r="G171" s="20" t="s">
        <v>9</v>
      </c>
      <c r="H171" s="20" t="str">
        <f t="shared" si="3"/>
        <v>Above Average</v>
      </c>
    </row>
    <row r="172" spans="1:8" ht="15" customHeight="1" x14ac:dyDescent="0.25">
      <c r="A172" s="20" t="s">
        <v>225</v>
      </c>
      <c r="B172" s="20" t="s">
        <v>226</v>
      </c>
      <c r="C172" s="17">
        <v>4.7</v>
      </c>
      <c r="D172" s="19">
        <v>25001</v>
      </c>
      <c r="E172" s="21">
        <v>11</v>
      </c>
      <c r="F172" s="6">
        <v>2018</v>
      </c>
      <c r="G172" s="20" t="s">
        <v>9</v>
      </c>
      <c r="H172" s="20" t="str">
        <f t="shared" si="3"/>
        <v>Above Average</v>
      </c>
    </row>
    <row r="173" spans="1:8" ht="15" customHeight="1" x14ac:dyDescent="0.25">
      <c r="A173" s="20" t="s">
        <v>227</v>
      </c>
      <c r="B173" s="20" t="s">
        <v>228</v>
      </c>
      <c r="C173" s="17">
        <v>4.3</v>
      </c>
      <c r="D173" s="19">
        <v>5272</v>
      </c>
      <c r="E173" s="21">
        <v>16</v>
      </c>
      <c r="F173" s="6">
        <v>2019</v>
      </c>
      <c r="G173" s="20" t="s">
        <v>9</v>
      </c>
      <c r="H173" s="20" t="str">
        <f t="shared" si="3"/>
        <v>Poor</v>
      </c>
    </row>
    <row r="174" spans="1:8" ht="15" customHeight="1" x14ac:dyDescent="0.25">
      <c r="A174" s="20" t="s">
        <v>229</v>
      </c>
      <c r="B174" s="20" t="s">
        <v>230</v>
      </c>
      <c r="C174" s="17">
        <v>4.8</v>
      </c>
      <c r="D174" s="19">
        <v>3490</v>
      </c>
      <c r="E174" s="21">
        <v>15</v>
      </c>
      <c r="F174" s="6">
        <v>2013</v>
      </c>
      <c r="G174" s="20" t="s">
        <v>9</v>
      </c>
      <c r="H174" s="20" t="str">
        <f t="shared" si="3"/>
        <v>Above Average</v>
      </c>
    </row>
    <row r="175" spans="1:8" ht="15" customHeight="1" x14ac:dyDescent="0.25">
      <c r="A175" s="20" t="s">
        <v>229</v>
      </c>
      <c r="B175" s="20" t="s">
        <v>230</v>
      </c>
      <c r="C175" s="17">
        <v>4.8</v>
      </c>
      <c r="D175" s="19">
        <v>3490</v>
      </c>
      <c r="E175" s="21">
        <v>15</v>
      </c>
      <c r="F175" s="6">
        <v>2014</v>
      </c>
      <c r="G175" s="20" t="s">
        <v>9</v>
      </c>
      <c r="H175" s="20" t="str">
        <f t="shared" si="3"/>
        <v>Above Average</v>
      </c>
    </row>
    <row r="176" spans="1:8" ht="15" customHeight="1" x14ac:dyDescent="0.25">
      <c r="A176" s="20" t="s">
        <v>231</v>
      </c>
      <c r="B176" s="20" t="s">
        <v>230</v>
      </c>
      <c r="C176" s="17">
        <v>4.9000000000000004</v>
      </c>
      <c r="D176" s="19">
        <v>2812</v>
      </c>
      <c r="E176" s="21">
        <v>17</v>
      </c>
      <c r="F176" s="6">
        <v>2015</v>
      </c>
      <c r="G176" s="20" t="s">
        <v>9</v>
      </c>
      <c r="H176" s="20" t="str">
        <f t="shared" si="3"/>
        <v>Exceptional</v>
      </c>
    </row>
    <row r="177" spans="1:8" ht="15" customHeight="1" x14ac:dyDescent="0.25">
      <c r="A177" s="20" t="s">
        <v>232</v>
      </c>
      <c r="B177" s="20" t="s">
        <v>233</v>
      </c>
      <c r="C177" s="17">
        <v>4.7</v>
      </c>
      <c r="D177" s="19">
        <v>4896</v>
      </c>
      <c r="E177" s="21">
        <v>17</v>
      </c>
      <c r="F177" s="6">
        <v>2013</v>
      </c>
      <c r="G177" s="20" t="s">
        <v>9</v>
      </c>
      <c r="H177" s="20" t="str">
        <f t="shared" si="3"/>
        <v>Above Average</v>
      </c>
    </row>
    <row r="178" spans="1:8" ht="15" customHeight="1" x14ac:dyDescent="0.25">
      <c r="A178" s="20" t="s">
        <v>234</v>
      </c>
      <c r="B178" s="20" t="s">
        <v>235</v>
      </c>
      <c r="C178" s="17">
        <v>4.8</v>
      </c>
      <c r="D178" s="19">
        <v>9737</v>
      </c>
      <c r="E178" s="21">
        <v>7</v>
      </c>
      <c r="F178" s="6">
        <v>2019</v>
      </c>
      <c r="G178" s="20" t="s">
        <v>9</v>
      </c>
      <c r="H178" s="20" t="str">
        <f t="shared" si="3"/>
        <v>Above Average</v>
      </c>
    </row>
    <row r="179" spans="1:8" ht="15" customHeight="1" x14ac:dyDescent="0.25">
      <c r="A179" s="20" t="s">
        <v>236</v>
      </c>
      <c r="B179" s="20" t="s">
        <v>237</v>
      </c>
      <c r="C179" s="17">
        <v>4.5999999999999996</v>
      </c>
      <c r="D179" s="19">
        <v>1320</v>
      </c>
      <c r="E179" s="21">
        <v>7</v>
      </c>
      <c r="F179" s="6">
        <v>2009</v>
      </c>
      <c r="G179" s="20" t="s">
        <v>12</v>
      </c>
      <c r="H179" s="20" t="str">
        <f t="shared" si="3"/>
        <v>Average</v>
      </c>
    </row>
    <row r="180" spans="1:8" ht="15" customHeight="1" x14ac:dyDescent="0.25">
      <c r="A180" s="20" t="s">
        <v>238</v>
      </c>
      <c r="B180" s="20" t="s">
        <v>239</v>
      </c>
      <c r="C180" s="17">
        <v>4.8</v>
      </c>
      <c r="D180" s="19">
        <v>16643</v>
      </c>
      <c r="E180" s="21">
        <v>4</v>
      </c>
      <c r="F180" s="6">
        <v>2017</v>
      </c>
      <c r="G180" s="20" t="s">
        <v>12</v>
      </c>
      <c r="H180" s="20" t="str">
        <f t="shared" si="3"/>
        <v>Above Average</v>
      </c>
    </row>
    <row r="181" spans="1:8" ht="15" customHeight="1" x14ac:dyDescent="0.25">
      <c r="A181" s="20" t="s">
        <v>238</v>
      </c>
      <c r="B181" s="20" t="s">
        <v>239</v>
      </c>
      <c r="C181" s="17">
        <v>4.8</v>
      </c>
      <c r="D181" s="19">
        <v>16643</v>
      </c>
      <c r="E181" s="21">
        <v>4</v>
      </c>
      <c r="F181" s="6">
        <v>2019</v>
      </c>
      <c r="G181" s="20" t="s">
        <v>12</v>
      </c>
      <c r="H181" s="20" t="str">
        <f t="shared" si="3"/>
        <v>Above Average</v>
      </c>
    </row>
    <row r="182" spans="1:8" ht="15" customHeight="1" x14ac:dyDescent="0.25">
      <c r="A182" s="20" t="s">
        <v>240</v>
      </c>
      <c r="B182" s="20" t="s">
        <v>241</v>
      </c>
      <c r="C182" s="17">
        <v>4.3</v>
      </c>
      <c r="D182" s="19">
        <v>7153</v>
      </c>
      <c r="E182" s="21">
        <v>9</v>
      </c>
      <c r="F182" s="6">
        <v>2014</v>
      </c>
      <c r="G182" s="20" t="s">
        <v>12</v>
      </c>
      <c r="H182" s="20" t="str">
        <f t="shared" si="3"/>
        <v>Poor</v>
      </c>
    </row>
    <row r="183" spans="1:8" ht="15" customHeight="1" x14ac:dyDescent="0.25">
      <c r="A183" s="20" t="s">
        <v>242</v>
      </c>
      <c r="B183" s="20" t="s">
        <v>243</v>
      </c>
      <c r="C183" s="17">
        <v>4.4000000000000004</v>
      </c>
      <c r="D183" s="19">
        <v>4571</v>
      </c>
      <c r="E183" s="21">
        <v>21</v>
      </c>
      <c r="F183" s="6">
        <v>2011</v>
      </c>
      <c r="G183" s="20" t="s">
        <v>9</v>
      </c>
      <c r="H183" s="20" t="str">
        <f t="shared" si="3"/>
        <v>Poor</v>
      </c>
    </row>
    <row r="184" spans="1:8" ht="15" customHeight="1" x14ac:dyDescent="0.25">
      <c r="A184" s="20" t="s">
        <v>244</v>
      </c>
      <c r="B184" s="20" t="s">
        <v>245</v>
      </c>
      <c r="C184" s="17">
        <v>4.0999999999999996</v>
      </c>
      <c r="D184" s="19">
        <v>29651</v>
      </c>
      <c r="E184" s="21">
        <v>14</v>
      </c>
      <c r="F184" s="6">
        <v>2013</v>
      </c>
      <c r="G184" s="20" t="s">
        <v>12</v>
      </c>
      <c r="H184" s="20" t="str">
        <f t="shared" si="3"/>
        <v>Poor</v>
      </c>
    </row>
    <row r="185" spans="1:8" ht="15" customHeight="1" x14ac:dyDescent="0.25">
      <c r="A185" s="20" t="s">
        <v>246</v>
      </c>
      <c r="B185" s="20" t="s">
        <v>247</v>
      </c>
      <c r="C185" s="17">
        <v>4.5999999999999996</v>
      </c>
      <c r="D185" s="19">
        <v>5299</v>
      </c>
      <c r="E185" s="21">
        <v>20</v>
      </c>
      <c r="F185" s="6">
        <v>2011</v>
      </c>
      <c r="G185" s="20" t="s">
        <v>12</v>
      </c>
      <c r="H185" s="20" t="str">
        <f t="shared" si="3"/>
        <v>Average</v>
      </c>
    </row>
    <row r="186" spans="1:8" ht="15" customHeight="1" x14ac:dyDescent="0.25">
      <c r="A186" s="20" t="s">
        <v>248</v>
      </c>
      <c r="B186" s="20" t="s">
        <v>249</v>
      </c>
      <c r="C186" s="17">
        <v>4.4000000000000004</v>
      </c>
      <c r="D186" s="19">
        <v>7396</v>
      </c>
      <c r="E186" s="21">
        <v>13</v>
      </c>
      <c r="F186" s="6">
        <v>2019</v>
      </c>
      <c r="G186" s="20" t="s">
        <v>9</v>
      </c>
      <c r="H186" s="20" t="str">
        <f t="shared" si="3"/>
        <v>Poor</v>
      </c>
    </row>
    <row r="187" spans="1:8" ht="15" customHeight="1" x14ac:dyDescent="0.25">
      <c r="A187" s="20" t="s">
        <v>248</v>
      </c>
      <c r="B187" s="20" t="s">
        <v>249</v>
      </c>
      <c r="C187" s="17">
        <v>4.4000000000000004</v>
      </c>
      <c r="D187" s="19">
        <v>7396</v>
      </c>
      <c r="E187" s="21">
        <v>13</v>
      </c>
      <c r="F187" s="6">
        <v>2018</v>
      </c>
      <c r="G187" s="20" t="s">
        <v>9</v>
      </c>
      <c r="H187" s="20" t="str">
        <f t="shared" si="3"/>
        <v>Poor</v>
      </c>
    </row>
    <row r="188" spans="1:8" ht="15" customHeight="1" x14ac:dyDescent="0.25">
      <c r="A188" s="20" t="s">
        <v>250</v>
      </c>
      <c r="B188" s="20" t="s">
        <v>251</v>
      </c>
      <c r="C188" s="17">
        <v>4.8</v>
      </c>
      <c r="D188" s="19">
        <v>7062</v>
      </c>
      <c r="E188" s="21">
        <v>12</v>
      </c>
      <c r="F188" s="6">
        <v>2019</v>
      </c>
      <c r="G188" s="20" t="s">
        <v>9</v>
      </c>
      <c r="H188" s="20" t="str">
        <f t="shared" si="3"/>
        <v>Above Average</v>
      </c>
    </row>
    <row r="189" spans="1:8" ht="15" customHeight="1" x14ac:dyDescent="0.25">
      <c r="A189" s="20" t="s">
        <v>252</v>
      </c>
      <c r="B189" s="20" t="s">
        <v>253</v>
      </c>
      <c r="C189" s="17">
        <v>4.9000000000000004</v>
      </c>
      <c r="D189" s="19">
        <v>19576</v>
      </c>
      <c r="E189" s="21">
        <v>8</v>
      </c>
      <c r="F189" s="6">
        <v>2011</v>
      </c>
      <c r="G189" s="20" t="s">
        <v>9</v>
      </c>
      <c r="H189" s="20" t="str">
        <f t="shared" si="3"/>
        <v>Exceptional</v>
      </c>
    </row>
    <row r="190" spans="1:8" ht="15" customHeight="1" x14ac:dyDescent="0.25">
      <c r="A190" s="20" t="s">
        <v>252</v>
      </c>
      <c r="B190" s="20" t="s">
        <v>253</v>
      </c>
      <c r="C190" s="17">
        <v>4.9000000000000004</v>
      </c>
      <c r="D190" s="19">
        <v>19576</v>
      </c>
      <c r="E190" s="21">
        <v>8</v>
      </c>
      <c r="F190" s="6">
        <v>2012</v>
      </c>
      <c r="G190" s="20" t="s">
        <v>9</v>
      </c>
      <c r="H190" s="20" t="str">
        <f t="shared" si="3"/>
        <v>Exceptional</v>
      </c>
    </row>
    <row r="191" spans="1:8" ht="15" customHeight="1" x14ac:dyDescent="0.25">
      <c r="A191" s="20" t="s">
        <v>252</v>
      </c>
      <c r="B191" s="20" t="s">
        <v>253</v>
      </c>
      <c r="C191" s="17">
        <v>4.9000000000000004</v>
      </c>
      <c r="D191" s="19">
        <v>19576</v>
      </c>
      <c r="E191" s="21">
        <v>8</v>
      </c>
      <c r="F191" s="6">
        <v>2013</v>
      </c>
      <c r="G191" s="20" t="s">
        <v>9</v>
      </c>
      <c r="H191" s="20" t="str">
        <f t="shared" si="3"/>
        <v>Exceptional</v>
      </c>
    </row>
    <row r="192" spans="1:8" ht="15" customHeight="1" x14ac:dyDescent="0.25">
      <c r="A192" s="20" t="s">
        <v>252</v>
      </c>
      <c r="B192" s="20" t="s">
        <v>253</v>
      </c>
      <c r="C192" s="17">
        <v>4.9000000000000004</v>
      </c>
      <c r="D192" s="19">
        <v>19576</v>
      </c>
      <c r="E192" s="21">
        <v>8</v>
      </c>
      <c r="F192" s="6">
        <v>2014</v>
      </c>
      <c r="G192" s="20" t="s">
        <v>9</v>
      </c>
      <c r="H192" s="20" t="str">
        <f t="shared" si="3"/>
        <v>Exceptional</v>
      </c>
    </row>
    <row r="193" spans="1:8" ht="15" customHeight="1" x14ac:dyDescent="0.25">
      <c r="A193" s="20" t="s">
        <v>252</v>
      </c>
      <c r="B193" s="20" t="s">
        <v>253</v>
      </c>
      <c r="C193" s="17">
        <v>4.9000000000000004</v>
      </c>
      <c r="D193" s="19">
        <v>19576</v>
      </c>
      <c r="E193" s="21">
        <v>8</v>
      </c>
      <c r="F193" s="6">
        <v>2015</v>
      </c>
      <c r="G193" s="20" t="s">
        <v>9</v>
      </c>
      <c r="H193" s="20" t="str">
        <f t="shared" si="3"/>
        <v>Exceptional</v>
      </c>
    </row>
    <row r="194" spans="1:8" ht="15" customHeight="1" x14ac:dyDescent="0.25">
      <c r="A194" s="20" t="s">
        <v>252</v>
      </c>
      <c r="B194" s="20" t="s">
        <v>253</v>
      </c>
      <c r="C194" s="17">
        <v>4.9000000000000004</v>
      </c>
      <c r="D194" s="19">
        <v>19576</v>
      </c>
      <c r="E194" s="21">
        <v>8</v>
      </c>
      <c r="F194" s="6">
        <v>2016</v>
      </c>
      <c r="G194" s="20" t="s">
        <v>9</v>
      </c>
      <c r="H194" s="20" t="str">
        <f t="shared" si="3"/>
        <v>Exceptional</v>
      </c>
    </row>
    <row r="195" spans="1:8" ht="15" customHeight="1" x14ac:dyDescent="0.25">
      <c r="A195" s="20" t="s">
        <v>254</v>
      </c>
      <c r="B195" s="20" t="s">
        <v>168</v>
      </c>
      <c r="C195" s="17">
        <v>4.5999999999999996</v>
      </c>
      <c r="D195" s="19">
        <v>978</v>
      </c>
      <c r="E195" s="21">
        <v>0</v>
      </c>
      <c r="F195" s="6">
        <v>2014</v>
      </c>
      <c r="G195" s="20" t="s">
        <v>12</v>
      </c>
      <c r="H195" s="20" t="str">
        <f t="shared" si="3"/>
        <v>Average</v>
      </c>
    </row>
    <row r="196" spans="1:8" ht="15" customHeight="1" x14ac:dyDescent="0.25">
      <c r="A196" s="20" t="s">
        <v>255</v>
      </c>
      <c r="B196" s="20" t="s">
        <v>11</v>
      </c>
      <c r="C196" s="17">
        <v>4.5</v>
      </c>
      <c r="D196" s="19">
        <v>4748</v>
      </c>
      <c r="E196" s="21">
        <v>12</v>
      </c>
      <c r="F196" s="6">
        <v>2013</v>
      </c>
      <c r="G196" s="20" t="s">
        <v>12</v>
      </c>
      <c r="H196" s="20" t="str">
        <f t="shared" si="3"/>
        <v>Poor</v>
      </c>
    </row>
    <row r="197" spans="1:8" ht="15" customHeight="1" x14ac:dyDescent="0.25">
      <c r="A197" s="20" t="s">
        <v>256</v>
      </c>
      <c r="B197" s="20" t="s">
        <v>257</v>
      </c>
      <c r="C197" s="17">
        <v>4.5999999999999996</v>
      </c>
      <c r="D197" s="19">
        <v>8393</v>
      </c>
      <c r="E197" s="21">
        <v>17</v>
      </c>
      <c r="F197" s="6">
        <v>2017</v>
      </c>
      <c r="G197" s="20" t="s">
        <v>9</v>
      </c>
      <c r="H197" s="20" t="str">
        <f t="shared" si="3"/>
        <v>Average</v>
      </c>
    </row>
    <row r="198" spans="1:8" ht="15" customHeight="1" x14ac:dyDescent="0.25">
      <c r="A198" s="20" t="s">
        <v>258</v>
      </c>
      <c r="B198" s="20" t="s">
        <v>259</v>
      </c>
      <c r="C198" s="17">
        <v>4.5</v>
      </c>
      <c r="D198" s="19">
        <v>11391</v>
      </c>
      <c r="E198" s="21">
        <v>12</v>
      </c>
      <c r="F198" s="6">
        <v>2013</v>
      </c>
      <c r="G198" s="20" t="s">
        <v>9</v>
      </c>
      <c r="H198" s="20" t="str">
        <f t="shared" si="3"/>
        <v>Poor</v>
      </c>
    </row>
    <row r="199" spans="1:8" ht="15" customHeight="1" x14ac:dyDescent="0.25">
      <c r="A199" s="20" t="s">
        <v>260</v>
      </c>
      <c r="B199" s="20" t="s">
        <v>259</v>
      </c>
      <c r="C199" s="17">
        <v>4.5999999999999996</v>
      </c>
      <c r="D199" s="19">
        <v>8634</v>
      </c>
      <c r="E199" s="21">
        <v>25</v>
      </c>
      <c r="F199" s="6">
        <v>2012</v>
      </c>
      <c r="G199" s="20" t="s">
        <v>9</v>
      </c>
      <c r="H199" s="20" t="str">
        <f t="shared" si="3"/>
        <v>Average</v>
      </c>
    </row>
    <row r="200" spans="1:8" ht="15" customHeight="1" x14ac:dyDescent="0.25">
      <c r="A200" s="20" t="s">
        <v>261</v>
      </c>
      <c r="B200" s="20" t="s">
        <v>259</v>
      </c>
      <c r="C200" s="17">
        <v>4.7</v>
      </c>
      <c r="D200" s="19">
        <v>9342</v>
      </c>
      <c r="E200" s="21">
        <v>10</v>
      </c>
      <c r="F200" s="6">
        <v>2011</v>
      </c>
      <c r="G200" s="20" t="s">
        <v>9</v>
      </c>
      <c r="H200" s="20" t="str">
        <f t="shared" si="3"/>
        <v>Above Average</v>
      </c>
    </row>
    <row r="201" spans="1:8" ht="15" customHeight="1" x14ac:dyDescent="0.25">
      <c r="A201" s="20" t="s">
        <v>261</v>
      </c>
      <c r="B201" s="20" t="s">
        <v>259</v>
      </c>
      <c r="C201" s="17">
        <v>4.7</v>
      </c>
      <c r="D201" s="19">
        <v>9342</v>
      </c>
      <c r="E201" s="21">
        <v>10</v>
      </c>
      <c r="F201" s="6">
        <v>2012</v>
      </c>
      <c r="G201" s="20" t="s">
        <v>9</v>
      </c>
      <c r="H201" s="20" t="str">
        <f t="shared" si="3"/>
        <v>Above Average</v>
      </c>
    </row>
    <row r="202" spans="1:8" ht="15" customHeight="1" x14ac:dyDescent="0.25">
      <c r="A202" s="20" t="s">
        <v>262</v>
      </c>
      <c r="B202" s="20" t="s">
        <v>259</v>
      </c>
      <c r="C202" s="17">
        <v>4.5999999999999996</v>
      </c>
      <c r="D202" s="19">
        <v>10927</v>
      </c>
      <c r="E202" s="21">
        <v>6</v>
      </c>
      <c r="F202" s="6">
        <v>2014</v>
      </c>
      <c r="G202" s="20" t="s">
        <v>9</v>
      </c>
      <c r="H202" s="20" t="str">
        <f t="shared" si="3"/>
        <v>Average</v>
      </c>
    </row>
    <row r="203" spans="1:8" ht="15" customHeight="1" x14ac:dyDescent="0.25">
      <c r="A203" s="20" t="s">
        <v>263</v>
      </c>
      <c r="B203" s="20" t="s">
        <v>259</v>
      </c>
      <c r="C203" s="17">
        <v>4.5999999999999996</v>
      </c>
      <c r="D203" s="19">
        <v>5235</v>
      </c>
      <c r="E203" s="21">
        <v>5</v>
      </c>
      <c r="F203" s="6">
        <v>2015</v>
      </c>
      <c r="G203" s="20" t="s">
        <v>9</v>
      </c>
      <c r="H203" s="20" t="str">
        <f t="shared" si="3"/>
        <v>Average</v>
      </c>
    </row>
    <row r="204" spans="1:8" ht="15" customHeight="1" x14ac:dyDescent="0.25">
      <c r="A204" s="20" t="s">
        <v>264</v>
      </c>
      <c r="B204" s="20" t="s">
        <v>259</v>
      </c>
      <c r="C204" s="17">
        <v>4.8</v>
      </c>
      <c r="D204" s="19">
        <v>8916</v>
      </c>
      <c r="E204" s="21">
        <v>6</v>
      </c>
      <c r="F204" s="6">
        <v>2016</v>
      </c>
      <c r="G204" s="20" t="s">
        <v>9</v>
      </c>
      <c r="H204" s="20" t="str">
        <f t="shared" si="3"/>
        <v>Above Average</v>
      </c>
    </row>
    <row r="205" spans="1:8" ht="15" customHeight="1" x14ac:dyDescent="0.25">
      <c r="A205" s="20" t="s">
        <v>265</v>
      </c>
      <c r="B205" s="20" t="s">
        <v>266</v>
      </c>
      <c r="C205" s="17">
        <v>4.8</v>
      </c>
      <c r="D205" s="19">
        <v>2507</v>
      </c>
      <c r="E205" s="21">
        <v>8</v>
      </c>
      <c r="F205" s="6">
        <v>2018</v>
      </c>
      <c r="G205" s="20" t="s">
        <v>9</v>
      </c>
      <c r="H205" s="20" t="str">
        <f t="shared" si="3"/>
        <v>Above Average</v>
      </c>
    </row>
    <row r="206" spans="1:8" ht="15" customHeight="1" x14ac:dyDescent="0.25">
      <c r="A206" s="20" t="s">
        <v>267</v>
      </c>
      <c r="B206" s="20" t="s">
        <v>268</v>
      </c>
      <c r="C206" s="17">
        <v>4.5</v>
      </c>
      <c r="D206" s="19">
        <v>3673</v>
      </c>
      <c r="E206" s="21">
        <v>4</v>
      </c>
      <c r="F206" s="6">
        <v>2013</v>
      </c>
      <c r="G206" s="20" t="s">
        <v>9</v>
      </c>
      <c r="H206" s="20" t="str">
        <f t="shared" si="3"/>
        <v>Poor</v>
      </c>
    </row>
    <row r="207" spans="1:8" ht="15" customHeight="1" x14ac:dyDescent="0.25">
      <c r="A207" s="20" t="s">
        <v>267</v>
      </c>
      <c r="B207" s="20" t="s">
        <v>268</v>
      </c>
      <c r="C207" s="17">
        <v>4.5</v>
      </c>
      <c r="D207" s="19">
        <v>3673</v>
      </c>
      <c r="E207" s="21">
        <v>4</v>
      </c>
      <c r="F207" s="6">
        <v>2014</v>
      </c>
      <c r="G207" s="20" t="s">
        <v>9</v>
      </c>
      <c r="H207" s="20" t="str">
        <f t="shared" si="3"/>
        <v>Poor</v>
      </c>
    </row>
    <row r="208" spans="1:8" ht="15" customHeight="1" x14ac:dyDescent="0.25">
      <c r="A208" s="20" t="s">
        <v>267</v>
      </c>
      <c r="B208" s="20" t="s">
        <v>268</v>
      </c>
      <c r="C208" s="17">
        <v>4.5</v>
      </c>
      <c r="D208" s="19">
        <v>3673</v>
      </c>
      <c r="E208" s="21">
        <v>4</v>
      </c>
      <c r="F208" s="6">
        <v>2015</v>
      </c>
      <c r="G208" s="20" t="s">
        <v>9</v>
      </c>
      <c r="H208" s="20" t="str">
        <f t="shared" si="3"/>
        <v>Poor</v>
      </c>
    </row>
    <row r="209" spans="1:8" ht="15" customHeight="1" x14ac:dyDescent="0.25">
      <c r="A209" s="20" t="s">
        <v>269</v>
      </c>
      <c r="B209" s="20" t="s">
        <v>270</v>
      </c>
      <c r="C209" s="17">
        <v>4.9000000000000004</v>
      </c>
      <c r="D209" s="19">
        <v>11881</v>
      </c>
      <c r="E209" s="21">
        <v>13</v>
      </c>
      <c r="F209" s="6">
        <v>2018</v>
      </c>
      <c r="G209" s="20" t="s">
        <v>12</v>
      </c>
      <c r="H209" s="20" t="str">
        <f t="shared" si="3"/>
        <v>Exceptional</v>
      </c>
    </row>
    <row r="210" spans="1:8" ht="15" customHeight="1" x14ac:dyDescent="0.25">
      <c r="A210" s="20" t="s">
        <v>271</v>
      </c>
      <c r="B210" s="20" t="s">
        <v>268</v>
      </c>
      <c r="C210" s="17">
        <v>4.5999999999999996</v>
      </c>
      <c r="D210" s="19">
        <v>6990</v>
      </c>
      <c r="E210" s="21">
        <v>4</v>
      </c>
      <c r="F210" s="6">
        <v>2013</v>
      </c>
      <c r="G210" s="20" t="s">
        <v>9</v>
      </c>
      <c r="H210" s="20" t="str">
        <f t="shared" si="3"/>
        <v>Average</v>
      </c>
    </row>
    <row r="211" spans="1:8" ht="15" customHeight="1" x14ac:dyDescent="0.25">
      <c r="A211" s="20" t="s">
        <v>271</v>
      </c>
      <c r="B211" s="20" t="s">
        <v>268</v>
      </c>
      <c r="C211" s="17">
        <v>4.5999999999999996</v>
      </c>
      <c r="D211" s="19">
        <v>6990</v>
      </c>
      <c r="E211" s="21">
        <v>4</v>
      </c>
      <c r="F211" s="6">
        <v>2014</v>
      </c>
      <c r="G211" s="20" t="s">
        <v>9</v>
      </c>
      <c r="H211" s="20" t="str">
        <f t="shared" si="3"/>
        <v>Average</v>
      </c>
    </row>
    <row r="212" spans="1:8" ht="15" customHeight="1" x14ac:dyDescent="0.25">
      <c r="A212" s="20" t="s">
        <v>271</v>
      </c>
      <c r="B212" s="20" t="s">
        <v>268</v>
      </c>
      <c r="C212" s="17">
        <v>4.5999999999999996</v>
      </c>
      <c r="D212" s="19">
        <v>6990</v>
      </c>
      <c r="E212" s="21">
        <v>4</v>
      </c>
      <c r="F212" s="6">
        <v>2015</v>
      </c>
      <c r="G212" s="20" t="s">
        <v>9</v>
      </c>
      <c r="H212" s="20" t="str">
        <f t="shared" si="3"/>
        <v>Average</v>
      </c>
    </row>
    <row r="213" spans="1:8" ht="15" customHeight="1" x14ac:dyDescent="0.25">
      <c r="A213" s="20" t="s">
        <v>271</v>
      </c>
      <c r="B213" s="20" t="s">
        <v>268</v>
      </c>
      <c r="C213" s="17">
        <v>4.5999999999999996</v>
      </c>
      <c r="D213" s="19">
        <v>6990</v>
      </c>
      <c r="E213" s="21">
        <v>4</v>
      </c>
      <c r="F213" s="6">
        <v>2016</v>
      </c>
      <c r="G213" s="20" t="s">
        <v>9</v>
      </c>
      <c r="H213" s="20" t="str">
        <f t="shared" si="3"/>
        <v>Average</v>
      </c>
    </row>
    <row r="214" spans="1:8" ht="15" customHeight="1" x14ac:dyDescent="0.25">
      <c r="A214" s="20" t="s">
        <v>271</v>
      </c>
      <c r="B214" s="20" t="s">
        <v>268</v>
      </c>
      <c r="C214" s="17">
        <v>4.5999999999999996</v>
      </c>
      <c r="D214" s="19">
        <v>6990</v>
      </c>
      <c r="E214" s="21">
        <v>4</v>
      </c>
      <c r="F214" s="6">
        <v>2017</v>
      </c>
      <c r="G214" s="20" t="s">
        <v>9</v>
      </c>
      <c r="H214" s="20" t="str">
        <f t="shared" si="3"/>
        <v>Average</v>
      </c>
    </row>
    <row r="215" spans="1:8" ht="15" customHeight="1" x14ac:dyDescent="0.25">
      <c r="A215" s="20" t="s">
        <v>272</v>
      </c>
      <c r="B215" s="20" t="s">
        <v>273</v>
      </c>
      <c r="C215" s="17">
        <v>4.5</v>
      </c>
      <c r="D215" s="19">
        <v>6132</v>
      </c>
      <c r="E215" s="21">
        <v>13</v>
      </c>
      <c r="F215" s="6">
        <v>2013</v>
      </c>
      <c r="G215" s="20" t="s">
        <v>9</v>
      </c>
      <c r="H215" s="20" t="str">
        <f t="shared" si="3"/>
        <v>Poor</v>
      </c>
    </row>
    <row r="216" spans="1:8" ht="15" customHeight="1" x14ac:dyDescent="0.25">
      <c r="A216" s="20" t="s">
        <v>274</v>
      </c>
      <c r="B216" s="20" t="s">
        <v>275</v>
      </c>
      <c r="C216" s="17">
        <v>4.5</v>
      </c>
      <c r="D216" s="19">
        <v>3014</v>
      </c>
      <c r="E216" s="21">
        <v>21</v>
      </c>
      <c r="F216" s="6">
        <v>2017</v>
      </c>
      <c r="G216" s="20" t="s">
        <v>9</v>
      </c>
      <c r="H216" s="20" t="str">
        <f t="shared" si="3"/>
        <v>Poor</v>
      </c>
    </row>
    <row r="217" spans="1:8" ht="15" customHeight="1" x14ac:dyDescent="0.25">
      <c r="A217" s="20" t="s">
        <v>276</v>
      </c>
      <c r="B217" s="20" t="s">
        <v>277</v>
      </c>
      <c r="C217" s="17">
        <v>4.4000000000000004</v>
      </c>
      <c r="D217" s="19">
        <v>7550</v>
      </c>
      <c r="E217" s="21">
        <v>6</v>
      </c>
      <c r="F217" s="6">
        <v>2018</v>
      </c>
      <c r="G217" s="20" t="s">
        <v>9</v>
      </c>
      <c r="H217" s="20" t="str">
        <f t="shared" si="3"/>
        <v>Poor</v>
      </c>
    </row>
    <row r="218" spans="1:8" ht="15" customHeight="1" x14ac:dyDescent="0.25">
      <c r="A218" s="20" t="s">
        <v>278</v>
      </c>
      <c r="B218" s="20" t="s">
        <v>279</v>
      </c>
      <c r="C218" s="17">
        <v>4.8</v>
      </c>
      <c r="D218" s="19">
        <v>3828</v>
      </c>
      <c r="E218" s="21">
        <v>15</v>
      </c>
      <c r="F218" s="6">
        <v>2009</v>
      </c>
      <c r="G218" s="20" t="s">
        <v>9</v>
      </c>
      <c r="H218" s="20" t="str">
        <f t="shared" si="3"/>
        <v>Above Average</v>
      </c>
    </row>
    <row r="219" spans="1:8" ht="15" customHeight="1" x14ac:dyDescent="0.25">
      <c r="A219" s="20" t="s">
        <v>280</v>
      </c>
      <c r="B219" s="20" t="s">
        <v>281</v>
      </c>
      <c r="C219" s="17">
        <v>4.5</v>
      </c>
      <c r="D219" s="19">
        <v>2752</v>
      </c>
      <c r="E219" s="21">
        <v>18</v>
      </c>
      <c r="F219" s="6">
        <v>2010</v>
      </c>
      <c r="G219" s="20" t="s">
        <v>9</v>
      </c>
      <c r="H219" s="20" t="str">
        <f t="shared" si="3"/>
        <v>Poor</v>
      </c>
    </row>
    <row r="220" spans="1:8" ht="15" customHeight="1" x14ac:dyDescent="0.25">
      <c r="A220" s="20" t="s">
        <v>282</v>
      </c>
      <c r="B220" s="20" t="s">
        <v>283</v>
      </c>
      <c r="C220" s="17">
        <v>4.0999999999999996</v>
      </c>
      <c r="D220" s="19">
        <v>1467</v>
      </c>
      <c r="E220" s="21">
        <v>10</v>
      </c>
      <c r="F220" s="6">
        <v>2010</v>
      </c>
      <c r="G220" s="20" t="s">
        <v>12</v>
      </c>
      <c r="H220" s="20" t="str">
        <f t="shared" si="3"/>
        <v>Poor</v>
      </c>
    </row>
    <row r="221" spans="1:8" ht="15" customHeight="1" x14ac:dyDescent="0.25">
      <c r="A221" s="20" t="s">
        <v>284</v>
      </c>
      <c r="B221" s="20" t="s">
        <v>285</v>
      </c>
      <c r="C221" s="17">
        <v>4.9000000000000004</v>
      </c>
      <c r="D221" s="19">
        <v>1884</v>
      </c>
      <c r="E221" s="21">
        <v>0</v>
      </c>
      <c r="F221" s="6">
        <v>2014</v>
      </c>
      <c r="G221" s="20" t="s">
        <v>12</v>
      </c>
      <c r="H221" s="20" t="str">
        <f t="shared" si="3"/>
        <v>Exceptional</v>
      </c>
    </row>
    <row r="222" spans="1:8" ht="15" customHeight="1" x14ac:dyDescent="0.25">
      <c r="A222" s="20" t="s">
        <v>286</v>
      </c>
      <c r="B222" s="20" t="s">
        <v>287</v>
      </c>
      <c r="C222" s="17">
        <v>4.5</v>
      </c>
      <c r="D222" s="19">
        <v>25706</v>
      </c>
      <c r="E222" s="21">
        <v>12</v>
      </c>
      <c r="F222" s="6">
        <v>2018</v>
      </c>
      <c r="G222" s="20" t="s">
        <v>12</v>
      </c>
      <c r="H222" s="20" t="str">
        <f t="shared" si="3"/>
        <v>Poor</v>
      </c>
    </row>
    <row r="223" spans="1:8" ht="15" customHeight="1" x14ac:dyDescent="0.25">
      <c r="A223" s="20" t="s">
        <v>288</v>
      </c>
      <c r="B223" s="20" t="s">
        <v>289</v>
      </c>
      <c r="C223" s="17">
        <v>4.5</v>
      </c>
      <c r="D223" s="19">
        <v>8491</v>
      </c>
      <c r="E223" s="21">
        <v>7</v>
      </c>
      <c r="F223" s="6">
        <v>2014</v>
      </c>
      <c r="G223" s="20" t="s">
        <v>12</v>
      </c>
      <c r="H223" s="20" t="str">
        <f t="shared" si="3"/>
        <v>Poor</v>
      </c>
    </row>
    <row r="224" spans="1:8" ht="15" customHeight="1" x14ac:dyDescent="0.25">
      <c r="A224" s="20" t="s">
        <v>290</v>
      </c>
      <c r="B224" s="20" t="s">
        <v>291</v>
      </c>
      <c r="C224" s="17">
        <v>4.2</v>
      </c>
      <c r="D224" s="19">
        <v>1649</v>
      </c>
      <c r="E224" s="21">
        <v>13</v>
      </c>
      <c r="F224" s="6">
        <v>2011</v>
      </c>
      <c r="G224" s="20" t="s">
        <v>9</v>
      </c>
      <c r="H224" s="20" t="str">
        <f t="shared" si="3"/>
        <v>Poor</v>
      </c>
    </row>
    <row r="225" spans="1:8" ht="15" customHeight="1" x14ac:dyDescent="0.25">
      <c r="A225" s="20" t="s">
        <v>292</v>
      </c>
      <c r="B225" s="20" t="s">
        <v>293</v>
      </c>
      <c r="C225" s="17">
        <v>4.8</v>
      </c>
      <c r="D225" s="19">
        <v>18613</v>
      </c>
      <c r="E225" s="21">
        <v>5</v>
      </c>
      <c r="F225" s="6">
        <v>2014</v>
      </c>
      <c r="G225" s="20" t="s">
        <v>12</v>
      </c>
      <c r="H225" s="20" t="str">
        <f t="shared" si="3"/>
        <v>Above Average</v>
      </c>
    </row>
    <row r="226" spans="1:8" ht="15" customHeight="1" x14ac:dyDescent="0.25">
      <c r="A226" s="20" t="s">
        <v>292</v>
      </c>
      <c r="B226" s="20" t="s">
        <v>293</v>
      </c>
      <c r="C226" s="17">
        <v>4.8</v>
      </c>
      <c r="D226" s="19">
        <v>18613</v>
      </c>
      <c r="E226" s="21">
        <v>5</v>
      </c>
      <c r="F226" s="6">
        <v>2015</v>
      </c>
      <c r="G226" s="20" t="s">
        <v>12</v>
      </c>
      <c r="H226" s="20" t="str">
        <f t="shared" si="3"/>
        <v>Above Average</v>
      </c>
    </row>
    <row r="227" spans="1:8" ht="15" customHeight="1" x14ac:dyDescent="0.25">
      <c r="A227" s="20" t="s">
        <v>294</v>
      </c>
      <c r="B227" s="20" t="s">
        <v>224</v>
      </c>
      <c r="C227" s="17">
        <v>4.8</v>
      </c>
      <c r="D227" s="19">
        <v>9867</v>
      </c>
      <c r="E227" s="21">
        <v>16</v>
      </c>
      <c r="F227" s="6">
        <v>2018</v>
      </c>
      <c r="G227" s="20" t="s">
        <v>9</v>
      </c>
      <c r="H227" s="20" t="str">
        <f t="shared" si="3"/>
        <v>Above Average</v>
      </c>
    </row>
    <row r="228" spans="1:8" ht="15" customHeight="1" x14ac:dyDescent="0.25">
      <c r="A228" s="20" t="s">
        <v>295</v>
      </c>
      <c r="B228" s="20" t="s">
        <v>64</v>
      </c>
      <c r="C228" s="17">
        <v>4.5</v>
      </c>
      <c r="D228" s="19">
        <v>1386</v>
      </c>
      <c r="E228" s="21">
        <v>20</v>
      </c>
      <c r="F228" s="6">
        <v>2014</v>
      </c>
      <c r="G228" s="20" t="s">
        <v>9</v>
      </c>
      <c r="H228" s="20" t="str">
        <f t="shared" si="3"/>
        <v>Poor</v>
      </c>
    </row>
    <row r="229" spans="1:8" ht="15" customHeight="1" x14ac:dyDescent="0.25">
      <c r="A229" s="20" t="s">
        <v>296</v>
      </c>
      <c r="B229" s="20" t="s">
        <v>297</v>
      </c>
      <c r="C229" s="17">
        <v>4.7</v>
      </c>
      <c r="D229" s="19">
        <v>10199</v>
      </c>
      <c r="E229" s="21">
        <v>11</v>
      </c>
      <c r="F229" s="6">
        <v>2017</v>
      </c>
      <c r="G229" s="20" t="s">
        <v>9</v>
      </c>
      <c r="H229" s="20" t="str">
        <f t="shared" si="3"/>
        <v>Above Average</v>
      </c>
    </row>
    <row r="230" spans="1:8" ht="15" customHeight="1" x14ac:dyDescent="0.25">
      <c r="A230" s="20" t="s">
        <v>298</v>
      </c>
      <c r="B230" s="20" t="s">
        <v>299</v>
      </c>
      <c r="C230" s="17">
        <v>4.8</v>
      </c>
      <c r="D230" s="19">
        <v>2926</v>
      </c>
      <c r="E230" s="21">
        <v>27</v>
      </c>
      <c r="F230" s="6">
        <v>2009</v>
      </c>
      <c r="G230" s="20" t="s">
        <v>9</v>
      </c>
      <c r="H230" s="20" t="str">
        <f t="shared" ref="H230:H293" si="4">IF(C230&gt;4.8,"Exceptional",IF(C230&gt;4.6,"Above Average",IF(C230&gt;4.5,"Average",IF(C230&gt;4,"Poor","Very Poor"))))</f>
        <v>Above Average</v>
      </c>
    </row>
    <row r="231" spans="1:8" ht="15" customHeight="1" x14ac:dyDescent="0.25">
      <c r="A231" s="20" t="s">
        <v>300</v>
      </c>
      <c r="B231" s="20" t="s">
        <v>301</v>
      </c>
      <c r="C231" s="17">
        <v>4.7</v>
      </c>
      <c r="D231" s="19">
        <v>17739</v>
      </c>
      <c r="E231" s="21">
        <v>8</v>
      </c>
      <c r="F231" s="6">
        <v>2016</v>
      </c>
      <c r="G231" s="20" t="s">
        <v>9</v>
      </c>
      <c r="H231" s="20" t="str">
        <f t="shared" si="4"/>
        <v>Above Average</v>
      </c>
    </row>
    <row r="232" spans="1:8" ht="15" customHeight="1" x14ac:dyDescent="0.25">
      <c r="A232" s="20" t="s">
        <v>300</v>
      </c>
      <c r="B232" s="20" t="s">
        <v>301</v>
      </c>
      <c r="C232" s="17">
        <v>4.7</v>
      </c>
      <c r="D232" s="19">
        <v>17739</v>
      </c>
      <c r="E232" s="21">
        <v>8</v>
      </c>
      <c r="F232" s="6">
        <v>2017</v>
      </c>
      <c r="G232" s="20" t="s">
        <v>9</v>
      </c>
      <c r="H232" s="20" t="str">
        <f t="shared" si="4"/>
        <v>Above Average</v>
      </c>
    </row>
    <row r="233" spans="1:8" ht="15" customHeight="1" x14ac:dyDescent="0.25">
      <c r="A233" s="20" t="s">
        <v>300</v>
      </c>
      <c r="B233" s="20" t="s">
        <v>301</v>
      </c>
      <c r="C233" s="17">
        <v>4.7</v>
      </c>
      <c r="D233" s="19">
        <v>17739</v>
      </c>
      <c r="E233" s="21">
        <v>8</v>
      </c>
      <c r="F233" s="6">
        <v>2018</v>
      </c>
      <c r="G233" s="20" t="s">
        <v>9</v>
      </c>
      <c r="H233" s="20" t="str">
        <f t="shared" si="4"/>
        <v>Above Average</v>
      </c>
    </row>
    <row r="234" spans="1:8" ht="15" customHeight="1" x14ac:dyDescent="0.25">
      <c r="A234" s="20" t="s">
        <v>302</v>
      </c>
      <c r="B234" s="20" t="s">
        <v>303</v>
      </c>
      <c r="C234" s="17">
        <v>4.4000000000000004</v>
      </c>
      <c r="D234" s="19">
        <v>3113</v>
      </c>
      <c r="E234" s="21">
        <v>6</v>
      </c>
      <c r="F234" s="6">
        <v>2017</v>
      </c>
      <c r="G234" s="20" t="s">
        <v>9</v>
      </c>
      <c r="H234" s="20" t="str">
        <f t="shared" si="4"/>
        <v>Poor</v>
      </c>
    </row>
    <row r="235" spans="1:8" ht="15" customHeight="1" x14ac:dyDescent="0.25">
      <c r="A235" s="20" t="s">
        <v>304</v>
      </c>
      <c r="B235" s="20" t="s">
        <v>305</v>
      </c>
      <c r="C235" s="17">
        <v>4.5999999999999996</v>
      </c>
      <c r="D235" s="19">
        <v>5542</v>
      </c>
      <c r="E235" s="21">
        <v>10</v>
      </c>
      <c r="F235" s="6">
        <v>2014</v>
      </c>
      <c r="G235" s="20" t="s">
        <v>9</v>
      </c>
      <c r="H235" s="20" t="str">
        <f t="shared" si="4"/>
        <v>Average</v>
      </c>
    </row>
    <row r="236" spans="1:8" ht="15" customHeight="1" x14ac:dyDescent="0.25">
      <c r="A236" s="20" t="s">
        <v>304</v>
      </c>
      <c r="B236" s="20" t="s">
        <v>305</v>
      </c>
      <c r="C236" s="17">
        <v>4.5999999999999996</v>
      </c>
      <c r="D236" s="19">
        <v>5542</v>
      </c>
      <c r="E236" s="21">
        <v>10</v>
      </c>
      <c r="F236" s="6">
        <v>2015</v>
      </c>
      <c r="G236" s="20" t="s">
        <v>9</v>
      </c>
      <c r="H236" s="20" t="str">
        <f t="shared" si="4"/>
        <v>Average</v>
      </c>
    </row>
    <row r="237" spans="1:8" ht="15" customHeight="1" x14ac:dyDescent="0.25">
      <c r="A237" s="20" t="s">
        <v>304</v>
      </c>
      <c r="B237" s="20" t="s">
        <v>305</v>
      </c>
      <c r="C237" s="17">
        <v>4.5999999999999996</v>
      </c>
      <c r="D237" s="19">
        <v>5542</v>
      </c>
      <c r="E237" s="21">
        <v>10</v>
      </c>
      <c r="F237" s="6">
        <v>2016</v>
      </c>
      <c r="G237" s="20" t="s">
        <v>9</v>
      </c>
      <c r="H237" s="20" t="str">
        <f t="shared" si="4"/>
        <v>Average</v>
      </c>
    </row>
    <row r="238" spans="1:8" ht="15" customHeight="1" x14ac:dyDescent="0.25">
      <c r="A238" s="20" t="s">
        <v>306</v>
      </c>
      <c r="B238" s="20" t="s">
        <v>88</v>
      </c>
      <c r="C238" s="17">
        <v>4.5</v>
      </c>
      <c r="D238" s="19">
        <v>26741</v>
      </c>
      <c r="E238" s="21">
        <v>8</v>
      </c>
      <c r="F238" s="6">
        <v>2010</v>
      </c>
      <c r="G238" s="20" t="s">
        <v>12</v>
      </c>
      <c r="H238" s="20" t="str">
        <f t="shared" si="4"/>
        <v>Poor</v>
      </c>
    </row>
    <row r="239" spans="1:8" ht="15" customHeight="1" x14ac:dyDescent="0.25">
      <c r="A239" s="20" t="s">
        <v>306</v>
      </c>
      <c r="B239" s="20" t="s">
        <v>88</v>
      </c>
      <c r="C239" s="17">
        <v>4.5</v>
      </c>
      <c r="D239" s="19">
        <v>26741</v>
      </c>
      <c r="E239" s="21">
        <v>8</v>
      </c>
      <c r="F239" s="6">
        <v>2011</v>
      </c>
      <c r="G239" s="20" t="s">
        <v>12</v>
      </c>
      <c r="H239" s="20" t="str">
        <f t="shared" si="4"/>
        <v>Poor</v>
      </c>
    </row>
    <row r="240" spans="1:8" ht="15" customHeight="1" x14ac:dyDescent="0.25">
      <c r="A240" s="20" t="s">
        <v>306</v>
      </c>
      <c r="B240" s="20" t="s">
        <v>88</v>
      </c>
      <c r="C240" s="17">
        <v>4.5</v>
      </c>
      <c r="D240" s="19">
        <v>26741</v>
      </c>
      <c r="E240" s="21">
        <v>8</v>
      </c>
      <c r="F240" s="6">
        <v>2012</v>
      </c>
      <c r="G240" s="20" t="s">
        <v>12</v>
      </c>
      <c r="H240" s="20" t="str">
        <f t="shared" si="4"/>
        <v>Poor</v>
      </c>
    </row>
    <row r="241" spans="1:8" ht="15" customHeight="1" x14ac:dyDescent="0.25">
      <c r="A241" s="20" t="s">
        <v>307</v>
      </c>
      <c r="B241" s="20" t="s">
        <v>308</v>
      </c>
      <c r="C241" s="17">
        <v>4.8</v>
      </c>
      <c r="D241" s="19">
        <v>5347</v>
      </c>
      <c r="E241" s="21">
        <v>16</v>
      </c>
      <c r="F241" s="6">
        <v>2019</v>
      </c>
      <c r="G241" s="20" t="s">
        <v>9</v>
      </c>
      <c r="H241" s="20" t="str">
        <f t="shared" si="4"/>
        <v>Above Average</v>
      </c>
    </row>
    <row r="242" spans="1:8" ht="15" customHeight="1" x14ac:dyDescent="0.25">
      <c r="A242" s="20" t="s">
        <v>309</v>
      </c>
      <c r="B242" s="20" t="s">
        <v>310</v>
      </c>
      <c r="C242" s="17">
        <v>4.8</v>
      </c>
      <c r="D242" s="19">
        <v>7866</v>
      </c>
      <c r="E242" s="21">
        <v>11</v>
      </c>
      <c r="F242" s="6">
        <v>2019</v>
      </c>
      <c r="G242" s="20" t="s">
        <v>9</v>
      </c>
      <c r="H242" s="20" t="str">
        <f t="shared" si="4"/>
        <v>Above Average</v>
      </c>
    </row>
    <row r="243" spans="1:8" ht="15" customHeight="1" x14ac:dyDescent="0.25">
      <c r="A243" s="20" t="s">
        <v>311</v>
      </c>
      <c r="B243" s="20" t="s">
        <v>75</v>
      </c>
      <c r="C243" s="17">
        <v>4.5999999999999996</v>
      </c>
      <c r="D243" s="19">
        <v>5680</v>
      </c>
      <c r="E243" s="21">
        <v>10</v>
      </c>
      <c r="F243" s="6">
        <v>2009</v>
      </c>
      <c r="G243" s="20" t="s">
        <v>12</v>
      </c>
      <c r="H243" s="20" t="str">
        <f t="shared" si="4"/>
        <v>Average</v>
      </c>
    </row>
    <row r="244" spans="1:8" ht="15" customHeight="1" x14ac:dyDescent="0.25">
      <c r="A244" s="20" t="s">
        <v>312</v>
      </c>
      <c r="B244" s="20" t="s">
        <v>313</v>
      </c>
      <c r="C244" s="17">
        <v>4.7</v>
      </c>
      <c r="D244" s="19">
        <v>5178</v>
      </c>
      <c r="E244" s="21">
        <v>9</v>
      </c>
      <c r="F244" s="6">
        <v>2016</v>
      </c>
      <c r="G244" s="20" t="s">
        <v>9</v>
      </c>
      <c r="H244" s="20" t="str">
        <f t="shared" si="4"/>
        <v>Above Average</v>
      </c>
    </row>
    <row r="245" spans="1:8" ht="15" customHeight="1" x14ac:dyDescent="0.25">
      <c r="A245" s="20" t="s">
        <v>314</v>
      </c>
      <c r="B245" s="20" t="s">
        <v>315</v>
      </c>
      <c r="C245" s="17">
        <v>4.5999999999999996</v>
      </c>
      <c r="D245" s="19">
        <v>8093</v>
      </c>
      <c r="E245" s="21">
        <v>14</v>
      </c>
      <c r="F245" s="6">
        <v>2012</v>
      </c>
      <c r="G245" s="20" t="s">
        <v>9</v>
      </c>
      <c r="H245" s="20" t="str">
        <f t="shared" si="4"/>
        <v>Average</v>
      </c>
    </row>
    <row r="246" spans="1:8" ht="15" customHeight="1" x14ac:dyDescent="0.25">
      <c r="A246" s="20" t="s">
        <v>316</v>
      </c>
      <c r="B246" s="20" t="s">
        <v>317</v>
      </c>
      <c r="C246" s="17">
        <v>4.9000000000000004</v>
      </c>
      <c r="D246" s="19">
        <v>3192</v>
      </c>
      <c r="E246" s="21">
        <v>22</v>
      </c>
      <c r="F246" s="6">
        <v>2017</v>
      </c>
      <c r="G246" s="20" t="s">
        <v>9</v>
      </c>
      <c r="H246" s="20" t="str">
        <f t="shared" si="4"/>
        <v>Exceptional</v>
      </c>
    </row>
    <row r="247" spans="1:8" ht="15" customHeight="1" x14ac:dyDescent="0.25">
      <c r="A247" s="20" t="s">
        <v>318</v>
      </c>
      <c r="B247" s="20" t="s">
        <v>319</v>
      </c>
      <c r="C247" s="17">
        <v>4.9000000000000004</v>
      </c>
      <c r="D247" s="19">
        <v>21834</v>
      </c>
      <c r="E247" s="21">
        <v>8</v>
      </c>
      <c r="F247" s="6">
        <v>2012</v>
      </c>
      <c r="G247" s="20" t="s">
        <v>12</v>
      </c>
      <c r="H247" s="20" t="str">
        <f t="shared" si="4"/>
        <v>Exceptional</v>
      </c>
    </row>
    <row r="248" spans="1:8" ht="15" customHeight="1" x14ac:dyDescent="0.25">
      <c r="A248" s="20" t="s">
        <v>318</v>
      </c>
      <c r="B248" s="20" t="s">
        <v>319</v>
      </c>
      <c r="C248" s="17">
        <v>4.9000000000000004</v>
      </c>
      <c r="D248" s="19">
        <v>21834</v>
      </c>
      <c r="E248" s="21">
        <v>8</v>
      </c>
      <c r="F248" s="6">
        <v>2013</v>
      </c>
      <c r="G248" s="20" t="s">
        <v>12</v>
      </c>
      <c r="H248" s="20" t="str">
        <f t="shared" si="4"/>
        <v>Exceptional</v>
      </c>
    </row>
    <row r="249" spans="1:8" ht="15" customHeight="1" x14ac:dyDescent="0.25">
      <c r="A249" s="20" t="s">
        <v>318</v>
      </c>
      <c r="B249" s="20" t="s">
        <v>319</v>
      </c>
      <c r="C249" s="17">
        <v>4.9000000000000004</v>
      </c>
      <c r="D249" s="19">
        <v>21834</v>
      </c>
      <c r="E249" s="21">
        <v>8</v>
      </c>
      <c r="F249" s="6">
        <v>2014</v>
      </c>
      <c r="G249" s="20" t="s">
        <v>12</v>
      </c>
      <c r="H249" s="20" t="str">
        <f t="shared" si="4"/>
        <v>Exceptional</v>
      </c>
    </row>
    <row r="250" spans="1:8" ht="15" customHeight="1" x14ac:dyDescent="0.25">
      <c r="A250" s="20" t="s">
        <v>318</v>
      </c>
      <c r="B250" s="20" t="s">
        <v>319</v>
      </c>
      <c r="C250" s="17">
        <v>4.9000000000000004</v>
      </c>
      <c r="D250" s="19">
        <v>21834</v>
      </c>
      <c r="E250" s="21">
        <v>8</v>
      </c>
      <c r="F250" s="6">
        <v>2015</v>
      </c>
      <c r="G250" s="20" t="s">
        <v>12</v>
      </c>
      <c r="H250" s="20" t="str">
        <f t="shared" si="4"/>
        <v>Exceptional</v>
      </c>
    </row>
    <row r="251" spans="1:8" ht="15" customHeight="1" x14ac:dyDescent="0.25">
      <c r="A251" s="20" t="s">
        <v>318</v>
      </c>
      <c r="B251" s="20" t="s">
        <v>319</v>
      </c>
      <c r="C251" s="17">
        <v>4.9000000000000004</v>
      </c>
      <c r="D251" s="19">
        <v>21834</v>
      </c>
      <c r="E251" s="21">
        <v>8</v>
      </c>
      <c r="F251" s="6">
        <v>2016</v>
      </c>
      <c r="G251" s="20" t="s">
        <v>12</v>
      </c>
      <c r="H251" s="20" t="str">
        <f t="shared" si="4"/>
        <v>Exceptional</v>
      </c>
    </row>
    <row r="252" spans="1:8" ht="15" customHeight="1" x14ac:dyDescent="0.25">
      <c r="A252" s="20" t="s">
        <v>318</v>
      </c>
      <c r="B252" s="20" t="s">
        <v>319</v>
      </c>
      <c r="C252" s="17">
        <v>4.9000000000000004</v>
      </c>
      <c r="D252" s="19">
        <v>21834</v>
      </c>
      <c r="E252" s="21">
        <v>8</v>
      </c>
      <c r="F252" s="6">
        <v>2017</v>
      </c>
      <c r="G252" s="20" t="s">
        <v>12</v>
      </c>
      <c r="H252" s="20" t="str">
        <f t="shared" si="4"/>
        <v>Exceptional</v>
      </c>
    </row>
    <row r="253" spans="1:8" ht="15" customHeight="1" x14ac:dyDescent="0.25">
      <c r="A253" s="20" t="s">
        <v>318</v>
      </c>
      <c r="B253" s="20" t="s">
        <v>319</v>
      </c>
      <c r="C253" s="17">
        <v>4.9000000000000004</v>
      </c>
      <c r="D253" s="19">
        <v>21834</v>
      </c>
      <c r="E253" s="21">
        <v>8</v>
      </c>
      <c r="F253" s="6">
        <v>2018</v>
      </c>
      <c r="G253" s="20" t="s">
        <v>12</v>
      </c>
      <c r="H253" s="20" t="str">
        <f t="shared" si="4"/>
        <v>Exceptional</v>
      </c>
    </row>
    <row r="254" spans="1:8" ht="15" customHeight="1" x14ac:dyDescent="0.25">
      <c r="A254" s="20" t="s">
        <v>318</v>
      </c>
      <c r="B254" s="20" t="s">
        <v>319</v>
      </c>
      <c r="C254" s="17">
        <v>4.9000000000000004</v>
      </c>
      <c r="D254" s="19">
        <v>21834</v>
      </c>
      <c r="E254" s="21">
        <v>8</v>
      </c>
      <c r="F254" s="6">
        <v>2019</v>
      </c>
      <c r="G254" s="20" t="s">
        <v>12</v>
      </c>
      <c r="H254" s="20" t="str">
        <f t="shared" si="4"/>
        <v>Exceptional</v>
      </c>
    </row>
    <row r="255" spans="1:8" ht="15" customHeight="1" x14ac:dyDescent="0.25">
      <c r="A255" s="20" t="s">
        <v>320</v>
      </c>
      <c r="B255" s="20" t="s">
        <v>80</v>
      </c>
      <c r="C255" s="17">
        <v>4.8</v>
      </c>
      <c r="D255" s="19">
        <v>6169</v>
      </c>
      <c r="E255" s="21">
        <v>7</v>
      </c>
      <c r="F255" s="6">
        <v>2015</v>
      </c>
      <c r="G255" s="20" t="s">
        <v>12</v>
      </c>
      <c r="H255" s="20" t="str">
        <f t="shared" si="4"/>
        <v>Above Average</v>
      </c>
    </row>
    <row r="256" spans="1:8" ht="15" customHeight="1" x14ac:dyDescent="0.25">
      <c r="A256" s="20" t="s">
        <v>321</v>
      </c>
      <c r="B256" s="20" t="s">
        <v>322</v>
      </c>
      <c r="C256" s="17">
        <v>4.2</v>
      </c>
      <c r="D256" s="19">
        <v>4519</v>
      </c>
      <c r="E256" s="21">
        <v>12</v>
      </c>
      <c r="F256" s="6">
        <v>2009</v>
      </c>
      <c r="G256" s="20" t="s">
        <v>12</v>
      </c>
      <c r="H256" s="20" t="str">
        <f t="shared" si="4"/>
        <v>Poor</v>
      </c>
    </row>
    <row r="257" spans="1:8" ht="15" customHeight="1" x14ac:dyDescent="0.25">
      <c r="A257" s="20" t="s">
        <v>323</v>
      </c>
      <c r="B257" s="20" t="s">
        <v>324</v>
      </c>
      <c r="C257" s="17">
        <v>4.5999999999999996</v>
      </c>
      <c r="D257" s="19">
        <v>3163</v>
      </c>
      <c r="E257" s="21">
        <v>13</v>
      </c>
      <c r="F257" s="6">
        <v>2011</v>
      </c>
      <c r="G257" s="20" t="s">
        <v>9</v>
      </c>
      <c r="H257" s="20" t="str">
        <f t="shared" si="4"/>
        <v>Average</v>
      </c>
    </row>
    <row r="258" spans="1:8" ht="15" customHeight="1" x14ac:dyDescent="0.25">
      <c r="A258" s="20" t="s">
        <v>323</v>
      </c>
      <c r="B258" s="20" t="s">
        <v>324</v>
      </c>
      <c r="C258" s="17">
        <v>4.5999999999999996</v>
      </c>
      <c r="D258" s="19">
        <v>3163</v>
      </c>
      <c r="E258" s="21">
        <v>13</v>
      </c>
      <c r="F258" s="6">
        <v>2012</v>
      </c>
      <c r="G258" s="20" t="s">
        <v>9</v>
      </c>
      <c r="H258" s="20" t="str">
        <f t="shared" si="4"/>
        <v>Average</v>
      </c>
    </row>
    <row r="259" spans="1:8" ht="15" customHeight="1" x14ac:dyDescent="0.25">
      <c r="A259" s="20" t="s">
        <v>325</v>
      </c>
      <c r="B259" s="20" t="s">
        <v>273</v>
      </c>
      <c r="C259" s="17">
        <v>4.5</v>
      </c>
      <c r="D259" s="19">
        <v>1831</v>
      </c>
      <c r="E259" s="21">
        <v>9</v>
      </c>
      <c r="F259" s="6">
        <v>2017</v>
      </c>
      <c r="G259" s="20" t="s">
        <v>9</v>
      </c>
      <c r="H259" s="20" t="str">
        <f t="shared" si="4"/>
        <v>Poor</v>
      </c>
    </row>
    <row r="260" spans="1:8" ht="15" customHeight="1" x14ac:dyDescent="0.25">
      <c r="A260" s="20" t="s">
        <v>326</v>
      </c>
      <c r="B260" s="20" t="s">
        <v>245</v>
      </c>
      <c r="C260" s="17">
        <v>4.3</v>
      </c>
      <c r="D260" s="19">
        <v>18904</v>
      </c>
      <c r="E260" s="21">
        <v>13</v>
      </c>
      <c r="F260" s="6">
        <v>2017</v>
      </c>
      <c r="G260" s="20" t="s">
        <v>12</v>
      </c>
      <c r="H260" s="20" t="str">
        <f t="shared" si="4"/>
        <v>Poor</v>
      </c>
    </row>
    <row r="261" spans="1:8" ht="15" customHeight="1" x14ac:dyDescent="0.25">
      <c r="A261" s="20" t="s">
        <v>327</v>
      </c>
      <c r="B261" s="20" t="s">
        <v>328</v>
      </c>
      <c r="C261" s="17">
        <v>4.5999999999999996</v>
      </c>
      <c r="D261" s="19">
        <v>21930</v>
      </c>
      <c r="E261" s="21">
        <v>11</v>
      </c>
      <c r="F261" s="6">
        <v>2014</v>
      </c>
      <c r="G261" s="20" t="s">
        <v>12</v>
      </c>
      <c r="H261" s="20" t="str">
        <f t="shared" si="4"/>
        <v>Average</v>
      </c>
    </row>
    <row r="262" spans="1:8" ht="15" customHeight="1" x14ac:dyDescent="0.25">
      <c r="A262" s="20" t="s">
        <v>329</v>
      </c>
      <c r="B262" s="20" t="s">
        <v>103</v>
      </c>
      <c r="C262" s="17">
        <v>4.5999999999999996</v>
      </c>
      <c r="D262" s="19">
        <v>10426</v>
      </c>
      <c r="E262" s="21">
        <v>20</v>
      </c>
      <c r="F262" s="6">
        <v>2009</v>
      </c>
      <c r="G262" s="20" t="s">
        <v>9</v>
      </c>
      <c r="H262" s="20" t="str">
        <f t="shared" si="4"/>
        <v>Average</v>
      </c>
    </row>
    <row r="263" spans="1:8" ht="15" customHeight="1" x14ac:dyDescent="0.25">
      <c r="A263" s="20" t="s">
        <v>329</v>
      </c>
      <c r="B263" s="20" t="s">
        <v>103</v>
      </c>
      <c r="C263" s="17">
        <v>4.5999999999999996</v>
      </c>
      <c r="D263" s="19">
        <v>10426</v>
      </c>
      <c r="E263" s="21">
        <v>20</v>
      </c>
      <c r="F263" s="6">
        <v>2010</v>
      </c>
      <c r="G263" s="20" t="s">
        <v>9</v>
      </c>
      <c r="H263" s="20" t="str">
        <f t="shared" si="4"/>
        <v>Average</v>
      </c>
    </row>
    <row r="264" spans="1:8" ht="15" customHeight="1" x14ac:dyDescent="0.25">
      <c r="A264" s="20" t="s">
        <v>330</v>
      </c>
      <c r="B264" s="20" t="s">
        <v>331</v>
      </c>
      <c r="C264" s="17">
        <v>4.7</v>
      </c>
      <c r="D264" s="19">
        <v>10820</v>
      </c>
      <c r="E264" s="21">
        <v>5</v>
      </c>
      <c r="F264" s="6">
        <v>2018</v>
      </c>
      <c r="G264" s="20" t="s">
        <v>9</v>
      </c>
      <c r="H264" s="20" t="str">
        <f t="shared" si="4"/>
        <v>Above Average</v>
      </c>
    </row>
    <row r="265" spans="1:8" ht="15" customHeight="1" x14ac:dyDescent="0.25">
      <c r="A265" s="20" t="s">
        <v>330</v>
      </c>
      <c r="B265" s="20" t="s">
        <v>331</v>
      </c>
      <c r="C265" s="17">
        <v>4.7</v>
      </c>
      <c r="D265" s="19">
        <v>10820</v>
      </c>
      <c r="E265" s="21">
        <v>5</v>
      </c>
      <c r="F265" s="6">
        <v>2019</v>
      </c>
      <c r="G265" s="20" t="s">
        <v>9</v>
      </c>
      <c r="H265" s="20" t="str">
        <f t="shared" si="4"/>
        <v>Above Average</v>
      </c>
    </row>
    <row r="266" spans="1:8" ht="15" customHeight="1" x14ac:dyDescent="0.25">
      <c r="A266" s="20" t="s">
        <v>332</v>
      </c>
      <c r="B266" s="20" t="s">
        <v>333</v>
      </c>
      <c r="C266" s="17">
        <v>4.8</v>
      </c>
      <c r="D266" s="19">
        <v>548</v>
      </c>
      <c r="E266" s="21">
        <v>2</v>
      </c>
      <c r="F266" s="6">
        <v>2010</v>
      </c>
      <c r="G266" s="20" t="s">
        <v>12</v>
      </c>
      <c r="H266" s="20" t="str">
        <f t="shared" si="4"/>
        <v>Above Average</v>
      </c>
    </row>
    <row r="267" spans="1:8" ht="15" customHeight="1" x14ac:dyDescent="0.25">
      <c r="A267" s="20" t="s">
        <v>334</v>
      </c>
      <c r="B267" s="20" t="s">
        <v>335</v>
      </c>
      <c r="C267" s="17">
        <v>4.8</v>
      </c>
      <c r="D267" s="19">
        <v>16990</v>
      </c>
      <c r="E267" s="21">
        <v>27</v>
      </c>
      <c r="F267" s="6">
        <v>2017</v>
      </c>
      <c r="G267" s="20" t="s">
        <v>12</v>
      </c>
      <c r="H267" s="20" t="str">
        <f t="shared" si="4"/>
        <v>Above Average</v>
      </c>
    </row>
    <row r="268" spans="1:8" ht="15" customHeight="1" x14ac:dyDescent="0.25">
      <c r="A268" s="20" t="s">
        <v>334</v>
      </c>
      <c r="B268" s="20" t="s">
        <v>335</v>
      </c>
      <c r="C268" s="17">
        <v>4.8</v>
      </c>
      <c r="D268" s="19">
        <v>16990</v>
      </c>
      <c r="E268" s="21">
        <v>27</v>
      </c>
      <c r="F268" s="6">
        <v>2018</v>
      </c>
      <c r="G268" s="20" t="s">
        <v>12</v>
      </c>
      <c r="H268" s="20" t="str">
        <f t="shared" si="4"/>
        <v>Above Average</v>
      </c>
    </row>
    <row r="269" spans="1:8" ht="15" customHeight="1" x14ac:dyDescent="0.25">
      <c r="A269" s="20" t="s">
        <v>334</v>
      </c>
      <c r="B269" s="20" t="s">
        <v>335</v>
      </c>
      <c r="C269" s="17">
        <v>4.8</v>
      </c>
      <c r="D269" s="19">
        <v>16990</v>
      </c>
      <c r="E269" s="21">
        <v>27</v>
      </c>
      <c r="F269" s="6">
        <v>2019</v>
      </c>
      <c r="G269" s="20" t="s">
        <v>12</v>
      </c>
      <c r="H269" s="20" t="str">
        <f t="shared" si="4"/>
        <v>Above Average</v>
      </c>
    </row>
    <row r="270" spans="1:8" ht="15" customHeight="1" x14ac:dyDescent="0.25">
      <c r="A270" s="20" t="s">
        <v>336</v>
      </c>
      <c r="B270" s="20" t="s">
        <v>215</v>
      </c>
      <c r="C270" s="17">
        <v>4.7</v>
      </c>
      <c r="D270" s="19">
        <v>3503</v>
      </c>
      <c r="E270" s="21">
        <v>9</v>
      </c>
      <c r="F270" s="6">
        <v>2016</v>
      </c>
      <c r="G270" s="20" t="s">
        <v>12</v>
      </c>
      <c r="H270" s="20" t="str">
        <f t="shared" si="4"/>
        <v>Above Average</v>
      </c>
    </row>
    <row r="271" spans="1:8" ht="15" customHeight="1" x14ac:dyDescent="0.25">
      <c r="A271" s="20" t="s">
        <v>337</v>
      </c>
      <c r="B271" s="20" t="s">
        <v>338</v>
      </c>
      <c r="C271" s="17">
        <v>4.3</v>
      </c>
      <c r="D271" s="19">
        <v>13616</v>
      </c>
      <c r="E271" s="21">
        <v>10</v>
      </c>
      <c r="F271" s="6">
        <v>2012</v>
      </c>
      <c r="G271" s="20" t="s">
        <v>9</v>
      </c>
      <c r="H271" s="20" t="str">
        <f t="shared" si="4"/>
        <v>Poor</v>
      </c>
    </row>
    <row r="272" spans="1:8" ht="15" customHeight="1" x14ac:dyDescent="0.25">
      <c r="A272" s="20" t="s">
        <v>337</v>
      </c>
      <c r="B272" s="20" t="s">
        <v>338</v>
      </c>
      <c r="C272" s="17">
        <v>4.3</v>
      </c>
      <c r="D272" s="19">
        <v>13616</v>
      </c>
      <c r="E272" s="21">
        <v>10</v>
      </c>
      <c r="F272" s="6">
        <v>2013</v>
      </c>
      <c r="G272" s="20" t="s">
        <v>9</v>
      </c>
      <c r="H272" s="20" t="str">
        <f t="shared" si="4"/>
        <v>Poor</v>
      </c>
    </row>
    <row r="273" spans="1:8" ht="15" customHeight="1" x14ac:dyDescent="0.25">
      <c r="A273" s="20" t="s">
        <v>339</v>
      </c>
      <c r="B273" s="20" t="s">
        <v>340</v>
      </c>
      <c r="C273" s="17">
        <v>4.5</v>
      </c>
      <c r="D273" s="19">
        <v>8580</v>
      </c>
      <c r="E273" s="21">
        <v>46</v>
      </c>
      <c r="F273" s="6">
        <v>2009</v>
      </c>
      <c r="G273" s="20" t="s">
        <v>9</v>
      </c>
      <c r="H273" s="20" t="str">
        <f t="shared" si="4"/>
        <v>Poor</v>
      </c>
    </row>
    <row r="274" spans="1:8" ht="15" customHeight="1" x14ac:dyDescent="0.25">
      <c r="A274" s="20" t="s">
        <v>339</v>
      </c>
      <c r="B274" s="20" t="s">
        <v>340</v>
      </c>
      <c r="C274" s="17">
        <v>4.5</v>
      </c>
      <c r="D274" s="19">
        <v>8580</v>
      </c>
      <c r="E274" s="21">
        <v>46</v>
      </c>
      <c r="F274" s="6">
        <v>2010</v>
      </c>
      <c r="G274" s="20" t="s">
        <v>9</v>
      </c>
      <c r="H274" s="20" t="str">
        <f t="shared" si="4"/>
        <v>Poor</v>
      </c>
    </row>
    <row r="275" spans="1:8" ht="15" customHeight="1" x14ac:dyDescent="0.25">
      <c r="A275" s="20" t="s">
        <v>339</v>
      </c>
      <c r="B275" s="20" t="s">
        <v>340</v>
      </c>
      <c r="C275" s="17">
        <v>4.5</v>
      </c>
      <c r="D275" s="19">
        <v>8580</v>
      </c>
      <c r="E275" s="21">
        <v>46</v>
      </c>
      <c r="F275" s="6">
        <v>2011</v>
      </c>
      <c r="G275" s="20" t="s">
        <v>9</v>
      </c>
      <c r="H275" s="20" t="str">
        <f t="shared" si="4"/>
        <v>Poor</v>
      </c>
    </row>
    <row r="276" spans="1:8" ht="15" customHeight="1" x14ac:dyDescent="0.25">
      <c r="A276" s="20" t="s">
        <v>339</v>
      </c>
      <c r="B276" s="20" t="s">
        <v>340</v>
      </c>
      <c r="C276" s="17">
        <v>4.5</v>
      </c>
      <c r="D276" s="19">
        <v>8580</v>
      </c>
      <c r="E276" s="21">
        <v>46</v>
      </c>
      <c r="F276" s="6">
        <v>2012</v>
      </c>
      <c r="G276" s="20" t="s">
        <v>9</v>
      </c>
      <c r="H276" s="20" t="str">
        <f t="shared" si="4"/>
        <v>Poor</v>
      </c>
    </row>
    <row r="277" spans="1:8" ht="15" customHeight="1" x14ac:dyDescent="0.25">
      <c r="A277" s="20" t="s">
        <v>339</v>
      </c>
      <c r="B277" s="20" t="s">
        <v>340</v>
      </c>
      <c r="C277" s="17">
        <v>4.5</v>
      </c>
      <c r="D277" s="19">
        <v>8580</v>
      </c>
      <c r="E277" s="21">
        <v>46</v>
      </c>
      <c r="F277" s="6">
        <v>2013</v>
      </c>
      <c r="G277" s="20" t="s">
        <v>9</v>
      </c>
      <c r="H277" s="20" t="str">
        <f t="shared" si="4"/>
        <v>Poor</v>
      </c>
    </row>
    <row r="278" spans="1:8" ht="15" customHeight="1" x14ac:dyDescent="0.25">
      <c r="A278" s="20" t="s">
        <v>339</v>
      </c>
      <c r="B278" s="20" t="s">
        <v>340</v>
      </c>
      <c r="C278" s="17">
        <v>4.5</v>
      </c>
      <c r="D278" s="19">
        <v>8580</v>
      </c>
      <c r="E278" s="21">
        <v>46</v>
      </c>
      <c r="F278" s="6">
        <v>2014</v>
      </c>
      <c r="G278" s="20" t="s">
        <v>9</v>
      </c>
      <c r="H278" s="20" t="str">
        <f t="shared" si="4"/>
        <v>Poor</v>
      </c>
    </row>
    <row r="279" spans="1:8" ht="15" customHeight="1" x14ac:dyDescent="0.25">
      <c r="A279" s="20" t="s">
        <v>339</v>
      </c>
      <c r="B279" s="20" t="s">
        <v>340</v>
      </c>
      <c r="C279" s="17">
        <v>4.5</v>
      </c>
      <c r="D279" s="19">
        <v>8580</v>
      </c>
      <c r="E279" s="21">
        <v>46</v>
      </c>
      <c r="F279" s="6">
        <v>2015</v>
      </c>
      <c r="G279" s="20" t="s">
        <v>9</v>
      </c>
      <c r="H279" s="20" t="str">
        <f t="shared" si="4"/>
        <v>Poor</v>
      </c>
    </row>
    <row r="280" spans="1:8" ht="15" customHeight="1" x14ac:dyDescent="0.25">
      <c r="A280" s="20" t="s">
        <v>339</v>
      </c>
      <c r="B280" s="20" t="s">
        <v>340</v>
      </c>
      <c r="C280" s="17">
        <v>4.5</v>
      </c>
      <c r="D280" s="19">
        <v>8580</v>
      </c>
      <c r="E280" s="21">
        <v>46</v>
      </c>
      <c r="F280" s="6">
        <v>2016</v>
      </c>
      <c r="G280" s="20" t="s">
        <v>9</v>
      </c>
      <c r="H280" s="20" t="str">
        <f t="shared" si="4"/>
        <v>Poor</v>
      </c>
    </row>
    <row r="281" spans="1:8" ht="15" customHeight="1" x14ac:dyDescent="0.25">
      <c r="A281" s="20" t="s">
        <v>339</v>
      </c>
      <c r="B281" s="20" t="s">
        <v>340</v>
      </c>
      <c r="C281" s="17">
        <v>4.5</v>
      </c>
      <c r="D281" s="19">
        <v>8580</v>
      </c>
      <c r="E281" s="21">
        <v>46</v>
      </c>
      <c r="F281" s="6">
        <v>2017</v>
      </c>
      <c r="G281" s="20" t="s">
        <v>9</v>
      </c>
      <c r="H281" s="20" t="str">
        <f t="shared" si="4"/>
        <v>Poor</v>
      </c>
    </row>
    <row r="282" spans="1:8" ht="15" customHeight="1" x14ac:dyDescent="0.25">
      <c r="A282" s="20" t="s">
        <v>339</v>
      </c>
      <c r="B282" s="20" t="s">
        <v>340</v>
      </c>
      <c r="C282" s="17">
        <v>4.5</v>
      </c>
      <c r="D282" s="19">
        <v>8580</v>
      </c>
      <c r="E282" s="21">
        <v>46</v>
      </c>
      <c r="F282" s="6">
        <v>2018</v>
      </c>
      <c r="G282" s="20" t="s">
        <v>9</v>
      </c>
      <c r="H282" s="20" t="str">
        <f t="shared" si="4"/>
        <v>Poor</v>
      </c>
    </row>
    <row r="283" spans="1:8" ht="15" customHeight="1" x14ac:dyDescent="0.25">
      <c r="A283" s="20" t="s">
        <v>341</v>
      </c>
      <c r="B283" s="20" t="s">
        <v>342</v>
      </c>
      <c r="C283" s="17">
        <v>4.8</v>
      </c>
      <c r="D283" s="19">
        <v>4757</v>
      </c>
      <c r="E283" s="21">
        <v>4</v>
      </c>
      <c r="F283" s="6">
        <v>2017</v>
      </c>
      <c r="G283" s="20" t="s">
        <v>12</v>
      </c>
      <c r="H283" s="20" t="str">
        <f t="shared" si="4"/>
        <v>Above Average</v>
      </c>
    </row>
    <row r="284" spans="1:8" ht="15" customHeight="1" x14ac:dyDescent="0.25">
      <c r="A284" s="20" t="s">
        <v>343</v>
      </c>
      <c r="B284" s="20" t="s">
        <v>344</v>
      </c>
      <c r="C284" s="17">
        <v>4.5999999999999996</v>
      </c>
      <c r="D284" s="19">
        <v>10009</v>
      </c>
      <c r="E284" s="21">
        <v>20</v>
      </c>
      <c r="F284" s="6">
        <v>2012</v>
      </c>
      <c r="G284" s="20" t="s">
        <v>9</v>
      </c>
      <c r="H284" s="20" t="str">
        <f t="shared" si="4"/>
        <v>Average</v>
      </c>
    </row>
    <row r="285" spans="1:8" ht="15" customHeight="1" x14ac:dyDescent="0.25">
      <c r="A285" s="20" t="s">
        <v>343</v>
      </c>
      <c r="B285" s="20" t="s">
        <v>344</v>
      </c>
      <c r="C285" s="17">
        <v>4.5999999999999996</v>
      </c>
      <c r="D285" s="19">
        <v>10009</v>
      </c>
      <c r="E285" s="21">
        <v>7</v>
      </c>
      <c r="F285" s="6">
        <v>2013</v>
      </c>
      <c r="G285" s="20" t="s">
        <v>9</v>
      </c>
      <c r="H285" s="20" t="str">
        <f t="shared" si="4"/>
        <v>Average</v>
      </c>
    </row>
    <row r="286" spans="1:8" ht="15" customHeight="1" x14ac:dyDescent="0.25">
      <c r="A286" s="20" t="s">
        <v>345</v>
      </c>
      <c r="B286" s="20" t="s">
        <v>346</v>
      </c>
      <c r="C286" s="17">
        <v>4.7</v>
      </c>
      <c r="D286" s="19">
        <v>1985</v>
      </c>
      <c r="E286" s="21">
        <v>9</v>
      </c>
      <c r="F286" s="6">
        <v>2010</v>
      </c>
      <c r="G286" s="20" t="s">
        <v>9</v>
      </c>
      <c r="H286" s="20" t="str">
        <f t="shared" si="4"/>
        <v>Above Average</v>
      </c>
    </row>
    <row r="287" spans="1:8" ht="15" customHeight="1" x14ac:dyDescent="0.25">
      <c r="A287" s="20" t="s">
        <v>345</v>
      </c>
      <c r="B287" s="20" t="s">
        <v>346</v>
      </c>
      <c r="C287" s="17">
        <v>4.7</v>
      </c>
      <c r="D287" s="19">
        <v>1985</v>
      </c>
      <c r="E287" s="21">
        <v>9</v>
      </c>
      <c r="F287" s="6">
        <v>2011</v>
      </c>
      <c r="G287" s="20" t="s">
        <v>9</v>
      </c>
      <c r="H287" s="20" t="str">
        <f t="shared" si="4"/>
        <v>Above Average</v>
      </c>
    </row>
    <row r="288" spans="1:8" ht="15" customHeight="1" x14ac:dyDescent="0.25">
      <c r="A288" s="20" t="s">
        <v>347</v>
      </c>
      <c r="B288" s="20" t="s">
        <v>348</v>
      </c>
      <c r="C288" s="17">
        <v>4.5999999999999996</v>
      </c>
      <c r="D288" s="19">
        <v>22536</v>
      </c>
      <c r="E288" s="21">
        <v>12</v>
      </c>
      <c r="F288" s="6">
        <v>2017</v>
      </c>
      <c r="G288" s="20" t="s">
        <v>12</v>
      </c>
      <c r="H288" s="20" t="str">
        <f t="shared" si="4"/>
        <v>Average</v>
      </c>
    </row>
    <row r="289" spans="1:8" ht="15" customHeight="1" x14ac:dyDescent="0.25">
      <c r="A289" s="20" t="s">
        <v>347</v>
      </c>
      <c r="B289" s="20" t="s">
        <v>348</v>
      </c>
      <c r="C289" s="17">
        <v>4.5999999999999996</v>
      </c>
      <c r="D289" s="19">
        <v>22536</v>
      </c>
      <c r="E289" s="21">
        <v>12</v>
      </c>
      <c r="F289" s="6">
        <v>2018</v>
      </c>
      <c r="G289" s="20" t="s">
        <v>12</v>
      </c>
      <c r="H289" s="20" t="str">
        <f t="shared" si="4"/>
        <v>Average</v>
      </c>
    </row>
    <row r="290" spans="1:8" ht="15" customHeight="1" x14ac:dyDescent="0.25">
      <c r="A290" s="20" t="s">
        <v>349</v>
      </c>
      <c r="B290" s="20" t="s">
        <v>350</v>
      </c>
      <c r="C290" s="17">
        <v>4.9000000000000004</v>
      </c>
      <c r="D290" s="19">
        <v>7150</v>
      </c>
      <c r="E290" s="21">
        <v>12</v>
      </c>
      <c r="F290" s="6">
        <v>2013</v>
      </c>
      <c r="G290" s="20" t="s">
        <v>12</v>
      </c>
      <c r="H290" s="20" t="str">
        <f t="shared" si="4"/>
        <v>Exceptional</v>
      </c>
    </row>
    <row r="291" spans="1:8" ht="15" customHeight="1" x14ac:dyDescent="0.25">
      <c r="A291" s="20" t="s">
        <v>351</v>
      </c>
      <c r="B291" s="20" t="s">
        <v>350</v>
      </c>
      <c r="C291" s="17">
        <v>4.9000000000000004</v>
      </c>
      <c r="D291" s="19">
        <v>3836</v>
      </c>
      <c r="E291" s="21">
        <v>12</v>
      </c>
      <c r="F291" s="6">
        <v>2014</v>
      </c>
      <c r="G291" s="20" t="s">
        <v>12</v>
      </c>
      <c r="H291" s="20" t="str">
        <f t="shared" si="4"/>
        <v>Exceptional</v>
      </c>
    </row>
    <row r="292" spans="1:8" ht="15" customHeight="1" x14ac:dyDescent="0.25">
      <c r="A292" s="20" t="s">
        <v>352</v>
      </c>
      <c r="B292" s="20" t="s">
        <v>353</v>
      </c>
      <c r="C292" s="17">
        <v>4.8</v>
      </c>
      <c r="D292" s="19">
        <v>7802</v>
      </c>
      <c r="E292" s="21">
        <v>20</v>
      </c>
      <c r="F292" s="6">
        <v>2018</v>
      </c>
      <c r="G292" s="20" t="s">
        <v>9</v>
      </c>
      <c r="H292" s="20" t="str">
        <f t="shared" si="4"/>
        <v>Above Average</v>
      </c>
    </row>
    <row r="293" spans="1:8" ht="15" customHeight="1" x14ac:dyDescent="0.25">
      <c r="A293" s="20" t="s">
        <v>352</v>
      </c>
      <c r="B293" s="20" t="s">
        <v>353</v>
      </c>
      <c r="C293" s="17">
        <v>4.8</v>
      </c>
      <c r="D293" s="19">
        <v>7802</v>
      </c>
      <c r="E293" s="21">
        <v>20</v>
      </c>
      <c r="F293" s="6">
        <v>2019</v>
      </c>
      <c r="G293" s="20" t="s">
        <v>9</v>
      </c>
      <c r="H293" s="20" t="str">
        <f t="shared" si="4"/>
        <v>Above Average</v>
      </c>
    </row>
    <row r="294" spans="1:8" ht="15" customHeight="1" x14ac:dyDescent="0.25">
      <c r="A294" s="20" t="s">
        <v>354</v>
      </c>
      <c r="B294" s="20" t="s">
        <v>355</v>
      </c>
      <c r="C294" s="17">
        <v>4.5999999999999996</v>
      </c>
      <c r="D294" s="19">
        <v>3619</v>
      </c>
      <c r="E294" s="21">
        <v>10</v>
      </c>
      <c r="F294" s="6">
        <v>2010</v>
      </c>
      <c r="G294" s="20" t="s">
        <v>12</v>
      </c>
      <c r="H294" s="20" t="str">
        <f t="shared" ref="H294:H357" si="5">IF(C294&gt;4.8,"Exceptional",IF(C294&gt;4.6,"Above Average",IF(C294&gt;4.5,"Average",IF(C294&gt;4,"Poor","Very Poor"))))</f>
        <v>Average</v>
      </c>
    </row>
    <row r="295" spans="1:8" ht="15" customHeight="1" x14ac:dyDescent="0.25">
      <c r="A295" s="20" t="s">
        <v>356</v>
      </c>
      <c r="B295" s="20" t="s">
        <v>357</v>
      </c>
      <c r="C295" s="17">
        <v>4.8</v>
      </c>
      <c r="D295" s="19">
        <v>23047</v>
      </c>
      <c r="E295" s="21">
        <v>6</v>
      </c>
      <c r="F295" s="6">
        <v>2018</v>
      </c>
      <c r="G295" s="20" t="s">
        <v>9</v>
      </c>
      <c r="H295" s="20" t="str">
        <f t="shared" si="5"/>
        <v>Above Average</v>
      </c>
    </row>
    <row r="296" spans="1:8" ht="15" customHeight="1" x14ac:dyDescent="0.25">
      <c r="A296" s="20" t="s">
        <v>356</v>
      </c>
      <c r="B296" s="20" t="s">
        <v>357</v>
      </c>
      <c r="C296" s="17">
        <v>4.8</v>
      </c>
      <c r="D296" s="19">
        <v>23047</v>
      </c>
      <c r="E296" s="21">
        <v>6</v>
      </c>
      <c r="F296" s="6">
        <v>2019</v>
      </c>
      <c r="G296" s="20" t="s">
        <v>9</v>
      </c>
      <c r="H296" s="20" t="str">
        <f t="shared" si="5"/>
        <v>Above Average</v>
      </c>
    </row>
    <row r="297" spans="1:8" ht="15" customHeight="1" x14ac:dyDescent="0.25">
      <c r="A297" s="20" t="s">
        <v>358</v>
      </c>
      <c r="B297" s="20" t="s">
        <v>149</v>
      </c>
      <c r="C297" s="17">
        <v>4.7</v>
      </c>
      <c r="D297" s="19">
        <v>9366</v>
      </c>
      <c r="E297" s="21">
        <v>9</v>
      </c>
      <c r="F297" s="6">
        <v>2015</v>
      </c>
      <c r="G297" s="20" t="s">
        <v>9</v>
      </c>
      <c r="H297" s="20" t="str">
        <f t="shared" si="5"/>
        <v>Above Average</v>
      </c>
    </row>
    <row r="298" spans="1:8" ht="15" customHeight="1" x14ac:dyDescent="0.25">
      <c r="A298" s="20" t="s">
        <v>359</v>
      </c>
      <c r="B298" s="20" t="s">
        <v>360</v>
      </c>
      <c r="C298" s="17">
        <v>4.7</v>
      </c>
      <c r="D298" s="19">
        <v>1265</v>
      </c>
      <c r="E298" s="21">
        <v>11</v>
      </c>
      <c r="F298" s="6">
        <v>2010</v>
      </c>
      <c r="G298" s="20" t="s">
        <v>9</v>
      </c>
      <c r="H298" s="20" t="str">
        <f t="shared" si="5"/>
        <v>Above Average</v>
      </c>
    </row>
    <row r="299" spans="1:8" ht="15" customHeight="1" x14ac:dyDescent="0.25">
      <c r="A299" s="20" t="s">
        <v>361</v>
      </c>
      <c r="B299" s="20" t="s">
        <v>362</v>
      </c>
      <c r="C299" s="17">
        <v>4.8</v>
      </c>
      <c r="D299" s="19">
        <v>3923</v>
      </c>
      <c r="E299" s="21">
        <v>16</v>
      </c>
      <c r="F299" s="6">
        <v>2018</v>
      </c>
      <c r="G299" s="20" t="s">
        <v>9</v>
      </c>
      <c r="H299" s="20" t="str">
        <f t="shared" si="5"/>
        <v>Above Average</v>
      </c>
    </row>
    <row r="300" spans="1:8" ht="15" customHeight="1" x14ac:dyDescent="0.25">
      <c r="A300" s="20" t="s">
        <v>363</v>
      </c>
      <c r="B300" s="20" t="s">
        <v>364</v>
      </c>
      <c r="C300" s="17">
        <v>4.0999999999999996</v>
      </c>
      <c r="D300" s="19">
        <v>2272</v>
      </c>
      <c r="E300" s="21">
        <v>6</v>
      </c>
      <c r="F300" s="6">
        <v>2013</v>
      </c>
      <c r="G300" s="20" t="s">
        <v>9</v>
      </c>
      <c r="H300" s="20" t="str">
        <f t="shared" si="5"/>
        <v>Poor</v>
      </c>
    </row>
    <row r="301" spans="1:8" ht="15" customHeight="1" x14ac:dyDescent="0.25">
      <c r="A301" s="20" t="s">
        <v>365</v>
      </c>
      <c r="B301" s="20" t="s">
        <v>105</v>
      </c>
      <c r="C301" s="17">
        <v>4.7</v>
      </c>
      <c r="D301" s="19">
        <v>973</v>
      </c>
      <c r="E301" s="21">
        <v>25</v>
      </c>
      <c r="F301" s="6">
        <v>2009</v>
      </c>
      <c r="G301" s="20" t="s">
        <v>12</v>
      </c>
      <c r="H301" s="20" t="str">
        <f t="shared" si="5"/>
        <v>Above Average</v>
      </c>
    </row>
    <row r="302" spans="1:8" ht="15" customHeight="1" x14ac:dyDescent="0.25">
      <c r="A302" s="20" t="s">
        <v>366</v>
      </c>
      <c r="B302" s="20" t="s">
        <v>124</v>
      </c>
      <c r="C302" s="17">
        <v>4.5999999999999996</v>
      </c>
      <c r="D302" s="19">
        <v>220</v>
      </c>
      <c r="E302" s="21">
        <v>17</v>
      </c>
      <c r="F302" s="6">
        <v>2013</v>
      </c>
      <c r="G302" s="20" t="s">
        <v>9</v>
      </c>
      <c r="H302" s="20" t="str">
        <f t="shared" si="5"/>
        <v>Average</v>
      </c>
    </row>
    <row r="303" spans="1:8" ht="15" customHeight="1" x14ac:dyDescent="0.25">
      <c r="A303" s="20" t="s">
        <v>367</v>
      </c>
      <c r="B303" s="20" t="s">
        <v>275</v>
      </c>
      <c r="C303" s="17">
        <v>4.5999999999999996</v>
      </c>
      <c r="D303" s="19">
        <v>7827</v>
      </c>
      <c r="E303" s="21">
        <v>20</v>
      </c>
      <c r="F303" s="6">
        <v>2011</v>
      </c>
      <c r="G303" s="20" t="s">
        <v>9</v>
      </c>
      <c r="H303" s="20" t="str">
        <f t="shared" si="5"/>
        <v>Average</v>
      </c>
    </row>
    <row r="304" spans="1:8" ht="15" customHeight="1" x14ac:dyDescent="0.25">
      <c r="A304" s="20" t="s">
        <v>367</v>
      </c>
      <c r="B304" s="20" t="s">
        <v>275</v>
      </c>
      <c r="C304" s="17">
        <v>4.5999999999999996</v>
      </c>
      <c r="D304" s="19">
        <v>7827</v>
      </c>
      <c r="E304" s="21">
        <v>20</v>
      </c>
      <c r="F304" s="6">
        <v>2012</v>
      </c>
      <c r="G304" s="20" t="s">
        <v>9</v>
      </c>
      <c r="H304" s="20" t="str">
        <f t="shared" si="5"/>
        <v>Average</v>
      </c>
    </row>
    <row r="305" spans="1:8" ht="15" customHeight="1" x14ac:dyDescent="0.25">
      <c r="A305" s="20" t="s">
        <v>368</v>
      </c>
      <c r="B305" s="20" t="s">
        <v>369</v>
      </c>
      <c r="C305" s="17">
        <v>4.9000000000000004</v>
      </c>
      <c r="D305" s="19">
        <v>9382</v>
      </c>
      <c r="E305" s="21">
        <v>6</v>
      </c>
      <c r="F305" s="6">
        <v>2019</v>
      </c>
      <c r="G305" s="20" t="s">
        <v>12</v>
      </c>
      <c r="H305" s="20" t="str">
        <f t="shared" si="5"/>
        <v>Exceptional</v>
      </c>
    </row>
    <row r="306" spans="1:8" ht="15" customHeight="1" x14ac:dyDescent="0.25">
      <c r="A306" s="20" t="s">
        <v>370</v>
      </c>
      <c r="B306" s="20" t="s">
        <v>371</v>
      </c>
      <c r="C306" s="17">
        <v>4</v>
      </c>
      <c r="D306" s="19">
        <v>5069</v>
      </c>
      <c r="E306" s="21">
        <v>17</v>
      </c>
      <c r="F306" s="6">
        <v>2009</v>
      </c>
      <c r="G306" s="20" t="s">
        <v>9</v>
      </c>
      <c r="H306" s="20" t="str">
        <f t="shared" si="5"/>
        <v>Very Poor</v>
      </c>
    </row>
    <row r="307" spans="1:8" ht="15" customHeight="1" x14ac:dyDescent="0.25">
      <c r="A307" s="20" t="s">
        <v>370</v>
      </c>
      <c r="B307" s="20" t="s">
        <v>371</v>
      </c>
      <c r="C307" s="17">
        <v>4</v>
      </c>
      <c r="D307" s="19">
        <v>5069</v>
      </c>
      <c r="E307" s="21">
        <v>17</v>
      </c>
      <c r="F307" s="6">
        <v>2010</v>
      </c>
      <c r="G307" s="20" t="s">
        <v>9</v>
      </c>
      <c r="H307" s="20" t="str">
        <f t="shared" si="5"/>
        <v>Very Poor</v>
      </c>
    </row>
    <row r="308" spans="1:8" ht="15" customHeight="1" x14ac:dyDescent="0.25">
      <c r="A308" s="20" t="s">
        <v>370</v>
      </c>
      <c r="B308" s="20" t="s">
        <v>371</v>
      </c>
      <c r="C308" s="17">
        <v>4</v>
      </c>
      <c r="D308" s="19">
        <v>5069</v>
      </c>
      <c r="E308" s="21">
        <v>17</v>
      </c>
      <c r="F308" s="6">
        <v>2011</v>
      </c>
      <c r="G308" s="20" t="s">
        <v>9</v>
      </c>
      <c r="H308" s="20" t="str">
        <f t="shared" si="5"/>
        <v>Very Poor</v>
      </c>
    </row>
    <row r="309" spans="1:8" ht="15" customHeight="1" x14ac:dyDescent="0.25">
      <c r="A309" s="20" t="s">
        <v>370</v>
      </c>
      <c r="B309" s="20" t="s">
        <v>371</v>
      </c>
      <c r="C309" s="17">
        <v>4</v>
      </c>
      <c r="D309" s="19">
        <v>5069</v>
      </c>
      <c r="E309" s="21">
        <v>17</v>
      </c>
      <c r="F309" s="6">
        <v>2012</v>
      </c>
      <c r="G309" s="20" t="s">
        <v>9</v>
      </c>
      <c r="H309" s="20" t="str">
        <f t="shared" si="5"/>
        <v>Very Poor</v>
      </c>
    </row>
    <row r="310" spans="1:8" ht="15" customHeight="1" x14ac:dyDescent="0.25">
      <c r="A310" s="20" t="s">
        <v>370</v>
      </c>
      <c r="B310" s="20" t="s">
        <v>371</v>
      </c>
      <c r="C310" s="17">
        <v>4</v>
      </c>
      <c r="D310" s="19">
        <v>5069</v>
      </c>
      <c r="E310" s="21">
        <v>17</v>
      </c>
      <c r="F310" s="6">
        <v>2013</v>
      </c>
      <c r="G310" s="20" t="s">
        <v>9</v>
      </c>
      <c r="H310" s="20" t="str">
        <f t="shared" si="5"/>
        <v>Very Poor</v>
      </c>
    </row>
    <row r="311" spans="1:8" ht="15" customHeight="1" x14ac:dyDescent="0.25">
      <c r="A311" s="20" t="s">
        <v>370</v>
      </c>
      <c r="B311" s="20" t="s">
        <v>371</v>
      </c>
      <c r="C311" s="17">
        <v>4</v>
      </c>
      <c r="D311" s="19">
        <v>5069</v>
      </c>
      <c r="E311" s="21">
        <v>17</v>
      </c>
      <c r="F311" s="6">
        <v>2014</v>
      </c>
      <c r="G311" s="20" t="s">
        <v>9</v>
      </c>
      <c r="H311" s="20" t="str">
        <f t="shared" si="5"/>
        <v>Very Poor</v>
      </c>
    </row>
    <row r="312" spans="1:8" ht="15" customHeight="1" x14ac:dyDescent="0.25">
      <c r="A312" s="20" t="s">
        <v>370</v>
      </c>
      <c r="B312" s="20" t="s">
        <v>371</v>
      </c>
      <c r="C312" s="17">
        <v>4</v>
      </c>
      <c r="D312" s="19">
        <v>5069</v>
      </c>
      <c r="E312" s="21">
        <v>17</v>
      </c>
      <c r="F312" s="6">
        <v>2015</v>
      </c>
      <c r="G312" s="20" t="s">
        <v>9</v>
      </c>
      <c r="H312" s="20" t="str">
        <f t="shared" si="5"/>
        <v>Very Poor</v>
      </c>
    </row>
    <row r="313" spans="1:8" ht="15" customHeight="1" x14ac:dyDescent="0.25">
      <c r="A313" s="20" t="s">
        <v>370</v>
      </c>
      <c r="B313" s="20" t="s">
        <v>371</v>
      </c>
      <c r="C313" s="17">
        <v>4</v>
      </c>
      <c r="D313" s="19">
        <v>5069</v>
      </c>
      <c r="E313" s="21">
        <v>17</v>
      </c>
      <c r="F313" s="6">
        <v>2016</v>
      </c>
      <c r="G313" s="20" t="s">
        <v>9</v>
      </c>
      <c r="H313" s="20" t="str">
        <f t="shared" si="5"/>
        <v>Very Poor</v>
      </c>
    </row>
    <row r="314" spans="1:8" ht="15" customHeight="1" x14ac:dyDescent="0.25">
      <c r="A314" s="20" t="s">
        <v>370</v>
      </c>
      <c r="B314" s="20" t="s">
        <v>371</v>
      </c>
      <c r="C314" s="17">
        <v>4</v>
      </c>
      <c r="D314" s="19">
        <v>5069</v>
      </c>
      <c r="E314" s="21">
        <v>17</v>
      </c>
      <c r="F314" s="6">
        <v>2017</v>
      </c>
      <c r="G314" s="20" t="s">
        <v>9</v>
      </c>
      <c r="H314" s="20" t="str">
        <f t="shared" si="5"/>
        <v>Very Poor</v>
      </c>
    </row>
    <row r="315" spans="1:8" ht="15" customHeight="1" x14ac:dyDescent="0.25">
      <c r="A315" s="20" t="s">
        <v>372</v>
      </c>
      <c r="B315" s="20" t="s">
        <v>373</v>
      </c>
      <c r="C315" s="17">
        <v>4.5</v>
      </c>
      <c r="D315" s="19">
        <v>1583</v>
      </c>
      <c r="E315" s="21">
        <v>18</v>
      </c>
      <c r="F315" s="6">
        <v>2009</v>
      </c>
      <c r="G315" s="20" t="s">
        <v>9</v>
      </c>
      <c r="H315" s="20" t="str">
        <f t="shared" si="5"/>
        <v>Poor</v>
      </c>
    </row>
    <row r="316" spans="1:8" ht="15" customHeight="1" x14ac:dyDescent="0.25">
      <c r="A316" s="20" t="s">
        <v>374</v>
      </c>
      <c r="B316" s="20" t="s">
        <v>375</v>
      </c>
      <c r="C316" s="17">
        <v>4.5999999999999996</v>
      </c>
      <c r="D316" s="19">
        <v>1907</v>
      </c>
      <c r="E316" s="21">
        <v>13</v>
      </c>
      <c r="F316" s="6">
        <v>2010</v>
      </c>
      <c r="G316" s="20" t="s">
        <v>9</v>
      </c>
      <c r="H316" s="20" t="str">
        <f t="shared" si="5"/>
        <v>Average</v>
      </c>
    </row>
    <row r="317" spans="1:8" ht="15" customHeight="1" x14ac:dyDescent="0.25">
      <c r="A317" s="20" t="s">
        <v>376</v>
      </c>
      <c r="B317" s="20" t="s">
        <v>377</v>
      </c>
      <c r="C317" s="17">
        <v>4.5</v>
      </c>
      <c r="D317" s="19">
        <v>23114</v>
      </c>
      <c r="E317" s="21">
        <v>18</v>
      </c>
      <c r="F317" s="6">
        <v>2013</v>
      </c>
      <c r="G317" s="20" t="s">
        <v>12</v>
      </c>
      <c r="H317" s="20" t="str">
        <f t="shared" si="5"/>
        <v>Poor</v>
      </c>
    </row>
    <row r="318" spans="1:8" ht="15" customHeight="1" x14ac:dyDescent="0.25">
      <c r="A318" s="20" t="s">
        <v>378</v>
      </c>
      <c r="B318" s="20" t="s">
        <v>379</v>
      </c>
      <c r="C318" s="17">
        <v>4.4000000000000004</v>
      </c>
      <c r="D318" s="19">
        <v>637</v>
      </c>
      <c r="E318" s="21">
        <v>20</v>
      </c>
      <c r="F318" s="6">
        <v>2010</v>
      </c>
      <c r="G318" s="20" t="s">
        <v>9</v>
      </c>
      <c r="H318" s="20" t="str">
        <f t="shared" si="5"/>
        <v>Poor</v>
      </c>
    </row>
    <row r="319" spans="1:8" ht="15" customHeight="1" x14ac:dyDescent="0.25">
      <c r="A319" s="20" t="s">
        <v>378</v>
      </c>
      <c r="B319" s="20" t="s">
        <v>379</v>
      </c>
      <c r="C319" s="17">
        <v>4.4000000000000004</v>
      </c>
      <c r="D319" s="19">
        <v>637</v>
      </c>
      <c r="E319" s="21">
        <v>20</v>
      </c>
      <c r="F319" s="6">
        <v>2011</v>
      </c>
      <c r="G319" s="20" t="s">
        <v>9</v>
      </c>
      <c r="H319" s="20" t="str">
        <f t="shared" si="5"/>
        <v>Poor</v>
      </c>
    </row>
    <row r="320" spans="1:8" ht="15" customHeight="1" x14ac:dyDescent="0.25">
      <c r="A320" s="20" t="s">
        <v>380</v>
      </c>
      <c r="B320" s="20" t="s">
        <v>381</v>
      </c>
      <c r="C320" s="17">
        <v>4.3</v>
      </c>
      <c r="D320" s="19">
        <v>2314</v>
      </c>
      <c r="E320" s="21">
        <v>22</v>
      </c>
      <c r="F320" s="6">
        <v>2011</v>
      </c>
      <c r="G320" s="20" t="s">
        <v>9</v>
      </c>
      <c r="H320" s="20" t="str">
        <f t="shared" si="5"/>
        <v>Poor</v>
      </c>
    </row>
    <row r="321" spans="1:8" ht="15" customHeight="1" x14ac:dyDescent="0.25">
      <c r="A321" s="20" t="s">
        <v>382</v>
      </c>
      <c r="B321" s="20" t="s">
        <v>383</v>
      </c>
      <c r="C321" s="17">
        <v>4.3</v>
      </c>
      <c r="D321" s="19">
        <v>4587</v>
      </c>
      <c r="E321" s="21">
        <v>21</v>
      </c>
      <c r="F321" s="6">
        <v>2011</v>
      </c>
      <c r="G321" s="20" t="s">
        <v>9</v>
      </c>
      <c r="H321" s="20" t="str">
        <f t="shared" si="5"/>
        <v>Poor</v>
      </c>
    </row>
    <row r="322" spans="1:8" ht="15" customHeight="1" x14ac:dyDescent="0.25">
      <c r="A322" s="20" t="s">
        <v>384</v>
      </c>
      <c r="B322" s="20" t="s">
        <v>385</v>
      </c>
      <c r="C322" s="17">
        <v>4.7</v>
      </c>
      <c r="D322" s="19">
        <v>3477</v>
      </c>
      <c r="E322" s="21">
        <v>28</v>
      </c>
      <c r="F322" s="6">
        <v>2010</v>
      </c>
      <c r="G322" s="20" t="s">
        <v>9</v>
      </c>
      <c r="H322" s="20" t="str">
        <f t="shared" si="5"/>
        <v>Above Average</v>
      </c>
    </row>
    <row r="323" spans="1:8" ht="15" customHeight="1" x14ac:dyDescent="0.25">
      <c r="A323" s="20" t="s">
        <v>384</v>
      </c>
      <c r="B323" s="20" t="s">
        <v>385</v>
      </c>
      <c r="C323" s="17">
        <v>4.7</v>
      </c>
      <c r="D323" s="19">
        <v>3477</v>
      </c>
      <c r="E323" s="21">
        <v>28</v>
      </c>
      <c r="F323" s="6">
        <v>2011</v>
      </c>
      <c r="G323" s="20" t="s">
        <v>9</v>
      </c>
      <c r="H323" s="20" t="str">
        <f t="shared" si="5"/>
        <v>Above Average</v>
      </c>
    </row>
    <row r="324" spans="1:8" ht="15" customHeight="1" x14ac:dyDescent="0.25">
      <c r="A324" s="20" t="s">
        <v>384</v>
      </c>
      <c r="B324" s="20" t="s">
        <v>385</v>
      </c>
      <c r="C324" s="17">
        <v>4.7</v>
      </c>
      <c r="D324" s="19">
        <v>3477</v>
      </c>
      <c r="E324" s="21">
        <v>28</v>
      </c>
      <c r="F324" s="6">
        <v>2012</v>
      </c>
      <c r="G324" s="20" t="s">
        <v>9</v>
      </c>
      <c r="H324" s="20" t="str">
        <f t="shared" si="5"/>
        <v>Above Average</v>
      </c>
    </row>
    <row r="325" spans="1:8" ht="15" customHeight="1" x14ac:dyDescent="0.25">
      <c r="A325" s="20" t="s">
        <v>384</v>
      </c>
      <c r="B325" s="20" t="s">
        <v>385</v>
      </c>
      <c r="C325" s="17">
        <v>4.7</v>
      </c>
      <c r="D325" s="19">
        <v>3477</v>
      </c>
      <c r="E325" s="21">
        <v>28</v>
      </c>
      <c r="F325" s="6">
        <v>2013</v>
      </c>
      <c r="G325" s="20" t="s">
        <v>9</v>
      </c>
      <c r="H325" s="20" t="str">
        <f t="shared" si="5"/>
        <v>Above Average</v>
      </c>
    </row>
    <row r="326" spans="1:8" ht="15" customHeight="1" x14ac:dyDescent="0.25">
      <c r="A326" s="20" t="s">
        <v>384</v>
      </c>
      <c r="B326" s="20" t="s">
        <v>385</v>
      </c>
      <c r="C326" s="17">
        <v>4.7</v>
      </c>
      <c r="D326" s="19">
        <v>3477</v>
      </c>
      <c r="E326" s="21">
        <v>28</v>
      </c>
      <c r="F326" s="6">
        <v>2014</v>
      </c>
      <c r="G326" s="20" t="s">
        <v>9</v>
      </c>
      <c r="H326" s="20" t="str">
        <f t="shared" si="5"/>
        <v>Above Average</v>
      </c>
    </row>
    <row r="327" spans="1:8" ht="15" customHeight="1" x14ac:dyDescent="0.25">
      <c r="A327" s="20" t="s">
        <v>386</v>
      </c>
      <c r="B327" s="20" t="s">
        <v>385</v>
      </c>
      <c r="C327" s="17">
        <v>4.8</v>
      </c>
      <c r="D327" s="19">
        <v>25554</v>
      </c>
      <c r="E327" s="21">
        <v>8</v>
      </c>
      <c r="F327" s="6">
        <v>2015</v>
      </c>
      <c r="G327" s="20" t="s">
        <v>9</v>
      </c>
      <c r="H327" s="20" t="str">
        <f t="shared" si="5"/>
        <v>Above Average</v>
      </c>
    </row>
    <row r="328" spans="1:8" ht="15" customHeight="1" x14ac:dyDescent="0.25">
      <c r="A328" s="20" t="s">
        <v>386</v>
      </c>
      <c r="B328" s="20" t="s">
        <v>385</v>
      </c>
      <c r="C328" s="17">
        <v>4.8</v>
      </c>
      <c r="D328" s="19">
        <v>25554</v>
      </c>
      <c r="E328" s="21">
        <v>8</v>
      </c>
      <c r="F328" s="6">
        <v>2016</v>
      </c>
      <c r="G328" s="20" t="s">
        <v>9</v>
      </c>
      <c r="H328" s="20" t="str">
        <f t="shared" si="5"/>
        <v>Above Average</v>
      </c>
    </row>
    <row r="329" spans="1:8" ht="15" customHeight="1" x14ac:dyDescent="0.25">
      <c r="A329" s="20" t="s">
        <v>386</v>
      </c>
      <c r="B329" s="20" t="s">
        <v>385</v>
      </c>
      <c r="C329" s="17">
        <v>4.8</v>
      </c>
      <c r="D329" s="19">
        <v>25554</v>
      </c>
      <c r="E329" s="21">
        <v>8</v>
      </c>
      <c r="F329" s="6">
        <v>2017</v>
      </c>
      <c r="G329" s="20" t="s">
        <v>9</v>
      </c>
      <c r="H329" s="20" t="str">
        <f t="shared" si="5"/>
        <v>Above Average</v>
      </c>
    </row>
    <row r="330" spans="1:8" ht="15" customHeight="1" x14ac:dyDescent="0.25">
      <c r="A330" s="20" t="s">
        <v>386</v>
      </c>
      <c r="B330" s="20" t="s">
        <v>385</v>
      </c>
      <c r="C330" s="17">
        <v>4.8</v>
      </c>
      <c r="D330" s="19">
        <v>25554</v>
      </c>
      <c r="E330" s="21">
        <v>8</v>
      </c>
      <c r="F330" s="6">
        <v>2018</v>
      </c>
      <c r="G330" s="20" t="s">
        <v>9</v>
      </c>
      <c r="H330" s="20" t="str">
        <f t="shared" si="5"/>
        <v>Above Average</v>
      </c>
    </row>
    <row r="331" spans="1:8" ht="15" customHeight="1" x14ac:dyDescent="0.25">
      <c r="A331" s="20" t="s">
        <v>386</v>
      </c>
      <c r="B331" s="20" t="s">
        <v>385</v>
      </c>
      <c r="C331" s="17">
        <v>4.8</v>
      </c>
      <c r="D331" s="19">
        <v>25554</v>
      </c>
      <c r="E331" s="21">
        <v>8</v>
      </c>
      <c r="F331" s="6">
        <v>2019</v>
      </c>
      <c r="G331" s="20" t="s">
        <v>9</v>
      </c>
      <c r="H331" s="20" t="str">
        <f t="shared" si="5"/>
        <v>Above Average</v>
      </c>
    </row>
    <row r="332" spans="1:8" ht="15" customHeight="1" x14ac:dyDescent="0.25">
      <c r="A332" s="20" t="s">
        <v>387</v>
      </c>
      <c r="B332" s="20" t="s">
        <v>388</v>
      </c>
      <c r="C332" s="17">
        <v>4.8</v>
      </c>
      <c r="D332" s="19">
        <v>1680</v>
      </c>
      <c r="E332" s="21">
        <v>12</v>
      </c>
      <c r="F332" s="6">
        <v>2009</v>
      </c>
      <c r="G332" s="20" t="s">
        <v>9</v>
      </c>
      <c r="H332" s="20" t="str">
        <f t="shared" si="5"/>
        <v>Above Average</v>
      </c>
    </row>
    <row r="333" spans="1:8" ht="15" customHeight="1" x14ac:dyDescent="0.25">
      <c r="A333" s="20" t="s">
        <v>389</v>
      </c>
      <c r="B333" s="20" t="s">
        <v>390</v>
      </c>
      <c r="C333" s="17">
        <v>4.5999999999999996</v>
      </c>
      <c r="D333" s="19">
        <v>9325</v>
      </c>
      <c r="E333" s="21">
        <v>24</v>
      </c>
      <c r="F333" s="6">
        <v>2009</v>
      </c>
      <c r="G333" s="20" t="s">
        <v>9</v>
      </c>
      <c r="H333" s="20" t="str">
        <f t="shared" si="5"/>
        <v>Average</v>
      </c>
    </row>
    <row r="334" spans="1:8" ht="15" customHeight="1" x14ac:dyDescent="0.25">
      <c r="A334" s="20" t="s">
        <v>389</v>
      </c>
      <c r="B334" s="20" t="s">
        <v>390</v>
      </c>
      <c r="C334" s="17">
        <v>4.5999999999999996</v>
      </c>
      <c r="D334" s="19">
        <v>9325</v>
      </c>
      <c r="E334" s="21">
        <v>24</v>
      </c>
      <c r="F334" s="6">
        <v>2011</v>
      </c>
      <c r="G334" s="20" t="s">
        <v>9</v>
      </c>
      <c r="H334" s="20" t="str">
        <f t="shared" si="5"/>
        <v>Average</v>
      </c>
    </row>
    <row r="335" spans="1:8" ht="15" customHeight="1" x14ac:dyDescent="0.25">
      <c r="A335" s="20" t="s">
        <v>389</v>
      </c>
      <c r="B335" s="20" t="s">
        <v>390</v>
      </c>
      <c r="C335" s="17">
        <v>4.5999999999999996</v>
      </c>
      <c r="D335" s="19">
        <v>9325</v>
      </c>
      <c r="E335" s="21">
        <v>24</v>
      </c>
      <c r="F335" s="6">
        <v>2012</v>
      </c>
      <c r="G335" s="20" t="s">
        <v>9</v>
      </c>
      <c r="H335" s="20" t="str">
        <f t="shared" si="5"/>
        <v>Average</v>
      </c>
    </row>
    <row r="336" spans="1:8" ht="15" customHeight="1" x14ac:dyDescent="0.25">
      <c r="A336" s="20" t="s">
        <v>389</v>
      </c>
      <c r="B336" s="20" t="s">
        <v>390</v>
      </c>
      <c r="C336" s="17">
        <v>4.5999999999999996</v>
      </c>
      <c r="D336" s="19">
        <v>9325</v>
      </c>
      <c r="E336" s="21">
        <v>24</v>
      </c>
      <c r="F336" s="6">
        <v>2013</v>
      </c>
      <c r="G336" s="20" t="s">
        <v>9</v>
      </c>
      <c r="H336" s="20" t="str">
        <f t="shared" si="5"/>
        <v>Average</v>
      </c>
    </row>
    <row r="337" spans="1:8" ht="15" customHeight="1" x14ac:dyDescent="0.25">
      <c r="A337" s="20" t="s">
        <v>389</v>
      </c>
      <c r="B337" s="20" t="s">
        <v>390</v>
      </c>
      <c r="C337" s="17">
        <v>4.7</v>
      </c>
      <c r="D337" s="19">
        <v>4725</v>
      </c>
      <c r="E337" s="21">
        <v>16</v>
      </c>
      <c r="F337" s="6">
        <v>2015</v>
      </c>
      <c r="G337" s="20" t="s">
        <v>9</v>
      </c>
      <c r="H337" s="20" t="str">
        <f t="shared" si="5"/>
        <v>Above Average</v>
      </c>
    </row>
    <row r="338" spans="1:8" ht="15" customHeight="1" x14ac:dyDescent="0.25">
      <c r="A338" s="20" t="s">
        <v>389</v>
      </c>
      <c r="B338" s="20" t="s">
        <v>390</v>
      </c>
      <c r="C338" s="17">
        <v>4.7</v>
      </c>
      <c r="D338" s="19">
        <v>4725</v>
      </c>
      <c r="E338" s="21">
        <v>16</v>
      </c>
      <c r="F338" s="6">
        <v>2016</v>
      </c>
      <c r="G338" s="20" t="s">
        <v>9</v>
      </c>
      <c r="H338" s="20" t="str">
        <f t="shared" si="5"/>
        <v>Above Average</v>
      </c>
    </row>
    <row r="339" spans="1:8" ht="15" customHeight="1" x14ac:dyDescent="0.25">
      <c r="A339" s="20" t="s">
        <v>389</v>
      </c>
      <c r="B339" s="20" t="s">
        <v>390</v>
      </c>
      <c r="C339" s="17">
        <v>4.7</v>
      </c>
      <c r="D339" s="19">
        <v>4725</v>
      </c>
      <c r="E339" s="21">
        <v>16</v>
      </c>
      <c r="F339" s="6">
        <v>2017</v>
      </c>
      <c r="G339" s="20" t="s">
        <v>9</v>
      </c>
      <c r="H339" s="20" t="str">
        <f t="shared" si="5"/>
        <v>Above Average</v>
      </c>
    </row>
    <row r="340" spans="1:8" ht="15" customHeight="1" x14ac:dyDescent="0.25">
      <c r="A340" s="20" t="s">
        <v>391</v>
      </c>
      <c r="B340" s="20" t="s">
        <v>392</v>
      </c>
      <c r="C340" s="17">
        <v>4.7</v>
      </c>
      <c r="D340" s="19">
        <v>35799</v>
      </c>
      <c r="E340" s="21">
        <v>39</v>
      </c>
      <c r="F340" s="6">
        <v>2014</v>
      </c>
      <c r="G340" s="20" t="s">
        <v>12</v>
      </c>
      <c r="H340" s="20" t="str">
        <f t="shared" si="5"/>
        <v>Above Average</v>
      </c>
    </row>
    <row r="341" spans="1:8" ht="15" customHeight="1" x14ac:dyDescent="0.25">
      <c r="A341" s="20" t="s">
        <v>393</v>
      </c>
      <c r="B341" s="20" t="s">
        <v>394</v>
      </c>
      <c r="C341" s="17">
        <v>4.5999999999999996</v>
      </c>
      <c r="D341" s="19">
        <v>2580</v>
      </c>
      <c r="E341" s="21">
        <v>9</v>
      </c>
      <c r="F341" s="6">
        <v>2012</v>
      </c>
      <c r="G341" s="20" t="s">
        <v>9</v>
      </c>
      <c r="H341" s="20" t="str">
        <f t="shared" si="5"/>
        <v>Average</v>
      </c>
    </row>
    <row r="342" spans="1:8" ht="15" customHeight="1" x14ac:dyDescent="0.25">
      <c r="A342" s="20" t="s">
        <v>395</v>
      </c>
      <c r="B342" s="20" t="s">
        <v>396</v>
      </c>
      <c r="C342" s="17">
        <v>4.7</v>
      </c>
      <c r="D342" s="19">
        <v>11813</v>
      </c>
      <c r="E342" s="21">
        <v>10</v>
      </c>
      <c r="F342" s="6">
        <v>2010</v>
      </c>
      <c r="G342" s="20" t="s">
        <v>12</v>
      </c>
      <c r="H342" s="20" t="str">
        <f t="shared" si="5"/>
        <v>Above Average</v>
      </c>
    </row>
    <row r="343" spans="1:8" ht="15" customHeight="1" x14ac:dyDescent="0.25">
      <c r="A343" s="20" t="s">
        <v>395</v>
      </c>
      <c r="B343" s="20" t="s">
        <v>396</v>
      </c>
      <c r="C343" s="17">
        <v>4.7</v>
      </c>
      <c r="D343" s="19">
        <v>11813</v>
      </c>
      <c r="E343" s="21">
        <v>10</v>
      </c>
      <c r="F343" s="6">
        <v>2011</v>
      </c>
      <c r="G343" s="20" t="s">
        <v>12</v>
      </c>
      <c r="H343" s="20" t="str">
        <f t="shared" si="5"/>
        <v>Above Average</v>
      </c>
    </row>
    <row r="344" spans="1:8" ht="15" customHeight="1" x14ac:dyDescent="0.25">
      <c r="A344" s="20" t="s">
        <v>397</v>
      </c>
      <c r="B344" s="20" t="s">
        <v>398</v>
      </c>
      <c r="C344" s="17">
        <v>4.7</v>
      </c>
      <c r="D344" s="19">
        <v>3536</v>
      </c>
      <c r="E344" s="21">
        <v>17</v>
      </c>
      <c r="F344" s="6">
        <v>2010</v>
      </c>
      <c r="G344" s="20" t="s">
        <v>9</v>
      </c>
      <c r="H344" s="20" t="str">
        <f t="shared" si="5"/>
        <v>Above Average</v>
      </c>
    </row>
    <row r="345" spans="1:8" ht="15" customHeight="1" x14ac:dyDescent="0.25">
      <c r="A345" s="20" t="s">
        <v>399</v>
      </c>
      <c r="B345" s="20" t="s">
        <v>333</v>
      </c>
      <c r="C345" s="17">
        <v>4.8</v>
      </c>
      <c r="D345" s="19">
        <v>6600</v>
      </c>
      <c r="E345" s="21">
        <v>11</v>
      </c>
      <c r="F345" s="6">
        <v>2014</v>
      </c>
      <c r="G345" s="20" t="s">
        <v>12</v>
      </c>
      <c r="H345" s="20" t="str">
        <f t="shared" si="5"/>
        <v>Above Average</v>
      </c>
    </row>
    <row r="346" spans="1:8" ht="15" customHeight="1" x14ac:dyDescent="0.25">
      <c r="A346" s="20" t="s">
        <v>400</v>
      </c>
      <c r="B346" s="20" t="s">
        <v>401</v>
      </c>
      <c r="C346" s="17">
        <v>4.2</v>
      </c>
      <c r="D346" s="19">
        <v>1789</v>
      </c>
      <c r="E346" s="21">
        <v>14</v>
      </c>
      <c r="F346" s="6">
        <v>2012</v>
      </c>
      <c r="G346" s="20" t="s">
        <v>9</v>
      </c>
      <c r="H346" s="20" t="str">
        <f t="shared" si="5"/>
        <v>Poor</v>
      </c>
    </row>
    <row r="347" spans="1:8" ht="15" customHeight="1" x14ac:dyDescent="0.25">
      <c r="A347" s="20" t="s">
        <v>402</v>
      </c>
      <c r="B347" s="20" t="s">
        <v>403</v>
      </c>
      <c r="C347" s="17">
        <v>4.8</v>
      </c>
      <c r="D347" s="19">
        <v>12361</v>
      </c>
      <c r="E347" s="21">
        <v>12</v>
      </c>
      <c r="F347" s="6">
        <v>2019</v>
      </c>
      <c r="G347" s="20" t="s">
        <v>9</v>
      </c>
      <c r="H347" s="20" t="str">
        <f t="shared" si="5"/>
        <v>Above Average</v>
      </c>
    </row>
    <row r="348" spans="1:8" x14ac:dyDescent="0.25">
      <c r="A348" s="20" t="s">
        <v>204</v>
      </c>
      <c r="B348" s="20" t="s">
        <v>205</v>
      </c>
      <c r="C348" s="17">
        <v>4.9000000000000004</v>
      </c>
      <c r="D348" s="19">
        <v>5867</v>
      </c>
      <c r="E348" s="21">
        <v>54</v>
      </c>
      <c r="F348" s="6">
        <v>2016</v>
      </c>
      <c r="G348" s="20" t="s">
        <v>9</v>
      </c>
      <c r="H348" s="20" t="str">
        <f t="shared" si="5"/>
        <v>Exceptional</v>
      </c>
    </row>
    <row r="349" spans="1:8" ht="15" customHeight="1" x14ac:dyDescent="0.25">
      <c r="A349" s="20" t="s">
        <v>406</v>
      </c>
      <c r="B349" s="20" t="s">
        <v>407</v>
      </c>
      <c r="C349" s="17">
        <v>4.5999999999999996</v>
      </c>
      <c r="D349" s="19">
        <v>23148</v>
      </c>
      <c r="E349" s="21">
        <v>6</v>
      </c>
      <c r="F349" s="6">
        <v>2013</v>
      </c>
      <c r="G349" s="20" t="s">
        <v>12</v>
      </c>
      <c r="H349" s="20" t="str">
        <f t="shared" si="5"/>
        <v>Average</v>
      </c>
    </row>
    <row r="350" spans="1:8" ht="15" customHeight="1" x14ac:dyDescent="0.25">
      <c r="A350" s="20" t="s">
        <v>406</v>
      </c>
      <c r="B350" s="20" t="s">
        <v>407</v>
      </c>
      <c r="C350" s="17">
        <v>4.5999999999999996</v>
      </c>
      <c r="D350" s="19">
        <v>23148</v>
      </c>
      <c r="E350" s="21">
        <v>6</v>
      </c>
      <c r="F350" s="6">
        <v>2014</v>
      </c>
      <c r="G350" s="20" t="s">
        <v>12</v>
      </c>
      <c r="H350" s="20" t="str">
        <f t="shared" si="5"/>
        <v>Average</v>
      </c>
    </row>
    <row r="351" spans="1:8" ht="15" customHeight="1" x14ac:dyDescent="0.25">
      <c r="A351" s="20" t="s">
        <v>408</v>
      </c>
      <c r="B351" s="20" t="s">
        <v>409</v>
      </c>
      <c r="C351" s="17">
        <v>4.8</v>
      </c>
      <c r="D351" s="19">
        <v>8081</v>
      </c>
      <c r="E351" s="21">
        <v>8</v>
      </c>
      <c r="F351" s="6">
        <v>2014</v>
      </c>
      <c r="G351" s="20" t="s">
        <v>12</v>
      </c>
      <c r="H351" s="20" t="str">
        <f t="shared" si="5"/>
        <v>Above Average</v>
      </c>
    </row>
    <row r="352" spans="1:8" ht="15" customHeight="1" x14ac:dyDescent="0.25">
      <c r="A352" s="20" t="s">
        <v>408</v>
      </c>
      <c r="B352" s="20" t="s">
        <v>409</v>
      </c>
      <c r="C352" s="17">
        <v>4.8</v>
      </c>
      <c r="D352" s="19">
        <v>8081</v>
      </c>
      <c r="E352" s="21">
        <v>8</v>
      </c>
      <c r="F352" s="6">
        <v>2015</v>
      </c>
      <c r="G352" s="20" t="s">
        <v>12</v>
      </c>
      <c r="H352" s="20" t="str">
        <f t="shared" si="5"/>
        <v>Above Average</v>
      </c>
    </row>
    <row r="353" spans="1:8" ht="15" customHeight="1" x14ac:dyDescent="0.25">
      <c r="A353" s="20" t="s">
        <v>410</v>
      </c>
      <c r="B353" s="20" t="s">
        <v>411</v>
      </c>
      <c r="C353" s="17">
        <v>4.8</v>
      </c>
      <c r="D353" s="19">
        <v>23358</v>
      </c>
      <c r="E353" s="21">
        <v>12</v>
      </c>
      <c r="F353" s="6">
        <v>2014</v>
      </c>
      <c r="G353" s="20" t="s">
        <v>9</v>
      </c>
      <c r="H353" s="20" t="str">
        <f t="shared" si="5"/>
        <v>Above Average</v>
      </c>
    </row>
    <row r="354" spans="1:8" ht="15" customHeight="1" x14ac:dyDescent="0.25">
      <c r="A354" s="20" t="s">
        <v>410</v>
      </c>
      <c r="B354" s="20" t="s">
        <v>411</v>
      </c>
      <c r="C354" s="17">
        <v>4.8</v>
      </c>
      <c r="D354" s="19">
        <v>23358</v>
      </c>
      <c r="E354" s="21">
        <v>12</v>
      </c>
      <c r="F354" s="6">
        <v>2015</v>
      </c>
      <c r="G354" s="20" t="s">
        <v>9</v>
      </c>
      <c r="H354" s="20" t="str">
        <f t="shared" si="5"/>
        <v>Above Average</v>
      </c>
    </row>
    <row r="355" spans="1:8" ht="15" customHeight="1" x14ac:dyDescent="0.25">
      <c r="A355" s="20" t="s">
        <v>412</v>
      </c>
      <c r="B355" s="20" t="s">
        <v>153</v>
      </c>
      <c r="C355" s="17">
        <v>3.3</v>
      </c>
      <c r="D355" s="19">
        <v>9372</v>
      </c>
      <c r="E355" s="21">
        <v>12</v>
      </c>
      <c r="F355" s="6">
        <v>2012</v>
      </c>
      <c r="G355" s="20" t="s">
        <v>12</v>
      </c>
      <c r="H355" s="20" t="str">
        <f t="shared" si="5"/>
        <v>Very Poor</v>
      </c>
    </row>
    <row r="356" spans="1:8" ht="15" customHeight="1" x14ac:dyDescent="0.25">
      <c r="A356" s="20" t="s">
        <v>413</v>
      </c>
      <c r="B356" s="20" t="s">
        <v>414</v>
      </c>
      <c r="C356" s="17">
        <v>4.7</v>
      </c>
      <c r="D356" s="19">
        <v>4633</v>
      </c>
      <c r="E356" s="21">
        <v>21</v>
      </c>
      <c r="F356" s="6">
        <v>2011</v>
      </c>
      <c r="G356" s="20" t="s">
        <v>9</v>
      </c>
      <c r="H356" s="20" t="str">
        <f t="shared" si="5"/>
        <v>Above Average</v>
      </c>
    </row>
    <row r="357" spans="1:8" ht="15" customHeight="1" x14ac:dyDescent="0.25">
      <c r="A357" s="20" t="s">
        <v>415</v>
      </c>
      <c r="B357" s="20" t="s">
        <v>416</v>
      </c>
      <c r="C357" s="17">
        <v>4.3</v>
      </c>
      <c r="D357" s="19">
        <v>13061</v>
      </c>
      <c r="E357" s="21">
        <v>6</v>
      </c>
      <c r="F357" s="6">
        <v>2018</v>
      </c>
      <c r="G357" s="20" t="s">
        <v>9</v>
      </c>
      <c r="H357" s="20" t="str">
        <f t="shared" si="5"/>
        <v>Poor</v>
      </c>
    </row>
    <row r="358" spans="1:8" ht="15" customHeight="1" x14ac:dyDescent="0.25">
      <c r="A358" s="20" t="s">
        <v>415</v>
      </c>
      <c r="B358" s="20" t="s">
        <v>416</v>
      </c>
      <c r="C358" s="17">
        <v>4.3</v>
      </c>
      <c r="D358" s="19">
        <v>13061</v>
      </c>
      <c r="E358" s="21">
        <v>6</v>
      </c>
      <c r="F358" s="6">
        <v>2019</v>
      </c>
      <c r="G358" s="20" t="s">
        <v>9</v>
      </c>
      <c r="H358" s="20" t="str">
        <f t="shared" ref="H358:H421" si="6">IF(C358&gt;4.8,"Exceptional",IF(C358&gt;4.6,"Above Average",IF(C358&gt;4.5,"Average",IF(C358&gt;4,"Poor","Very Poor"))))</f>
        <v>Poor</v>
      </c>
    </row>
    <row r="359" spans="1:8" ht="15" customHeight="1" x14ac:dyDescent="0.25">
      <c r="A359" s="20" t="s">
        <v>417</v>
      </c>
      <c r="B359" s="20" t="s">
        <v>377</v>
      </c>
      <c r="C359" s="17">
        <v>4.3</v>
      </c>
      <c r="D359" s="19">
        <v>3523</v>
      </c>
      <c r="E359" s="21">
        <v>13</v>
      </c>
      <c r="F359" s="6">
        <v>2010</v>
      </c>
      <c r="G359" s="20" t="s">
        <v>12</v>
      </c>
      <c r="H359" s="20" t="str">
        <f t="shared" si="6"/>
        <v>Poor</v>
      </c>
    </row>
    <row r="360" spans="1:8" ht="15" customHeight="1" x14ac:dyDescent="0.25">
      <c r="A360" s="20" t="s">
        <v>418</v>
      </c>
      <c r="B360" s="20" t="s">
        <v>419</v>
      </c>
      <c r="C360" s="17">
        <v>4.8</v>
      </c>
      <c r="D360" s="19">
        <v>2774</v>
      </c>
      <c r="E360" s="21">
        <v>0</v>
      </c>
      <c r="F360" s="6">
        <v>2016</v>
      </c>
      <c r="G360" s="20" t="s">
        <v>9</v>
      </c>
      <c r="H360" s="20" t="str">
        <f t="shared" si="6"/>
        <v>Above Average</v>
      </c>
    </row>
    <row r="361" spans="1:8" ht="15" customHeight="1" x14ac:dyDescent="0.25">
      <c r="A361" s="20" t="s">
        <v>420</v>
      </c>
      <c r="B361" s="20" t="s">
        <v>421</v>
      </c>
      <c r="C361" s="17">
        <v>4.4000000000000004</v>
      </c>
      <c r="D361" s="19">
        <v>440</v>
      </c>
      <c r="E361" s="21">
        <v>11</v>
      </c>
      <c r="F361" s="6">
        <v>2010</v>
      </c>
      <c r="G361" s="20" t="s">
        <v>9</v>
      </c>
      <c r="H361" s="20" t="str">
        <f t="shared" si="6"/>
        <v>Poor</v>
      </c>
    </row>
    <row r="362" spans="1:8" ht="15" customHeight="1" x14ac:dyDescent="0.25">
      <c r="A362" s="20" t="s">
        <v>422</v>
      </c>
      <c r="B362" s="20" t="s">
        <v>423</v>
      </c>
      <c r="C362" s="17">
        <v>4.8</v>
      </c>
      <c r="D362" s="19">
        <v>8922</v>
      </c>
      <c r="E362" s="21">
        <v>9</v>
      </c>
      <c r="F362" s="6">
        <v>2013</v>
      </c>
      <c r="G362" s="20" t="s">
        <v>12</v>
      </c>
      <c r="H362" s="20" t="str">
        <f t="shared" si="6"/>
        <v>Above Average</v>
      </c>
    </row>
    <row r="363" spans="1:8" ht="15" customHeight="1" x14ac:dyDescent="0.25">
      <c r="A363" s="20" t="s">
        <v>422</v>
      </c>
      <c r="B363" s="20" t="s">
        <v>423</v>
      </c>
      <c r="C363" s="17">
        <v>4.8</v>
      </c>
      <c r="D363" s="19">
        <v>8922</v>
      </c>
      <c r="E363" s="21">
        <v>9</v>
      </c>
      <c r="F363" s="6">
        <v>2014</v>
      </c>
      <c r="G363" s="20" t="s">
        <v>12</v>
      </c>
      <c r="H363" s="20" t="str">
        <f t="shared" si="6"/>
        <v>Above Average</v>
      </c>
    </row>
    <row r="364" spans="1:8" ht="15" customHeight="1" x14ac:dyDescent="0.25">
      <c r="A364" s="20" t="s">
        <v>422</v>
      </c>
      <c r="B364" s="20" t="s">
        <v>423</v>
      </c>
      <c r="C364" s="17">
        <v>4.8</v>
      </c>
      <c r="D364" s="19">
        <v>8922</v>
      </c>
      <c r="E364" s="21">
        <v>9</v>
      </c>
      <c r="F364" s="6">
        <v>2015</v>
      </c>
      <c r="G364" s="20" t="s">
        <v>12</v>
      </c>
      <c r="H364" s="20" t="str">
        <f t="shared" si="6"/>
        <v>Above Average</v>
      </c>
    </row>
    <row r="365" spans="1:8" ht="15" customHeight="1" x14ac:dyDescent="0.25">
      <c r="A365" s="20" t="s">
        <v>424</v>
      </c>
      <c r="B365" s="20" t="s">
        <v>425</v>
      </c>
      <c r="C365" s="17">
        <v>4.0999999999999996</v>
      </c>
      <c r="D365" s="19">
        <v>2023</v>
      </c>
      <c r="E365" s="21">
        <v>15</v>
      </c>
      <c r="F365" s="6">
        <v>2011</v>
      </c>
      <c r="G365" s="20" t="s">
        <v>9</v>
      </c>
      <c r="H365" s="20" t="str">
        <f t="shared" si="6"/>
        <v>Poor</v>
      </c>
    </row>
    <row r="366" spans="1:8" ht="15" customHeight="1" x14ac:dyDescent="0.25">
      <c r="A366" s="20" t="s">
        <v>426</v>
      </c>
      <c r="B366" s="20" t="s">
        <v>427</v>
      </c>
      <c r="C366" s="17">
        <v>4</v>
      </c>
      <c r="D366" s="19">
        <v>1859</v>
      </c>
      <c r="E366" s="21">
        <v>11</v>
      </c>
      <c r="F366" s="6">
        <v>2009</v>
      </c>
      <c r="G366" s="20" t="s">
        <v>12</v>
      </c>
      <c r="H366" s="20" t="str">
        <f t="shared" si="6"/>
        <v>Very Poor</v>
      </c>
    </row>
    <row r="367" spans="1:8" ht="15" customHeight="1" x14ac:dyDescent="0.25">
      <c r="A367" s="20" t="s">
        <v>428</v>
      </c>
      <c r="B367" s="20" t="s">
        <v>289</v>
      </c>
      <c r="C367" s="17">
        <v>4.7</v>
      </c>
      <c r="D367" s="19">
        <v>50482</v>
      </c>
      <c r="E367" s="21">
        <v>13</v>
      </c>
      <c r="F367" s="6">
        <v>2012</v>
      </c>
      <c r="G367" s="20" t="s">
        <v>12</v>
      </c>
      <c r="H367" s="20" t="str">
        <f t="shared" si="6"/>
        <v>Above Average</v>
      </c>
    </row>
    <row r="368" spans="1:8" ht="15" customHeight="1" x14ac:dyDescent="0.25">
      <c r="A368" s="20" t="s">
        <v>428</v>
      </c>
      <c r="B368" s="20" t="s">
        <v>289</v>
      </c>
      <c r="C368" s="17">
        <v>4.7</v>
      </c>
      <c r="D368" s="19">
        <v>50482</v>
      </c>
      <c r="E368" s="21">
        <v>13</v>
      </c>
      <c r="F368" s="6">
        <v>2013</v>
      </c>
      <c r="G368" s="20" t="s">
        <v>12</v>
      </c>
      <c r="H368" s="20" t="str">
        <f t="shared" si="6"/>
        <v>Above Average</v>
      </c>
    </row>
    <row r="369" spans="1:8" ht="15" customHeight="1" x14ac:dyDescent="0.25">
      <c r="A369" s="20" t="s">
        <v>428</v>
      </c>
      <c r="B369" s="20" t="s">
        <v>289</v>
      </c>
      <c r="C369" s="17">
        <v>4.7</v>
      </c>
      <c r="D369" s="19">
        <v>50482</v>
      </c>
      <c r="E369" s="21">
        <v>7</v>
      </c>
      <c r="F369" s="6">
        <v>2014</v>
      </c>
      <c r="G369" s="20" t="s">
        <v>12</v>
      </c>
      <c r="H369" s="20" t="str">
        <f t="shared" si="6"/>
        <v>Above Average</v>
      </c>
    </row>
    <row r="370" spans="1:8" ht="15" customHeight="1" x14ac:dyDescent="0.25">
      <c r="A370" s="20" t="s">
        <v>428</v>
      </c>
      <c r="B370" s="20" t="s">
        <v>289</v>
      </c>
      <c r="C370" s="17">
        <v>4.7</v>
      </c>
      <c r="D370" s="19">
        <v>50482</v>
      </c>
      <c r="E370" s="21">
        <v>13</v>
      </c>
      <c r="F370" s="6">
        <v>2014</v>
      </c>
      <c r="G370" s="20" t="s">
        <v>12</v>
      </c>
      <c r="H370" s="20" t="str">
        <f t="shared" si="6"/>
        <v>Above Average</v>
      </c>
    </row>
    <row r="371" spans="1:8" ht="15" customHeight="1" x14ac:dyDescent="0.25">
      <c r="A371" s="20" t="s">
        <v>429</v>
      </c>
      <c r="B371" s="20" t="s">
        <v>430</v>
      </c>
      <c r="C371" s="17">
        <v>4.5999999999999996</v>
      </c>
      <c r="D371" s="19">
        <v>3207</v>
      </c>
      <c r="E371" s="21">
        <v>6</v>
      </c>
      <c r="F371" s="6">
        <v>2009</v>
      </c>
      <c r="G371" s="20" t="s">
        <v>9</v>
      </c>
      <c r="H371" s="20" t="str">
        <f t="shared" si="6"/>
        <v>Average</v>
      </c>
    </row>
    <row r="372" spans="1:8" ht="15" customHeight="1" x14ac:dyDescent="0.25">
      <c r="A372" s="20" t="s">
        <v>429</v>
      </c>
      <c r="B372" s="20" t="s">
        <v>430</v>
      </c>
      <c r="C372" s="17">
        <v>4.5999999999999996</v>
      </c>
      <c r="D372" s="19">
        <v>3207</v>
      </c>
      <c r="E372" s="21">
        <v>6</v>
      </c>
      <c r="F372" s="6">
        <v>2010</v>
      </c>
      <c r="G372" s="20" t="s">
        <v>9</v>
      </c>
      <c r="H372" s="20" t="str">
        <f t="shared" si="6"/>
        <v>Average</v>
      </c>
    </row>
    <row r="373" spans="1:8" ht="15" customHeight="1" x14ac:dyDescent="0.25">
      <c r="A373" s="20" t="s">
        <v>429</v>
      </c>
      <c r="B373" s="20" t="s">
        <v>430</v>
      </c>
      <c r="C373" s="17">
        <v>4.5999999999999996</v>
      </c>
      <c r="D373" s="19">
        <v>3207</v>
      </c>
      <c r="E373" s="21">
        <v>6</v>
      </c>
      <c r="F373" s="6">
        <v>2011</v>
      </c>
      <c r="G373" s="20" t="s">
        <v>9</v>
      </c>
      <c r="H373" s="20" t="str">
        <f t="shared" si="6"/>
        <v>Average</v>
      </c>
    </row>
    <row r="374" spans="1:8" ht="15" customHeight="1" x14ac:dyDescent="0.25">
      <c r="A374" s="20" t="s">
        <v>429</v>
      </c>
      <c r="B374" s="20" t="s">
        <v>430</v>
      </c>
      <c r="C374" s="17">
        <v>4.5999999999999996</v>
      </c>
      <c r="D374" s="19">
        <v>3207</v>
      </c>
      <c r="E374" s="21">
        <v>6</v>
      </c>
      <c r="F374" s="6">
        <v>2012</v>
      </c>
      <c r="G374" s="20" t="s">
        <v>9</v>
      </c>
      <c r="H374" s="20" t="str">
        <f t="shared" si="6"/>
        <v>Average</v>
      </c>
    </row>
    <row r="375" spans="1:8" ht="15" customHeight="1" x14ac:dyDescent="0.25">
      <c r="A375" s="20" t="s">
        <v>429</v>
      </c>
      <c r="B375" s="20" t="s">
        <v>430</v>
      </c>
      <c r="C375" s="17">
        <v>4.5999999999999996</v>
      </c>
      <c r="D375" s="19">
        <v>3207</v>
      </c>
      <c r="E375" s="21">
        <v>6</v>
      </c>
      <c r="F375" s="6">
        <v>2013</v>
      </c>
      <c r="G375" s="20" t="s">
        <v>9</v>
      </c>
      <c r="H375" s="20" t="str">
        <f t="shared" si="6"/>
        <v>Average</v>
      </c>
    </row>
    <row r="376" spans="1:8" ht="15" customHeight="1" x14ac:dyDescent="0.25">
      <c r="A376" s="20" t="s">
        <v>431</v>
      </c>
      <c r="B376" s="20" t="s">
        <v>385</v>
      </c>
      <c r="C376" s="17">
        <v>4.5999999999999996</v>
      </c>
      <c r="D376" s="19">
        <v>803</v>
      </c>
      <c r="E376" s="21">
        <v>9</v>
      </c>
      <c r="F376" s="6">
        <v>2009</v>
      </c>
      <c r="G376" s="20" t="s">
        <v>9</v>
      </c>
      <c r="H376" s="20" t="str">
        <f t="shared" si="6"/>
        <v>Average</v>
      </c>
    </row>
    <row r="377" spans="1:8" ht="15" customHeight="1" x14ac:dyDescent="0.25">
      <c r="A377" s="20" t="s">
        <v>432</v>
      </c>
      <c r="B377" s="20" t="s">
        <v>433</v>
      </c>
      <c r="C377" s="17">
        <v>4.7</v>
      </c>
      <c r="D377" s="19">
        <v>23308</v>
      </c>
      <c r="E377" s="21">
        <v>6</v>
      </c>
      <c r="F377" s="6">
        <v>2013</v>
      </c>
      <c r="G377" s="20" t="s">
        <v>9</v>
      </c>
      <c r="H377" s="20" t="str">
        <f t="shared" si="6"/>
        <v>Above Average</v>
      </c>
    </row>
    <row r="378" spans="1:8" ht="15" customHeight="1" x14ac:dyDescent="0.25">
      <c r="A378" s="20" t="s">
        <v>432</v>
      </c>
      <c r="B378" s="20" t="s">
        <v>433</v>
      </c>
      <c r="C378" s="17">
        <v>4.7</v>
      </c>
      <c r="D378" s="19">
        <v>23308</v>
      </c>
      <c r="E378" s="21">
        <v>6</v>
      </c>
      <c r="F378" s="6">
        <v>2015</v>
      </c>
      <c r="G378" s="20" t="s">
        <v>9</v>
      </c>
      <c r="H378" s="20" t="str">
        <f t="shared" si="6"/>
        <v>Above Average</v>
      </c>
    </row>
    <row r="379" spans="1:8" ht="15" customHeight="1" x14ac:dyDescent="0.25">
      <c r="A379" s="20" t="s">
        <v>432</v>
      </c>
      <c r="B379" s="20" t="s">
        <v>433</v>
      </c>
      <c r="C379" s="17">
        <v>4.7</v>
      </c>
      <c r="D379" s="19">
        <v>23308</v>
      </c>
      <c r="E379" s="21">
        <v>6</v>
      </c>
      <c r="F379" s="6">
        <v>2016</v>
      </c>
      <c r="G379" s="20" t="s">
        <v>9</v>
      </c>
      <c r="H379" s="20" t="str">
        <f t="shared" si="6"/>
        <v>Above Average</v>
      </c>
    </row>
    <row r="380" spans="1:8" ht="15" customHeight="1" x14ac:dyDescent="0.25">
      <c r="A380" s="20" t="s">
        <v>432</v>
      </c>
      <c r="B380" s="20" t="s">
        <v>433</v>
      </c>
      <c r="C380" s="17">
        <v>4.7</v>
      </c>
      <c r="D380" s="19">
        <v>23308</v>
      </c>
      <c r="E380" s="21">
        <v>6</v>
      </c>
      <c r="F380" s="6">
        <v>2017</v>
      </c>
      <c r="G380" s="20" t="s">
        <v>9</v>
      </c>
      <c r="H380" s="20" t="str">
        <f t="shared" si="6"/>
        <v>Above Average</v>
      </c>
    </row>
    <row r="381" spans="1:8" ht="15" customHeight="1" x14ac:dyDescent="0.25">
      <c r="A381" s="20" t="s">
        <v>432</v>
      </c>
      <c r="B381" s="20" t="s">
        <v>433</v>
      </c>
      <c r="C381" s="17">
        <v>4.7</v>
      </c>
      <c r="D381" s="19">
        <v>23308</v>
      </c>
      <c r="E381" s="21">
        <v>6</v>
      </c>
      <c r="F381" s="6">
        <v>2018</v>
      </c>
      <c r="G381" s="20" t="s">
        <v>9</v>
      </c>
      <c r="H381" s="20" t="str">
        <f t="shared" si="6"/>
        <v>Above Average</v>
      </c>
    </row>
    <row r="382" spans="1:8" ht="15" customHeight="1" x14ac:dyDescent="0.25">
      <c r="A382" s="20" t="s">
        <v>432</v>
      </c>
      <c r="B382" s="20" t="s">
        <v>433</v>
      </c>
      <c r="C382" s="17">
        <v>4.7</v>
      </c>
      <c r="D382" s="19">
        <v>23308</v>
      </c>
      <c r="E382" s="21">
        <v>6</v>
      </c>
      <c r="F382" s="6">
        <v>2019</v>
      </c>
      <c r="G382" s="20" t="s">
        <v>9</v>
      </c>
      <c r="H382" s="20" t="str">
        <f t="shared" si="6"/>
        <v>Above Average</v>
      </c>
    </row>
    <row r="383" spans="1:8" ht="15" customHeight="1" x14ac:dyDescent="0.25">
      <c r="A383" s="20" t="s">
        <v>434</v>
      </c>
      <c r="B383" s="20" t="s">
        <v>80</v>
      </c>
      <c r="C383" s="17">
        <v>4.8</v>
      </c>
      <c r="D383" s="19">
        <v>5836</v>
      </c>
      <c r="E383" s="21">
        <v>0</v>
      </c>
      <c r="F383" s="6">
        <v>2017</v>
      </c>
      <c r="G383" s="20" t="s">
        <v>12</v>
      </c>
      <c r="H383" s="20" t="str">
        <f t="shared" si="6"/>
        <v>Above Average</v>
      </c>
    </row>
    <row r="384" spans="1:8" ht="15" customHeight="1" x14ac:dyDescent="0.25">
      <c r="A384" s="20" t="s">
        <v>435</v>
      </c>
      <c r="B384" s="20" t="s">
        <v>436</v>
      </c>
      <c r="C384" s="17">
        <v>4.0999999999999996</v>
      </c>
      <c r="D384" s="19">
        <v>79446</v>
      </c>
      <c r="E384" s="21">
        <v>18</v>
      </c>
      <c r="F384" s="6">
        <v>2015</v>
      </c>
      <c r="G384" s="20" t="s">
        <v>12</v>
      </c>
      <c r="H384" s="20" t="str">
        <f t="shared" si="6"/>
        <v>Poor</v>
      </c>
    </row>
    <row r="385" spans="1:8" ht="15" customHeight="1" x14ac:dyDescent="0.25">
      <c r="A385" s="20" t="s">
        <v>435</v>
      </c>
      <c r="B385" s="20" t="s">
        <v>436</v>
      </c>
      <c r="C385" s="17">
        <v>4.0999999999999996</v>
      </c>
      <c r="D385" s="19">
        <v>79446</v>
      </c>
      <c r="E385" s="21">
        <v>7</v>
      </c>
      <c r="F385" s="6">
        <v>2016</v>
      </c>
      <c r="G385" s="20" t="s">
        <v>12</v>
      </c>
      <c r="H385" s="20" t="str">
        <f t="shared" si="6"/>
        <v>Poor</v>
      </c>
    </row>
    <row r="386" spans="1:8" ht="15" customHeight="1" x14ac:dyDescent="0.25">
      <c r="A386" s="20" t="s">
        <v>437</v>
      </c>
      <c r="B386" s="20" t="s">
        <v>438</v>
      </c>
      <c r="C386" s="17">
        <v>4.7</v>
      </c>
      <c r="D386" s="19">
        <v>7747</v>
      </c>
      <c r="E386" s="21">
        <v>14</v>
      </c>
      <c r="F386" s="6">
        <v>2010</v>
      </c>
      <c r="G386" s="20" t="s">
        <v>12</v>
      </c>
      <c r="H386" s="20" t="str">
        <f t="shared" si="6"/>
        <v>Above Average</v>
      </c>
    </row>
    <row r="387" spans="1:8" ht="15" customHeight="1" x14ac:dyDescent="0.25">
      <c r="A387" s="20" t="s">
        <v>437</v>
      </c>
      <c r="B387" s="20" t="s">
        <v>438</v>
      </c>
      <c r="C387" s="17">
        <v>4.7</v>
      </c>
      <c r="D387" s="19">
        <v>7747</v>
      </c>
      <c r="E387" s="21">
        <v>14</v>
      </c>
      <c r="F387" s="6">
        <v>2011</v>
      </c>
      <c r="G387" s="20" t="s">
        <v>12</v>
      </c>
      <c r="H387" s="20" t="str">
        <f t="shared" si="6"/>
        <v>Above Average</v>
      </c>
    </row>
    <row r="388" spans="1:8" ht="15" customHeight="1" x14ac:dyDescent="0.25">
      <c r="A388" s="20" t="s">
        <v>439</v>
      </c>
      <c r="B388" s="20" t="s">
        <v>438</v>
      </c>
      <c r="C388" s="17">
        <v>4.7</v>
      </c>
      <c r="D388" s="19">
        <v>7251</v>
      </c>
      <c r="E388" s="21">
        <v>9</v>
      </c>
      <c r="F388" s="6">
        <v>2010</v>
      </c>
      <c r="G388" s="20" t="s">
        <v>12</v>
      </c>
      <c r="H388" s="20" t="str">
        <f t="shared" si="6"/>
        <v>Above Average</v>
      </c>
    </row>
    <row r="389" spans="1:8" ht="15" customHeight="1" x14ac:dyDescent="0.25">
      <c r="A389" s="20" t="s">
        <v>440</v>
      </c>
      <c r="B389" s="20" t="s">
        <v>438</v>
      </c>
      <c r="C389" s="17">
        <v>4.7</v>
      </c>
      <c r="D389" s="19">
        <v>7251</v>
      </c>
      <c r="E389" s="21">
        <v>16</v>
      </c>
      <c r="F389" s="6">
        <v>2009</v>
      </c>
      <c r="G389" s="20" t="s">
        <v>12</v>
      </c>
      <c r="H389" s="20" t="str">
        <f t="shared" si="6"/>
        <v>Above Average</v>
      </c>
    </row>
    <row r="390" spans="1:8" ht="15" customHeight="1" x14ac:dyDescent="0.25">
      <c r="A390" s="20" t="s">
        <v>441</v>
      </c>
      <c r="B390" s="20" t="s">
        <v>438</v>
      </c>
      <c r="C390" s="17">
        <v>4.4000000000000004</v>
      </c>
      <c r="D390" s="19">
        <v>10559</v>
      </c>
      <c r="E390" s="21">
        <v>2</v>
      </c>
      <c r="F390" s="6">
        <v>2009</v>
      </c>
      <c r="G390" s="20" t="s">
        <v>12</v>
      </c>
      <c r="H390" s="20" t="str">
        <f t="shared" si="6"/>
        <v>Poor</v>
      </c>
    </row>
    <row r="391" spans="1:8" ht="15" customHeight="1" x14ac:dyDescent="0.25">
      <c r="A391" s="20" t="s">
        <v>441</v>
      </c>
      <c r="B391" s="20" t="s">
        <v>438</v>
      </c>
      <c r="C391" s="17">
        <v>4.4000000000000004</v>
      </c>
      <c r="D391" s="19">
        <v>10559</v>
      </c>
      <c r="E391" s="21">
        <v>2</v>
      </c>
      <c r="F391" s="6">
        <v>2010</v>
      </c>
      <c r="G391" s="20" t="s">
        <v>12</v>
      </c>
      <c r="H391" s="20" t="str">
        <f t="shared" si="6"/>
        <v>Poor</v>
      </c>
    </row>
    <row r="392" spans="1:8" ht="15" customHeight="1" x14ac:dyDescent="0.25">
      <c r="A392" s="20" t="s">
        <v>442</v>
      </c>
      <c r="B392" s="20" t="s">
        <v>443</v>
      </c>
      <c r="C392" s="17">
        <v>4.8</v>
      </c>
      <c r="D392" s="19">
        <v>5249</v>
      </c>
      <c r="E392" s="21">
        <v>5</v>
      </c>
      <c r="F392" s="6">
        <v>2016</v>
      </c>
      <c r="G392" s="20" t="s">
        <v>12</v>
      </c>
      <c r="H392" s="20" t="str">
        <f t="shared" si="6"/>
        <v>Above Average</v>
      </c>
    </row>
    <row r="393" spans="1:8" ht="15" customHeight="1" x14ac:dyDescent="0.25">
      <c r="A393" s="20" t="s">
        <v>442</v>
      </c>
      <c r="B393" s="20" t="s">
        <v>443</v>
      </c>
      <c r="C393" s="17">
        <v>4.8</v>
      </c>
      <c r="D393" s="19">
        <v>5249</v>
      </c>
      <c r="E393" s="21">
        <v>5</v>
      </c>
      <c r="F393" s="6">
        <v>2017</v>
      </c>
      <c r="G393" s="20" t="s">
        <v>12</v>
      </c>
      <c r="H393" s="20" t="str">
        <f t="shared" si="6"/>
        <v>Above Average</v>
      </c>
    </row>
    <row r="394" spans="1:8" ht="15" customHeight="1" x14ac:dyDescent="0.25">
      <c r="A394" s="20" t="s">
        <v>444</v>
      </c>
      <c r="B394" s="20" t="s">
        <v>445</v>
      </c>
      <c r="C394" s="17">
        <v>3.9</v>
      </c>
      <c r="D394" s="19">
        <v>33844</v>
      </c>
      <c r="E394" s="21">
        <v>20</v>
      </c>
      <c r="F394" s="6">
        <v>2013</v>
      </c>
      <c r="G394" s="20" t="s">
        <v>12</v>
      </c>
      <c r="H394" s="20" t="str">
        <f t="shared" si="6"/>
        <v>Very Poor</v>
      </c>
    </row>
    <row r="395" spans="1:8" ht="15" customHeight="1" x14ac:dyDescent="0.25">
      <c r="A395" s="20" t="s">
        <v>444</v>
      </c>
      <c r="B395" s="20" t="s">
        <v>445</v>
      </c>
      <c r="C395" s="17">
        <v>3.9</v>
      </c>
      <c r="D395" s="19">
        <v>33844</v>
      </c>
      <c r="E395" s="21">
        <v>20</v>
      </c>
      <c r="F395" s="6">
        <v>2014</v>
      </c>
      <c r="G395" s="20" t="s">
        <v>12</v>
      </c>
      <c r="H395" s="20" t="str">
        <f t="shared" si="6"/>
        <v>Very Poor</v>
      </c>
    </row>
    <row r="396" spans="1:8" ht="15" customHeight="1" x14ac:dyDescent="0.25">
      <c r="A396" s="20" t="s">
        <v>446</v>
      </c>
      <c r="B396" s="20" t="s">
        <v>447</v>
      </c>
      <c r="C396" s="17">
        <v>4.4000000000000004</v>
      </c>
      <c r="D396" s="19">
        <v>11616</v>
      </c>
      <c r="E396" s="21">
        <v>7</v>
      </c>
      <c r="F396" s="6">
        <v>2012</v>
      </c>
      <c r="G396" s="20" t="s">
        <v>12</v>
      </c>
      <c r="H396" s="20" t="str">
        <f t="shared" si="6"/>
        <v>Poor</v>
      </c>
    </row>
    <row r="397" spans="1:8" ht="15" customHeight="1" x14ac:dyDescent="0.25">
      <c r="A397" s="20" t="s">
        <v>446</v>
      </c>
      <c r="B397" s="20" t="s">
        <v>447</v>
      </c>
      <c r="C397" s="17">
        <v>4.4000000000000004</v>
      </c>
      <c r="D397" s="19">
        <v>11616</v>
      </c>
      <c r="E397" s="21">
        <v>7</v>
      </c>
      <c r="F397" s="6">
        <v>2013</v>
      </c>
      <c r="G397" s="20" t="s">
        <v>12</v>
      </c>
      <c r="H397" s="20" t="str">
        <f t="shared" si="6"/>
        <v>Poor</v>
      </c>
    </row>
    <row r="398" spans="1:8" ht="15" customHeight="1" x14ac:dyDescent="0.25">
      <c r="A398" s="20" t="s">
        <v>446</v>
      </c>
      <c r="B398" s="20" t="s">
        <v>447</v>
      </c>
      <c r="C398" s="17">
        <v>4.4000000000000004</v>
      </c>
      <c r="D398" s="19">
        <v>11616</v>
      </c>
      <c r="E398" s="21">
        <v>7</v>
      </c>
      <c r="F398" s="6">
        <v>2014</v>
      </c>
      <c r="G398" s="20" t="s">
        <v>12</v>
      </c>
      <c r="H398" s="20" t="str">
        <f t="shared" si="6"/>
        <v>Poor</v>
      </c>
    </row>
    <row r="399" spans="1:8" ht="15" customHeight="1" x14ac:dyDescent="0.25">
      <c r="A399" s="20" t="s">
        <v>448</v>
      </c>
      <c r="B399" s="20" t="s">
        <v>377</v>
      </c>
      <c r="C399" s="17">
        <v>4.5</v>
      </c>
      <c r="D399" s="19">
        <v>13609</v>
      </c>
      <c r="E399" s="21">
        <v>14</v>
      </c>
      <c r="F399" s="6">
        <v>2019</v>
      </c>
      <c r="G399" s="20" t="s">
        <v>12</v>
      </c>
      <c r="H399" s="20" t="str">
        <f t="shared" si="6"/>
        <v>Poor</v>
      </c>
    </row>
    <row r="400" spans="1:8" ht="15" customHeight="1" x14ac:dyDescent="0.25">
      <c r="A400" s="20" t="s">
        <v>449</v>
      </c>
      <c r="B400" s="20" t="s">
        <v>450</v>
      </c>
      <c r="C400" s="17">
        <v>4.7</v>
      </c>
      <c r="D400" s="19">
        <v>8587</v>
      </c>
      <c r="E400" s="21">
        <v>10</v>
      </c>
      <c r="F400" s="6">
        <v>2009</v>
      </c>
      <c r="G400" s="20" t="s">
        <v>12</v>
      </c>
      <c r="H400" s="20" t="str">
        <f t="shared" si="6"/>
        <v>Above Average</v>
      </c>
    </row>
    <row r="401" spans="1:8" ht="15" customHeight="1" x14ac:dyDescent="0.25">
      <c r="A401" s="20" t="s">
        <v>451</v>
      </c>
      <c r="B401" s="20" t="s">
        <v>452</v>
      </c>
      <c r="C401" s="17">
        <v>4.3</v>
      </c>
      <c r="D401" s="19">
        <v>29442</v>
      </c>
      <c r="E401" s="21">
        <v>7</v>
      </c>
      <c r="F401" s="6">
        <v>2017</v>
      </c>
      <c r="G401" s="20" t="s">
        <v>12</v>
      </c>
      <c r="H401" s="20" t="str">
        <f t="shared" si="6"/>
        <v>Poor</v>
      </c>
    </row>
    <row r="402" spans="1:8" ht="15" customHeight="1" x14ac:dyDescent="0.25">
      <c r="A402" s="20" t="s">
        <v>453</v>
      </c>
      <c r="B402" s="20" t="s">
        <v>454</v>
      </c>
      <c r="C402" s="17">
        <v>4.5999999999999996</v>
      </c>
      <c r="D402" s="19">
        <v>11098</v>
      </c>
      <c r="E402" s="21">
        <v>13</v>
      </c>
      <c r="F402" s="6">
        <v>2012</v>
      </c>
      <c r="G402" s="20" t="s">
        <v>12</v>
      </c>
      <c r="H402" s="20" t="str">
        <f t="shared" si="6"/>
        <v>Average</v>
      </c>
    </row>
    <row r="403" spans="1:8" ht="15" customHeight="1" x14ac:dyDescent="0.25">
      <c r="A403" s="20" t="s">
        <v>455</v>
      </c>
      <c r="B403" s="20" t="s">
        <v>456</v>
      </c>
      <c r="C403" s="17">
        <v>4.8</v>
      </c>
      <c r="D403" s="19">
        <v>9947</v>
      </c>
      <c r="E403" s="21">
        <v>11</v>
      </c>
      <c r="F403" s="6">
        <v>2018</v>
      </c>
      <c r="G403" s="20" t="s">
        <v>12</v>
      </c>
      <c r="H403" s="20" t="str">
        <f t="shared" si="6"/>
        <v>Above Average</v>
      </c>
    </row>
    <row r="404" spans="1:8" ht="15" customHeight="1" x14ac:dyDescent="0.25">
      <c r="A404" s="20" t="s">
        <v>457</v>
      </c>
      <c r="B404" s="20" t="s">
        <v>458</v>
      </c>
      <c r="C404" s="17">
        <v>4.8</v>
      </c>
      <c r="D404" s="19">
        <v>13871</v>
      </c>
      <c r="E404" s="21">
        <v>6</v>
      </c>
      <c r="F404" s="6">
        <v>2009</v>
      </c>
      <c r="G404" s="20" t="s">
        <v>12</v>
      </c>
      <c r="H404" s="20" t="str">
        <f t="shared" si="6"/>
        <v>Above Average</v>
      </c>
    </row>
    <row r="405" spans="1:8" ht="15" customHeight="1" x14ac:dyDescent="0.25">
      <c r="A405" s="20" t="s">
        <v>457</v>
      </c>
      <c r="B405" s="20" t="s">
        <v>458</v>
      </c>
      <c r="C405" s="17">
        <v>4.8</v>
      </c>
      <c r="D405" s="19">
        <v>13871</v>
      </c>
      <c r="E405" s="21">
        <v>6</v>
      </c>
      <c r="F405" s="6">
        <v>2010</v>
      </c>
      <c r="G405" s="20" t="s">
        <v>12</v>
      </c>
      <c r="H405" s="20" t="str">
        <f t="shared" si="6"/>
        <v>Above Average</v>
      </c>
    </row>
    <row r="406" spans="1:8" ht="15" customHeight="1" x14ac:dyDescent="0.25">
      <c r="A406" s="20" t="s">
        <v>457</v>
      </c>
      <c r="B406" s="20" t="s">
        <v>458</v>
      </c>
      <c r="C406" s="17">
        <v>4.8</v>
      </c>
      <c r="D406" s="19">
        <v>13871</v>
      </c>
      <c r="E406" s="21">
        <v>8</v>
      </c>
      <c r="F406" s="6">
        <v>2011</v>
      </c>
      <c r="G406" s="20" t="s">
        <v>12</v>
      </c>
      <c r="H406" s="20" t="str">
        <f t="shared" si="6"/>
        <v>Above Average</v>
      </c>
    </row>
    <row r="407" spans="1:8" ht="15" customHeight="1" x14ac:dyDescent="0.25">
      <c r="A407" s="20" t="s">
        <v>457</v>
      </c>
      <c r="B407" s="20" t="s">
        <v>458</v>
      </c>
      <c r="C407" s="17">
        <v>4.8</v>
      </c>
      <c r="D407" s="19">
        <v>13871</v>
      </c>
      <c r="E407" s="21">
        <v>7</v>
      </c>
      <c r="F407" s="6">
        <v>2011</v>
      </c>
      <c r="G407" s="20" t="s">
        <v>12</v>
      </c>
      <c r="H407" s="20" t="str">
        <f t="shared" si="6"/>
        <v>Above Average</v>
      </c>
    </row>
    <row r="408" spans="1:8" ht="15" customHeight="1" x14ac:dyDescent="0.25">
      <c r="A408" s="20" t="s">
        <v>459</v>
      </c>
      <c r="B408" s="20" t="s">
        <v>333</v>
      </c>
      <c r="C408" s="17">
        <v>4.8</v>
      </c>
      <c r="D408" s="19">
        <v>6982</v>
      </c>
      <c r="E408" s="21">
        <v>14</v>
      </c>
      <c r="F408" s="6">
        <v>2013</v>
      </c>
      <c r="G408" s="20" t="s">
        <v>12</v>
      </c>
      <c r="H408" s="20" t="str">
        <f t="shared" si="6"/>
        <v>Above Average</v>
      </c>
    </row>
    <row r="409" spans="1:8" ht="15" customHeight="1" x14ac:dyDescent="0.25">
      <c r="A409" s="20" t="s">
        <v>460</v>
      </c>
      <c r="B409" s="20" t="s">
        <v>88</v>
      </c>
      <c r="C409" s="17">
        <v>4.7</v>
      </c>
      <c r="D409" s="19">
        <v>32122</v>
      </c>
      <c r="E409" s="21">
        <v>14</v>
      </c>
      <c r="F409" s="6">
        <v>2010</v>
      </c>
      <c r="G409" s="20" t="s">
        <v>12</v>
      </c>
      <c r="H409" s="20" t="str">
        <f t="shared" si="6"/>
        <v>Above Average</v>
      </c>
    </row>
    <row r="410" spans="1:8" ht="15" customHeight="1" x14ac:dyDescent="0.25">
      <c r="A410" s="20" t="s">
        <v>461</v>
      </c>
      <c r="B410" s="20" t="s">
        <v>88</v>
      </c>
      <c r="C410" s="17">
        <v>4.7</v>
      </c>
      <c r="D410" s="19">
        <v>32122</v>
      </c>
      <c r="E410" s="21">
        <v>8</v>
      </c>
      <c r="F410" s="6">
        <v>2011</v>
      </c>
      <c r="G410" s="20" t="s">
        <v>12</v>
      </c>
      <c r="H410" s="20" t="str">
        <f t="shared" si="6"/>
        <v>Above Average</v>
      </c>
    </row>
    <row r="411" spans="1:8" ht="15" customHeight="1" x14ac:dyDescent="0.25">
      <c r="A411" s="20" t="s">
        <v>461</v>
      </c>
      <c r="B411" s="20" t="s">
        <v>88</v>
      </c>
      <c r="C411" s="17">
        <v>4.7</v>
      </c>
      <c r="D411" s="19">
        <v>32122</v>
      </c>
      <c r="E411" s="21">
        <v>8</v>
      </c>
      <c r="F411" s="6">
        <v>2012</v>
      </c>
      <c r="G411" s="20" t="s">
        <v>12</v>
      </c>
      <c r="H411" s="20" t="str">
        <f t="shared" si="6"/>
        <v>Above Average</v>
      </c>
    </row>
    <row r="412" spans="1:8" ht="15" customHeight="1" x14ac:dyDescent="0.25">
      <c r="A412" s="20" t="s">
        <v>462</v>
      </c>
      <c r="B412" s="20" t="s">
        <v>88</v>
      </c>
      <c r="C412" s="17">
        <v>4.8</v>
      </c>
      <c r="D412" s="19">
        <v>16949</v>
      </c>
      <c r="E412" s="21">
        <v>30</v>
      </c>
      <c r="F412" s="6">
        <v>2011</v>
      </c>
      <c r="G412" s="20" t="s">
        <v>12</v>
      </c>
      <c r="H412" s="20" t="str">
        <f t="shared" si="6"/>
        <v>Above Average</v>
      </c>
    </row>
    <row r="413" spans="1:8" ht="15" customHeight="1" x14ac:dyDescent="0.25">
      <c r="A413" s="20" t="s">
        <v>462</v>
      </c>
      <c r="B413" s="20" t="s">
        <v>88</v>
      </c>
      <c r="C413" s="17">
        <v>4.8</v>
      </c>
      <c r="D413" s="19">
        <v>16949</v>
      </c>
      <c r="E413" s="21">
        <v>30</v>
      </c>
      <c r="F413" s="6">
        <v>2012</v>
      </c>
      <c r="G413" s="20" t="s">
        <v>12</v>
      </c>
      <c r="H413" s="20" t="str">
        <f t="shared" si="6"/>
        <v>Above Average</v>
      </c>
    </row>
    <row r="414" spans="1:8" ht="15" customHeight="1" x14ac:dyDescent="0.25">
      <c r="A414" s="20" t="s">
        <v>463</v>
      </c>
      <c r="B414" s="20" t="s">
        <v>464</v>
      </c>
      <c r="C414" s="17">
        <v>4.7</v>
      </c>
      <c r="D414" s="19">
        <v>9289</v>
      </c>
      <c r="E414" s="21">
        <v>13</v>
      </c>
      <c r="F414" s="6">
        <v>2010</v>
      </c>
      <c r="G414" s="20" t="s">
        <v>9</v>
      </c>
      <c r="H414" s="20" t="str">
        <f t="shared" si="6"/>
        <v>Above Average</v>
      </c>
    </row>
    <row r="415" spans="1:8" ht="15" customHeight="1" x14ac:dyDescent="0.25">
      <c r="A415" s="20" t="s">
        <v>463</v>
      </c>
      <c r="B415" s="20" t="s">
        <v>464</v>
      </c>
      <c r="C415" s="17">
        <v>4.7</v>
      </c>
      <c r="D415" s="19">
        <v>9289</v>
      </c>
      <c r="E415" s="21">
        <v>9</v>
      </c>
      <c r="F415" s="6">
        <v>2011</v>
      </c>
      <c r="G415" s="20" t="s">
        <v>9</v>
      </c>
      <c r="H415" s="20" t="str">
        <f t="shared" si="6"/>
        <v>Above Average</v>
      </c>
    </row>
    <row r="416" spans="1:8" ht="15" customHeight="1" x14ac:dyDescent="0.25">
      <c r="A416" s="20" t="s">
        <v>463</v>
      </c>
      <c r="B416" s="20" t="s">
        <v>464</v>
      </c>
      <c r="C416" s="17">
        <v>4.7</v>
      </c>
      <c r="D416" s="19">
        <v>9289</v>
      </c>
      <c r="E416" s="21">
        <v>9</v>
      </c>
      <c r="F416" s="6">
        <v>2012</v>
      </c>
      <c r="G416" s="20" t="s">
        <v>9</v>
      </c>
      <c r="H416" s="20" t="str">
        <f t="shared" si="6"/>
        <v>Above Average</v>
      </c>
    </row>
    <row r="417" spans="1:8" ht="15" customHeight="1" x14ac:dyDescent="0.25">
      <c r="A417" s="20" t="s">
        <v>465</v>
      </c>
      <c r="B417" s="20" t="s">
        <v>466</v>
      </c>
      <c r="C417" s="17">
        <v>4.3</v>
      </c>
      <c r="D417" s="19">
        <v>7368</v>
      </c>
      <c r="E417" s="21">
        <v>7</v>
      </c>
      <c r="F417" s="6">
        <v>2017</v>
      </c>
      <c r="G417" s="20" t="s">
        <v>9</v>
      </c>
      <c r="H417" s="20" t="str">
        <f t="shared" si="6"/>
        <v>Poor</v>
      </c>
    </row>
    <row r="418" spans="1:8" ht="15" customHeight="1" x14ac:dyDescent="0.25">
      <c r="A418" s="20" t="s">
        <v>465</v>
      </c>
      <c r="B418" s="20" t="s">
        <v>466</v>
      </c>
      <c r="C418" s="17">
        <v>4.3</v>
      </c>
      <c r="D418" s="19">
        <v>7368</v>
      </c>
      <c r="E418" s="21">
        <v>7</v>
      </c>
      <c r="F418" s="6">
        <v>2018</v>
      </c>
      <c r="G418" s="20" t="s">
        <v>9</v>
      </c>
      <c r="H418" s="20" t="str">
        <f t="shared" si="6"/>
        <v>Poor</v>
      </c>
    </row>
    <row r="419" spans="1:8" ht="15" customHeight="1" x14ac:dyDescent="0.25">
      <c r="A419" s="20" t="s">
        <v>467</v>
      </c>
      <c r="B419" s="20" t="s">
        <v>468</v>
      </c>
      <c r="C419" s="17">
        <v>4.7</v>
      </c>
      <c r="D419" s="19">
        <v>4028</v>
      </c>
      <c r="E419" s="21">
        <v>9</v>
      </c>
      <c r="F419" s="6">
        <v>2009</v>
      </c>
      <c r="G419" s="20" t="s">
        <v>9</v>
      </c>
      <c r="H419" s="20" t="str">
        <f t="shared" si="6"/>
        <v>Above Average</v>
      </c>
    </row>
    <row r="420" spans="1:8" ht="15" customHeight="1" x14ac:dyDescent="0.25">
      <c r="A420" s="20" t="s">
        <v>469</v>
      </c>
      <c r="B420" s="20" t="s">
        <v>333</v>
      </c>
      <c r="C420" s="17">
        <v>4.8</v>
      </c>
      <c r="D420" s="19">
        <v>4628</v>
      </c>
      <c r="E420" s="21">
        <v>7</v>
      </c>
      <c r="F420" s="6">
        <v>2009</v>
      </c>
      <c r="G420" s="20" t="s">
        <v>12</v>
      </c>
      <c r="H420" s="20" t="str">
        <f t="shared" si="6"/>
        <v>Above Average</v>
      </c>
    </row>
    <row r="421" spans="1:8" ht="15" customHeight="1" x14ac:dyDescent="0.25">
      <c r="A421" s="20" t="s">
        <v>469</v>
      </c>
      <c r="B421" s="20" t="s">
        <v>333</v>
      </c>
      <c r="C421" s="17">
        <v>4.8</v>
      </c>
      <c r="D421" s="19">
        <v>4628</v>
      </c>
      <c r="E421" s="21">
        <v>7</v>
      </c>
      <c r="F421" s="6">
        <v>2010</v>
      </c>
      <c r="G421" s="20" t="s">
        <v>12</v>
      </c>
      <c r="H421" s="20" t="str">
        <f t="shared" si="6"/>
        <v>Above Average</v>
      </c>
    </row>
    <row r="422" spans="1:8" ht="15" customHeight="1" x14ac:dyDescent="0.25">
      <c r="A422" s="20" t="s">
        <v>470</v>
      </c>
      <c r="B422" s="20" t="s">
        <v>471</v>
      </c>
      <c r="C422" s="17">
        <v>4.9000000000000004</v>
      </c>
      <c r="D422" s="19">
        <v>5396</v>
      </c>
      <c r="E422" s="21">
        <v>20</v>
      </c>
      <c r="F422" s="6">
        <v>2013</v>
      </c>
      <c r="G422" s="20" t="s">
        <v>12</v>
      </c>
      <c r="H422" s="20" t="str">
        <f t="shared" ref="H422:H485" si="7">IF(C422&gt;4.8,"Exceptional",IF(C422&gt;4.6,"Above Average",IF(C422&gt;4.5,"Average",IF(C422&gt;4,"Poor","Very Poor"))))</f>
        <v>Exceptional</v>
      </c>
    </row>
    <row r="423" spans="1:8" ht="15" customHeight="1" x14ac:dyDescent="0.25">
      <c r="A423" s="20" t="s">
        <v>472</v>
      </c>
      <c r="B423" s="20" t="s">
        <v>473</v>
      </c>
      <c r="C423" s="17">
        <v>4.4000000000000004</v>
      </c>
      <c r="D423" s="19">
        <v>4247</v>
      </c>
      <c r="E423" s="21">
        <v>13</v>
      </c>
      <c r="F423" s="6">
        <v>2011</v>
      </c>
      <c r="G423" s="20" t="s">
        <v>9</v>
      </c>
      <c r="H423" s="20" t="str">
        <f t="shared" si="7"/>
        <v>Poor</v>
      </c>
    </row>
    <row r="424" spans="1:8" ht="15" customHeight="1" x14ac:dyDescent="0.25">
      <c r="A424" s="20" t="s">
        <v>472</v>
      </c>
      <c r="B424" s="20" t="s">
        <v>473</v>
      </c>
      <c r="C424" s="17">
        <v>4.4000000000000004</v>
      </c>
      <c r="D424" s="19">
        <v>4247</v>
      </c>
      <c r="E424" s="21">
        <v>13</v>
      </c>
      <c r="F424" s="6">
        <v>2012</v>
      </c>
      <c r="G424" s="20" t="s">
        <v>9</v>
      </c>
      <c r="H424" s="20" t="str">
        <f t="shared" si="7"/>
        <v>Poor</v>
      </c>
    </row>
    <row r="425" spans="1:8" ht="15" customHeight="1" x14ac:dyDescent="0.25">
      <c r="A425" s="20" t="s">
        <v>474</v>
      </c>
      <c r="B425" s="20" t="s">
        <v>475</v>
      </c>
      <c r="C425" s="17">
        <v>4.5</v>
      </c>
      <c r="D425" s="19">
        <v>22641</v>
      </c>
      <c r="E425" s="21">
        <v>11</v>
      </c>
      <c r="F425" s="6">
        <v>2015</v>
      </c>
      <c r="G425" s="20" t="s">
        <v>9</v>
      </c>
      <c r="H425" s="20" t="str">
        <f t="shared" si="7"/>
        <v>Poor</v>
      </c>
    </row>
    <row r="426" spans="1:8" ht="15" customHeight="1" x14ac:dyDescent="0.25">
      <c r="A426" s="20" t="s">
        <v>474</v>
      </c>
      <c r="B426" s="20" t="s">
        <v>475</v>
      </c>
      <c r="C426" s="17">
        <v>4.5</v>
      </c>
      <c r="D426" s="19">
        <v>22641</v>
      </c>
      <c r="E426" s="21">
        <v>11</v>
      </c>
      <c r="F426" s="6">
        <v>2016</v>
      </c>
      <c r="G426" s="20" t="s">
        <v>9</v>
      </c>
      <c r="H426" s="20" t="str">
        <f t="shared" si="7"/>
        <v>Poor</v>
      </c>
    </row>
    <row r="427" spans="1:8" ht="15" customHeight="1" x14ac:dyDescent="0.25">
      <c r="A427" s="20" t="s">
        <v>474</v>
      </c>
      <c r="B427" s="20" t="s">
        <v>475</v>
      </c>
      <c r="C427" s="17">
        <v>4.5</v>
      </c>
      <c r="D427" s="19">
        <v>22641</v>
      </c>
      <c r="E427" s="21">
        <v>11</v>
      </c>
      <c r="F427" s="6">
        <v>2017</v>
      </c>
      <c r="G427" s="20" t="s">
        <v>9</v>
      </c>
      <c r="H427" s="20" t="str">
        <f t="shared" si="7"/>
        <v>Poor</v>
      </c>
    </row>
    <row r="428" spans="1:8" ht="15" customHeight="1" x14ac:dyDescent="0.25">
      <c r="A428" s="20" t="s">
        <v>474</v>
      </c>
      <c r="B428" s="20" t="s">
        <v>475</v>
      </c>
      <c r="C428" s="17">
        <v>4.5</v>
      </c>
      <c r="D428" s="19">
        <v>22641</v>
      </c>
      <c r="E428" s="21">
        <v>11</v>
      </c>
      <c r="F428" s="6">
        <v>2019</v>
      </c>
      <c r="G428" s="20" t="s">
        <v>9</v>
      </c>
      <c r="H428" s="20" t="str">
        <f t="shared" si="7"/>
        <v>Poor</v>
      </c>
    </row>
    <row r="429" spans="1:8" ht="15" customHeight="1" x14ac:dyDescent="0.25">
      <c r="A429" s="20" t="s">
        <v>476</v>
      </c>
      <c r="B429" s="20" t="s">
        <v>377</v>
      </c>
      <c r="C429" s="17">
        <v>4.4000000000000004</v>
      </c>
      <c r="D429" s="19">
        <v>6222</v>
      </c>
      <c r="E429" s="21">
        <v>18</v>
      </c>
      <c r="F429" s="6">
        <v>2011</v>
      </c>
      <c r="G429" s="20" t="s">
        <v>12</v>
      </c>
      <c r="H429" s="20" t="str">
        <f t="shared" si="7"/>
        <v>Poor</v>
      </c>
    </row>
    <row r="430" spans="1:8" ht="15" customHeight="1" x14ac:dyDescent="0.25">
      <c r="A430" s="20" t="s">
        <v>477</v>
      </c>
      <c r="B430" s="20" t="s">
        <v>333</v>
      </c>
      <c r="C430" s="17">
        <v>4.8</v>
      </c>
      <c r="D430" s="19">
        <v>4506</v>
      </c>
      <c r="E430" s="21">
        <v>14</v>
      </c>
      <c r="F430" s="6">
        <v>2010</v>
      </c>
      <c r="G430" s="20" t="s">
        <v>12</v>
      </c>
      <c r="H430" s="20" t="str">
        <f t="shared" si="7"/>
        <v>Above Average</v>
      </c>
    </row>
    <row r="431" spans="1:8" ht="15" customHeight="1" x14ac:dyDescent="0.25">
      <c r="A431" s="20" t="s">
        <v>478</v>
      </c>
      <c r="B431" s="20" t="s">
        <v>245</v>
      </c>
      <c r="C431" s="17">
        <v>4.2</v>
      </c>
      <c r="D431" s="19">
        <v>8747</v>
      </c>
      <c r="E431" s="21">
        <v>19</v>
      </c>
      <c r="F431" s="6">
        <v>2009</v>
      </c>
      <c r="G431" s="20" t="s">
        <v>12</v>
      </c>
      <c r="H431" s="20" t="str">
        <f t="shared" si="7"/>
        <v>Poor</v>
      </c>
    </row>
    <row r="432" spans="1:8" ht="15" customHeight="1" x14ac:dyDescent="0.25">
      <c r="A432" s="20" t="s">
        <v>479</v>
      </c>
      <c r="B432" s="20" t="s">
        <v>480</v>
      </c>
      <c r="C432" s="17">
        <v>4.8</v>
      </c>
      <c r="D432" s="19">
        <v>1655</v>
      </c>
      <c r="E432" s="21">
        <v>13</v>
      </c>
      <c r="F432" s="6">
        <v>2009</v>
      </c>
      <c r="G432" s="20" t="s">
        <v>9</v>
      </c>
      <c r="H432" s="20" t="str">
        <f t="shared" si="7"/>
        <v>Above Average</v>
      </c>
    </row>
    <row r="433" spans="1:8" ht="15" customHeight="1" x14ac:dyDescent="0.25">
      <c r="A433" s="20" t="s">
        <v>481</v>
      </c>
      <c r="B433" s="20" t="s">
        <v>482</v>
      </c>
      <c r="C433" s="17">
        <v>4.9000000000000004</v>
      </c>
      <c r="D433" s="19">
        <v>7861</v>
      </c>
      <c r="E433" s="21">
        <v>5</v>
      </c>
      <c r="F433" s="6">
        <v>2016</v>
      </c>
      <c r="G433" s="20" t="s">
        <v>9</v>
      </c>
      <c r="H433" s="20" t="str">
        <f t="shared" si="7"/>
        <v>Exceptional</v>
      </c>
    </row>
    <row r="434" spans="1:8" ht="15" customHeight="1" x14ac:dyDescent="0.25">
      <c r="A434" s="20" t="s">
        <v>483</v>
      </c>
      <c r="B434" s="20" t="s">
        <v>333</v>
      </c>
      <c r="C434" s="17">
        <v>4.8</v>
      </c>
      <c r="D434" s="19">
        <v>6247</v>
      </c>
      <c r="E434" s="21">
        <v>10</v>
      </c>
      <c r="F434" s="6">
        <v>2012</v>
      </c>
      <c r="G434" s="20" t="s">
        <v>12</v>
      </c>
      <c r="H434" s="20" t="str">
        <f t="shared" si="7"/>
        <v>Above Average</v>
      </c>
    </row>
    <row r="435" spans="1:8" ht="15" customHeight="1" x14ac:dyDescent="0.25">
      <c r="A435" s="20" t="s">
        <v>484</v>
      </c>
      <c r="B435" s="20" t="s">
        <v>485</v>
      </c>
      <c r="C435" s="17">
        <v>4.7</v>
      </c>
      <c r="D435" s="19">
        <v>39459</v>
      </c>
      <c r="E435" s="21">
        <v>9</v>
      </c>
      <c r="F435" s="6">
        <v>2015</v>
      </c>
      <c r="G435" s="20" t="s">
        <v>12</v>
      </c>
      <c r="H435" s="20" t="str">
        <f t="shared" si="7"/>
        <v>Above Average</v>
      </c>
    </row>
    <row r="436" spans="1:8" ht="15" customHeight="1" x14ac:dyDescent="0.25">
      <c r="A436" s="20" t="s">
        <v>486</v>
      </c>
      <c r="B436" s="20" t="s">
        <v>487</v>
      </c>
      <c r="C436" s="17">
        <v>4.5</v>
      </c>
      <c r="D436" s="19">
        <v>10101</v>
      </c>
      <c r="E436" s="21">
        <v>8</v>
      </c>
      <c r="F436" s="6">
        <v>2014</v>
      </c>
      <c r="G436" s="20" t="s">
        <v>12</v>
      </c>
      <c r="H436" s="20" t="str">
        <f t="shared" si="7"/>
        <v>Poor</v>
      </c>
    </row>
    <row r="437" spans="1:8" ht="15" customHeight="1" x14ac:dyDescent="0.25">
      <c r="A437" s="20" t="s">
        <v>488</v>
      </c>
      <c r="B437" s="20" t="s">
        <v>80</v>
      </c>
      <c r="C437" s="17">
        <v>4.8</v>
      </c>
      <c r="D437" s="19">
        <v>5898</v>
      </c>
      <c r="E437" s="21">
        <v>8</v>
      </c>
      <c r="F437" s="6">
        <v>2018</v>
      </c>
      <c r="G437" s="20" t="s">
        <v>12</v>
      </c>
      <c r="H437" s="20" t="str">
        <f t="shared" si="7"/>
        <v>Above Average</v>
      </c>
    </row>
    <row r="438" spans="1:8" ht="15" customHeight="1" x14ac:dyDescent="0.25">
      <c r="A438" s="20" t="s">
        <v>489</v>
      </c>
      <c r="B438" s="20" t="s">
        <v>490</v>
      </c>
      <c r="C438" s="17">
        <v>4.5999999999999996</v>
      </c>
      <c r="D438" s="19">
        <v>2744</v>
      </c>
      <c r="E438" s="21">
        <v>12</v>
      </c>
      <c r="F438" s="6">
        <v>2019</v>
      </c>
      <c r="G438" s="20" t="s">
        <v>9</v>
      </c>
      <c r="H438" s="20" t="str">
        <f t="shared" si="7"/>
        <v>Average</v>
      </c>
    </row>
    <row r="439" spans="1:8" ht="15" customHeight="1" x14ac:dyDescent="0.25">
      <c r="A439" s="20" t="s">
        <v>491</v>
      </c>
      <c r="B439" s="20" t="s">
        <v>492</v>
      </c>
      <c r="C439" s="17">
        <v>4.8</v>
      </c>
      <c r="D439" s="19">
        <v>49288</v>
      </c>
      <c r="E439" s="21">
        <v>11</v>
      </c>
      <c r="F439" s="6">
        <v>2015</v>
      </c>
      <c r="G439" s="20" t="s">
        <v>12</v>
      </c>
      <c r="H439" s="20" t="str">
        <f t="shared" si="7"/>
        <v>Above Average</v>
      </c>
    </row>
    <row r="440" spans="1:8" ht="15" customHeight="1" x14ac:dyDescent="0.25">
      <c r="A440" s="20" t="s">
        <v>491</v>
      </c>
      <c r="B440" s="20" t="s">
        <v>492</v>
      </c>
      <c r="C440" s="17">
        <v>4.8</v>
      </c>
      <c r="D440" s="19">
        <v>49288</v>
      </c>
      <c r="E440" s="21">
        <v>11</v>
      </c>
      <c r="F440" s="6">
        <v>2016</v>
      </c>
      <c r="G440" s="20" t="s">
        <v>12</v>
      </c>
      <c r="H440" s="20" t="str">
        <f t="shared" si="7"/>
        <v>Above Average</v>
      </c>
    </row>
    <row r="441" spans="1:8" ht="15" customHeight="1" x14ac:dyDescent="0.25">
      <c r="A441" s="20" t="s">
        <v>493</v>
      </c>
      <c r="B441" s="20" t="s">
        <v>494</v>
      </c>
      <c r="C441" s="17">
        <v>4.4000000000000004</v>
      </c>
      <c r="D441" s="19">
        <v>1201</v>
      </c>
      <c r="E441" s="21">
        <v>40</v>
      </c>
      <c r="F441" s="6">
        <v>2010</v>
      </c>
      <c r="G441" s="20" t="s">
        <v>9</v>
      </c>
      <c r="H441" s="20" t="str">
        <f t="shared" si="7"/>
        <v>Poor</v>
      </c>
    </row>
    <row r="442" spans="1:8" ht="15" customHeight="1" x14ac:dyDescent="0.25">
      <c r="A442" s="20" t="s">
        <v>493</v>
      </c>
      <c r="B442" s="20" t="s">
        <v>494</v>
      </c>
      <c r="C442" s="17">
        <v>4.4000000000000004</v>
      </c>
      <c r="D442" s="19">
        <v>1201</v>
      </c>
      <c r="E442" s="21">
        <v>40</v>
      </c>
      <c r="F442" s="6">
        <v>2011</v>
      </c>
      <c r="G442" s="20" t="s">
        <v>9</v>
      </c>
      <c r="H442" s="20" t="str">
        <f t="shared" si="7"/>
        <v>Poor</v>
      </c>
    </row>
    <row r="443" spans="1:8" ht="15" customHeight="1" x14ac:dyDescent="0.25">
      <c r="A443" s="20" t="s">
        <v>493</v>
      </c>
      <c r="B443" s="20" t="s">
        <v>494</v>
      </c>
      <c r="C443" s="17">
        <v>4.4000000000000004</v>
      </c>
      <c r="D443" s="19">
        <v>1201</v>
      </c>
      <c r="E443" s="21">
        <v>40</v>
      </c>
      <c r="F443" s="6">
        <v>2012</v>
      </c>
      <c r="G443" s="20" t="s">
        <v>9</v>
      </c>
      <c r="H443" s="20" t="str">
        <f t="shared" si="7"/>
        <v>Poor</v>
      </c>
    </row>
    <row r="444" spans="1:8" ht="15" customHeight="1" x14ac:dyDescent="0.25">
      <c r="A444" s="20" t="s">
        <v>493</v>
      </c>
      <c r="B444" s="20" t="s">
        <v>494</v>
      </c>
      <c r="C444" s="17">
        <v>4.4000000000000004</v>
      </c>
      <c r="D444" s="19">
        <v>1201</v>
      </c>
      <c r="E444" s="21">
        <v>40</v>
      </c>
      <c r="F444" s="6">
        <v>2013</v>
      </c>
      <c r="G444" s="20" t="s">
        <v>9</v>
      </c>
      <c r="H444" s="20" t="str">
        <f t="shared" si="7"/>
        <v>Poor</v>
      </c>
    </row>
    <row r="445" spans="1:8" ht="15" customHeight="1" x14ac:dyDescent="0.25">
      <c r="A445" s="20" t="s">
        <v>493</v>
      </c>
      <c r="B445" s="20" t="s">
        <v>494</v>
      </c>
      <c r="C445" s="17">
        <v>4.4000000000000004</v>
      </c>
      <c r="D445" s="19">
        <v>1201</v>
      </c>
      <c r="E445" s="21">
        <v>40</v>
      </c>
      <c r="F445" s="6">
        <v>2014</v>
      </c>
      <c r="G445" s="20" t="s">
        <v>9</v>
      </c>
      <c r="H445" s="20" t="str">
        <f t="shared" si="7"/>
        <v>Poor</v>
      </c>
    </row>
    <row r="446" spans="1:8" ht="15" customHeight="1" x14ac:dyDescent="0.25">
      <c r="A446" s="20" t="s">
        <v>495</v>
      </c>
      <c r="B446" s="20" t="s">
        <v>494</v>
      </c>
      <c r="C446" s="17">
        <v>4.3</v>
      </c>
      <c r="D446" s="19">
        <v>807</v>
      </c>
      <c r="E446" s="21">
        <v>36</v>
      </c>
      <c r="F446" s="6">
        <v>2016</v>
      </c>
      <c r="G446" s="20" t="s">
        <v>9</v>
      </c>
      <c r="H446" s="20" t="str">
        <f t="shared" si="7"/>
        <v>Poor</v>
      </c>
    </row>
    <row r="447" spans="1:8" ht="15" customHeight="1" x14ac:dyDescent="0.25">
      <c r="A447" s="20" t="s">
        <v>496</v>
      </c>
      <c r="B447" s="20" t="s">
        <v>497</v>
      </c>
      <c r="C447" s="17">
        <v>4.3</v>
      </c>
      <c r="D447" s="19">
        <v>3759</v>
      </c>
      <c r="E447" s="21">
        <v>16</v>
      </c>
      <c r="F447" s="6">
        <v>2011</v>
      </c>
      <c r="G447" s="20" t="s">
        <v>12</v>
      </c>
      <c r="H447" s="20" t="str">
        <f t="shared" si="7"/>
        <v>Poor</v>
      </c>
    </row>
    <row r="448" spans="1:8" ht="15" customHeight="1" x14ac:dyDescent="0.25">
      <c r="A448" s="20" t="s">
        <v>498</v>
      </c>
      <c r="B448" s="20" t="s">
        <v>499</v>
      </c>
      <c r="C448" s="17">
        <v>4.8</v>
      </c>
      <c r="D448" s="19">
        <v>2663</v>
      </c>
      <c r="E448" s="21">
        <v>17</v>
      </c>
      <c r="F448" s="6">
        <v>2013</v>
      </c>
      <c r="G448" s="20" t="s">
        <v>9</v>
      </c>
      <c r="H448" s="20" t="str">
        <f t="shared" si="7"/>
        <v>Above Average</v>
      </c>
    </row>
    <row r="449" spans="1:8" ht="15" customHeight="1" x14ac:dyDescent="0.25">
      <c r="A449" s="20" t="s">
        <v>500</v>
      </c>
      <c r="B449" s="20" t="s">
        <v>499</v>
      </c>
      <c r="C449" s="17">
        <v>4.8</v>
      </c>
      <c r="D449" s="19">
        <v>3428</v>
      </c>
      <c r="E449" s="21">
        <v>14</v>
      </c>
      <c r="F449" s="6">
        <v>2015</v>
      </c>
      <c r="G449" s="20" t="s">
        <v>9</v>
      </c>
      <c r="H449" s="20" t="str">
        <f t="shared" si="7"/>
        <v>Above Average</v>
      </c>
    </row>
    <row r="450" spans="1:8" ht="15" customHeight="1" x14ac:dyDescent="0.25">
      <c r="A450" s="20" t="s">
        <v>501</v>
      </c>
      <c r="B450" s="20" t="s">
        <v>499</v>
      </c>
      <c r="C450" s="17">
        <v>4.8</v>
      </c>
      <c r="D450" s="19">
        <v>2876</v>
      </c>
      <c r="E450" s="21">
        <v>21</v>
      </c>
      <c r="F450" s="6">
        <v>2012</v>
      </c>
      <c r="G450" s="20" t="s">
        <v>9</v>
      </c>
      <c r="H450" s="20" t="str">
        <f t="shared" si="7"/>
        <v>Above Average</v>
      </c>
    </row>
    <row r="451" spans="1:8" ht="15" customHeight="1" x14ac:dyDescent="0.25">
      <c r="A451" s="20" t="s">
        <v>502</v>
      </c>
      <c r="B451" s="20" t="s">
        <v>503</v>
      </c>
      <c r="C451" s="17">
        <v>4.5</v>
      </c>
      <c r="D451" s="19">
        <v>3601</v>
      </c>
      <c r="E451" s="21">
        <v>18</v>
      </c>
      <c r="F451" s="6">
        <v>2018</v>
      </c>
      <c r="G451" s="20" t="s">
        <v>9</v>
      </c>
      <c r="H451" s="20" t="str">
        <f t="shared" si="7"/>
        <v>Poor</v>
      </c>
    </row>
    <row r="452" spans="1:8" ht="15" customHeight="1" x14ac:dyDescent="0.25">
      <c r="A452" s="20" t="s">
        <v>504</v>
      </c>
      <c r="B452" s="20" t="s">
        <v>503</v>
      </c>
      <c r="C452" s="17">
        <v>4.4000000000000004</v>
      </c>
      <c r="D452" s="19">
        <v>7058</v>
      </c>
      <c r="E452" s="21">
        <v>17</v>
      </c>
      <c r="F452" s="6">
        <v>2018</v>
      </c>
      <c r="G452" s="20" t="s">
        <v>9</v>
      </c>
      <c r="H452" s="20" t="str">
        <f t="shared" si="7"/>
        <v>Poor</v>
      </c>
    </row>
    <row r="453" spans="1:8" ht="15" customHeight="1" x14ac:dyDescent="0.25">
      <c r="A453" s="20" t="s">
        <v>505</v>
      </c>
      <c r="B453" s="20" t="s">
        <v>506</v>
      </c>
      <c r="C453" s="17">
        <v>4.8</v>
      </c>
      <c r="D453" s="19">
        <v>9784</v>
      </c>
      <c r="E453" s="21">
        <v>5</v>
      </c>
      <c r="F453" s="6">
        <v>2017</v>
      </c>
      <c r="G453" s="20" t="s">
        <v>12</v>
      </c>
      <c r="H453" s="20" t="str">
        <f t="shared" si="7"/>
        <v>Above Average</v>
      </c>
    </row>
    <row r="454" spans="1:8" ht="15" customHeight="1" x14ac:dyDescent="0.25">
      <c r="A454" s="20" t="s">
        <v>505</v>
      </c>
      <c r="B454" s="20" t="s">
        <v>506</v>
      </c>
      <c r="C454" s="17">
        <v>4.8</v>
      </c>
      <c r="D454" s="19">
        <v>9784</v>
      </c>
      <c r="E454" s="21">
        <v>5</v>
      </c>
      <c r="F454" s="6">
        <v>2018</v>
      </c>
      <c r="G454" s="20" t="s">
        <v>12</v>
      </c>
      <c r="H454" s="20" t="str">
        <f t="shared" si="7"/>
        <v>Above Average</v>
      </c>
    </row>
    <row r="455" spans="1:8" ht="15" customHeight="1" x14ac:dyDescent="0.25">
      <c r="A455" s="20" t="s">
        <v>507</v>
      </c>
      <c r="B455" s="20" t="s">
        <v>508</v>
      </c>
      <c r="C455" s="17">
        <v>4.5999999999999996</v>
      </c>
      <c r="D455" s="19">
        <v>10795</v>
      </c>
      <c r="E455" s="21">
        <v>21</v>
      </c>
      <c r="F455" s="6">
        <v>2012</v>
      </c>
      <c r="G455" s="20" t="s">
        <v>9</v>
      </c>
      <c r="H455" s="20" t="str">
        <f t="shared" si="7"/>
        <v>Average</v>
      </c>
    </row>
    <row r="456" spans="1:8" ht="15" customHeight="1" x14ac:dyDescent="0.25">
      <c r="A456" s="20" t="s">
        <v>509</v>
      </c>
      <c r="B456" s="20" t="s">
        <v>237</v>
      </c>
      <c r="C456" s="17">
        <v>4.3</v>
      </c>
      <c r="D456" s="19">
        <v>10191</v>
      </c>
      <c r="E456" s="21">
        <v>18</v>
      </c>
      <c r="F456" s="6">
        <v>2018</v>
      </c>
      <c r="G456" s="20" t="s">
        <v>12</v>
      </c>
      <c r="H456" s="20" t="str">
        <f t="shared" si="7"/>
        <v>Poor</v>
      </c>
    </row>
    <row r="457" spans="1:8" ht="15" customHeight="1" x14ac:dyDescent="0.25">
      <c r="A457" s="20" t="s">
        <v>510</v>
      </c>
      <c r="B457" s="20" t="s">
        <v>377</v>
      </c>
      <c r="C457" s="17">
        <v>4.3</v>
      </c>
      <c r="D457" s="19">
        <v>14493</v>
      </c>
      <c r="E457" s="21">
        <v>18</v>
      </c>
      <c r="F457" s="6">
        <v>2012</v>
      </c>
      <c r="G457" s="20" t="s">
        <v>12</v>
      </c>
      <c r="H457" s="20" t="str">
        <f t="shared" si="7"/>
        <v>Poor</v>
      </c>
    </row>
    <row r="458" spans="1:8" ht="15" customHeight="1" x14ac:dyDescent="0.25">
      <c r="A458" s="20" t="s">
        <v>511</v>
      </c>
      <c r="B458" s="20" t="s">
        <v>333</v>
      </c>
      <c r="C458" s="17">
        <v>4.5999999999999996</v>
      </c>
      <c r="D458" s="19">
        <v>2186</v>
      </c>
      <c r="E458" s="21">
        <v>12</v>
      </c>
      <c r="F458" s="6">
        <v>2010</v>
      </c>
      <c r="G458" s="20" t="s">
        <v>12</v>
      </c>
      <c r="H458" s="20" t="str">
        <f t="shared" si="7"/>
        <v>Average</v>
      </c>
    </row>
    <row r="459" spans="1:8" ht="15" customHeight="1" x14ac:dyDescent="0.25">
      <c r="A459" s="20" t="s">
        <v>512</v>
      </c>
      <c r="B459" s="20" t="s">
        <v>513</v>
      </c>
      <c r="C459" s="17">
        <v>4.5999999999999996</v>
      </c>
      <c r="D459" s="19">
        <v>1204</v>
      </c>
      <c r="E459" s="21">
        <v>14</v>
      </c>
      <c r="F459" s="6">
        <v>2010</v>
      </c>
      <c r="G459" s="20" t="s">
        <v>9</v>
      </c>
      <c r="H459" s="20" t="str">
        <f t="shared" si="7"/>
        <v>Average</v>
      </c>
    </row>
    <row r="460" spans="1:8" ht="15" customHeight="1" x14ac:dyDescent="0.25">
      <c r="A460" s="20" t="s">
        <v>514</v>
      </c>
      <c r="B460" s="20" t="s">
        <v>333</v>
      </c>
      <c r="C460" s="17">
        <v>4.8</v>
      </c>
      <c r="D460" s="19">
        <v>2091</v>
      </c>
      <c r="E460" s="21">
        <v>12</v>
      </c>
      <c r="F460" s="6">
        <v>2012</v>
      </c>
      <c r="G460" s="20" t="s">
        <v>12</v>
      </c>
      <c r="H460" s="20" t="str">
        <f t="shared" si="7"/>
        <v>Above Average</v>
      </c>
    </row>
    <row r="461" spans="1:8" ht="15" customHeight="1" x14ac:dyDescent="0.25">
      <c r="A461" s="20" t="s">
        <v>515</v>
      </c>
      <c r="B461" s="20" t="s">
        <v>516</v>
      </c>
      <c r="C461" s="17">
        <v>4.5999999999999996</v>
      </c>
      <c r="D461" s="19">
        <v>19720</v>
      </c>
      <c r="E461" s="21">
        <v>8</v>
      </c>
      <c r="F461" s="6">
        <v>2009</v>
      </c>
      <c r="G461" s="20" t="s">
        <v>12</v>
      </c>
      <c r="H461" s="20" t="str">
        <f t="shared" si="7"/>
        <v>Average</v>
      </c>
    </row>
    <row r="462" spans="1:8" ht="15" customHeight="1" x14ac:dyDescent="0.25">
      <c r="A462" s="20" t="s">
        <v>515</v>
      </c>
      <c r="B462" s="20" t="s">
        <v>516</v>
      </c>
      <c r="C462" s="17">
        <v>4.5999999999999996</v>
      </c>
      <c r="D462" s="19">
        <v>19720</v>
      </c>
      <c r="E462" s="21">
        <v>8</v>
      </c>
      <c r="F462" s="6">
        <v>2017</v>
      </c>
      <c r="G462" s="20" t="s">
        <v>12</v>
      </c>
      <c r="H462" s="20" t="str">
        <f t="shared" si="7"/>
        <v>Average</v>
      </c>
    </row>
    <row r="463" spans="1:8" ht="15" customHeight="1" x14ac:dyDescent="0.25">
      <c r="A463" s="20" t="s">
        <v>517</v>
      </c>
      <c r="B463" s="20" t="s">
        <v>75</v>
      </c>
      <c r="C463" s="17">
        <v>4.5999999999999996</v>
      </c>
      <c r="D463" s="19">
        <v>2122</v>
      </c>
      <c r="E463" s="21">
        <v>0</v>
      </c>
      <c r="F463" s="6">
        <v>2010</v>
      </c>
      <c r="G463" s="20" t="s">
        <v>12</v>
      </c>
      <c r="H463" s="20" t="str">
        <f t="shared" si="7"/>
        <v>Average</v>
      </c>
    </row>
    <row r="464" spans="1:8" ht="15" customHeight="1" x14ac:dyDescent="0.25">
      <c r="A464" s="20" t="s">
        <v>518</v>
      </c>
      <c r="B464" s="20" t="s">
        <v>519</v>
      </c>
      <c r="C464" s="17">
        <v>4.5</v>
      </c>
      <c r="D464" s="19">
        <v>27536</v>
      </c>
      <c r="E464" s="21">
        <v>14</v>
      </c>
      <c r="F464" s="6">
        <v>2019</v>
      </c>
      <c r="G464" s="20" t="s">
        <v>12</v>
      </c>
      <c r="H464" s="20" t="str">
        <f t="shared" si="7"/>
        <v>Poor</v>
      </c>
    </row>
    <row r="465" spans="1:8" ht="15" customHeight="1" x14ac:dyDescent="0.25">
      <c r="A465" s="20" t="s">
        <v>520</v>
      </c>
      <c r="B465" s="20" t="s">
        <v>333</v>
      </c>
      <c r="C465" s="17">
        <v>4.8</v>
      </c>
      <c r="D465" s="19">
        <v>4290</v>
      </c>
      <c r="E465" s="21">
        <v>10</v>
      </c>
      <c r="F465" s="6">
        <v>2011</v>
      </c>
      <c r="G465" s="20" t="s">
        <v>12</v>
      </c>
      <c r="H465" s="20" t="str">
        <f t="shared" si="7"/>
        <v>Above Average</v>
      </c>
    </row>
    <row r="466" spans="1:8" ht="15" customHeight="1" x14ac:dyDescent="0.25">
      <c r="A466" s="20" t="s">
        <v>521</v>
      </c>
      <c r="B466" s="20" t="s">
        <v>522</v>
      </c>
      <c r="C466" s="17">
        <v>4.5999999999999996</v>
      </c>
      <c r="D466" s="19">
        <v>26490</v>
      </c>
      <c r="E466" s="21">
        <v>15</v>
      </c>
      <c r="F466" s="6">
        <v>2017</v>
      </c>
      <c r="G466" s="20" t="s">
        <v>9</v>
      </c>
      <c r="H466" s="20" t="str">
        <f t="shared" si="7"/>
        <v>Average</v>
      </c>
    </row>
    <row r="467" spans="1:8" ht="15" customHeight="1" x14ac:dyDescent="0.25">
      <c r="A467" s="20" t="s">
        <v>521</v>
      </c>
      <c r="B467" s="20" t="s">
        <v>522</v>
      </c>
      <c r="C467" s="17">
        <v>4.5999999999999996</v>
      </c>
      <c r="D467" s="19">
        <v>26490</v>
      </c>
      <c r="E467" s="21">
        <v>15</v>
      </c>
      <c r="F467" s="6">
        <v>2018</v>
      </c>
      <c r="G467" s="20" t="s">
        <v>9</v>
      </c>
      <c r="H467" s="20" t="str">
        <f t="shared" si="7"/>
        <v>Average</v>
      </c>
    </row>
    <row r="468" spans="1:8" ht="15" customHeight="1" x14ac:dyDescent="0.25">
      <c r="A468" s="20" t="s">
        <v>521</v>
      </c>
      <c r="B468" s="20" t="s">
        <v>522</v>
      </c>
      <c r="C468" s="17">
        <v>4.5999999999999996</v>
      </c>
      <c r="D468" s="19">
        <v>26490</v>
      </c>
      <c r="E468" s="21">
        <v>15</v>
      </c>
      <c r="F468" s="6">
        <v>2019</v>
      </c>
      <c r="G468" s="20" t="s">
        <v>9</v>
      </c>
      <c r="H468" s="20" t="str">
        <f t="shared" si="7"/>
        <v>Average</v>
      </c>
    </row>
    <row r="469" spans="1:8" ht="15" customHeight="1" x14ac:dyDescent="0.25">
      <c r="A469" s="20" t="s">
        <v>523</v>
      </c>
      <c r="B469" s="20" t="s">
        <v>301</v>
      </c>
      <c r="C469" s="17">
        <v>4.7</v>
      </c>
      <c r="D469" s="19">
        <v>5487</v>
      </c>
      <c r="E469" s="21">
        <v>9</v>
      </c>
      <c r="F469" s="6">
        <v>2017</v>
      </c>
      <c r="G469" s="20" t="s">
        <v>9</v>
      </c>
      <c r="H469" s="20" t="str">
        <f t="shared" si="7"/>
        <v>Above Average</v>
      </c>
    </row>
    <row r="470" spans="1:8" ht="15" customHeight="1" x14ac:dyDescent="0.25">
      <c r="A470" s="20" t="s">
        <v>524</v>
      </c>
      <c r="B470" s="20" t="s">
        <v>80</v>
      </c>
      <c r="C470" s="17">
        <v>4.7</v>
      </c>
      <c r="D470" s="19">
        <v>6377</v>
      </c>
      <c r="E470" s="21">
        <v>7</v>
      </c>
      <c r="F470" s="6">
        <v>2012</v>
      </c>
      <c r="G470" s="20" t="s">
        <v>12</v>
      </c>
      <c r="H470" s="20" t="str">
        <f t="shared" si="7"/>
        <v>Above Average</v>
      </c>
    </row>
    <row r="471" spans="1:8" ht="15" customHeight="1" x14ac:dyDescent="0.25">
      <c r="A471" s="20" t="s">
        <v>525</v>
      </c>
      <c r="B471" s="20" t="s">
        <v>333</v>
      </c>
      <c r="C471" s="17">
        <v>4.7</v>
      </c>
      <c r="D471" s="19">
        <v>1463</v>
      </c>
      <c r="E471" s="21">
        <v>10</v>
      </c>
      <c r="F471" s="6">
        <v>2011</v>
      </c>
      <c r="G471" s="20" t="s">
        <v>12</v>
      </c>
      <c r="H471" s="20" t="str">
        <f t="shared" si="7"/>
        <v>Above Average</v>
      </c>
    </row>
    <row r="472" spans="1:8" ht="15" customHeight="1" x14ac:dyDescent="0.25">
      <c r="A472" s="20" t="s">
        <v>526</v>
      </c>
      <c r="B472" s="20" t="s">
        <v>527</v>
      </c>
      <c r="C472" s="17">
        <v>4.4000000000000004</v>
      </c>
      <c r="D472" s="19">
        <v>3759</v>
      </c>
      <c r="E472" s="21">
        <v>6</v>
      </c>
      <c r="F472" s="6">
        <v>2009</v>
      </c>
      <c r="G472" s="20" t="s">
        <v>12</v>
      </c>
      <c r="H472" s="20" t="str">
        <f t="shared" si="7"/>
        <v>Poor</v>
      </c>
    </row>
    <row r="473" spans="1:8" ht="15" customHeight="1" x14ac:dyDescent="0.25">
      <c r="A473" s="20" t="s">
        <v>528</v>
      </c>
      <c r="B473" s="20" t="s">
        <v>103</v>
      </c>
      <c r="C473" s="17">
        <v>4.4000000000000004</v>
      </c>
      <c r="D473" s="19">
        <v>3503</v>
      </c>
      <c r="E473" s="21">
        <v>9</v>
      </c>
      <c r="F473" s="6">
        <v>2009</v>
      </c>
      <c r="G473" s="20" t="s">
        <v>9</v>
      </c>
      <c r="H473" s="20" t="str">
        <f t="shared" si="7"/>
        <v>Poor</v>
      </c>
    </row>
    <row r="474" spans="1:8" ht="15" customHeight="1" x14ac:dyDescent="0.25">
      <c r="A474" s="20" t="s">
        <v>529</v>
      </c>
      <c r="B474" s="20" t="s">
        <v>530</v>
      </c>
      <c r="C474" s="17">
        <v>4.7</v>
      </c>
      <c r="D474" s="19">
        <v>11550</v>
      </c>
      <c r="E474" s="21">
        <v>10</v>
      </c>
      <c r="F474" s="6">
        <v>2019</v>
      </c>
      <c r="G474" s="20" t="s">
        <v>9</v>
      </c>
      <c r="H474" s="20" t="str">
        <f t="shared" si="7"/>
        <v>Above Average</v>
      </c>
    </row>
    <row r="475" spans="1:8" x14ac:dyDescent="0.25">
      <c r="A475" s="20" t="s">
        <v>404</v>
      </c>
      <c r="B475" s="20" t="s">
        <v>405</v>
      </c>
      <c r="C475" s="17">
        <v>4.7</v>
      </c>
      <c r="D475" s="19">
        <v>858</v>
      </c>
      <c r="E475" s="21">
        <v>53</v>
      </c>
      <c r="F475" s="6">
        <v>2009</v>
      </c>
      <c r="G475" s="20" t="s">
        <v>9</v>
      </c>
      <c r="H475" s="20" t="str">
        <f t="shared" si="7"/>
        <v>Above Average</v>
      </c>
    </row>
    <row r="476" spans="1:8" ht="15" customHeight="1" x14ac:dyDescent="0.25">
      <c r="A476" s="20" t="s">
        <v>532</v>
      </c>
      <c r="B476" s="20" t="s">
        <v>80</v>
      </c>
      <c r="C476" s="17">
        <v>4.8</v>
      </c>
      <c r="D476" s="19">
        <v>3796</v>
      </c>
      <c r="E476" s="21">
        <v>12</v>
      </c>
      <c r="F476" s="6">
        <v>2010</v>
      </c>
      <c r="G476" s="20" t="s">
        <v>12</v>
      </c>
      <c r="H476" s="20" t="str">
        <f t="shared" si="7"/>
        <v>Above Average</v>
      </c>
    </row>
    <row r="477" spans="1:8" ht="15" customHeight="1" x14ac:dyDescent="0.25">
      <c r="A477" s="20" t="s">
        <v>533</v>
      </c>
      <c r="B477" s="20" t="s">
        <v>534</v>
      </c>
      <c r="C477" s="17">
        <v>4.7</v>
      </c>
      <c r="D477" s="19">
        <v>9030</v>
      </c>
      <c r="E477" s="21">
        <v>10</v>
      </c>
      <c r="F477" s="6">
        <v>2019</v>
      </c>
      <c r="G477" s="20" t="s">
        <v>9</v>
      </c>
      <c r="H477" s="20" t="str">
        <f t="shared" si="7"/>
        <v>Above Average</v>
      </c>
    </row>
    <row r="478" spans="1:8" ht="15" customHeight="1" x14ac:dyDescent="0.25">
      <c r="A478" s="20" t="s">
        <v>535</v>
      </c>
      <c r="B478" s="20" t="s">
        <v>536</v>
      </c>
      <c r="C478" s="17">
        <v>4.9000000000000004</v>
      </c>
      <c r="D478" s="19">
        <v>19546</v>
      </c>
      <c r="E478" s="21">
        <v>5</v>
      </c>
      <c r="F478" s="6">
        <v>2013</v>
      </c>
      <c r="G478" s="20" t="s">
        <v>12</v>
      </c>
      <c r="H478" s="20" t="str">
        <f t="shared" si="7"/>
        <v>Exceptional</v>
      </c>
    </row>
    <row r="479" spans="1:8" ht="15" customHeight="1" x14ac:dyDescent="0.25">
      <c r="A479" s="20" t="s">
        <v>535</v>
      </c>
      <c r="B479" s="20" t="s">
        <v>536</v>
      </c>
      <c r="C479" s="17">
        <v>4.9000000000000004</v>
      </c>
      <c r="D479" s="19">
        <v>19546</v>
      </c>
      <c r="E479" s="21">
        <v>5</v>
      </c>
      <c r="F479" s="6">
        <v>2014</v>
      </c>
      <c r="G479" s="20" t="s">
        <v>12</v>
      </c>
      <c r="H479" s="20" t="str">
        <f t="shared" si="7"/>
        <v>Exceptional</v>
      </c>
    </row>
    <row r="480" spans="1:8" ht="15" customHeight="1" x14ac:dyDescent="0.25">
      <c r="A480" s="20" t="s">
        <v>535</v>
      </c>
      <c r="B480" s="20" t="s">
        <v>536</v>
      </c>
      <c r="C480" s="17">
        <v>4.9000000000000004</v>
      </c>
      <c r="D480" s="19">
        <v>19546</v>
      </c>
      <c r="E480" s="21">
        <v>5</v>
      </c>
      <c r="F480" s="6">
        <v>2015</v>
      </c>
      <c r="G480" s="20" t="s">
        <v>12</v>
      </c>
      <c r="H480" s="20" t="str">
        <f t="shared" si="7"/>
        <v>Exceptional</v>
      </c>
    </row>
    <row r="481" spans="1:8" ht="15" customHeight="1" x14ac:dyDescent="0.25">
      <c r="A481" s="20" t="s">
        <v>535</v>
      </c>
      <c r="B481" s="20" t="s">
        <v>536</v>
      </c>
      <c r="C481" s="17">
        <v>4.9000000000000004</v>
      </c>
      <c r="D481" s="19">
        <v>19546</v>
      </c>
      <c r="E481" s="21">
        <v>5</v>
      </c>
      <c r="F481" s="6">
        <v>2016</v>
      </c>
      <c r="G481" s="20" t="s">
        <v>12</v>
      </c>
      <c r="H481" s="20" t="str">
        <f t="shared" si="7"/>
        <v>Exceptional</v>
      </c>
    </row>
    <row r="482" spans="1:8" ht="15" customHeight="1" x14ac:dyDescent="0.25">
      <c r="A482" s="20" t="s">
        <v>535</v>
      </c>
      <c r="B482" s="20" t="s">
        <v>536</v>
      </c>
      <c r="C482" s="17">
        <v>4.9000000000000004</v>
      </c>
      <c r="D482" s="19">
        <v>19546</v>
      </c>
      <c r="E482" s="21">
        <v>5</v>
      </c>
      <c r="F482" s="6">
        <v>2017</v>
      </c>
      <c r="G482" s="20" t="s">
        <v>12</v>
      </c>
      <c r="H482" s="20" t="str">
        <f t="shared" si="7"/>
        <v>Exceptional</v>
      </c>
    </row>
    <row r="483" spans="1:8" ht="15" customHeight="1" x14ac:dyDescent="0.25">
      <c r="A483" s="20" t="s">
        <v>535</v>
      </c>
      <c r="B483" s="20" t="s">
        <v>536</v>
      </c>
      <c r="C483" s="17">
        <v>4.9000000000000004</v>
      </c>
      <c r="D483" s="19">
        <v>19546</v>
      </c>
      <c r="E483" s="21">
        <v>5</v>
      </c>
      <c r="F483" s="6">
        <v>2018</v>
      </c>
      <c r="G483" s="20" t="s">
        <v>12</v>
      </c>
      <c r="H483" s="20" t="str">
        <f t="shared" si="7"/>
        <v>Exceptional</v>
      </c>
    </row>
    <row r="484" spans="1:8" ht="15" customHeight="1" x14ac:dyDescent="0.25">
      <c r="A484" s="20" t="s">
        <v>535</v>
      </c>
      <c r="B484" s="20" t="s">
        <v>536</v>
      </c>
      <c r="C484" s="17">
        <v>4.9000000000000004</v>
      </c>
      <c r="D484" s="19">
        <v>19546</v>
      </c>
      <c r="E484" s="21">
        <v>5</v>
      </c>
      <c r="F484" s="6">
        <v>2019</v>
      </c>
      <c r="G484" s="20" t="s">
        <v>12</v>
      </c>
      <c r="H484" s="20" t="str">
        <f t="shared" si="7"/>
        <v>Exceptional</v>
      </c>
    </row>
    <row r="485" spans="1:8" ht="15" customHeight="1" x14ac:dyDescent="0.25">
      <c r="A485" s="20" t="s">
        <v>537</v>
      </c>
      <c r="B485" s="20" t="s">
        <v>538</v>
      </c>
      <c r="C485" s="17">
        <v>4.5999999999999996</v>
      </c>
      <c r="D485" s="19">
        <v>7508</v>
      </c>
      <c r="E485" s="21">
        <v>16</v>
      </c>
      <c r="F485" s="6">
        <v>2015</v>
      </c>
      <c r="G485" s="20" t="s">
        <v>9</v>
      </c>
      <c r="H485" s="20" t="str">
        <f t="shared" si="7"/>
        <v>Average</v>
      </c>
    </row>
    <row r="486" spans="1:8" ht="15" customHeight="1" x14ac:dyDescent="0.25">
      <c r="A486" s="20" t="s">
        <v>537</v>
      </c>
      <c r="B486" s="20" t="s">
        <v>538</v>
      </c>
      <c r="C486" s="17">
        <v>4.5999999999999996</v>
      </c>
      <c r="D486" s="19">
        <v>7508</v>
      </c>
      <c r="E486" s="21">
        <v>16</v>
      </c>
      <c r="F486" s="6">
        <v>2016</v>
      </c>
      <c r="G486" s="20" t="s">
        <v>9</v>
      </c>
      <c r="H486" s="20" t="str">
        <f t="shared" ref="H486:H551" si="8">IF(C486&gt;4.8,"Exceptional",IF(C486&gt;4.6,"Above Average",IF(C486&gt;4.5,"Average",IF(C486&gt;4,"Poor","Very Poor"))))</f>
        <v>Average</v>
      </c>
    </row>
    <row r="487" spans="1:8" ht="15" customHeight="1" x14ac:dyDescent="0.25">
      <c r="A487" s="20" t="s">
        <v>537</v>
      </c>
      <c r="B487" s="20" t="s">
        <v>538</v>
      </c>
      <c r="C487" s="17">
        <v>4.5999999999999996</v>
      </c>
      <c r="D487" s="19">
        <v>7508</v>
      </c>
      <c r="E487" s="21">
        <v>16</v>
      </c>
      <c r="F487" s="6">
        <v>2017</v>
      </c>
      <c r="G487" s="20" t="s">
        <v>9</v>
      </c>
      <c r="H487" s="20" t="str">
        <f t="shared" si="8"/>
        <v>Average</v>
      </c>
    </row>
    <row r="488" spans="1:8" ht="15" customHeight="1" x14ac:dyDescent="0.25">
      <c r="A488" s="20" t="s">
        <v>539</v>
      </c>
      <c r="B488" s="20" t="s">
        <v>540</v>
      </c>
      <c r="C488" s="17">
        <v>4.9000000000000004</v>
      </c>
      <c r="D488" s="19">
        <v>8842</v>
      </c>
      <c r="E488" s="21">
        <v>10</v>
      </c>
      <c r="F488" s="6">
        <v>2016</v>
      </c>
      <c r="G488" s="20" t="s">
        <v>12</v>
      </c>
      <c r="H488" s="20" t="str">
        <f t="shared" si="8"/>
        <v>Exceptional</v>
      </c>
    </row>
    <row r="489" spans="1:8" ht="15" customHeight="1" x14ac:dyDescent="0.25">
      <c r="A489" s="20" t="s">
        <v>539</v>
      </c>
      <c r="B489" s="20" t="s">
        <v>540</v>
      </c>
      <c r="C489" s="17">
        <v>4.9000000000000004</v>
      </c>
      <c r="D489" s="19">
        <v>8842</v>
      </c>
      <c r="E489" s="21">
        <v>10</v>
      </c>
      <c r="F489" s="6">
        <v>2017</v>
      </c>
      <c r="G489" s="20" t="s">
        <v>12</v>
      </c>
      <c r="H489" s="20" t="str">
        <f t="shared" si="8"/>
        <v>Exceptional</v>
      </c>
    </row>
    <row r="490" spans="1:8" ht="15" customHeight="1" x14ac:dyDescent="0.25">
      <c r="A490" s="20" t="s">
        <v>539</v>
      </c>
      <c r="B490" s="20" t="s">
        <v>540</v>
      </c>
      <c r="C490" s="17">
        <v>4.9000000000000004</v>
      </c>
      <c r="D490" s="19">
        <v>8842</v>
      </c>
      <c r="E490" s="21">
        <v>10</v>
      </c>
      <c r="F490" s="6">
        <v>2018</v>
      </c>
      <c r="G490" s="20" t="s">
        <v>12</v>
      </c>
      <c r="H490" s="20" t="str">
        <f t="shared" si="8"/>
        <v>Exceptional</v>
      </c>
    </row>
    <row r="491" spans="1:8" ht="15" customHeight="1" x14ac:dyDescent="0.25">
      <c r="A491" s="20" t="s">
        <v>539</v>
      </c>
      <c r="B491" s="20" t="s">
        <v>540</v>
      </c>
      <c r="C491" s="17">
        <v>4.9000000000000004</v>
      </c>
      <c r="D491" s="19">
        <v>8842</v>
      </c>
      <c r="E491" s="21">
        <v>10</v>
      </c>
      <c r="F491" s="6">
        <v>2019</v>
      </c>
      <c r="G491" s="20" t="s">
        <v>12</v>
      </c>
      <c r="H491" s="20" t="str">
        <f t="shared" si="8"/>
        <v>Exceptional</v>
      </c>
    </row>
    <row r="492" spans="1:8" ht="15" customHeight="1" x14ac:dyDescent="0.25">
      <c r="A492" s="20" t="s">
        <v>541</v>
      </c>
      <c r="B492" s="20" t="s">
        <v>542</v>
      </c>
      <c r="C492" s="17">
        <v>4.8</v>
      </c>
      <c r="D492" s="19">
        <v>30183</v>
      </c>
      <c r="E492" s="21">
        <v>4</v>
      </c>
      <c r="F492" s="6">
        <v>2018</v>
      </c>
      <c r="G492" s="20" t="s">
        <v>12</v>
      </c>
      <c r="H492" s="20" t="str">
        <f t="shared" si="8"/>
        <v>Above Average</v>
      </c>
    </row>
    <row r="493" spans="1:8" ht="15" customHeight="1" x14ac:dyDescent="0.25">
      <c r="A493" s="20" t="s">
        <v>541</v>
      </c>
      <c r="B493" s="20" t="s">
        <v>542</v>
      </c>
      <c r="C493" s="17">
        <v>4.8</v>
      </c>
      <c r="D493" s="19">
        <v>30183</v>
      </c>
      <c r="E493" s="21">
        <v>4</v>
      </c>
      <c r="F493" s="6">
        <v>2019</v>
      </c>
      <c r="G493" s="20" t="s">
        <v>12</v>
      </c>
      <c r="H493" s="20" t="str">
        <f t="shared" si="8"/>
        <v>Above Average</v>
      </c>
    </row>
    <row r="494" spans="1:8" ht="15" customHeight="1" x14ac:dyDescent="0.25">
      <c r="A494" s="20" t="s">
        <v>543</v>
      </c>
      <c r="B494" s="20" t="s">
        <v>544</v>
      </c>
      <c r="C494" s="17">
        <v>4.7</v>
      </c>
      <c r="D494" s="19">
        <v>6169</v>
      </c>
      <c r="E494" s="21">
        <v>16</v>
      </c>
      <c r="F494" s="6">
        <v>2015</v>
      </c>
      <c r="G494" s="20" t="s">
        <v>9</v>
      </c>
      <c r="H494" s="20" t="str">
        <f t="shared" si="8"/>
        <v>Above Average</v>
      </c>
    </row>
    <row r="495" spans="1:8" ht="15" customHeight="1" x14ac:dyDescent="0.25">
      <c r="A495" s="20" t="s">
        <v>545</v>
      </c>
      <c r="B495" s="20" t="s">
        <v>546</v>
      </c>
      <c r="C495" s="17">
        <v>4.7</v>
      </c>
      <c r="D495" s="19">
        <v>7034</v>
      </c>
      <c r="E495" s="21">
        <v>15</v>
      </c>
      <c r="F495" s="6">
        <v>2013</v>
      </c>
      <c r="G495" s="20" t="s">
        <v>9</v>
      </c>
      <c r="H495" s="20" t="str">
        <f t="shared" si="8"/>
        <v>Above Average</v>
      </c>
    </row>
    <row r="496" spans="1:8" ht="15" customHeight="1" x14ac:dyDescent="0.25">
      <c r="A496" s="20" t="s">
        <v>547</v>
      </c>
      <c r="B496" s="20" t="s">
        <v>548</v>
      </c>
      <c r="C496" s="17">
        <v>4.5999999999999996</v>
      </c>
      <c r="D496" s="19">
        <v>11034</v>
      </c>
      <c r="E496" s="21">
        <v>19</v>
      </c>
      <c r="F496" s="6">
        <v>2011</v>
      </c>
      <c r="G496" s="20" t="s">
        <v>9</v>
      </c>
      <c r="H496" s="20" t="str">
        <f t="shared" si="8"/>
        <v>Average</v>
      </c>
    </row>
    <row r="497" spans="1:8" ht="15" customHeight="1" x14ac:dyDescent="0.25">
      <c r="A497" s="20" t="s">
        <v>547</v>
      </c>
      <c r="B497" s="20" t="s">
        <v>548</v>
      </c>
      <c r="C497" s="17">
        <v>4.5999999999999996</v>
      </c>
      <c r="D497" s="19">
        <v>11034</v>
      </c>
      <c r="E497" s="21">
        <v>19</v>
      </c>
      <c r="F497" s="6">
        <v>2012</v>
      </c>
      <c r="G497" s="20" t="s">
        <v>9</v>
      </c>
      <c r="H497" s="20" t="str">
        <f t="shared" si="8"/>
        <v>Average</v>
      </c>
    </row>
    <row r="498" spans="1:8" ht="15" customHeight="1" x14ac:dyDescent="0.25">
      <c r="A498" s="20" t="s">
        <v>549</v>
      </c>
      <c r="B498" s="20" t="s">
        <v>550</v>
      </c>
      <c r="C498" s="17">
        <v>4.5</v>
      </c>
      <c r="D498" s="19">
        <v>7932</v>
      </c>
      <c r="E498" s="21">
        <v>9</v>
      </c>
      <c r="F498" s="6">
        <v>2017</v>
      </c>
      <c r="G498" s="20" t="s">
        <v>12</v>
      </c>
      <c r="H498" s="20" t="str">
        <f t="shared" si="8"/>
        <v>Poor</v>
      </c>
    </row>
    <row r="499" spans="1:8" ht="15" customHeight="1" x14ac:dyDescent="0.25">
      <c r="A499" s="20" t="s">
        <v>551</v>
      </c>
      <c r="B499" s="20" t="s">
        <v>552</v>
      </c>
      <c r="C499" s="17">
        <v>4.5</v>
      </c>
      <c r="D499" s="19">
        <v>1904</v>
      </c>
      <c r="E499" s="21">
        <v>23</v>
      </c>
      <c r="F499" s="6">
        <v>2012</v>
      </c>
      <c r="G499" s="20" t="s">
        <v>9</v>
      </c>
      <c r="H499" s="20" t="str">
        <f t="shared" si="8"/>
        <v>Poor</v>
      </c>
    </row>
    <row r="500" spans="1:8" ht="15" customHeight="1" x14ac:dyDescent="0.25">
      <c r="A500" s="20" t="s">
        <v>553</v>
      </c>
      <c r="B500" s="20" t="s">
        <v>554</v>
      </c>
      <c r="C500" s="17">
        <v>4.3</v>
      </c>
      <c r="D500" s="19">
        <v>3319</v>
      </c>
      <c r="E500" s="21">
        <v>11</v>
      </c>
      <c r="F500" s="6">
        <v>2009</v>
      </c>
      <c r="G500" s="20" t="s">
        <v>9</v>
      </c>
      <c r="H500" s="20" t="str">
        <f t="shared" si="8"/>
        <v>Poor</v>
      </c>
    </row>
    <row r="501" spans="1:8" ht="15" customHeight="1" x14ac:dyDescent="0.25">
      <c r="A501" s="20" t="s">
        <v>553</v>
      </c>
      <c r="B501" s="20" t="s">
        <v>554</v>
      </c>
      <c r="C501" s="17">
        <v>4.3</v>
      </c>
      <c r="D501" s="19">
        <v>3319</v>
      </c>
      <c r="E501" s="21">
        <v>11</v>
      </c>
      <c r="F501" s="6">
        <v>2010</v>
      </c>
      <c r="G501" s="20" t="s">
        <v>9</v>
      </c>
      <c r="H501" s="20" t="str">
        <f t="shared" si="8"/>
        <v>Poor</v>
      </c>
    </row>
    <row r="502" spans="1:8" ht="15" customHeight="1" x14ac:dyDescent="0.25">
      <c r="A502" s="20" t="s">
        <v>555</v>
      </c>
      <c r="B502" s="20" t="s">
        <v>556</v>
      </c>
      <c r="C502" s="17">
        <v>4.5999999999999996</v>
      </c>
      <c r="D502" s="19">
        <v>11128</v>
      </c>
      <c r="E502" s="21">
        <v>23</v>
      </c>
      <c r="F502" s="6">
        <v>2014</v>
      </c>
      <c r="G502" s="20" t="s">
        <v>9</v>
      </c>
      <c r="H502" s="20" t="str">
        <f t="shared" si="8"/>
        <v>Average</v>
      </c>
    </row>
    <row r="503" spans="1:8" ht="15" customHeight="1" x14ac:dyDescent="0.25">
      <c r="A503" s="20" t="s">
        <v>555</v>
      </c>
      <c r="B503" s="20" t="s">
        <v>556</v>
      </c>
      <c r="C503" s="17">
        <v>4.5999999999999996</v>
      </c>
      <c r="D503" s="19">
        <v>11128</v>
      </c>
      <c r="E503" s="21">
        <v>23</v>
      </c>
      <c r="F503" s="6">
        <v>2015</v>
      </c>
      <c r="G503" s="20" t="s">
        <v>9</v>
      </c>
      <c r="H503" s="20" t="str">
        <f t="shared" si="8"/>
        <v>Average</v>
      </c>
    </row>
    <row r="504" spans="1:8" ht="15" customHeight="1" x14ac:dyDescent="0.25">
      <c r="A504" s="20" t="s">
        <v>555</v>
      </c>
      <c r="B504" s="20" t="s">
        <v>556</v>
      </c>
      <c r="C504" s="17">
        <v>4.5999999999999996</v>
      </c>
      <c r="D504" s="19">
        <v>11128</v>
      </c>
      <c r="E504" s="21">
        <v>23</v>
      </c>
      <c r="F504" s="6">
        <v>2016</v>
      </c>
      <c r="G504" s="20" t="s">
        <v>9</v>
      </c>
      <c r="H504" s="20" t="str">
        <f t="shared" si="8"/>
        <v>Average</v>
      </c>
    </row>
    <row r="505" spans="1:8" ht="15" customHeight="1" x14ac:dyDescent="0.25">
      <c r="A505" s="20" t="s">
        <v>555</v>
      </c>
      <c r="B505" s="20" t="s">
        <v>556</v>
      </c>
      <c r="C505" s="17">
        <v>4.5999999999999996</v>
      </c>
      <c r="D505" s="19">
        <v>11128</v>
      </c>
      <c r="E505" s="21">
        <v>23</v>
      </c>
      <c r="F505" s="6">
        <v>2017</v>
      </c>
      <c r="G505" s="20" t="s">
        <v>9</v>
      </c>
      <c r="H505" s="20" t="str">
        <f t="shared" si="8"/>
        <v>Average</v>
      </c>
    </row>
    <row r="506" spans="1:8" ht="15" customHeight="1" x14ac:dyDescent="0.25">
      <c r="A506" s="20" t="s">
        <v>557</v>
      </c>
      <c r="B506" s="20" t="s">
        <v>558</v>
      </c>
      <c r="C506" s="17">
        <v>4.3</v>
      </c>
      <c r="D506" s="19">
        <v>5977</v>
      </c>
      <c r="E506" s="21">
        <v>12</v>
      </c>
      <c r="F506" s="6">
        <v>2011</v>
      </c>
      <c r="G506" s="20" t="s">
        <v>9</v>
      </c>
      <c r="H506" s="20" t="str">
        <f t="shared" si="8"/>
        <v>Poor</v>
      </c>
    </row>
    <row r="507" spans="1:8" ht="15" customHeight="1" x14ac:dyDescent="0.25">
      <c r="A507" s="20" t="s">
        <v>559</v>
      </c>
      <c r="B507" s="20" t="s">
        <v>184</v>
      </c>
      <c r="C507" s="17">
        <v>4.8</v>
      </c>
      <c r="D507" s="19">
        <v>26234</v>
      </c>
      <c r="E507" s="21">
        <v>0</v>
      </c>
      <c r="F507" s="6">
        <v>2013</v>
      </c>
      <c r="G507" s="20" t="s">
        <v>12</v>
      </c>
      <c r="H507" s="20" t="str">
        <f t="shared" si="8"/>
        <v>Above Average</v>
      </c>
    </row>
    <row r="508" spans="1:8" ht="15" customHeight="1" x14ac:dyDescent="0.25">
      <c r="A508" s="20" t="s">
        <v>559</v>
      </c>
      <c r="B508" s="20" t="s">
        <v>184</v>
      </c>
      <c r="C508" s="17">
        <v>4.8</v>
      </c>
      <c r="D508" s="19">
        <v>26234</v>
      </c>
      <c r="E508" s="21">
        <v>0</v>
      </c>
      <c r="F508" s="6">
        <v>2014</v>
      </c>
      <c r="G508" s="20" t="s">
        <v>12</v>
      </c>
      <c r="H508" s="20" t="str">
        <f t="shared" si="8"/>
        <v>Above Average</v>
      </c>
    </row>
    <row r="509" spans="1:8" ht="15" customHeight="1" x14ac:dyDescent="0.25">
      <c r="A509" s="20" t="s">
        <v>559</v>
      </c>
      <c r="B509" s="20" t="s">
        <v>184</v>
      </c>
      <c r="C509" s="17">
        <v>4.8</v>
      </c>
      <c r="D509" s="19">
        <v>26234</v>
      </c>
      <c r="E509" s="21">
        <v>0</v>
      </c>
      <c r="F509" s="6">
        <v>2015</v>
      </c>
      <c r="G509" s="20" t="s">
        <v>12</v>
      </c>
      <c r="H509" s="20" t="str">
        <f t="shared" si="8"/>
        <v>Above Average</v>
      </c>
    </row>
    <row r="510" spans="1:8" ht="15" customHeight="1" x14ac:dyDescent="0.25">
      <c r="A510" s="20" t="s">
        <v>559</v>
      </c>
      <c r="B510" s="20" t="s">
        <v>184</v>
      </c>
      <c r="C510" s="17">
        <v>4.8</v>
      </c>
      <c r="D510" s="19">
        <v>26234</v>
      </c>
      <c r="E510" s="21">
        <v>0</v>
      </c>
      <c r="F510" s="6">
        <v>2016</v>
      </c>
      <c r="G510" s="20" t="s">
        <v>12</v>
      </c>
      <c r="H510" s="20" t="str">
        <f t="shared" si="8"/>
        <v>Above Average</v>
      </c>
    </row>
    <row r="511" spans="1:8" ht="15" customHeight="1" x14ac:dyDescent="0.25">
      <c r="A511" s="20" t="s">
        <v>559</v>
      </c>
      <c r="B511" s="20" t="s">
        <v>184</v>
      </c>
      <c r="C511" s="17">
        <v>4.8</v>
      </c>
      <c r="D511" s="19">
        <v>26234</v>
      </c>
      <c r="E511" s="21">
        <v>7</v>
      </c>
      <c r="F511" s="6">
        <v>2019</v>
      </c>
      <c r="G511" s="20" t="s">
        <v>12</v>
      </c>
      <c r="H511" s="20" t="str">
        <f t="shared" si="8"/>
        <v>Above Average</v>
      </c>
    </row>
    <row r="512" spans="1:8" ht="15" customHeight="1" x14ac:dyDescent="0.25">
      <c r="A512" s="20" t="s">
        <v>560</v>
      </c>
      <c r="B512" s="20" t="s">
        <v>383</v>
      </c>
      <c r="C512" s="17">
        <v>4.5999999999999996</v>
      </c>
      <c r="D512" s="19">
        <v>4360</v>
      </c>
      <c r="E512" s="21">
        <v>21</v>
      </c>
      <c r="F512" s="6">
        <v>2017</v>
      </c>
      <c r="G512" s="20" t="s">
        <v>9</v>
      </c>
      <c r="H512" s="20" t="str">
        <f t="shared" si="8"/>
        <v>Average</v>
      </c>
    </row>
    <row r="513" spans="1:8" ht="15" customHeight="1" x14ac:dyDescent="0.25">
      <c r="A513" s="20" t="s">
        <v>561</v>
      </c>
      <c r="B513" s="20" t="s">
        <v>562</v>
      </c>
      <c r="C513" s="17">
        <v>4.8</v>
      </c>
      <c r="D513" s="19">
        <v>2282</v>
      </c>
      <c r="E513" s="21">
        <v>21</v>
      </c>
      <c r="F513" s="6">
        <v>2010</v>
      </c>
      <c r="G513" s="20" t="s">
        <v>12</v>
      </c>
      <c r="H513" s="20" t="str">
        <f t="shared" si="8"/>
        <v>Above Average</v>
      </c>
    </row>
    <row r="514" spans="1:8" ht="15" customHeight="1" x14ac:dyDescent="0.25">
      <c r="A514" s="20" t="s">
        <v>563</v>
      </c>
      <c r="B514" s="20" t="s">
        <v>564</v>
      </c>
      <c r="C514" s="17">
        <v>4.5</v>
      </c>
      <c r="D514" s="19">
        <v>438</v>
      </c>
      <c r="E514" s="21">
        <v>15</v>
      </c>
      <c r="F514" s="6">
        <v>2009</v>
      </c>
      <c r="G514" s="20" t="s">
        <v>9</v>
      </c>
      <c r="H514" s="20" t="str">
        <f t="shared" si="8"/>
        <v>Poor</v>
      </c>
    </row>
    <row r="515" spans="1:8" ht="15" customHeight="1" x14ac:dyDescent="0.25">
      <c r="A515" s="20" t="s">
        <v>565</v>
      </c>
      <c r="B515" s="20" t="s">
        <v>75</v>
      </c>
      <c r="C515" s="17">
        <v>4.7</v>
      </c>
      <c r="D515" s="19">
        <v>11676</v>
      </c>
      <c r="E515" s="21">
        <v>9</v>
      </c>
      <c r="F515" s="6">
        <v>2009</v>
      </c>
      <c r="G515" s="20" t="s">
        <v>12</v>
      </c>
      <c r="H515" s="20" t="str">
        <f t="shared" si="8"/>
        <v>Above Average</v>
      </c>
    </row>
    <row r="516" spans="1:8" ht="15" customHeight="1" x14ac:dyDescent="0.25">
      <c r="A516" s="20" t="s">
        <v>566</v>
      </c>
      <c r="B516" s="20" t="s">
        <v>60</v>
      </c>
      <c r="C516" s="17">
        <v>4.5</v>
      </c>
      <c r="D516" s="19">
        <v>2586</v>
      </c>
      <c r="E516" s="21">
        <v>5</v>
      </c>
      <c r="F516" s="6">
        <v>2014</v>
      </c>
      <c r="G516" s="20" t="s">
        <v>12</v>
      </c>
      <c r="H516" s="20" t="str">
        <f t="shared" si="8"/>
        <v>Poor</v>
      </c>
    </row>
    <row r="517" spans="1:8" ht="15" customHeight="1" x14ac:dyDescent="0.25">
      <c r="A517" s="20" t="s">
        <v>567</v>
      </c>
      <c r="B517" s="20" t="s">
        <v>568</v>
      </c>
      <c r="C517" s="17">
        <v>4.8</v>
      </c>
      <c r="D517" s="19">
        <v>29673</v>
      </c>
      <c r="E517" s="21">
        <v>16</v>
      </c>
      <c r="F517" s="6">
        <v>2010</v>
      </c>
      <c r="G517" s="20" t="s">
        <v>9</v>
      </c>
      <c r="H517" s="20" t="str">
        <f t="shared" si="8"/>
        <v>Above Average</v>
      </c>
    </row>
    <row r="518" spans="1:8" ht="15" customHeight="1" x14ac:dyDescent="0.25">
      <c r="A518" s="20" t="s">
        <v>567</v>
      </c>
      <c r="B518" s="20" t="s">
        <v>568</v>
      </c>
      <c r="C518" s="17">
        <v>4.8</v>
      </c>
      <c r="D518" s="19">
        <v>29673</v>
      </c>
      <c r="E518" s="21">
        <v>16</v>
      </c>
      <c r="F518" s="6">
        <v>2011</v>
      </c>
      <c r="G518" s="20" t="s">
        <v>9</v>
      </c>
      <c r="H518" s="20" t="str">
        <f t="shared" si="8"/>
        <v>Above Average</v>
      </c>
    </row>
    <row r="519" spans="1:8" ht="15" customHeight="1" x14ac:dyDescent="0.25">
      <c r="A519" s="20" t="s">
        <v>567</v>
      </c>
      <c r="B519" s="20" t="s">
        <v>568</v>
      </c>
      <c r="C519" s="17">
        <v>4.8</v>
      </c>
      <c r="D519" s="19">
        <v>29673</v>
      </c>
      <c r="E519" s="21">
        <v>16</v>
      </c>
      <c r="F519" s="6">
        <v>2012</v>
      </c>
      <c r="G519" s="20" t="s">
        <v>9</v>
      </c>
      <c r="H519" s="20" t="str">
        <f t="shared" si="8"/>
        <v>Above Average</v>
      </c>
    </row>
    <row r="520" spans="1:8" ht="15" customHeight="1" x14ac:dyDescent="0.25">
      <c r="A520" s="20" t="s">
        <v>567</v>
      </c>
      <c r="B520" s="20" t="s">
        <v>568</v>
      </c>
      <c r="C520" s="17">
        <v>4.8</v>
      </c>
      <c r="D520" s="19">
        <v>29673</v>
      </c>
      <c r="E520" s="21">
        <v>13</v>
      </c>
      <c r="F520" s="6">
        <v>2014</v>
      </c>
      <c r="G520" s="20" t="s">
        <v>9</v>
      </c>
      <c r="H520" s="20" t="str">
        <f t="shared" si="8"/>
        <v>Above Average</v>
      </c>
    </row>
    <row r="521" spans="1:8" ht="15" customHeight="1" x14ac:dyDescent="0.25">
      <c r="A521" s="20" t="s">
        <v>567</v>
      </c>
      <c r="B521" s="20" t="s">
        <v>568</v>
      </c>
      <c r="C521" s="17">
        <v>4.8</v>
      </c>
      <c r="D521" s="19">
        <v>29673</v>
      </c>
      <c r="E521" s="21">
        <v>16</v>
      </c>
      <c r="F521" s="6">
        <v>2014</v>
      </c>
      <c r="G521" s="20" t="s">
        <v>9</v>
      </c>
      <c r="H521" s="20" t="str">
        <f t="shared" si="8"/>
        <v>Above Average</v>
      </c>
    </row>
    <row r="522" spans="1:8" ht="15" customHeight="1" x14ac:dyDescent="0.25">
      <c r="A522" s="20" t="s">
        <v>569</v>
      </c>
      <c r="B522" s="20" t="s">
        <v>11</v>
      </c>
      <c r="C522" s="17">
        <v>4.3</v>
      </c>
      <c r="D522" s="19">
        <v>6740</v>
      </c>
      <c r="E522" s="21">
        <v>20</v>
      </c>
      <c r="F522" s="6">
        <v>2009</v>
      </c>
      <c r="G522" s="20" t="s">
        <v>12</v>
      </c>
      <c r="H522" s="20" t="str">
        <f t="shared" si="8"/>
        <v>Poor</v>
      </c>
    </row>
    <row r="523" spans="1:8" ht="15" customHeight="1" x14ac:dyDescent="0.25">
      <c r="A523" s="20" t="s">
        <v>570</v>
      </c>
      <c r="B523" s="20" t="s">
        <v>279</v>
      </c>
      <c r="C523" s="17">
        <v>4.9000000000000004</v>
      </c>
      <c r="D523" s="19">
        <v>5956</v>
      </c>
      <c r="E523" s="21">
        <v>11</v>
      </c>
      <c r="F523" s="6">
        <v>2019</v>
      </c>
      <c r="G523" s="20" t="s">
        <v>9</v>
      </c>
      <c r="H523" s="20" t="str">
        <f t="shared" si="8"/>
        <v>Exceptional</v>
      </c>
    </row>
    <row r="524" spans="1:8" ht="15" customHeight="1" x14ac:dyDescent="0.25">
      <c r="A524" s="20" t="s">
        <v>571</v>
      </c>
      <c r="B524" s="20" t="s">
        <v>572</v>
      </c>
      <c r="C524" s="17">
        <v>4.8</v>
      </c>
      <c r="D524" s="19">
        <v>6108</v>
      </c>
      <c r="E524" s="21">
        <v>4</v>
      </c>
      <c r="F524" s="6">
        <v>2019</v>
      </c>
      <c r="G524" s="20" t="s">
        <v>9</v>
      </c>
      <c r="H524" s="20" t="str">
        <f t="shared" si="8"/>
        <v>Above Average</v>
      </c>
    </row>
    <row r="525" spans="1:8" ht="15" customHeight="1" x14ac:dyDescent="0.25">
      <c r="A525" s="20" t="s">
        <v>573</v>
      </c>
      <c r="B525" s="20" t="s">
        <v>251</v>
      </c>
      <c r="C525" s="17">
        <v>4.7</v>
      </c>
      <c r="D525" s="19">
        <v>4585</v>
      </c>
      <c r="E525" s="21">
        <v>9</v>
      </c>
      <c r="F525" s="6">
        <v>2016</v>
      </c>
      <c r="G525" s="20" t="s">
        <v>9</v>
      </c>
      <c r="H525" s="20" t="str">
        <f t="shared" si="8"/>
        <v>Above Average</v>
      </c>
    </row>
    <row r="526" spans="1:8" ht="15" customHeight="1" x14ac:dyDescent="0.25">
      <c r="A526" s="20" t="s">
        <v>574</v>
      </c>
      <c r="B526" s="20" t="s">
        <v>575</v>
      </c>
      <c r="C526" s="17">
        <v>4.8</v>
      </c>
      <c r="D526" s="19">
        <v>3829</v>
      </c>
      <c r="E526" s="21">
        <v>42</v>
      </c>
      <c r="F526" s="6">
        <v>2009</v>
      </c>
      <c r="G526" s="20" t="s">
        <v>12</v>
      </c>
      <c r="H526" s="20" t="str">
        <f t="shared" si="8"/>
        <v>Above Average</v>
      </c>
    </row>
    <row r="527" spans="1:8" ht="15" customHeight="1" x14ac:dyDescent="0.25">
      <c r="A527" s="20" t="s">
        <v>576</v>
      </c>
      <c r="B527" s="20" t="s">
        <v>577</v>
      </c>
      <c r="C527" s="17">
        <v>4.5</v>
      </c>
      <c r="D527" s="19">
        <v>8958</v>
      </c>
      <c r="E527" s="21">
        <v>12</v>
      </c>
      <c r="F527" s="6">
        <v>2011</v>
      </c>
      <c r="G527" s="20" t="s">
        <v>12</v>
      </c>
      <c r="H527" s="20" t="str">
        <f t="shared" si="8"/>
        <v>Poor</v>
      </c>
    </row>
    <row r="528" spans="1:8" ht="15" customHeight="1" x14ac:dyDescent="0.25">
      <c r="A528" s="20" t="s">
        <v>578</v>
      </c>
      <c r="B528" s="20" t="s">
        <v>579</v>
      </c>
      <c r="C528" s="17">
        <v>4.5999999999999996</v>
      </c>
      <c r="D528" s="19">
        <v>5492</v>
      </c>
      <c r="E528" s="21">
        <v>18</v>
      </c>
      <c r="F528" s="6">
        <v>2017</v>
      </c>
      <c r="G528" s="20" t="s">
        <v>9</v>
      </c>
      <c r="H528" s="20" t="str">
        <f t="shared" si="8"/>
        <v>Average</v>
      </c>
    </row>
    <row r="529" spans="1:8" ht="15" customHeight="1" x14ac:dyDescent="0.25">
      <c r="A529" s="20" t="s">
        <v>580</v>
      </c>
      <c r="B529" s="20" t="s">
        <v>581</v>
      </c>
      <c r="C529" s="17">
        <v>4.7</v>
      </c>
      <c r="D529" s="19">
        <v>9292</v>
      </c>
      <c r="E529" s="21">
        <v>17</v>
      </c>
      <c r="F529" s="6">
        <v>2014</v>
      </c>
      <c r="G529" s="20" t="s">
        <v>9</v>
      </c>
      <c r="H529" s="20" t="str">
        <f t="shared" si="8"/>
        <v>Above Average</v>
      </c>
    </row>
    <row r="530" spans="1:8" ht="15" customHeight="1" x14ac:dyDescent="0.25">
      <c r="A530" s="20" t="s">
        <v>582</v>
      </c>
      <c r="B530" s="20" t="s">
        <v>319</v>
      </c>
      <c r="C530" s="17">
        <v>4.7</v>
      </c>
      <c r="D530" s="19">
        <v>1873</v>
      </c>
      <c r="E530" s="21">
        <v>14</v>
      </c>
      <c r="F530" s="6">
        <v>2015</v>
      </c>
      <c r="G530" s="20" t="s">
        <v>12</v>
      </c>
      <c r="H530" s="20" t="str">
        <f t="shared" si="8"/>
        <v>Above Average</v>
      </c>
    </row>
    <row r="531" spans="1:8" ht="15" customHeight="1" x14ac:dyDescent="0.25">
      <c r="A531" s="20" t="s">
        <v>583</v>
      </c>
      <c r="B531" s="20" t="s">
        <v>584</v>
      </c>
      <c r="C531" s="17">
        <v>4.8</v>
      </c>
      <c r="D531" s="19">
        <v>8170</v>
      </c>
      <c r="E531" s="21">
        <v>13</v>
      </c>
      <c r="F531" s="6">
        <v>2019</v>
      </c>
      <c r="G531" s="20" t="s">
        <v>12</v>
      </c>
      <c r="H531" s="20" t="str">
        <f t="shared" si="8"/>
        <v>Above Average</v>
      </c>
    </row>
    <row r="532" spans="1:8" ht="15" customHeight="1" x14ac:dyDescent="0.25">
      <c r="A532" s="20" t="s">
        <v>585</v>
      </c>
      <c r="B532" s="20" t="s">
        <v>586</v>
      </c>
      <c r="C532" s="17">
        <v>4.4000000000000004</v>
      </c>
      <c r="D532" s="19">
        <v>3341</v>
      </c>
      <c r="E532" s="21">
        <v>9</v>
      </c>
      <c r="F532" s="6">
        <v>2011</v>
      </c>
      <c r="G532" s="20" t="s">
        <v>9</v>
      </c>
      <c r="H532" s="20" t="str">
        <f t="shared" si="8"/>
        <v>Poor</v>
      </c>
    </row>
    <row r="533" spans="1:8" ht="15" customHeight="1" x14ac:dyDescent="0.25">
      <c r="A533" s="20" t="s">
        <v>587</v>
      </c>
      <c r="B533" s="20" t="s">
        <v>588</v>
      </c>
      <c r="C533" s="17">
        <v>4.4000000000000004</v>
      </c>
      <c r="D533" s="19">
        <v>7497</v>
      </c>
      <c r="E533" s="21">
        <v>6</v>
      </c>
      <c r="F533" s="6">
        <v>2012</v>
      </c>
      <c r="G533" s="20" t="s">
        <v>9</v>
      </c>
      <c r="H533" s="20" t="str">
        <f t="shared" si="8"/>
        <v>Poor</v>
      </c>
    </row>
    <row r="534" spans="1:8" ht="15" customHeight="1" x14ac:dyDescent="0.25">
      <c r="A534" s="20" t="s">
        <v>587</v>
      </c>
      <c r="B534" s="20" t="s">
        <v>588</v>
      </c>
      <c r="C534" s="17">
        <v>4.4000000000000004</v>
      </c>
      <c r="D534" s="19">
        <v>7497</v>
      </c>
      <c r="E534" s="21">
        <v>6</v>
      </c>
      <c r="F534" s="6">
        <v>2013</v>
      </c>
      <c r="G534" s="20" t="s">
        <v>9</v>
      </c>
      <c r="H534" s="20" t="str">
        <f t="shared" si="8"/>
        <v>Poor</v>
      </c>
    </row>
    <row r="535" spans="1:8" ht="15" customHeight="1" x14ac:dyDescent="0.25">
      <c r="A535" s="20" t="s">
        <v>589</v>
      </c>
      <c r="B535" s="20" t="s">
        <v>590</v>
      </c>
      <c r="C535" s="17">
        <v>4.8</v>
      </c>
      <c r="D535" s="19">
        <v>13779</v>
      </c>
      <c r="E535" s="21">
        <v>14</v>
      </c>
      <c r="F535" s="6">
        <v>2016</v>
      </c>
      <c r="G535" s="20" t="s">
        <v>9</v>
      </c>
      <c r="H535" s="20" t="str">
        <f t="shared" si="8"/>
        <v>Above Average</v>
      </c>
    </row>
    <row r="536" spans="1:8" ht="15" customHeight="1" x14ac:dyDescent="0.25">
      <c r="A536" s="20" t="s">
        <v>591</v>
      </c>
      <c r="B536" s="20" t="s">
        <v>592</v>
      </c>
      <c r="C536" s="17">
        <v>4.8</v>
      </c>
      <c r="D536" s="19">
        <v>87841</v>
      </c>
      <c r="E536" s="21">
        <v>15</v>
      </c>
      <c r="F536" s="6">
        <v>2019</v>
      </c>
      <c r="G536" s="20" t="s">
        <v>12</v>
      </c>
      <c r="H536" s="20" t="str">
        <f t="shared" si="8"/>
        <v>Above Average</v>
      </c>
    </row>
    <row r="537" spans="1:8" ht="15" customHeight="1" x14ac:dyDescent="0.25">
      <c r="A537" s="20" t="s">
        <v>593</v>
      </c>
      <c r="B537" s="20" t="s">
        <v>594</v>
      </c>
      <c r="C537" s="17">
        <v>4.8</v>
      </c>
      <c r="D537" s="19">
        <v>9967</v>
      </c>
      <c r="E537" s="21">
        <v>13</v>
      </c>
      <c r="F537" s="6">
        <v>2009</v>
      </c>
      <c r="G537" s="20" t="s">
        <v>12</v>
      </c>
      <c r="H537" s="20" t="str">
        <f t="shared" si="8"/>
        <v>Above Average</v>
      </c>
    </row>
    <row r="538" spans="1:8" ht="15" customHeight="1" x14ac:dyDescent="0.25">
      <c r="A538" s="20" t="s">
        <v>595</v>
      </c>
      <c r="B538" s="20" t="s">
        <v>596</v>
      </c>
      <c r="C538" s="17">
        <v>4.5999999999999996</v>
      </c>
      <c r="D538" s="19">
        <v>6669</v>
      </c>
      <c r="E538" s="21">
        <v>12</v>
      </c>
      <c r="F538" s="6">
        <v>2018</v>
      </c>
      <c r="G538" s="20" t="s">
        <v>9</v>
      </c>
      <c r="H538" s="20" t="str">
        <f t="shared" si="8"/>
        <v>Average</v>
      </c>
    </row>
    <row r="539" spans="1:8" ht="15" customHeight="1" x14ac:dyDescent="0.25">
      <c r="A539" s="20" t="s">
        <v>597</v>
      </c>
      <c r="B539" s="20" t="s">
        <v>598</v>
      </c>
      <c r="C539" s="17">
        <v>4.4000000000000004</v>
      </c>
      <c r="D539" s="19">
        <v>17044</v>
      </c>
      <c r="E539" s="21">
        <v>18</v>
      </c>
      <c r="F539" s="6">
        <v>2012</v>
      </c>
      <c r="G539" s="20" t="s">
        <v>9</v>
      </c>
      <c r="H539" s="20" t="str">
        <f t="shared" si="8"/>
        <v>Poor</v>
      </c>
    </row>
    <row r="540" spans="1:8" ht="15" customHeight="1" x14ac:dyDescent="0.25">
      <c r="A540" s="20" t="s">
        <v>599</v>
      </c>
      <c r="B540" s="20" t="s">
        <v>600</v>
      </c>
      <c r="C540" s="17">
        <v>4.5</v>
      </c>
      <c r="D540" s="19">
        <v>10760</v>
      </c>
      <c r="E540" s="21">
        <v>15</v>
      </c>
      <c r="F540" s="6">
        <v>2012</v>
      </c>
      <c r="G540" s="20" t="s">
        <v>12</v>
      </c>
      <c r="H540" s="20" t="str">
        <f t="shared" si="8"/>
        <v>Poor</v>
      </c>
    </row>
    <row r="541" spans="1:8" ht="15" customHeight="1" x14ac:dyDescent="0.25">
      <c r="A541" s="20" t="s">
        <v>601</v>
      </c>
      <c r="B541" s="20" t="s">
        <v>602</v>
      </c>
      <c r="C541" s="17">
        <v>4.2</v>
      </c>
      <c r="D541" s="19">
        <v>1302</v>
      </c>
      <c r="E541" s="21">
        <v>11</v>
      </c>
      <c r="F541" s="6">
        <v>2010</v>
      </c>
      <c r="G541" s="20" t="s">
        <v>9</v>
      </c>
      <c r="H541" s="20" t="str">
        <f t="shared" si="8"/>
        <v>Poor</v>
      </c>
    </row>
    <row r="542" spans="1:8" ht="15" customHeight="1" x14ac:dyDescent="0.25">
      <c r="A542" s="20" t="s">
        <v>603</v>
      </c>
      <c r="B542" s="20" t="s">
        <v>604</v>
      </c>
      <c r="C542" s="17">
        <v>4.8</v>
      </c>
      <c r="D542" s="19">
        <v>21625</v>
      </c>
      <c r="E542" s="21">
        <v>9</v>
      </c>
      <c r="F542" s="6">
        <v>2013</v>
      </c>
      <c r="G542" s="20" t="s">
        <v>12</v>
      </c>
      <c r="H542" s="20" t="str">
        <f t="shared" si="8"/>
        <v>Above Average</v>
      </c>
    </row>
    <row r="543" spans="1:8" ht="15" customHeight="1" x14ac:dyDescent="0.25">
      <c r="A543" s="20" t="s">
        <v>603</v>
      </c>
      <c r="B543" s="20" t="s">
        <v>604</v>
      </c>
      <c r="C543" s="17">
        <v>4.8</v>
      </c>
      <c r="D543" s="19">
        <v>21625</v>
      </c>
      <c r="E543" s="21">
        <v>9</v>
      </c>
      <c r="F543" s="6">
        <v>2014</v>
      </c>
      <c r="G543" s="20" t="s">
        <v>12</v>
      </c>
      <c r="H543" s="20" t="str">
        <f t="shared" si="8"/>
        <v>Above Average</v>
      </c>
    </row>
    <row r="544" spans="1:8" ht="15" customHeight="1" x14ac:dyDescent="0.25">
      <c r="A544" s="20" t="s">
        <v>603</v>
      </c>
      <c r="B544" s="20" t="s">
        <v>604</v>
      </c>
      <c r="C544" s="17">
        <v>4.8</v>
      </c>
      <c r="D544" s="19">
        <v>21625</v>
      </c>
      <c r="E544" s="21">
        <v>9</v>
      </c>
      <c r="F544" s="6">
        <v>2015</v>
      </c>
      <c r="G544" s="20" t="s">
        <v>12</v>
      </c>
      <c r="H544" s="20" t="str">
        <f t="shared" si="8"/>
        <v>Above Average</v>
      </c>
    </row>
    <row r="545" spans="1:8" ht="15" customHeight="1" x14ac:dyDescent="0.25">
      <c r="A545" s="20" t="s">
        <v>603</v>
      </c>
      <c r="B545" s="20" t="s">
        <v>604</v>
      </c>
      <c r="C545" s="17">
        <v>4.8</v>
      </c>
      <c r="D545" s="19">
        <v>21625</v>
      </c>
      <c r="E545" s="21">
        <v>9</v>
      </c>
      <c r="F545" s="6">
        <v>2016</v>
      </c>
      <c r="G545" s="20" t="s">
        <v>12</v>
      </c>
      <c r="H545" s="20" t="str">
        <f t="shared" si="8"/>
        <v>Above Average</v>
      </c>
    </row>
    <row r="546" spans="1:8" ht="15" customHeight="1" x14ac:dyDescent="0.25">
      <c r="A546" s="20" t="s">
        <v>603</v>
      </c>
      <c r="B546" s="20" t="s">
        <v>604</v>
      </c>
      <c r="C546" s="17">
        <v>4.8</v>
      </c>
      <c r="D546" s="19">
        <v>21625</v>
      </c>
      <c r="E546" s="21">
        <v>9</v>
      </c>
      <c r="F546" s="6">
        <v>2017</v>
      </c>
      <c r="G546" s="20" t="s">
        <v>12</v>
      </c>
      <c r="H546" s="20" t="str">
        <f t="shared" si="8"/>
        <v>Above Average</v>
      </c>
    </row>
    <row r="547" spans="1:8" ht="15" customHeight="1" x14ac:dyDescent="0.25">
      <c r="A547" s="20" t="s">
        <v>605</v>
      </c>
      <c r="B547" s="20" t="s">
        <v>80</v>
      </c>
      <c r="C547" s="17">
        <v>4.9000000000000004</v>
      </c>
      <c r="D547" s="19">
        <v>9413</v>
      </c>
      <c r="E547" s="21">
        <v>8</v>
      </c>
      <c r="F547" s="6">
        <v>2019</v>
      </c>
      <c r="G547" s="20" t="s">
        <v>12</v>
      </c>
      <c r="H547" s="20" t="str">
        <f t="shared" si="8"/>
        <v>Exceptional</v>
      </c>
    </row>
    <row r="548" spans="1:8" ht="15" customHeight="1" x14ac:dyDescent="0.25">
      <c r="A548" s="20" t="s">
        <v>606</v>
      </c>
      <c r="B548" s="20" t="s">
        <v>607</v>
      </c>
      <c r="C548" s="17">
        <v>4.7</v>
      </c>
      <c r="D548" s="19">
        <v>14331</v>
      </c>
      <c r="E548" s="21">
        <v>8</v>
      </c>
      <c r="F548" s="6">
        <v>2016</v>
      </c>
      <c r="G548" s="20" t="s">
        <v>9</v>
      </c>
      <c r="H548" s="20" t="str">
        <f t="shared" si="8"/>
        <v>Above Average</v>
      </c>
    </row>
    <row r="549" spans="1:8" ht="15" customHeight="1" x14ac:dyDescent="0.25">
      <c r="A549" s="20" t="s">
        <v>606</v>
      </c>
      <c r="B549" s="20" t="s">
        <v>607</v>
      </c>
      <c r="C549" s="17">
        <v>4.7</v>
      </c>
      <c r="D549" s="19">
        <v>14331</v>
      </c>
      <c r="E549" s="21">
        <v>8</v>
      </c>
      <c r="F549" s="6">
        <v>2017</v>
      </c>
      <c r="G549" s="20" t="s">
        <v>9</v>
      </c>
      <c r="H549" s="20" t="str">
        <f t="shared" si="8"/>
        <v>Above Average</v>
      </c>
    </row>
    <row r="550" spans="1:8" ht="15" customHeight="1" x14ac:dyDescent="0.25">
      <c r="A550" s="20" t="s">
        <v>606</v>
      </c>
      <c r="B550" s="20" t="s">
        <v>607</v>
      </c>
      <c r="C550" s="17">
        <v>4.7</v>
      </c>
      <c r="D550" s="19">
        <v>14331</v>
      </c>
      <c r="E550" s="21">
        <v>8</v>
      </c>
      <c r="F550" s="6">
        <v>2018</v>
      </c>
      <c r="G550" s="20" t="s">
        <v>9</v>
      </c>
      <c r="H550" s="20" t="str">
        <f t="shared" si="8"/>
        <v>Above Average</v>
      </c>
    </row>
    <row r="551" spans="1:8" ht="15" customHeight="1" x14ac:dyDescent="0.25">
      <c r="A551" s="20" t="s">
        <v>606</v>
      </c>
      <c r="B551" s="20" t="s">
        <v>607</v>
      </c>
      <c r="C551" s="17">
        <v>4.7</v>
      </c>
      <c r="D551" s="19">
        <v>14331</v>
      </c>
      <c r="E551" s="21">
        <v>8</v>
      </c>
      <c r="F551" s="6">
        <v>2019</v>
      </c>
      <c r="G551" s="20" t="s">
        <v>9</v>
      </c>
      <c r="H551" s="20" t="str">
        <f t="shared" si="8"/>
        <v>Above Average</v>
      </c>
    </row>
    <row r="1048550" spans="16384:16384" x14ac:dyDescent="0.25">
      <c r="XFD1048550" t="e">
        <f t="array" ref="XFD1048550">solver_pre</f>
        <v>#NAME?</v>
      </c>
    </row>
    <row r="1048551" spans="16384:16384" x14ac:dyDescent="0.25">
      <c r="XFD1048551" t="e">
        <f t="array" ref="XFD1048551">solver_scl</f>
        <v>#NAME?</v>
      </c>
    </row>
    <row r="1048552" spans="16384:16384" x14ac:dyDescent="0.25">
      <c r="XFD1048552" t="e">
        <f t="array" ref="XFD1048552">solver_rlx</f>
        <v>#NAME?</v>
      </c>
    </row>
    <row r="1048553" spans="16384:16384" x14ac:dyDescent="0.25">
      <c r="XFD1048553" t="e">
        <f t="array" ref="XFD1048553">solver_tol</f>
        <v>#NAME?</v>
      </c>
    </row>
    <row r="1048554" spans="16384:16384" x14ac:dyDescent="0.25">
      <c r="XFD1048554" t="e">
        <f t="array" ref="XFD1048554">solver_cvg</f>
        <v>#NAME?</v>
      </c>
    </row>
    <row r="1048555" spans="16384:16384" x14ac:dyDescent="0.25">
      <c r="XFD1048555" t="e">
        <f t="array" ref="XFD1048555">AREAS(solver_adj1)</f>
        <v>#NAME?</v>
      </c>
    </row>
    <row r="1048556" spans="16384:16384" x14ac:dyDescent="0.25">
      <c r="XFD1048556" t="e">
        <f t="array" ref="XFD1048556">solver_ssz</f>
        <v>#NAME?</v>
      </c>
    </row>
    <row r="1048557" spans="16384:16384" x14ac:dyDescent="0.25">
      <c r="XFD1048557" t="e">
        <f t="array" ref="XFD1048557">solver_rsd</f>
        <v>#NAME?</v>
      </c>
    </row>
    <row r="1048558" spans="16384:16384" x14ac:dyDescent="0.25">
      <c r="XFD1048558" t="e">
        <f t="array" ref="XFD1048558">solver_mrt</f>
        <v>#NAME?</v>
      </c>
    </row>
    <row r="1048559" spans="16384:16384" x14ac:dyDescent="0.25">
      <c r="XFD1048559" t="e">
        <f t="array" ref="XFD1048559">solver_mni</f>
        <v>#NAME?</v>
      </c>
    </row>
    <row r="1048560" spans="16384:16384" x14ac:dyDescent="0.25">
      <c r="XFD1048560" t="e">
        <f t="array" ref="XFD1048560">solver_rbv</f>
        <v>#NAME?</v>
      </c>
    </row>
    <row r="1048561" spans="16384:16384" x14ac:dyDescent="0.25">
      <c r="XFD1048561" t="e">
        <f t="array" ref="XFD1048561">solver_neg</f>
        <v>#NAME?</v>
      </c>
    </row>
    <row r="1048562" spans="16384:16384" x14ac:dyDescent="0.25">
      <c r="XFD1048562" t="e">
        <f t="array" ref="XFD1048562">solver_ntr</f>
        <v>#NAME?</v>
      </c>
    </row>
    <row r="1048563" spans="16384:16384" x14ac:dyDescent="0.25">
      <c r="XFD1048563" t="e">
        <f t="array" ref="XFD1048563">solver_acc</f>
        <v>#NAME?</v>
      </c>
    </row>
    <row r="1048564" spans="16384:16384" x14ac:dyDescent="0.25">
      <c r="XFD1048564" t="e">
        <f t="array" ref="XFD1048564">solver_res</f>
        <v>#NAME?</v>
      </c>
    </row>
    <row r="1048565" spans="16384:16384" x14ac:dyDescent="0.25">
      <c r="XFD1048565" t="e">
        <f t="array" ref="XFD1048565">solver_ars</f>
        <v>#NAME?</v>
      </c>
    </row>
    <row r="1048566" spans="16384:16384" x14ac:dyDescent="0.25">
      <c r="XFD1048566" t="e">
        <f t="array" ref="XFD1048566">solver_sta</f>
        <v>#NAME?</v>
      </c>
    </row>
    <row r="1048567" spans="16384:16384" x14ac:dyDescent="0.25">
      <c r="XFD1048567" t="e">
        <f t="array" ref="XFD1048567">solver_met</f>
        <v>#NAME?</v>
      </c>
    </row>
    <row r="1048568" spans="16384:16384" x14ac:dyDescent="0.25">
      <c r="XFD1048568" t="e">
        <f t="array" ref="XFD1048568">solver_soc</f>
        <v>#NAME?</v>
      </c>
    </row>
    <row r="1048569" spans="16384:16384" x14ac:dyDescent="0.25">
      <c r="XFD1048569" t="e">
        <f t="array" ref="XFD1048569">solver_lpt</f>
        <v>#NAME?</v>
      </c>
    </row>
    <row r="1048570" spans="16384:16384" x14ac:dyDescent="0.25">
      <c r="XFD1048570" t="e">
        <f t="array" ref="XFD1048570">solver_lpp</f>
        <v>#NAME?</v>
      </c>
    </row>
    <row r="1048571" spans="16384:16384" x14ac:dyDescent="0.25">
      <c r="XFD1048571" t="e">
        <f t="array" ref="XFD1048571">solver_gap</f>
        <v>#NAME?</v>
      </c>
    </row>
    <row r="1048572" spans="16384:16384" x14ac:dyDescent="0.25">
      <c r="XFD1048572" t="e">
        <f t="array" ref="XFD1048572">solver_ips</f>
        <v>#NAME?</v>
      </c>
    </row>
    <row r="1048573" spans="16384:16384" x14ac:dyDescent="0.25">
      <c r="XFD1048573" t="e">
        <f t="array" ref="XFD1048573">solver_fea</f>
        <v>#NAME?</v>
      </c>
    </row>
    <row r="1048574" spans="16384:16384" x14ac:dyDescent="0.25">
      <c r="XFD1048574" t="e">
        <f t="array" ref="XFD1048574">solver_ipi</f>
        <v>#NAME?</v>
      </c>
    </row>
    <row r="1048575" spans="16384:16384" x14ac:dyDescent="0.25">
      <c r="XFD1048575" t="e">
        <f t="array" ref="XFD1048575">solver_ipd</f>
        <v>#NAME?</v>
      </c>
    </row>
  </sheetData>
  <conditionalFormatting sqref="H1:H1048576">
    <cfRule type="expression" priority="2">
      <formula>($C$2&gt; 4)</formula>
    </cfRule>
  </conditionalFormatting>
  <conditionalFormatting sqref="H2:H551">
    <cfRule type="cellIs" dxfId="56" priority="1" operator="equal">
      <formula>$H$3</formula>
    </cfRule>
  </conditionalFormatting>
  <pageMargins left="0.7" right="0.7" top="0.75" bottom="0.75" header="0.3" footer="0.3"/>
  <pageSetup orientation="portrait" r:id="rId1"/>
  <tableParts count="1">
    <tablePart r:id="rId2"/>
  </tableParts>
  <extLst>
    <ext xmlns:x15="http://schemas.microsoft.com/office/spreadsheetml/2010/11/main" uri="{F7C9EE02-42E1-4005-9D12-6889AFFD525C}">
      <x15:webExtensions xmlns:xm="http://schemas.microsoft.com/office/excel/2006/main">
        <x15:webExtension appRef="{893117AD-EE25-48FA-82D7-DC3B04A5286C}">
          <xm:f>'Proper data set'!1:1048576</xm:f>
        </x15:webExtension>
        <x15:webExtension appRef="{8B197A69-6E73-4747-A06C-5A97A879BF51}">
          <xm:f>'Proper data set'!XFD1048550:XFD1048575</xm:f>
        </x15:webExtension>
      </x15:webExtens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23"/>
  <sheetViews>
    <sheetView workbookViewId="0">
      <selection activeCell="I14" sqref="I14"/>
    </sheetView>
  </sheetViews>
  <sheetFormatPr defaultRowHeight="15" x14ac:dyDescent="0.25"/>
  <cols>
    <col min="2" max="2" width="15.5703125" customWidth="1"/>
    <col min="3" max="3" width="17.42578125" customWidth="1"/>
    <col min="4" max="4" width="15.5703125" customWidth="1"/>
    <col min="5" max="5" width="17.28515625" customWidth="1"/>
    <col min="6" max="6" width="17.42578125" customWidth="1"/>
    <col min="7" max="7" width="16" customWidth="1"/>
    <col min="8" max="8" width="18.140625" customWidth="1"/>
    <col min="9" max="9" width="19.140625" customWidth="1"/>
  </cols>
  <sheetData>
    <row r="3" spans="2:9" ht="18.75" x14ac:dyDescent="0.3">
      <c r="B3" s="11" t="s">
        <v>4</v>
      </c>
      <c r="C3" s="11" t="s">
        <v>620</v>
      </c>
      <c r="E3" s="12" t="s">
        <v>2</v>
      </c>
      <c r="F3" s="22" t="s">
        <v>620</v>
      </c>
      <c r="H3" s="12" t="s">
        <v>621</v>
      </c>
      <c r="I3" s="12" t="s">
        <v>620</v>
      </c>
    </row>
    <row r="4" spans="2:9" x14ac:dyDescent="0.25">
      <c r="B4" s="9" t="s">
        <v>622</v>
      </c>
      <c r="C4" s="23">
        <f>COUNT('Proper data set'!E2:E551)</f>
        <v>550</v>
      </c>
      <c r="E4" s="9" t="s">
        <v>622</v>
      </c>
      <c r="F4">
        <f>COUNT('Proper data set'!C2:C551)</f>
        <v>550</v>
      </c>
      <c r="H4" s="9" t="s">
        <v>622</v>
      </c>
      <c r="I4" s="18">
        <f>COUNT('Proper data set'!D2:D551)</f>
        <v>550</v>
      </c>
    </row>
    <row r="5" spans="2:9" x14ac:dyDescent="0.25">
      <c r="B5" s="9" t="s">
        <v>623</v>
      </c>
      <c r="C5" s="24">
        <f>AVERAGE('Proper data set'!E2:E551)</f>
        <v>13.1</v>
      </c>
      <c r="E5" s="9" t="s">
        <v>623</v>
      </c>
      <c r="F5" s="2">
        <f>AVERAGE('Proper data set'!C2:C551)</f>
        <v>4.6183636363636413</v>
      </c>
      <c r="H5" s="9" t="s">
        <v>623</v>
      </c>
      <c r="I5" s="18">
        <f>AVERAGE('Proper data set'!D:D)</f>
        <v>11953.281818181818</v>
      </c>
    </row>
    <row r="6" spans="2:9" x14ac:dyDescent="0.25">
      <c r="B6" s="9" t="s">
        <v>624</v>
      </c>
      <c r="C6" s="24">
        <f>MEDIAN('Proper data set'!E2:E551)</f>
        <v>11</v>
      </c>
      <c r="E6" s="9" t="s">
        <v>624</v>
      </c>
      <c r="F6" s="2">
        <f>MEDIAN('Proper data set'!C2:C551)</f>
        <v>4.7</v>
      </c>
      <c r="H6" s="9" t="s">
        <v>624</v>
      </c>
      <c r="I6" s="18">
        <f>MEDIAN('Proper data set'!D2:D551)</f>
        <v>8580</v>
      </c>
    </row>
    <row r="7" spans="2:9" x14ac:dyDescent="0.25">
      <c r="B7" s="9" t="s">
        <v>625</v>
      </c>
      <c r="C7" s="24">
        <f>MIN('Proper data set'!E2:E551)</f>
        <v>0</v>
      </c>
      <c r="E7" s="9" t="s">
        <v>625</v>
      </c>
      <c r="F7" s="2">
        <f>MIN('Proper data set'!C:C)</f>
        <v>3.3</v>
      </c>
      <c r="H7" s="9" t="s">
        <v>625</v>
      </c>
      <c r="I7" s="18">
        <f>MIN('Proper data set'!D:D)</f>
        <v>37</v>
      </c>
    </row>
    <row r="8" spans="2:9" x14ac:dyDescent="0.25">
      <c r="B8" s="9" t="s">
        <v>626</v>
      </c>
      <c r="C8" s="24">
        <f>MAX('Proper data set'!E2:E551)</f>
        <v>105</v>
      </c>
      <c r="E8" s="9" t="s">
        <v>626</v>
      </c>
      <c r="F8" s="2">
        <f>MAX('Proper data set'!C2:C551)</f>
        <v>4.9000000000000004</v>
      </c>
      <c r="H8" s="9" t="s">
        <v>626</v>
      </c>
      <c r="I8" s="18">
        <f>MAX('Proper data set'!D2:D551)</f>
        <v>87841</v>
      </c>
    </row>
    <row r="9" spans="2:9" x14ac:dyDescent="0.25">
      <c r="B9" s="9" t="s">
        <v>627</v>
      </c>
      <c r="C9" s="24">
        <f>C8-C7</f>
        <v>105</v>
      </c>
      <c r="E9" s="9" t="s">
        <v>627</v>
      </c>
      <c r="F9" s="2">
        <f>F8-F7</f>
        <v>1.6000000000000005</v>
      </c>
      <c r="H9" s="9" t="s">
        <v>627</v>
      </c>
      <c r="I9" s="18">
        <f>I8-I7</f>
        <v>87804</v>
      </c>
    </row>
    <row r="10" spans="2:9" x14ac:dyDescent="0.25">
      <c r="B10" s="9" t="s">
        <v>628</v>
      </c>
      <c r="C10" s="24">
        <f>_xlfn.QUARTILE.INC('Proper data set'!E2:E551,1)</f>
        <v>7</v>
      </c>
      <c r="E10" s="9" t="s">
        <v>628</v>
      </c>
      <c r="F10" s="2">
        <f>_xlfn.QUARTILE.INC('Proper data set'!C:C,1)</f>
        <v>4.5</v>
      </c>
      <c r="H10" s="9" t="s">
        <v>628</v>
      </c>
      <c r="I10" s="18">
        <f>_xlfn.QUARTILE.INC('Proper data set'!D2:D551,1)</f>
        <v>4058</v>
      </c>
    </row>
    <row r="11" spans="2:9" x14ac:dyDescent="0.25">
      <c r="B11" s="9" t="s">
        <v>629</v>
      </c>
      <c r="C11" s="24">
        <f>_xlfn.QUARTILE.INC( 'Proper data set'!E2:E551,3)</f>
        <v>16</v>
      </c>
      <c r="E11" s="9" t="s">
        <v>629</v>
      </c>
      <c r="F11" s="2">
        <f>_xlfn.QUARTILE.INC('Proper data set'!C2:C551,3)</f>
        <v>4.8</v>
      </c>
      <c r="H11" s="9" t="s">
        <v>629</v>
      </c>
      <c r="I11" s="18">
        <f>_xlfn.QUARTILE.INC('Proper data set'!D2:D551,3)</f>
        <v>17253.25</v>
      </c>
    </row>
    <row r="12" spans="2:9" ht="15.75" thickBot="1" x14ac:dyDescent="0.3">
      <c r="B12" s="25" t="s">
        <v>630</v>
      </c>
      <c r="C12" s="26">
        <f>_xlfn.STDEV.S('Proper data set'!E2:E551)</f>
        <v>10.842261978422361</v>
      </c>
      <c r="E12" s="25" t="s">
        <v>630</v>
      </c>
      <c r="F12" s="27">
        <f>_xlfn.STDEV.S('Proper data set'!C2:C551)</f>
        <v>0.22698036502519578</v>
      </c>
      <c r="H12" s="25" t="s">
        <v>631</v>
      </c>
      <c r="I12" s="28">
        <f>_xlfn.STDEV.S('Proper data set'!D2:D551)</f>
        <v>11731.13201743189</v>
      </c>
    </row>
    <row r="13" spans="2:9" ht="15.75" thickTop="1" x14ac:dyDescent="0.25"/>
    <row r="18" spans="3:8" ht="18.75" x14ac:dyDescent="0.3">
      <c r="D18" s="12" t="s">
        <v>620</v>
      </c>
      <c r="E18" s="12" t="s">
        <v>0</v>
      </c>
      <c r="F18" s="12" t="s">
        <v>1</v>
      </c>
      <c r="G18" s="12" t="s">
        <v>6</v>
      </c>
      <c r="H18" s="12" t="s">
        <v>5</v>
      </c>
    </row>
    <row r="19" spans="3:8" x14ac:dyDescent="0.25">
      <c r="C19" s="6"/>
      <c r="D19" s="9" t="s">
        <v>622</v>
      </c>
      <c r="E19">
        <f>COUNTA('Proper data set'!A2:A551)</f>
        <v>550</v>
      </c>
      <c r="F19">
        <f>COUNTA('Proper data set'!B2:B551)</f>
        <v>550</v>
      </c>
      <c r="G19">
        <f>COUNTA('Proper data set'!G2:G551)</f>
        <v>550</v>
      </c>
      <c r="H19">
        <f>COUNTA('Proper data set'!H2:H551)</f>
        <v>550</v>
      </c>
    </row>
    <row r="20" spans="3:8" x14ac:dyDescent="0.25">
      <c r="D20" s="9" t="s">
        <v>632</v>
      </c>
      <c r="E20">
        <f>SUMPRODUCT(1/COUNTIF('Proper data set'!A2:A551,'Proper data set'!A2:A551))</f>
        <v>349.99999999999966</v>
      </c>
      <c r="F20">
        <f>SUMPRODUCT(1/COUNTIF('Proper data set'!B2:B551,'Proper data set'!B2:B551))</f>
        <v>247.99999999999977</v>
      </c>
      <c r="G20">
        <f>SUMPRODUCT(1/COUNTIF('Proper data set'!G2:G551,'Proper data set'!G2:G551))</f>
        <v>1.999999999999986</v>
      </c>
      <c r="H20">
        <f>SUMPRODUCT(1/COUNTIF('Proper data set'!F2:F551,'Proper data set'!F2:F551) )</f>
        <v>10.999999999999854</v>
      </c>
    </row>
    <row r="21" spans="3:8" x14ac:dyDescent="0.25">
      <c r="D21" s="9" t="s">
        <v>625</v>
      </c>
      <c r="H21">
        <f>MIN('Proper data set'!F2:F551)</f>
        <v>2009</v>
      </c>
    </row>
    <row r="22" spans="3:8" ht="15.75" thickBot="1" x14ac:dyDescent="0.3">
      <c r="D22" s="25" t="s">
        <v>626</v>
      </c>
      <c r="E22" s="15"/>
      <c r="F22" s="15"/>
      <c r="G22" s="15"/>
      <c r="H22" s="15">
        <f>MAX('Proper data set'!F2:F551)</f>
        <v>2019</v>
      </c>
    </row>
    <row r="23" spans="3:8" ht="15.75" thickTop="1" x14ac:dyDescent="0.25"/>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P36"/>
  <sheetViews>
    <sheetView workbookViewId="0">
      <selection activeCell="K5" sqref="K5"/>
    </sheetView>
  </sheetViews>
  <sheetFormatPr defaultRowHeight="15" x14ac:dyDescent="0.25"/>
  <cols>
    <col min="4" max="4" width="9.140625" customWidth="1"/>
    <col min="13" max="13" width="9.140625" customWidth="1"/>
    <col min="16" max="16" width="9.140625" customWidth="1"/>
  </cols>
  <sheetData>
    <row r="4" spans="5:16" ht="18.75" x14ac:dyDescent="0.3">
      <c r="E4" s="66" t="s">
        <v>633</v>
      </c>
      <c r="F4" s="67"/>
      <c r="G4" s="67"/>
      <c r="H4" s="67"/>
      <c r="M4" s="66" t="s">
        <v>634</v>
      </c>
      <c r="N4" s="67"/>
      <c r="O4" s="67"/>
      <c r="P4" s="67"/>
    </row>
    <row r="5" spans="5:16" x14ac:dyDescent="0.25">
      <c r="E5" s="68" t="s">
        <v>635</v>
      </c>
      <c r="F5" s="68"/>
      <c r="G5" s="69">
        <f>_xlfn.COVARIANCE.S('Proper data set'!C2:C551,'Proper data set'!E2:E551)</f>
        <v>-0.32752276867030999</v>
      </c>
      <c r="H5" s="69"/>
      <c r="M5" s="68" t="s">
        <v>635</v>
      </c>
      <c r="N5" s="68"/>
      <c r="O5" s="69">
        <f>_xlfn.COVARIANCE.S('Proper data set'!C2:C551,'Proper data set'!D2:D551)</f>
        <v>-4.6039095876801523</v>
      </c>
      <c r="P5" s="69"/>
    </row>
    <row r="6" spans="5:16" ht="15.75" thickBot="1" x14ac:dyDescent="0.3">
      <c r="E6" s="70" t="s">
        <v>636</v>
      </c>
      <c r="F6" s="70"/>
      <c r="G6" s="71">
        <f>CORREL('Proper data set'!C2:C551,'Proper data set'!E2:E551)</f>
        <v>-0.13308628728088015</v>
      </c>
      <c r="H6" s="71"/>
      <c r="M6" s="70" t="s">
        <v>636</v>
      </c>
      <c r="N6" s="70"/>
      <c r="O6" s="71">
        <f>CORREL('Proper data set'!C2:C551,'Proper data set'!D2:D551)</f>
        <v>-1.7290142555499873E-3</v>
      </c>
      <c r="P6" s="71"/>
    </row>
    <row r="7" spans="5:16" ht="15.75" thickTop="1" x14ac:dyDescent="0.25"/>
    <row r="34" spans="6:6" x14ac:dyDescent="0.25">
      <c r="F34" t="s">
        <v>637</v>
      </c>
    </row>
    <row r="36" spans="6:6" x14ac:dyDescent="0.25">
      <c r="F36" t="s">
        <v>638</v>
      </c>
    </row>
  </sheetData>
  <mergeCells count="10">
    <mergeCell ref="E4:H4"/>
    <mergeCell ref="M4:P4"/>
    <mergeCell ref="M5:N5"/>
    <mergeCell ref="O5:P5"/>
    <mergeCell ref="M6:N6"/>
    <mergeCell ref="O6:P6"/>
    <mergeCell ref="E5:F5"/>
    <mergeCell ref="G5:H5"/>
    <mergeCell ref="E6:F6"/>
    <mergeCell ref="G6:H6"/>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6"/>
  <sheetViews>
    <sheetView workbookViewId="0">
      <selection activeCell="B6" sqref="B6"/>
    </sheetView>
  </sheetViews>
  <sheetFormatPr defaultRowHeight="15" x14ac:dyDescent="0.25"/>
  <cols>
    <col min="2" max="2" width="47.140625" customWidth="1"/>
    <col min="3" max="3" width="17.28515625" customWidth="1"/>
    <col min="4" max="4" width="10.5703125" customWidth="1"/>
    <col min="5" max="5" width="11.140625" bestFit="1" customWidth="1"/>
  </cols>
  <sheetData>
    <row r="2" spans="2:5" ht="21" x14ac:dyDescent="0.35">
      <c r="B2" s="13" t="s">
        <v>679</v>
      </c>
    </row>
    <row r="6" spans="2:5" ht="18.75" x14ac:dyDescent="0.3">
      <c r="B6" s="12" t="s">
        <v>0</v>
      </c>
      <c r="C6" s="12" t="s">
        <v>4</v>
      </c>
      <c r="D6" s="30" t="s">
        <v>5</v>
      </c>
      <c r="E6" s="12" t="s">
        <v>6</v>
      </c>
    </row>
    <row r="7" spans="2:5" x14ac:dyDescent="0.25">
      <c r="B7" t="s">
        <v>114</v>
      </c>
      <c r="C7" s="21">
        <v>105</v>
      </c>
      <c r="D7" s="6">
        <v>2013</v>
      </c>
      <c r="E7" t="s">
        <v>9</v>
      </c>
    </row>
    <row r="8" spans="2:5" x14ac:dyDescent="0.25">
      <c r="B8" t="s">
        <v>114</v>
      </c>
      <c r="C8" s="21">
        <v>105</v>
      </c>
      <c r="D8" s="6">
        <v>2014</v>
      </c>
      <c r="E8" t="s">
        <v>9</v>
      </c>
    </row>
    <row r="9" spans="2:5" x14ac:dyDescent="0.25">
      <c r="B9" t="s">
        <v>531</v>
      </c>
      <c r="C9" s="21">
        <v>82</v>
      </c>
      <c r="D9" s="6">
        <v>2009</v>
      </c>
      <c r="E9" t="s">
        <v>12</v>
      </c>
    </row>
    <row r="10" spans="2:5" x14ac:dyDescent="0.25">
      <c r="B10" t="s">
        <v>204</v>
      </c>
      <c r="C10" s="21">
        <v>54</v>
      </c>
      <c r="D10" s="6">
        <v>2016</v>
      </c>
      <c r="E10" t="s">
        <v>9</v>
      </c>
    </row>
    <row r="11" spans="2:5" ht="15.75" thickBot="1" x14ac:dyDescent="0.3">
      <c r="B11" s="15" t="s">
        <v>404</v>
      </c>
      <c r="C11" s="31">
        <v>53</v>
      </c>
      <c r="D11" s="32">
        <v>2009</v>
      </c>
      <c r="E11" s="15" t="s">
        <v>9</v>
      </c>
    </row>
    <row r="12" spans="2:5" ht="15.75" thickTop="1" x14ac:dyDescent="0.25"/>
    <row r="17" spans="2:5" ht="21" x14ac:dyDescent="0.35">
      <c r="B17" s="13" t="s">
        <v>680</v>
      </c>
    </row>
    <row r="20" spans="2:5" ht="18.75" x14ac:dyDescent="0.3">
      <c r="B20" s="12" t="s">
        <v>0</v>
      </c>
      <c r="C20" s="12" t="s">
        <v>3</v>
      </c>
      <c r="D20" s="12" t="s">
        <v>5</v>
      </c>
      <c r="E20" s="12" t="s">
        <v>6</v>
      </c>
    </row>
    <row r="21" spans="2:5" x14ac:dyDescent="0.25">
      <c r="B21" t="s">
        <v>591</v>
      </c>
      <c r="C21" s="16">
        <v>87841</v>
      </c>
      <c r="D21" s="29">
        <v>2019</v>
      </c>
      <c r="E21" t="s">
        <v>12</v>
      </c>
    </row>
    <row r="22" spans="2:5" x14ac:dyDescent="0.25">
      <c r="B22" t="s">
        <v>435</v>
      </c>
      <c r="C22" s="16">
        <v>79446</v>
      </c>
      <c r="D22" s="29">
        <v>2015</v>
      </c>
      <c r="E22" t="s">
        <v>12</v>
      </c>
    </row>
    <row r="23" spans="2:5" x14ac:dyDescent="0.25">
      <c r="B23" t="s">
        <v>435</v>
      </c>
      <c r="C23" s="16">
        <v>79446</v>
      </c>
      <c r="D23" s="29">
        <v>2016</v>
      </c>
      <c r="E23" t="s">
        <v>12</v>
      </c>
    </row>
    <row r="24" spans="2:5" x14ac:dyDescent="0.25">
      <c r="B24" t="s">
        <v>66</v>
      </c>
      <c r="C24" s="16">
        <v>61133</v>
      </c>
      <c r="D24" s="29">
        <v>2018</v>
      </c>
      <c r="E24" t="s">
        <v>9</v>
      </c>
    </row>
    <row r="25" spans="2:5" ht="15.75" thickBot="1" x14ac:dyDescent="0.3">
      <c r="B25" s="15" t="s">
        <v>66</v>
      </c>
      <c r="C25" s="34">
        <v>61133</v>
      </c>
      <c r="D25" s="33">
        <v>2019</v>
      </c>
      <c r="E25" s="15" t="s">
        <v>9</v>
      </c>
    </row>
    <row r="26" spans="2:5" ht="15.75" thickTop="1" x14ac:dyDescent="0.25"/>
  </sheetData>
  <pageMargins left="0.7" right="0.7" top="0.75" bottom="0.75" header="0.3" footer="0.3"/>
  <pageSetup orientation="portrait" r:id="rId1"/>
  <drawing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5"/>
  <sheetViews>
    <sheetView workbookViewId="0">
      <selection activeCell="E22" sqref="E22"/>
    </sheetView>
  </sheetViews>
  <sheetFormatPr defaultRowHeight="15" x14ac:dyDescent="0.25"/>
  <cols>
    <col min="2" max="2" width="16.5703125" customWidth="1"/>
    <col min="3" max="3" width="11.140625" customWidth="1"/>
    <col min="4" max="4" width="11.140625" bestFit="1" customWidth="1"/>
    <col min="5" max="5" width="11.28515625" bestFit="1" customWidth="1"/>
  </cols>
  <sheetData>
    <row r="2" spans="2:5" ht="21" x14ac:dyDescent="0.35">
      <c r="B2" s="45" t="s">
        <v>678</v>
      </c>
      <c r="C2" s="45"/>
      <c r="D2" s="45"/>
    </row>
    <row r="7" spans="2:5" x14ac:dyDescent="0.25">
      <c r="B7" s="4" t="s">
        <v>672</v>
      </c>
      <c r="C7" s="4" t="s">
        <v>6</v>
      </c>
    </row>
    <row r="8" spans="2:5" x14ac:dyDescent="0.25">
      <c r="B8" s="4" t="s">
        <v>3</v>
      </c>
      <c r="C8" t="s">
        <v>12</v>
      </c>
      <c r="D8" t="s">
        <v>9</v>
      </c>
      <c r="E8" t="s">
        <v>641</v>
      </c>
    </row>
    <row r="9" spans="2:5" x14ac:dyDescent="0.25">
      <c r="B9" t="s">
        <v>677</v>
      </c>
      <c r="C9" s="35">
        <v>1</v>
      </c>
      <c r="D9" s="35"/>
      <c r="E9" s="35">
        <v>1</v>
      </c>
    </row>
    <row r="10" spans="2:5" x14ac:dyDescent="0.25">
      <c r="B10" t="s">
        <v>676</v>
      </c>
      <c r="C10" s="35">
        <v>2</v>
      </c>
      <c r="D10" s="35">
        <v>2</v>
      </c>
      <c r="E10" s="35">
        <v>4</v>
      </c>
    </row>
    <row r="11" spans="2:5" x14ac:dyDescent="0.25">
      <c r="B11" t="s">
        <v>675</v>
      </c>
      <c r="C11" s="35">
        <v>11</v>
      </c>
      <c r="D11" s="35"/>
      <c r="E11" s="35">
        <v>11</v>
      </c>
    </row>
    <row r="12" spans="2:5" x14ac:dyDescent="0.25">
      <c r="B12" t="s">
        <v>674</v>
      </c>
      <c r="C12" s="35">
        <v>54</v>
      </c>
      <c r="D12" s="35">
        <v>36</v>
      </c>
      <c r="E12" s="35">
        <v>90</v>
      </c>
    </row>
    <row r="13" spans="2:5" x14ac:dyDescent="0.25">
      <c r="B13" t="s">
        <v>673</v>
      </c>
      <c r="C13" s="35">
        <v>172</v>
      </c>
      <c r="D13" s="35">
        <v>272</v>
      </c>
      <c r="E13" s="35">
        <v>444</v>
      </c>
    </row>
    <row r="14" spans="2:5" x14ac:dyDescent="0.25">
      <c r="B14" t="s">
        <v>641</v>
      </c>
      <c r="C14" s="35">
        <v>240</v>
      </c>
      <c r="D14" s="35">
        <v>310</v>
      </c>
      <c r="E14" s="35">
        <v>550</v>
      </c>
    </row>
    <row r="21" spans="2:3" x14ac:dyDescent="0.25">
      <c r="B21" s="38"/>
      <c r="C21" s="84"/>
    </row>
    <row r="22" spans="2:3" x14ac:dyDescent="0.25">
      <c r="B22" s="38"/>
      <c r="C22" s="84"/>
    </row>
    <row r="23" spans="2:3" x14ac:dyDescent="0.25">
      <c r="B23" s="38"/>
      <c r="C23" s="84"/>
    </row>
    <row r="24" spans="2:3" x14ac:dyDescent="0.25">
      <c r="B24" s="38"/>
      <c r="C24" s="84"/>
    </row>
    <row r="25" spans="2:3" x14ac:dyDescent="0.25">
      <c r="B25" s="38"/>
      <c r="C25" s="84"/>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8"/>
  <sheetViews>
    <sheetView workbookViewId="0">
      <selection activeCell="O16" sqref="O16"/>
    </sheetView>
  </sheetViews>
  <sheetFormatPr defaultRowHeight="15" x14ac:dyDescent="0.25"/>
  <cols>
    <col min="2" max="2" width="13.85546875" customWidth="1"/>
    <col min="3" max="4" width="11.140625" customWidth="1"/>
    <col min="5" max="5" width="11.28515625" bestFit="1" customWidth="1"/>
  </cols>
  <sheetData>
    <row r="2" spans="2:5" ht="21" x14ac:dyDescent="0.35">
      <c r="B2" s="72" t="s">
        <v>639</v>
      </c>
      <c r="C2" s="72"/>
    </row>
    <row r="7" spans="2:5" x14ac:dyDescent="0.25">
      <c r="B7" s="4" t="s">
        <v>640</v>
      </c>
      <c r="C7" s="4" t="s">
        <v>6</v>
      </c>
    </row>
    <row r="8" spans="2:5" x14ac:dyDescent="0.25">
      <c r="B8" s="4" t="s">
        <v>4</v>
      </c>
      <c r="C8" t="s">
        <v>12</v>
      </c>
      <c r="D8" t="s">
        <v>9</v>
      </c>
      <c r="E8" t="s">
        <v>641</v>
      </c>
    </row>
    <row r="9" spans="2:5" x14ac:dyDescent="0.25">
      <c r="B9" s="10" t="s">
        <v>642</v>
      </c>
      <c r="C9" s="35">
        <v>11</v>
      </c>
      <c r="D9" s="35">
        <v>1</v>
      </c>
      <c r="E9" s="35">
        <v>12</v>
      </c>
    </row>
    <row r="10" spans="2:5" x14ac:dyDescent="0.25">
      <c r="B10" s="10" t="s">
        <v>643</v>
      </c>
      <c r="C10" s="35">
        <v>133</v>
      </c>
      <c r="D10" s="35">
        <v>121</v>
      </c>
      <c r="E10" s="35">
        <v>254</v>
      </c>
    </row>
    <row r="11" spans="2:5" x14ac:dyDescent="0.25">
      <c r="B11" s="10" t="s">
        <v>644</v>
      </c>
      <c r="C11" s="35">
        <v>78</v>
      </c>
      <c r="D11" s="35">
        <v>138</v>
      </c>
      <c r="E11" s="35">
        <v>216</v>
      </c>
    </row>
    <row r="12" spans="2:5" x14ac:dyDescent="0.25">
      <c r="B12" s="10" t="s">
        <v>645</v>
      </c>
      <c r="C12" s="35">
        <v>13</v>
      </c>
      <c r="D12" s="35">
        <v>29</v>
      </c>
      <c r="E12" s="35">
        <v>42</v>
      </c>
    </row>
    <row r="13" spans="2:5" x14ac:dyDescent="0.25">
      <c r="B13" s="10" t="s">
        <v>646</v>
      </c>
      <c r="C13" s="35">
        <v>2</v>
      </c>
      <c r="D13" s="35">
        <v>7</v>
      </c>
      <c r="E13" s="35">
        <v>9</v>
      </c>
    </row>
    <row r="14" spans="2:5" x14ac:dyDescent="0.25">
      <c r="B14" s="10" t="s">
        <v>647</v>
      </c>
      <c r="C14" s="35">
        <v>1</v>
      </c>
      <c r="D14" s="35">
        <v>10</v>
      </c>
      <c r="E14" s="35">
        <v>11</v>
      </c>
    </row>
    <row r="15" spans="2:5" x14ac:dyDescent="0.25">
      <c r="B15" s="10" t="s">
        <v>648</v>
      </c>
      <c r="C15" s="35">
        <v>1</v>
      </c>
      <c r="D15" s="35">
        <v>2</v>
      </c>
      <c r="E15" s="35">
        <v>3</v>
      </c>
    </row>
    <row r="16" spans="2:5" x14ac:dyDescent="0.25">
      <c r="B16" s="10" t="s">
        <v>669</v>
      </c>
      <c r="C16" s="35">
        <v>1</v>
      </c>
      <c r="D16" s="35"/>
      <c r="E16" s="35">
        <v>1</v>
      </c>
    </row>
    <row r="17" spans="2:5" x14ac:dyDescent="0.25">
      <c r="B17" s="10" t="s">
        <v>670</v>
      </c>
      <c r="C17" s="35"/>
      <c r="D17" s="35">
        <v>2</v>
      </c>
      <c r="E17" s="35">
        <v>2</v>
      </c>
    </row>
    <row r="18" spans="2:5" x14ac:dyDescent="0.25">
      <c r="B18" s="10" t="s">
        <v>641</v>
      </c>
      <c r="C18" s="35">
        <v>240</v>
      </c>
      <c r="D18" s="35">
        <v>310</v>
      </c>
      <c r="E18" s="35">
        <v>550</v>
      </c>
    </row>
  </sheetData>
  <mergeCells count="1">
    <mergeCell ref="B2:C2"/>
  </mergeCells>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9"/>
  <sheetViews>
    <sheetView workbookViewId="0">
      <selection activeCell="I22" sqref="I22"/>
    </sheetView>
  </sheetViews>
  <sheetFormatPr defaultRowHeight="15" x14ac:dyDescent="0.25"/>
  <cols>
    <col min="2" max="2" width="15.5703125" customWidth="1"/>
    <col min="3" max="4" width="11.140625" customWidth="1"/>
    <col min="5" max="5" width="11.28515625" bestFit="1" customWidth="1"/>
  </cols>
  <sheetData>
    <row r="2" spans="2:5" ht="21" x14ac:dyDescent="0.35">
      <c r="B2" s="72" t="s">
        <v>650</v>
      </c>
      <c r="C2" s="72"/>
      <c r="D2" s="72"/>
    </row>
    <row r="6" spans="2:5" x14ac:dyDescent="0.25">
      <c r="B6" s="4" t="s">
        <v>651</v>
      </c>
      <c r="C6" s="4" t="s">
        <v>6</v>
      </c>
    </row>
    <row r="7" spans="2:5" x14ac:dyDescent="0.25">
      <c r="B7" s="4" t="s">
        <v>5</v>
      </c>
      <c r="C7" t="s">
        <v>12</v>
      </c>
      <c r="D7" t="s">
        <v>9</v>
      </c>
      <c r="E7" t="s">
        <v>641</v>
      </c>
    </row>
    <row r="8" spans="2:5" x14ac:dyDescent="0.25">
      <c r="B8">
        <v>2009</v>
      </c>
      <c r="C8" s="14">
        <v>15.583333333333334</v>
      </c>
      <c r="D8" s="14">
        <v>15.23076923076923</v>
      </c>
      <c r="E8" s="14">
        <v>15.4</v>
      </c>
    </row>
    <row r="9" spans="2:5" x14ac:dyDescent="0.25">
      <c r="B9">
        <v>2010</v>
      </c>
      <c r="C9" s="14">
        <v>9.6999999999999993</v>
      </c>
      <c r="D9" s="14">
        <v>16</v>
      </c>
      <c r="E9" s="14">
        <v>13.48</v>
      </c>
    </row>
    <row r="10" spans="2:5" x14ac:dyDescent="0.25">
      <c r="B10">
        <v>2011</v>
      </c>
      <c r="C10" s="14">
        <v>11.619047619047619</v>
      </c>
      <c r="D10" s="14">
        <v>17.620689655172413</v>
      </c>
      <c r="E10" s="14">
        <v>15.1</v>
      </c>
    </row>
    <row r="11" spans="2:5" x14ac:dyDescent="0.25">
      <c r="B11">
        <v>2012</v>
      </c>
      <c r="C11" s="14">
        <v>12.285714285714286</v>
      </c>
      <c r="D11" s="14">
        <v>17.482758620689655</v>
      </c>
      <c r="E11" s="14">
        <v>15.3</v>
      </c>
    </row>
    <row r="12" spans="2:5" x14ac:dyDescent="0.25">
      <c r="B12">
        <v>2013</v>
      </c>
      <c r="C12" s="14">
        <v>10.708333333333334</v>
      </c>
      <c r="D12" s="14">
        <v>18.192307692307693</v>
      </c>
      <c r="E12" s="14">
        <v>14.6</v>
      </c>
    </row>
    <row r="13" spans="2:5" x14ac:dyDescent="0.25">
      <c r="B13">
        <v>2014</v>
      </c>
      <c r="C13" s="14">
        <v>10.172413793103448</v>
      </c>
      <c r="D13" s="14">
        <v>20.80952380952381</v>
      </c>
      <c r="E13" s="14">
        <v>14.64</v>
      </c>
    </row>
    <row r="14" spans="2:5" x14ac:dyDescent="0.25">
      <c r="B14">
        <v>2015</v>
      </c>
      <c r="C14" s="14">
        <v>9.3529411764705888</v>
      </c>
      <c r="D14" s="14">
        <v>10.969696969696969</v>
      </c>
      <c r="E14" s="14">
        <v>10.42</v>
      </c>
    </row>
    <row r="15" spans="2:5" x14ac:dyDescent="0.25">
      <c r="B15">
        <v>2016</v>
      </c>
      <c r="C15" s="14">
        <v>12.631578947368421</v>
      </c>
      <c r="D15" s="14">
        <v>13.516129032258064</v>
      </c>
      <c r="E15" s="14">
        <v>13.18</v>
      </c>
    </row>
    <row r="16" spans="2:5" x14ac:dyDescent="0.25">
      <c r="B16">
        <v>2017</v>
      </c>
      <c r="C16" s="14">
        <v>8.8333333333333339</v>
      </c>
      <c r="D16" s="14">
        <v>13.73076923076923</v>
      </c>
      <c r="E16" s="14">
        <v>11.38</v>
      </c>
    </row>
    <row r="17" spans="2:5" x14ac:dyDescent="0.25">
      <c r="B17">
        <v>2018</v>
      </c>
      <c r="C17" s="14">
        <v>8.7619047619047628</v>
      </c>
      <c r="D17" s="14">
        <v>11.793103448275861</v>
      </c>
      <c r="E17" s="14">
        <v>10.52</v>
      </c>
    </row>
    <row r="18" spans="2:5" x14ac:dyDescent="0.25">
      <c r="B18">
        <v>2019</v>
      </c>
      <c r="C18" s="14">
        <v>9.35</v>
      </c>
      <c r="D18" s="14">
        <v>10.566666666666666</v>
      </c>
      <c r="E18" s="14">
        <v>10.08</v>
      </c>
    </row>
    <row r="19" spans="2:5" x14ac:dyDescent="0.25">
      <c r="B19" t="s">
        <v>641</v>
      </c>
      <c r="C19" s="14">
        <v>10.85</v>
      </c>
      <c r="D19" s="14">
        <v>14.841935483870968</v>
      </c>
      <c r="E19" s="14">
        <v>13.1</v>
      </c>
    </row>
  </sheetData>
  <mergeCells count="1">
    <mergeCell ref="B2:D2"/>
  </mergeCells>
  <conditionalFormatting pivot="1" sqref="E8:E18">
    <cfRule type="dataBar" priority="4">
      <dataBar>
        <cfvo type="min"/>
        <cfvo type="max"/>
        <color rgb="FF638EC6"/>
      </dataBar>
      <extLst>
        <ext xmlns:x14="http://schemas.microsoft.com/office/spreadsheetml/2009/9/main" uri="{B025F937-C7B1-47D3-B67F-A62EFF666E3E}">
          <x14:id>{4174900C-AFAC-4293-9377-EB57039D9A41}</x14:id>
        </ext>
      </extLst>
    </cfRule>
  </conditionalFormatting>
  <conditionalFormatting pivot="1" sqref="E8:E18">
    <cfRule type="dataBar" priority="3">
      <dataBar>
        <cfvo type="min"/>
        <cfvo type="max"/>
        <color theme="4" tint="0.39997558519241921"/>
      </dataBar>
      <extLst>
        <ext xmlns:x14="http://schemas.microsoft.com/office/spreadsheetml/2009/9/main" uri="{B025F937-C7B1-47D3-B67F-A62EFF666E3E}">
          <x14:id>{51047397-1A63-4335-B8C3-E146418DF13D}</x14:id>
        </ext>
      </extLst>
    </cfRule>
  </conditionalFormatting>
  <conditionalFormatting pivot="1" sqref="E8:E18">
    <cfRule type="dataBar" priority="1">
      <dataBar>
        <cfvo type="min"/>
        <cfvo type="max"/>
        <color rgb="FF638EC6"/>
      </dataBar>
      <extLst>
        <ext xmlns:x14="http://schemas.microsoft.com/office/spreadsheetml/2009/9/main" uri="{B025F937-C7B1-47D3-B67F-A62EFF666E3E}">
          <x14:id>{A659EA6B-71CB-45B3-857A-BD0A55DD9FF7}</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4174900C-AFAC-4293-9377-EB57039D9A41}">
            <x14:dataBar minLength="0" maxLength="100" gradient="0">
              <x14:cfvo type="autoMin"/>
              <x14:cfvo type="autoMax"/>
              <x14:negativeFillColor rgb="FFFF0000"/>
              <x14:axisColor rgb="FF000000"/>
            </x14:dataBar>
          </x14:cfRule>
          <xm:sqref>E8:E18</xm:sqref>
        </x14:conditionalFormatting>
        <x14:conditionalFormatting xmlns:xm="http://schemas.microsoft.com/office/excel/2006/main" pivot="1">
          <x14:cfRule type="dataBar" id="{51047397-1A63-4335-B8C3-E146418DF13D}">
            <x14:dataBar minLength="0" maxLength="100" gradient="0">
              <x14:cfvo type="autoMin"/>
              <x14:cfvo type="autoMax"/>
              <x14:negativeFillColor rgb="FFFF0000"/>
              <x14:axisColor rgb="FF000000"/>
            </x14:dataBar>
          </x14:cfRule>
          <xm:sqref>E8:E18</xm:sqref>
        </x14:conditionalFormatting>
        <x14:conditionalFormatting xmlns:xm="http://schemas.microsoft.com/office/excel/2006/main" pivot="1">
          <x14:cfRule type="dataBar" id="{A659EA6B-71CB-45B3-857A-BD0A55DD9FF7}">
            <x14:dataBar minLength="0" maxLength="100" gradient="0">
              <x14:cfvo type="autoMin"/>
              <x14:cfvo type="autoMax"/>
              <x14:negativeFillColor rgb="FFFF0000"/>
              <x14:axisColor rgb="FF000000"/>
            </x14:dataBar>
          </x14:cfRule>
          <xm:sqref>E8:E18</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7"/>
  <sheetViews>
    <sheetView workbookViewId="0">
      <selection activeCell="B30" sqref="B30"/>
    </sheetView>
  </sheetViews>
  <sheetFormatPr defaultRowHeight="15" x14ac:dyDescent="0.25"/>
  <cols>
    <col min="1" max="1" width="14.5703125" customWidth="1"/>
    <col min="2" max="2" width="21.5703125" customWidth="1"/>
    <col min="3" max="4" width="11.140625" customWidth="1"/>
    <col min="5" max="5" width="11.28515625" customWidth="1"/>
  </cols>
  <sheetData>
    <row r="2" spans="2:5" ht="21" x14ac:dyDescent="0.35">
      <c r="B2" s="72" t="s">
        <v>660</v>
      </c>
      <c r="C2" s="72"/>
    </row>
    <row r="4" spans="2:5" x14ac:dyDescent="0.25">
      <c r="B4" s="4" t="s">
        <v>649</v>
      </c>
      <c r="C4" s="4" t="s">
        <v>6</v>
      </c>
    </row>
    <row r="5" spans="2:5" x14ac:dyDescent="0.25">
      <c r="B5" s="4" t="s">
        <v>5</v>
      </c>
      <c r="C5" t="s">
        <v>12</v>
      </c>
      <c r="D5" t="s">
        <v>9</v>
      </c>
      <c r="E5" t="s">
        <v>641</v>
      </c>
    </row>
    <row r="6" spans="2:5" x14ac:dyDescent="0.25">
      <c r="B6">
        <v>2009</v>
      </c>
      <c r="C6" s="14">
        <v>4.5916666666666668</v>
      </c>
      <c r="D6" s="14">
        <v>4.5769230769230766</v>
      </c>
      <c r="E6" s="14">
        <v>4.5840000000000005</v>
      </c>
    </row>
    <row r="7" spans="2:5" x14ac:dyDescent="0.25">
      <c r="B7">
        <v>2010</v>
      </c>
      <c r="C7" s="14">
        <v>4.6149999999999993</v>
      </c>
      <c r="D7" s="14">
        <v>4.5199999999999996</v>
      </c>
      <c r="E7" s="14">
        <v>4.5579999999999989</v>
      </c>
    </row>
    <row r="8" spans="2:5" x14ac:dyDescent="0.25">
      <c r="B8">
        <v>2011</v>
      </c>
      <c r="C8" s="14">
        <v>4.6190476190476186</v>
      </c>
      <c r="D8" s="14">
        <v>4.5137931034482763</v>
      </c>
      <c r="E8" s="14">
        <v>4.5579999999999998</v>
      </c>
    </row>
    <row r="9" spans="2:5" x14ac:dyDescent="0.25">
      <c r="B9">
        <v>2012</v>
      </c>
      <c r="C9" s="14">
        <v>4.4952380952380953</v>
      </c>
      <c r="D9" s="14">
        <v>4.5586206896551724</v>
      </c>
      <c r="E9" s="14">
        <v>4.5319999999999991</v>
      </c>
    </row>
    <row r="10" spans="2:5" x14ac:dyDescent="0.25">
      <c r="B10">
        <v>2013</v>
      </c>
      <c r="C10" s="14">
        <v>4.5458333333333334</v>
      </c>
      <c r="D10" s="14">
        <v>4.5615384615384613</v>
      </c>
      <c r="E10" s="14">
        <v>4.5539999999999994</v>
      </c>
    </row>
    <row r="11" spans="2:5" x14ac:dyDescent="0.25">
      <c r="B11">
        <v>2014</v>
      </c>
      <c r="C11" s="14">
        <v>4.6310344827586212</v>
      </c>
      <c r="D11" s="14">
        <v>4.6095238095238091</v>
      </c>
      <c r="E11" s="14">
        <v>4.6219999999999999</v>
      </c>
    </row>
    <row r="12" spans="2:5" x14ac:dyDescent="0.25">
      <c r="B12">
        <v>2015</v>
      </c>
      <c r="C12" s="14">
        <v>4.6529411764705877</v>
      </c>
      <c r="D12" s="14">
        <v>4.6454545454545446</v>
      </c>
      <c r="E12" s="14">
        <v>4.6479999999999979</v>
      </c>
    </row>
    <row r="13" spans="2:5" x14ac:dyDescent="0.25">
      <c r="B13">
        <v>2016</v>
      </c>
      <c r="C13" s="14">
        <v>4.7157894736842101</v>
      </c>
      <c r="D13" s="14">
        <v>4.6548387096774189</v>
      </c>
      <c r="E13" s="14">
        <v>4.6779999999999999</v>
      </c>
    </row>
    <row r="14" spans="2:5" x14ac:dyDescent="0.25">
      <c r="B14">
        <v>2017</v>
      </c>
      <c r="C14" s="14">
        <v>4.7374999999999989</v>
      </c>
      <c r="D14" s="14">
        <v>4.5884615384615381</v>
      </c>
      <c r="E14" s="14">
        <v>4.6599999999999984</v>
      </c>
    </row>
    <row r="15" spans="2:5" x14ac:dyDescent="0.25">
      <c r="B15">
        <v>2018</v>
      </c>
      <c r="C15" s="14">
        <v>4.7380952380952372</v>
      </c>
      <c r="D15" s="14">
        <v>4.617241379310344</v>
      </c>
      <c r="E15" s="14">
        <v>4.668000000000001</v>
      </c>
    </row>
    <row r="16" spans="2:5" x14ac:dyDescent="0.25">
      <c r="B16">
        <v>2019</v>
      </c>
      <c r="C16" s="14">
        <v>4.8199999999999994</v>
      </c>
      <c r="D16" s="14">
        <v>4.6866666666666656</v>
      </c>
      <c r="E16" s="14">
        <v>4.7400000000000011</v>
      </c>
    </row>
    <row r="17" spans="2:5" x14ac:dyDescent="0.25">
      <c r="B17" t="s">
        <v>641</v>
      </c>
      <c r="C17" s="14">
        <v>4.6483333333333272</v>
      </c>
      <c r="D17" s="14">
        <v>4.5951612903225802</v>
      </c>
      <c r="E17" s="14">
        <v>4.618363636363636</v>
      </c>
    </row>
  </sheetData>
  <mergeCells count="1">
    <mergeCell ref="B2:C2"/>
  </mergeCells>
  <pageMargins left="0.7" right="0.7" top="0.75" bottom="0.75" header="0.3" footer="0.3"/>
  <pageSetup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3"/>
  <sheetViews>
    <sheetView workbookViewId="0">
      <selection activeCell="K29" sqref="K29"/>
    </sheetView>
  </sheetViews>
  <sheetFormatPr defaultRowHeight="15" x14ac:dyDescent="0.25"/>
  <cols>
    <col min="2" max="2" width="18.7109375" customWidth="1"/>
    <col min="3" max="4" width="11.140625" customWidth="1"/>
    <col min="5" max="5" width="11.28515625" customWidth="1"/>
    <col min="6" max="6" width="19.42578125" customWidth="1"/>
    <col min="7" max="7" width="19.7109375" customWidth="1"/>
    <col min="8" max="8" width="11.140625" customWidth="1"/>
    <col min="9" max="9" width="11.28515625" bestFit="1" customWidth="1"/>
    <col min="10" max="10" width="11.28515625" customWidth="1"/>
    <col min="11" max="11" width="14.42578125" bestFit="1" customWidth="1"/>
    <col min="14" max="14" width="14.42578125" bestFit="1" customWidth="1"/>
    <col min="16" max="16" width="11.140625" bestFit="1" customWidth="1"/>
    <col min="17" max="17" width="11.28515625" bestFit="1" customWidth="1"/>
  </cols>
  <sheetData>
    <row r="2" spans="2:5" ht="18.75" x14ac:dyDescent="0.3">
      <c r="B2" s="73" t="s">
        <v>652</v>
      </c>
      <c r="C2" s="73"/>
    </row>
    <row r="4" spans="2:5" x14ac:dyDescent="0.25">
      <c r="B4" s="4" t="s">
        <v>653</v>
      </c>
      <c r="C4" s="4" t="s">
        <v>6</v>
      </c>
    </row>
    <row r="5" spans="2:5" x14ac:dyDescent="0.25">
      <c r="B5" s="4" t="s">
        <v>608</v>
      </c>
      <c r="C5" t="s">
        <v>12</v>
      </c>
      <c r="D5" t="s">
        <v>9</v>
      </c>
      <c r="E5" t="s">
        <v>641</v>
      </c>
    </row>
    <row r="6" spans="2:5" x14ac:dyDescent="0.25">
      <c r="B6" t="s">
        <v>656</v>
      </c>
      <c r="C6" s="16">
        <v>12</v>
      </c>
      <c r="D6" s="16">
        <v>9</v>
      </c>
      <c r="E6" s="16">
        <v>21</v>
      </c>
    </row>
    <row r="7" spans="2:5" x14ac:dyDescent="0.25">
      <c r="B7" t="s">
        <v>655</v>
      </c>
      <c r="C7" s="16">
        <v>46</v>
      </c>
      <c r="D7" s="16">
        <v>91</v>
      </c>
      <c r="E7" s="16">
        <v>137</v>
      </c>
    </row>
    <row r="8" spans="2:5" x14ac:dyDescent="0.25">
      <c r="B8" t="s">
        <v>610</v>
      </c>
      <c r="C8" s="16">
        <v>41</v>
      </c>
      <c r="D8" s="16">
        <v>11</v>
      </c>
      <c r="E8" s="16">
        <v>52</v>
      </c>
    </row>
    <row r="9" spans="2:5" x14ac:dyDescent="0.25">
      <c r="B9" t="s">
        <v>614</v>
      </c>
      <c r="C9" s="16">
        <v>31</v>
      </c>
      <c r="D9" s="16">
        <v>74</v>
      </c>
      <c r="E9" s="16">
        <v>105</v>
      </c>
    </row>
    <row r="10" spans="2:5" x14ac:dyDescent="0.25">
      <c r="B10" t="s">
        <v>654</v>
      </c>
      <c r="C10" s="16">
        <v>110</v>
      </c>
      <c r="D10" s="16">
        <v>125</v>
      </c>
      <c r="E10" s="16">
        <v>235</v>
      </c>
    </row>
    <row r="11" spans="2:5" x14ac:dyDescent="0.25">
      <c r="B11" t="s">
        <v>641</v>
      </c>
      <c r="C11" s="16">
        <v>240</v>
      </c>
      <c r="D11" s="16">
        <v>310</v>
      </c>
      <c r="E11" s="16">
        <v>550</v>
      </c>
    </row>
    <row r="15" spans="2:5" ht="18.75" x14ac:dyDescent="0.3">
      <c r="B15" s="3" t="s">
        <v>657</v>
      </c>
    </row>
    <row r="17" spans="2:7" x14ac:dyDescent="0.25">
      <c r="C17" s="4" t="s">
        <v>6</v>
      </c>
    </row>
    <row r="18" spans="2:7" x14ac:dyDescent="0.25">
      <c r="B18" s="4" t="s">
        <v>658</v>
      </c>
      <c r="C18" t="s">
        <v>12</v>
      </c>
      <c r="D18" t="s">
        <v>9</v>
      </c>
      <c r="E18" t="s">
        <v>641</v>
      </c>
    </row>
    <row r="19" spans="2:7" x14ac:dyDescent="0.25">
      <c r="B19" t="s">
        <v>653</v>
      </c>
      <c r="C19" s="16">
        <v>240</v>
      </c>
      <c r="D19" s="16">
        <v>310</v>
      </c>
      <c r="E19" s="16">
        <v>550</v>
      </c>
    </row>
    <row r="20" spans="2:7" x14ac:dyDescent="0.25">
      <c r="B20" t="s">
        <v>671</v>
      </c>
      <c r="C20" s="14">
        <v>4.6483333333333263</v>
      </c>
      <c r="D20" s="14">
        <v>4.5951612903225785</v>
      </c>
      <c r="E20" s="14">
        <v>4.6183636363636262</v>
      </c>
    </row>
    <row r="21" spans="2:7" x14ac:dyDescent="0.25">
      <c r="B21" t="s">
        <v>659</v>
      </c>
      <c r="C21" s="16">
        <v>15683.791666666666</v>
      </c>
      <c r="D21" s="16">
        <v>9065.145161290322</v>
      </c>
      <c r="E21" s="16">
        <v>11953.281818181818</v>
      </c>
    </row>
    <row r="22" spans="2:7" x14ac:dyDescent="0.25">
      <c r="B22" t="s">
        <v>661</v>
      </c>
      <c r="C22" s="10">
        <v>10.85</v>
      </c>
      <c r="D22" s="10">
        <v>14.841935483870968</v>
      </c>
      <c r="E22" s="10">
        <v>13.1</v>
      </c>
    </row>
    <row r="28" spans="2:7" x14ac:dyDescent="0.25">
      <c r="G28" s="5"/>
    </row>
    <row r="29" spans="2:7" x14ac:dyDescent="0.25">
      <c r="C29" t="s">
        <v>663</v>
      </c>
      <c r="D29" t="s">
        <v>667</v>
      </c>
      <c r="E29" t="s">
        <v>664</v>
      </c>
    </row>
    <row r="30" spans="2:7" x14ac:dyDescent="0.25">
      <c r="B30" t="s">
        <v>665</v>
      </c>
      <c r="C30">
        <f>GETPIVOTDATA("Name",$C$19,"Genre","Fiction")</f>
        <v>240</v>
      </c>
      <c r="D30">
        <f>GETPIVOTDATA("Name",$D$19,"Genre","Non Fiction")</f>
        <v>310</v>
      </c>
      <c r="E30">
        <f>GETPIVOTDATA("Name",$B$4)</f>
        <v>550</v>
      </c>
    </row>
    <row r="31" spans="2:7" x14ac:dyDescent="0.25">
      <c r="B31" t="s">
        <v>666</v>
      </c>
      <c r="C31" s="42">
        <f>C30/E30</f>
        <v>0.43636363636363634</v>
      </c>
      <c r="D31" s="42">
        <f>D30/E30</f>
        <v>0.5636363636363636</v>
      </c>
      <c r="E31" s="42">
        <f>D31+C31</f>
        <v>1</v>
      </c>
    </row>
    <row r="32" spans="2:7" x14ac:dyDescent="0.25">
      <c r="B32" t="s">
        <v>662</v>
      </c>
      <c r="E32" s="10">
        <f>GETPIVOTDATA("Average Price",$B$17)</f>
        <v>13.1</v>
      </c>
    </row>
    <row r="33" spans="2:5" x14ac:dyDescent="0.25">
      <c r="B33" t="s">
        <v>668</v>
      </c>
      <c r="E33" s="5">
        <f>GETPIVOTDATA("Average Rating",$B$17)</f>
        <v>4.6183636363636262</v>
      </c>
    </row>
  </sheetData>
  <mergeCells count="1">
    <mergeCell ref="B2:C2"/>
  </mergeCells>
  <pageMargins left="0.7" right="0.7" top="0.75" bottom="0.75" header="0.3" footer="0.3"/>
  <pageSetup orientation="portrait"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E2:S15"/>
  <sheetViews>
    <sheetView showGridLines="0" workbookViewId="0">
      <selection activeCell="W30" sqref="W30"/>
    </sheetView>
  </sheetViews>
  <sheetFormatPr defaultRowHeight="15" x14ac:dyDescent="0.25"/>
  <cols>
    <col min="1" max="1" width="9.140625" style="38"/>
    <col min="2" max="2" width="8" style="38" customWidth="1"/>
    <col min="3" max="3" width="5.42578125" style="38" customWidth="1"/>
    <col min="4" max="4" width="12.42578125" style="38" customWidth="1"/>
    <col min="5" max="5" width="7.28515625" style="38" customWidth="1"/>
    <col min="6" max="6" width="4.5703125" style="38" customWidth="1"/>
    <col min="7" max="7" width="6" style="38" customWidth="1"/>
    <col min="8" max="8" width="9.140625" style="38"/>
    <col min="9" max="9" width="14.5703125" style="38" bestFit="1" customWidth="1"/>
    <col min="10" max="10" width="14.42578125" style="38" customWidth="1"/>
    <col min="11" max="11" width="8.140625" style="38" customWidth="1"/>
    <col min="12" max="12" width="8" style="38" customWidth="1"/>
    <col min="13" max="13" width="4.85546875" style="38" customWidth="1"/>
    <col min="14" max="14" width="6" style="38" customWidth="1"/>
    <col min="15" max="15" width="5.28515625" style="38" customWidth="1"/>
    <col min="16" max="16" width="14.5703125" style="38" bestFit="1" customWidth="1"/>
    <col min="17" max="17" width="14.42578125" style="38" bestFit="1" customWidth="1"/>
    <col min="18" max="18" width="9.140625" style="38"/>
    <col min="19" max="19" width="4.5703125" style="38" customWidth="1"/>
    <col min="20" max="16384" width="9.140625" style="38"/>
  </cols>
  <sheetData>
    <row r="2" spans="5:19" ht="27.75" customHeight="1" x14ac:dyDescent="0.25">
      <c r="E2" s="39"/>
      <c r="F2" s="76" t="s">
        <v>12</v>
      </c>
      <c r="G2" s="76"/>
      <c r="H2" s="76"/>
      <c r="I2" s="76"/>
      <c r="J2" s="76"/>
      <c r="K2" s="39"/>
      <c r="N2" s="76" t="s">
        <v>9</v>
      </c>
      <c r="O2" s="76"/>
      <c r="P2" s="76"/>
      <c r="Q2" s="76"/>
      <c r="R2" s="76"/>
      <c r="S2" s="76"/>
    </row>
    <row r="3" spans="5:19" ht="11.25" customHeight="1" x14ac:dyDescent="0.25">
      <c r="E3" s="39"/>
      <c r="F3" s="40"/>
      <c r="G3" s="40"/>
      <c r="H3" s="40"/>
      <c r="I3" s="40"/>
      <c r="J3" s="40"/>
      <c r="K3" s="39"/>
      <c r="N3" s="40"/>
      <c r="O3" s="40"/>
      <c r="P3" s="40"/>
      <c r="Q3" s="40"/>
      <c r="R3" s="40"/>
      <c r="S3" s="40"/>
    </row>
    <row r="4" spans="5:19" ht="15" customHeight="1" x14ac:dyDescent="0.25">
      <c r="F4" s="77">
        <f>COUNTIFS('Proper data set'!G2:G551,"Fiction")</f>
        <v>240</v>
      </c>
      <c r="G4" s="78"/>
      <c r="M4" s="74">
        <f>COUNTIFS('Proper data set'!G2:G551,"Non Fiction")</f>
        <v>310</v>
      </c>
      <c r="N4" s="74"/>
    </row>
    <row r="5" spans="5:19" ht="15" customHeight="1" x14ac:dyDescent="0.25">
      <c r="F5" s="79"/>
      <c r="G5" s="80"/>
      <c r="M5" s="74"/>
      <c r="N5" s="74"/>
    </row>
    <row r="6" spans="5:19" ht="15" customHeight="1" x14ac:dyDescent="0.25">
      <c r="F6" s="81"/>
      <c r="G6" s="82"/>
      <c r="I6" s="38" t="s">
        <v>6</v>
      </c>
      <c r="J6" s="38" t="s">
        <v>12</v>
      </c>
      <c r="M6" s="74"/>
      <c r="N6" s="74"/>
      <c r="P6" s="38" t="s">
        <v>6</v>
      </c>
      <c r="Q6" s="38" t="s">
        <v>9</v>
      </c>
    </row>
    <row r="7" spans="5:19" ht="15" customHeight="1" x14ac:dyDescent="0.25"/>
    <row r="8" spans="5:19" ht="15" customHeight="1" x14ac:dyDescent="0.25">
      <c r="F8" s="83">
        <f>AVERAGEIFS('Proper data set'!E2:E551,'Proper data set'!G2:G551,"Fiction")</f>
        <v>10.85</v>
      </c>
      <c r="G8" s="83"/>
      <c r="I8" s="38" t="s">
        <v>608</v>
      </c>
      <c r="J8" s="38" t="s">
        <v>653</v>
      </c>
      <c r="M8" s="75">
        <f>AVERAGEIFS('Proper data set'!E2:E551,'Proper data set'!G2:G551,"Non Fiction")</f>
        <v>14.841935483870968</v>
      </c>
      <c r="N8" s="75"/>
      <c r="P8" s="38" t="s">
        <v>608</v>
      </c>
      <c r="Q8" s="38" t="s">
        <v>653</v>
      </c>
    </row>
    <row r="9" spans="5:19" ht="15" customHeight="1" x14ac:dyDescent="0.25">
      <c r="F9" s="83"/>
      <c r="G9" s="83"/>
      <c r="I9" s="38" t="s">
        <v>656</v>
      </c>
      <c r="J9" s="38">
        <v>12</v>
      </c>
      <c r="M9" s="75"/>
      <c r="N9" s="75"/>
      <c r="P9" s="38" t="s">
        <v>656</v>
      </c>
      <c r="Q9" s="38">
        <v>9</v>
      </c>
    </row>
    <row r="10" spans="5:19" ht="15" customHeight="1" x14ac:dyDescent="0.25">
      <c r="F10" s="83"/>
      <c r="G10" s="83"/>
      <c r="I10" s="38" t="s">
        <v>614</v>
      </c>
      <c r="J10" s="38">
        <v>31</v>
      </c>
      <c r="M10" s="75"/>
      <c r="N10" s="75"/>
      <c r="P10" s="38" t="s">
        <v>610</v>
      </c>
      <c r="Q10" s="38">
        <v>11</v>
      </c>
    </row>
    <row r="11" spans="5:19" x14ac:dyDescent="0.25">
      <c r="I11" s="38" t="s">
        <v>610</v>
      </c>
      <c r="J11" s="38">
        <v>41</v>
      </c>
      <c r="P11" s="38" t="s">
        <v>614</v>
      </c>
      <c r="Q11" s="38">
        <v>74</v>
      </c>
    </row>
    <row r="12" spans="5:19" ht="15" customHeight="1" x14ac:dyDescent="0.25">
      <c r="F12" s="83">
        <f>AVERAGEIFS('Proper data set'!C2:C551,'Proper data set'!G2:G551,"Non Fiction")</f>
        <v>4.5951612903225785</v>
      </c>
      <c r="G12" s="83"/>
      <c r="I12" s="38" t="s">
        <v>655</v>
      </c>
      <c r="J12" s="38">
        <v>46</v>
      </c>
      <c r="M12" s="75">
        <f>AVERAGEIFS('Proper data set'!C2:C551,'Proper data set'!G2:G551,"Non Fiction")</f>
        <v>4.5951612903225785</v>
      </c>
      <c r="N12" s="75"/>
      <c r="P12" s="38" t="s">
        <v>655</v>
      </c>
      <c r="Q12" s="38">
        <v>91</v>
      </c>
    </row>
    <row r="13" spans="5:19" ht="15" customHeight="1" x14ac:dyDescent="0.25">
      <c r="F13" s="83"/>
      <c r="G13" s="83"/>
      <c r="I13" s="38" t="s">
        <v>654</v>
      </c>
      <c r="J13" s="38">
        <v>110</v>
      </c>
      <c r="M13" s="75"/>
      <c r="N13" s="75"/>
      <c r="P13" s="38" t="s">
        <v>654</v>
      </c>
      <c r="Q13" s="38">
        <v>125</v>
      </c>
    </row>
    <row r="14" spans="5:19" ht="15.75" customHeight="1" thickBot="1" x14ac:dyDescent="0.3">
      <c r="F14" s="83"/>
      <c r="G14" s="83"/>
      <c r="I14" s="41" t="s">
        <v>641</v>
      </c>
      <c r="J14" s="41">
        <v>240</v>
      </c>
      <c r="M14" s="75"/>
      <c r="N14" s="75"/>
      <c r="P14" s="41" t="s">
        <v>641</v>
      </c>
      <c r="Q14" s="41">
        <v>310</v>
      </c>
    </row>
    <row r="15" spans="5:19" ht="15.75" thickTop="1" x14ac:dyDescent="0.25"/>
  </sheetData>
  <mergeCells count="8">
    <mergeCell ref="M4:N6"/>
    <mergeCell ref="M8:N10"/>
    <mergeCell ref="M12:N14"/>
    <mergeCell ref="F2:J2"/>
    <mergeCell ref="N2:S2"/>
    <mergeCell ref="F4:G6"/>
    <mergeCell ref="F8:G10"/>
    <mergeCell ref="F12:G14"/>
  </mergeCells>
  <conditionalFormatting pivot="1" sqref="J9:J13">
    <cfRule type="dataBar" priority="5">
      <dataBar>
        <cfvo type="min"/>
        <cfvo type="max"/>
        <color rgb="FF638EC6"/>
      </dataBar>
      <extLst>
        <ext xmlns:x14="http://schemas.microsoft.com/office/spreadsheetml/2009/9/main" uri="{B025F937-C7B1-47D3-B67F-A62EFF666E3E}">
          <x14:id>{3B151CF5-7253-40A5-8E11-B3695313F3B7}</x14:id>
        </ext>
      </extLst>
    </cfRule>
  </conditionalFormatting>
  <conditionalFormatting pivot="1" sqref="Q9:Q13">
    <cfRule type="dataBar" priority="2">
      <dataBar>
        <cfvo type="min"/>
        <cfvo type="max"/>
        <color rgb="FF638EC6"/>
      </dataBar>
      <extLst>
        <ext xmlns:x14="http://schemas.microsoft.com/office/spreadsheetml/2009/9/main" uri="{B025F937-C7B1-47D3-B67F-A62EFF666E3E}">
          <x14:id>{9437FA81-F94D-4961-BC24-5F1DF5487DB7}</x14:id>
        </ext>
      </extLst>
    </cfRule>
  </conditionalFormatting>
  <conditionalFormatting pivot="1" sqref="Q9:Q13">
    <cfRule type="dataBar" priority="1">
      <dataBar>
        <cfvo type="min"/>
        <cfvo type="max"/>
        <color theme="5"/>
      </dataBar>
      <extLst>
        <ext xmlns:x14="http://schemas.microsoft.com/office/spreadsheetml/2009/9/main" uri="{B025F937-C7B1-47D3-B67F-A62EFF666E3E}">
          <x14:id>{0AB76A72-A27B-4444-A525-D5B2B20B1E61}</x14:id>
        </ext>
      </extLst>
    </cfRule>
  </conditionalFormatting>
  <printOptions horizontalCentered="1"/>
  <pageMargins left="0.70866141732283472" right="0.70866141732283472" top="0.74803149606299213" bottom="0.74803149606299213" header="0.31496062992125984" footer="0.31496062992125984"/>
  <pageSetup scale="93" orientation="landscape" r:id="rId3"/>
  <headerFooter>
    <oddFooter>&amp;C&amp;D - &amp;A</oddFooter>
  </headerFooter>
  <drawing r:id="rId4"/>
  <extLst>
    <ext xmlns:x14="http://schemas.microsoft.com/office/spreadsheetml/2009/9/main" uri="{78C0D931-6437-407d-A8EE-F0AAD7539E65}">
      <x14:conditionalFormattings>
        <x14:conditionalFormatting xmlns:xm="http://schemas.microsoft.com/office/excel/2006/main" pivot="1">
          <x14:cfRule type="dataBar" id="{3B151CF5-7253-40A5-8E11-B3695313F3B7}">
            <x14:dataBar minLength="0" maxLength="100" gradient="0">
              <x14:cfvo type="autoMin"/>
              <x14:cfvo type="autoMax"/>
              <x14:negativeFillColor rgb="FFFF0000"/>
              <x14:axisColor rgb="FF000000"/>
            </x14:dataBar>
          </x14:cfRule>
          <xm:sqref>J9:J13</xm:sqref>
        </x14:conditionalFormatting>
        <x14:conditionalFormatting xmlns:xm="http://schemas.microsoft.com/office/excel/2006/main" pivot="1">
          <x14:cfRule type="dataBar" id="{9437FA81-F94D-4961-BC24-5F1DF5487DB7}">
            <x14:dataBar minLength="0" maxLength="100" gradient="0">
              <x14:cfvo type="autoMin"/>
              <x14:cfvo type="autoMax"/>
              <x14:negativeFillColor rgb="FFFF0000"/>
              <x14:axisColor rgb="FF000000"/>
            </x14:dataBar>
          </x14:cfRule>
          <xm:sqref>Q9:Q13</xm:sqref>
        </x14:conditionalFormatting>
        <x14:conditionalFormatting xmlns:xm="http://schemas.microsoft.com/office/excel/2006/main" pivot="1">
          <x14:cfRule type="dataBar" id="{0AB76A72-A27B-4444-A525-D5B2B20B1E61}">
            <x14:dataBar minLength="0" maxLength="100" gradient="0">
              <x14:cfvo type="autoMin"/>
              <x14:cfvo type="autoMax"/>
              <x14:negativeFillColor rgb="FFFF0000"/>
              <x14:axisColor rgb="FF000000"/>
            </x14:dataBar>
          </x14:cfRule>
          <xm:sqref>Q9:Q13</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pageSetUpPr fitToPage="1"/>
  </sheetPr>
  <dimension ref="E1:M3"/>
  <sheetViews>
    <sheetView showGridLines="0" zoomScale="82" zoomScaleNormal="82" workbookViewId="0">
      <selection activeCell="AF35" sqref="AF35"/>
    </sheetView>
  </sheetViews>
  <sheetFormatPr defaultRowHeight="15" x14ac:dyDescent="0.25"/>
  <cols>
    <col min="1" max="1" width="6.140625" style="36" customWidth="1"/>
    <col min="2" max="2" width="9.140625" style="36"/>
    <col min="3" max="3" width="7.28515625" style="36" customWidth="1"/>
    <col min="4" max="13" width="9.140625" style="36"/>
    <col min="14" max="14" width="9.140625" style="36" customWidth="1"/>
    <col min="15" max="16" width="9.140625" style="36"/>
    <col min="17" max="17" width="7.140625" style="36" customWidth="1"/>
    <col min="18" max="22" width="9.140625" style="36"/>
    <col min="23" max="23" width="8.7109375" style="36" customWidth="1"/>
    <col min="24" max="26" width="9.140625" style="36"/>
    <col min="27" max="27" width="9.140625" style="36" customWidth="1"/>
    <col min="28" max="28" width="4.85546875" style="36" customWidth="1"/>
    <col min="29" max="29" width="9.140625" style="36"/>
    <col min="30" max="30" width="3.5703125" style="36" customWidth="1"/>
    <col min="31" max="16384" width="9.140625" style="36"/>
  </cols>
  <sheetData>
    <row r="1" spans="5:13" ht="31.5" customHeight="1" x14ac:dyDescent="0.45">
      <c r="E1" s="43" t="s">
        <v>683</v>
      </c>
      <c r="F1" s="43"/>
      <c r="G1" s="43"/>
      <c r="H1" s="43"/>
      <c r="I1" s="43"/>
      <c r="J1" s="43"/>
      <c r="K1" s="43"/>
      <c r="L1" s="43"/>
      <c r="M1" s="43"/>
    </row>
    <row r="2" spans="5:13" ht="18.75" customHeight="1" x14ac:dyDescent="0.3">
      <c r="E2" s="44" t="s">
        <v>681</v>
      </c>
      <c r="F2" s="44"/>
      <c r="G2" s="44"/>
      <c r="H2" s="44"/>
      <c r="J2" s="37"/>
      <c r="K2" s="37"/>
    </row>
    <row r="3" spans="5:13" x14ac:dyDescent="0.25">
      <c r="G3" s="37"/>
      <c r="H3" s="37"/>
    </row>
  </sheetData>
  <printOptions horizontalCentered="1"/>
  <pageMargins left="0.70866141732283472" right="0.70866141732283472" top="0.74803149606299213" bottom="0.74803149606299213" header="0.31496062992125984" footer="0.31496062992125984"/>
  <pageSetup scale="49" orientation="landscape" r:id="rId1"/>
  <headerFooter>
    <oddFooter>&amp;C&amp;D - &amp;A</oddFooter>
  </headerFooter>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bestsellers with categories</vt:lpstr>
      <vt:lpstr>Amazon Books data</vt:lpstr>
      <vt:lpstr>Proper data set</vt:lpstr>
      <vt:lpstr>Descriptive</vt:lpstr>
      <vt:lpstr>Relation</vt:lpstr>
      <vt:lpstr>Top 5 Books</vt:lpstr>
      <vt:lpstr>reviewDistribution</vt:lpstr>
      <vt:lpstr>priceByFrequency</vt:lpstr>
      <vt:lpstr>priceOverTime</vt:lpstr>
      <vt:lpstr>ratingByYear</vt:lpstr>
      <vt:lpstr>Pivot table</vt:lpstr>
      <vt:lpstr>Fiction vs. Non Fiction</vt:lpstr>
      <vt:lpstr>Dashboard</vt:lpstr>
      <vt:lpstr>Dashboard!Print_Area</vt:lpstr>
      <vt:lpstr>'Fiction vs. Non Fiction'!Print_Area</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BlackData</cp:lastModifiedBy>
  <cp:revision/>
  <cp:lastPrinted>2024-06-01T09:06:48Z</cp:lastPrinted>
  <dcterms:created xsi:type="dcterms:W3CDTF">2024-05-02T15:28:04Z</dcterms:created>
  <dcterms:modified xsi:type="dcterms:W3CDTF">2024-06-10T08:42:25Z</dcterms:modified>
  <cp:category/>
  <cp:contentStatus/>
</cp:coreProperties>
</file>