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ables/table5.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tables/table6.xml" ContentType="application/vnd.openxmlformats-officedocument.spreadsheetml.table+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tables/table7.xml" ContentType="application/vnd.openxmlformats-officedocument.spreadsheetml.table+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0.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3.xml" ContentType="application/vnd.ms-excel.slicer+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https://d.docs.live.net/6e4cb9d5a6c6959d/Documents/dupilicates of case studies/"/>
    </mc:Choice>
  </mc:AlternateContent>
  <xr:revisionPtr revIDLastSave="2" documentId="13_ncr:1_{6236B5CE-8589-4128-9144-C592BD554751}" xr6:coauthVersionLast="47" xr6:coauthVersionMax="47" xr10:uidLastSave="{33BBBB66-C679-4309-918D-9241889F7655}"/>
  <bookViews>
    <workbookView xWindow="-108" yWindow="-108" windowWidth="23256" windowHeight="12456" firstSheet="6" activeTab="12" xr2:uid="{0385CACD-7299-4C0E-A2FE-A89D5168668A}"/>
  </bookViews>
  <sheets>
    <sheet name="Problem" sheetId="3" r:id="rId1"/>
    <sheet name="Raw dataset" sheetId="1" r:id="rId2"/>
    <sheet name="Create bucket" sheetId="11" r:id="rId3"/>
    <sheet name="Missing Value Handling" sheetId="2" r:id="rId4"/>
    <sheet name="Notes" sheetId="10" r:id="rId5"/>
    <sheet name="Task 1" sheetId="4" r:id="rId6"/>
    <sheet name="Raw data for task 1" sheetId="5" r:id="rId7"/>
    <sheet name="Task 2" sheetId="6" r:id="rId8"/>
    <sheet name="Task 3" sheetId="7" r:id="rId9"/>
    <sheet name="Task 4" sheetId="9" r:id="rId10"/>
    <sheet name="Task 5" sheetId="13" r:id="rId11"/>
    <sheet name="Raw data for Task 5" sheetId="12" r:id="rId12"/>
    <sheet name="FINAL DASHBOARD" sheetId="14" r:id="rId13"/>
  </sheets>
  <definedNames>
    <definedName name="_xlnm._FilterDatabase" localSheetId="5" hidden="1">'Task 1'!$B$16:$C$16</definedName>
    <definedName name="ExternalData_1" localSheetId="3" hidden="1">'Missing Value Handling'!$A$1:$AF$373</definedName>
    <definedName name="Slicer_PERIOD">#N/A</definedName>
    <definedName name="Slicer_Sector">#N/A</definedName>
    <definedName name="Slicer_TYPE">#N/A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5" i="2" l="1"/>
  <c r="D17" i="7" l="1"/>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C54" i="7" s="1"/>
  <c r="D55" i="7"/>
  <c r="C32" i="7" l="1"/>
  <c r="C20" i="7"/>
  <c r="C40" i="7"/>
  <c r="C52" i="7"/>
  <c r="C41" i="7"/>
  <c r="C53" i="7"/>
  <c r="C29" i="7"/>
  <c r="C44" i="7"/>
  <c r="C28" i="7"/>
  <c r="C50" i="7"/>
  <c r="C38" i="7"/>
  <c r="C26" i="7"/>
  <c r="C22" i="7"/>
  <c r="C47" i="7"/>
  <c r="C35" i="7"/>
  <c r="C23" i="7"/>
  <c r="C42" i="7"/>
  <c r="C30" i="7"/>
  <c r="C18" i="7"/>
  <c r="C27" i="7"/>
  <c r="C39" i="7"/>
  <c r="C46" i="7"/>
  <c r="C34" i="7"/>
  <c r="C49" i="7"/>
  <c r="C37" i="7"/>
  <c r="C25" i="7"/>
  <c r="C55" i="7"/>
  <c r="C36" i="7"/>
  <c r="C24" i="7"/>
  <c r="C19" i="7"/>
  <c r="C48" i="7"/>
  <c r="C21" i="7"/>
  <c r="C45" i="7"/>
  <c r="C43" i="7"/>
  <c r="C31" i="7"/>
  <c r="C51" i="7"/>
  <c r="C33" i="7"/>
  <c r="BR8" i="12" l="1"/>
  <c r="BR9" i="12"/>
  <c r="BR10" i="12"/>
  <c r="BR11" i="12"/>
  <c r="BR12" i="12"/>
  <c r="BR13" i="12"/>
  <c r="BR14" i="12"/>
  <c r="BR15" i="12"/>
  <c r="BR16" i="12"/>
  <c r="BR17" i="12"/>
  <c r="BR18" i="12"/>
  <c r="BR19" i="12"/>
  <c r="BR20" i="12"/>
  <c r="BR21" i="12"/>
  <c r="BR22" i="12"/>
  <c r="BR23" i="12"/>
  <c r="BR24" i="12"/>
  <c r="BR25" i="12"/>
  <c r="BR26" i="12"/>
  <c r="BR27" i="12"/>
  <c r="BR28" i="12"/>
  <c r="BR29" i="12"/>
  <c r="BR30" i="12"/>
  <c r="BR31" i="12"/>
  <c r="BR32" i="12"/>
  <c r="BR33" i="12"/>
  <c r="AL8" i="12" l="1"/>
  <c r="AL9" i="12"/>
  <c r="AL10" i="12"/>
  <c r="AL11" i="12"/>
  <c r="AL12" i="12"/>
  <c r="AL13" i="12"/>
  <c r="AL14" i="12"/>
  <c r="AL15" i="12"/>
  <c r="AL16" i="12"/>
  <c r="AL17" i="12"/>
  <c r="AL18" i="12"/>
  <c r="AL19" i="12"/>
  <c r="AL20" i="12"/>
  <c r="AL21" i="12"/>
  <c r="AL22" i="12"/>
  <c r="AL23" i="12"/>
  <c r="AL24" i="12"/>
  <c r="AL25" i="12"/>
  <c r="AL26" i="12"/>
  <c r="AL27" i="12"/>
  <c r="AL28" i="12"/>
  <c r="AL29" i="12"/>
  <c r="AL30" i="12"/>
  <c r="AL31" i="12"/>
  <c r="AL32" i="12"/>
  <c r="AL33" i="12"/>
  <c r="Z263" i="2"/>
  <c r="Z264" i="2" s="1"/>
  <c r="Z265" i="2" s="1"/>
  <c r="X263" i="2"/>
  <c r="X264" i="2" s="1"/>
  <c r="X265" i="2" s="1"/>
  <c r="W263" i="2"/>
  <c r="W264" i="2" s="1"/>
  <c r="W265" i="2" s="1"/>
  <c r="R263" i="2"/>
  <c r="R264" i="2" s="1"/>
  <c r="R265" i="2" s="1"/>
  <c r="P263" i="2"/>
  <c r="P264" i="2" s="1"/>
  <c r="P265" i="2" s="1"/>
  <c r="O263" i="2"/>
  <c r="O264" i="2" s="1"/>
  <c r="O265" i="2" s="1"/>
  <c r="N263" i="2"/>
  <c r="N264" i="2" s="1"/>
  <c r="N265" i="2" s="1"/>
  <c r="M263" i="2"/>
  <c r="M264" i="2" s="1"/>
  <c r="M265" i="2" s="1"/>
  <c r="L263" i="2"/>
  <c r="L264" i="2" s="1"/>
  <c r="L265" i="2" s="1"/>
  <c r="K263" i="2"/>
  <c r="K264" i="2" s="1"/>
  <c r="K265" i="2" s="1"/>
  <c r="J263" i="2"/>
  <c r="J264" i="2" s="1"/>
  <c r="J265" i="2" s="1"/>
  <c r="I263" i="2"/>
  <c r="I264" i="2" s="1"/>
  <c r="I265" i="2" s="1"/>
  <c r="H263" i="2"/>
  <c r="H264" i="2" s="1"/>
  <c r="H265" i="2" s="1"/>
  <c r="F263" i="2"/>
  <c r="F264" i="2" s="1"/>
  <c r="F265" i="2" s="1"/>
  <c r="AF260" i="2"/>
  <c r="AF261" i="2" s="1"/>
  <c r="AF262" i="2" s="1"/>
  <c r="AF263" i="2" s="1"/>
  <c r="AF264" i="2" s="1"/>
  <c r="AF265" i="2" s="1"/>
  <c r="AE260" i="2"/>
  <c r="AE261" i="2" s="1"/>
  <c r="AE262" i="2" s="1"/>
  <c r="AE263" i="2" s="1"/>
  <c r="AE264" i="2" s="1"/>
  <c r="AE265" i="2" s="1"/>
  <c r="AD260" i="2"/>
  <c r="AD261" i="2" s="1"/>
  <c r="AD262" i="2" s="1"/>
  <c r="AD263" i="2" s="1"/>
  <c r="AD264" i="2" s="1"/>
  <c r="AD265" i="2" s="1"/>
  <c r="AC260" i="2"/>
  <c r="AC261" i="2" s="1"/>
  <c r="AC262" i="2" s="1"/>
  <c r="AC263" i="2" s="1"/>
  <c r="AC264" i="2" s="1"/>
  <c r="AC265" i="2" s="1"/>
  <c r="AB260" i="2"/>
  <c r="AB261" i="2" s="1"/>
  <c r="AB262" i="2" s="1"/>
  <c r="AB263" i="2" s="1"/>
  <c r="AB264" i="2" s="1"/>
  <c r="AB265" i="2" s="1"/>
  <c r="AA260" i="2"/>
  <c r="AA261" i="2" s="1"/>
  <c r="AA262" i="2" s="1"/>
  <c r="AA263" i="2" s="1"/>
  <c r="AA264" i="2" s="1"/>
  <c r="AA265" i="2" s="1"/>
  <c r="Y260" i="2"/>
  <c r="V260" i="2"/>
  <c r="V261" i="2" s="1"/>
  <c r="V262" i="2" s="1"/>
  <c r="V263" i="2" s="1"/>
  <c r="V264" i="2" s="1"/>
  <c r="V265" i="2" s="1"/>
  <c r="U260" i="2"/>
  <c r="U261" i="2" s="1"/>
  <c r="U262" i="2" s="1"/>
  <c r="U263" i="2" s="1"/>
  <c r="U264" i="2" s="1"/>
  <c r="U265" i="2" s="1"/>
  <c r="T260" i="2"/>
  <c r="T261" i="2" s="1"/>
  <c r="T262" i="2" s="1"/>
  <c r="T263" i="2" s="1"/>
  <c r="T264" i="2" s="1"/>
  <c r="T265" i="2" s="1"/>
  <c r="S260" i="2"/>
  <c r="S261" i="2" s="1"/>
  <c r="S262" i="2" s="1"/>
  <c r="S263" i="2" s="1"/>
  <c r="S264" i="2" s="1"/>
  <c r="S265" i="2" s="1"/>
  <c r="Q260" i="2"/>
  <c r="Q261" i="2" s="1"/>
  <c r="Q262" i="2" s="1"/>
  <c r="Q263" i="2" s="1"/>
  <c r="Q264" i="2" s="1"/>
  <c r="Q265" i="2" s="1"/>
  <c r="G260" i="2"/>
  <c r="G261" i="2" s="1"/>
  <c r="G262" i="2" s="1"/>
  <c r="G263" i="2" s="1"/>
  <c r="G264" i="2" s="1"/>
  <c r="G265" i="2" s="1"/>
  <c r="Y261" i="2" l="1"/>
  <c r="Y262" i="2" l="1"/>
  <c r="Y263" i="2" l="1"/>
  <c r="W374"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Y264" i="2" l="1"/>
  <c r="Y265" i="2" s="1"/>
  <c r="X17" i="9"/>
  <c r="X18" i="9"/>
  <c r="X19" i="9"/>
  <c r="X20" i="9"/>
  <c r="X30" i="9"/>
  <c r="X4" i="9"/>
  <c r="Z4" i="9"/>
  <c r="V1" i="9" a="1"/>
  <c r="V1" i="9" s="1"/>
  <c r="W5" i="9"/>
  <c r="W6" i="9"/>
  <c r="W7" i="9"/>
  <c r="W8" i="9"/>
  <c r="X5" i="9" s="1"/>
  <c r="W9" i="9"/>
  <c r="X6" i="9" s="1"/>
  <c r="W10" i="9"/>
  <c r="X7" i="9" s="1"/>
  <c r="W11" i="9"/>
  <c r="X8" i="9" s="1"/>
  <c r="W12" i="9"/>
  <c r="X9" i="9" s="1"/>
  <c r="W13" i="9"/>
  <c r="X10" i="9" s="1"/>
  <c r="W14" i="9"/>
  <c r="X11" i="9" s="1"/>
  <c r="W15" i="9"/>
  <c r="X12" i="9" s="1"/>
  <c r="W16" i="9"/>
  <c r="X13" i="9" s="1"/>
  <c r="W17" i="9"/>
  <c r="W18" i="9"/>
  <c r="W19" i="9"/>
  <c r="W20" i="9"/>
  <c r="W21" i="9"/>
  <c r="W22" i="9"/>
  <c r="W23" i="9"/>
  <c r="W24" i="9"/>
  <c r="X21" i="9" s="1"/>
  <c r="W25" i="9"/>
  <c r="X22" i="9" s="1"/>
  <c r="W26" i="9"/>
  <c r="X26" i="9" s="1"/>
  <c r="W27" i="9"/>
  <c r="X24" i="9" s="1"/>
  <c r="W28" i="9"/>
  <c r="X25" i="9" s="1"/>
  <c r="W29" i="9"/>
  <c r="W30" i="9"/>
  <c r="W31" i="9"/>
  <c r="X31" i="9" s="1"/>
  <c r="W32" i="9"/>
  <c r="X29" i="9" s="1"/>
  <c r="W33" i="9"/>
  <c r="X33" i="9" s="1"/>
  <c r="W4" i="9"/>
  <c r="AB9" i="9"/>
  <c r="AB10" i="9"/>
  <c r="AB18" i="9"/>
  <c r="AB33" i="9"/>
  <c r="Z5" i="9"/>
  <c r="Z6" i="9"/>
  <c r="Z31" i="9"/>
  <c r="Z32" i="9"/>
  <c r="AA5" i="9"/>
  <c r="AA6" i="9"/>
  <c r="AB6" i="9" s="1"/>
  <c r="AA7" i="9"/>
  <c r="AB7" i="9" s="1"/>
  <c r="AA8" i="9"/>
  <c r="AB8" i="9" s="1"/>
  <c r="AA9" i="9"/>
  <c r="AA10" i="9"/>
  <c r="AA11" i="9"/>
  <c r="AA12" i="9"/>
  <c r="AA13" i="9"/>
  <c r="AA14" i="9"/>
  <c r="AB11" i="9" s="1"/>
  <c r="AA15" i="9"/>
  <c r="AB12" i="9" s="1"/>
  <c r="AA16" i="9"/>
  <c r="AB13" i="9" s="1"/>
  <c r="AA17" i="9"/>
  <c r="AA18" i="9"/>
  <c r="AA19" i="9"/>
  <c r="AA20" i="9"/>
  <c r="AA21" i="9"/>
  <c r="AA22" i="9"/>
  <c r="AB19" i="9" s="1"/>
  <c r="AA23" i="9"/>
  <c r="AB20" i="9" s="1"/>
  <c r="AA24" i="9"/>
  <c r="AB21" i="9" s="1"/>
  <c r="AA25" i="9"/>
  <c r="AB22" i="9" s="1"/>
  <c r="AA26" i="9"/>
  <c r="AB23" i="9" s="1"/>
  <c r="AA27" i="9"/>
  <c r="AB24" i="9" s="1"/>
  <c r="AA28" i="9"/>
  <c r="AA29" i="9"/>
  <c r="AB26" i="9" s="1"/>
  <c r="AA30" i="9"/>
  <c r="AA31" i="9"/>
  <c r="AB31" i="9" s="1"/>
  <c r="AA32" i="9"/>
  <c r="AB32" i="9" s="1"/>
  <c r="AA33" i="9"/>
  <c r="Y5" i="9"/>
  <c r="Y6" i="9"/>
  <c r="Y7" i="9"/>
  <c r="Y8" i="9"/>
  <c r="Y9" i="9"/>
  <c r="Y10" i="9"/>
  <c r="Z7" i="9" s="1"/>
  <c r="Y11" i="9"/>
  <c r="Z8" i="9" s="1"/>
  <c r="Y12" i="9"/>
  <c r="Y13" i="9"/>
  <c r="Z13" i="9" s="1"/>
  <c r="Y14" i="9"/>
  <c r="Z14" i="9" s="1"/>
  <c r="Y15" i="9"/>
  <c r="Z15" i="9" s="1"/>
  <c r="Y16" i="9"/>
  <c r="Y17" i="9"/>
  <c r="Y18" i="9"/>
  <c r="Y19" i="9"/>
  <c r="Z16" i="9" s="1"/>
  <c r="Y20" i="9"/>
  <c r="Z17" i="9" s="1"/>
  <c r="Y21" i="9"/>
  <c r="Z18" i="9" s="1"/>
  <c r="Y22" i="9"/>
  <c r="Z19" i="9" s="1"/>
  <c r="Y23" i="9"/>
  <c r="Z20" i="9" s="1"/>
  <c r="Y24" i="9"/>
  <c r="Y25" i="9"/>
  <c r="Y26" i="9"/>
  <c r="Z26" i="9" s="1"/>
  <c r="Y27" i="9"/>
  <c r="Z27" i="9" s="1"/>
  <c r="Y28" i="9"/>
  <c r="Z25" i="9" s="1"/>
  <c r="Y29" i="9"/>
  <c r="Y30" i="9"/>
  <c r="Y31" i="9"/>
  <c r="Y32" i="9"/>
  <c r="Z29" i="9" s="1"/>
  <c r="Y33" i="9"/>
  <c r="Z33" i="9" s="1"/>
  <c r="Y4" i="9"/>
  <c r="AA4" i="9"/>
  <c r="Z24" i="9" l="1"/>
  <c r="AB5" i="9"/>
  <c r="Z28" i="9"/>
  <c r="Z12" i="9"/>
  <c r="AB17" i="9"/>
  <c r="AB28" i="9"/>
  <c r="AB4" i="9"/>
  <c r="AB30" i="9"/>
  <c r="X28" i="9"/>
  <c r="X15" i="9"/>
  <c r="AB16" i="9"/>
  <c r="X14" i="9"/>
  <c r="Z23" i="9"/>
  <c r="AB27" i="9"/>
  <c r="Z10" i="9"/>
  <c r="AB14" i="9"/>
  <c r="AB29" i="9"/>
  <c r="Z21" i="9"/>
  <c r="Z9" i="9"/>
  <c r="AB25" i="9"/>
  <c r="X23" i="9"/>
  <c r="X16" i="9"/>
  <c r="X27" i="9"/>
  <c r="Z11" i="9"/>
  <c r="AB15" i="9"/>
  <c r="Z22" i="9"/>
  <c r="Z30" i="9"/>
  <c r="X32" i="9"/>
  <c r="F13" i="6"/>
  <c r="F15" i="6"/>
  <c r="F17" i="6"/>
  <c r="F19" i="6"/>
  <c r="F21" i="6"/>
  <c r="F23" i="6"/>
  <c r="O42" i="5" l="1"/>
  <c r="P40" i="5" s="1"/>
  <c r="P10" i="5"/>
  <c r="P9" i="5"/>
  <c r="P6" i="5"/>
  <c r="E84" i="5"/>
  <c r="F82" i="5"/>
  <c r="F69" i="5"/>
  <c r="F67" i="5"/>
  <c r="F66" i="5"/>
  <c r="F65" i="5"/>
  <c r="F64" i="5"/>
  <c r="F59" i="5"/>
  <c r="F58" i="5"/>
  <c r="F57" i="5"/>
  <c r="F55" i="5"/>
  <c r="F54" i="5"/>
  <c r="F52" i="5"/>
  <c r="P11" i="5" l="1"/>
  <c r="P12" i="5"/>
  <c r="P13" i="5"/>
  <c r="P20" i="5"/>
  <c r="P22" i="5"/>
  <c r="P23" i="5"/>
  <c r="P24" i="5"/>
  <c r="P25" i="5"/>
  <c r="P27" i="5"/>
  <c r="P7" i="5"/>
  <c r="P28" i="5"/>
  <c r="P14" i="5"/>
  <c r="P30" i="5"/>
  <c r="P15" i="5"/>
  <c r="P32" i="5"/>
  <c r="P16" i="5"/>
  <c r="P34" i="5"/>
  <c r="P17" i="5"/>
  <c r="P36" i="5"/>
  <c r="P18" i="5"/>
  <c r="P38" i="5"/>
  <c r="P8" i="5"/>
  <c r="P21" i="5"/>
  <c r="F51" i="5"/>
  <c r="F70" i="5"/>
  <c r="F53" i="5"/>
  <c r="F72" i="5"/>
  <c r="F74" i="5"/>
  <c r="F56" i="5"/>
  <c r="F76" i="5"/>
  <c r="F48" i="5"/>
  <c r="F60" i="5"/>
  <c r="F78" i="5"/>
  <c r="F49" i="5"/>
  <c r="F62" i="5"/>
  <c r="F80" i="5"/>
  <c r="F50" i="5"/>
  <c r="F63" i="5"/>
  <c r="E42" i="5"/>
  <c r="F40" i="5" s="1"/>
  <c r="F8" i="5" l="1"/>
  <c r="F9" i="5"/>
  <c r="F10" i="5"/>
  <c r="F21" i="5"/>
  <c r="F22" i="5"/>
  <c r="F23" i="5"/>
  <c r="F24" i="5"/>
  <c r="F12" i="5"/>
  <c r="F13" i="5"/>
  <c r="F28" i="5"/>
  <c r="F30" i="5"/>
  <c r="F16" i="5"/>
  <c r="F34" i="5"/>
  <c r="F6" i="5"/>
  <c r="F18" i="5"/>
  <c r="F36" i="5"/>
  <c r="F11" i="5"/>
  <c r="F25" i="5"/>
  <c r="F27" i="5"/>
  <c r="F14" i="5"/>
  <c r="F15" i="5"/>
  <c r="F32" i="5"/>
  <c r="F17" i="5"/>
  <c r="F7" i="5"/>
  <c r="F20" i="5"/>
  <c r="F3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922396-2730-4313-BB1D-1654EA430A94}" keepAlive="1" name="Query - All_India_Index_Upto_April23 (1)" description="Connection to the 'All_India_Index_Upto_April23 (1)' query in the workbook." type="5" refreshedVersion="8" background="1" saveData="1">
    <dbPr connection="Provider=Microsoft.Mashup.OleDb.1;Data Source=$Workbook$;Location=&quot;All_India_Index_Upto_April23 (1)&quot;;Extended Properties=&quot;&quot;" command="SELECT * FROM [All_India_Index_Upto_April23 (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<sst xmlns="http://schemas.openxmlformats.org/spreadsheetml/2006/main" count="2981" uniqueCount="256">
  <si>
    <t>Sector</t>
  </si>
  <si>
    <t>Year</t>
  </si>
  <si>
    <t>Month</t>
  </si>
  <si>
    <t>Cereals and products</t>
  </si>
  <si>
    <t>Meat and fish</t>
  </si>
  <si>
    <t>Egg</t>
  </si>
  <si>
    <t>Milk and products</t>
  </si>
  <si>
    <t>Oils and fats</t>
  </si>
  <si>
    <t>Fruits</t>
  </si>
  <si>
    <t>Vegetables</t>
  </si>
  <si>
    <t>Pulses and products</t>
  </si>
  <si>
    <t>Sugar and Confectionery</t>
  </si>
  <si>
    <t>Spices</t>
  </si>
  <si>
    <t>Non-alcoholic beverages</t>
  </si>
  <si>
    <t>Prepared meals, snacks, sweets etc.</t>
  </si>
  <si>
    <t>Food and beverages</t>
  </si>
  <si>
    <t>Pan, tobacco and intoxicants</t>
  </si>
  <si>
    <t>Clothing</t>
  </si>
  <si>
    <t>Footwear</t>
  </si>
  <si>
    <t>Clothing and footwear</t>
  </si>
  <si>
    <t>Housing</t>
  </si>
  <si>
    <t>Fuel and light</t>
  </si>
  <si>
    <t>Household goods and services</t>
  </si>
  <si>
    <t>Health</t>
  </si>
  <si>
    <t>Transport and communication</t>
  </si>
  <si>
    <t>Recreation and amusement</t>
  </si>
  <si>
    <t>Education</t>
  </si>
  <si>
    <t>Personal care and effects</t>
  </si>
  <si>
    <t>Miscellaneous</t>
  </si>
  <si>
    <t>General index</t>
  </si>
  <si>
    <t>Rural</t>
  </si>
  <si>
    <t>January</t>
  </si>
  <si>
    <t>NA</t>
  </si>
  <si>
    <t>Urban</t>
  </si>
  <si>
    <t>Rural+Urban</t>
  </si>
  <si>
    <t>February</t>
  </si>
  <si>
    <t>March</t>
  </si>
  <si>
    <t>April</t>
  </si>
  <si>
    <t>May</t>
  </si>
  <si>
    <t>June</t>
  </si>
  <si>
    <t>July</t>
  </si>
  <si>
    <t>August</t>
  </si>
  <si>
    <t>September</t>
  </si>
  <si>
    <t>October</t>
  </si>
  <si>
    <t>November</t>
  </si>
  <si>
    <t>December</t>
  </si>
  <si>
    <t>-</t>
  </si>
  <si>
    <t xml:space="preserve">November </t>
  </si>
  <si>
    <t>Marcrh</t>
  </si>
  <si>
    <t>Blank value replace by Taking Moving Average</t>
  </si>
  <si>
    <t>FOOD</t>
  </si>
  <si>
    <t>CATEGORY</t>
  </si>
  <si>
    <t>TYPE</t>
  </si>
  <si>
    <t>LUXARY</t>
  </si>
  <si>
    <t>HOUSING</t>
  </si>
  <si>
    <t>TRANSPORTATION</t>
  </si>
  <si>
    <t>EDUCATION</t>
  </si>
  <si>
    <t>FUEL &amp; ENERGY</t>
  </si>
  <si>
    <t>HEALTH</t>
  </si>
  <si>
    <t>MIS</t>
  </si>
  <si>
    <t>GI</t>
  </si>
  <si>
    <t>FOR RURAL+URBAN</t>
  </si>
  <si>
    <t>Category</t>
  </si>
  <si>
    <t>May-2023 CPI</t>
  </si>
  <si>
    <t>%Share</t>
  </si>
  <si>
    <t xml:space="preserve">TOTAL SUM </t>
  </si>
  <si>
    <t>Grand Total</t>
  </si>
  <si>
    <t>FUEL AND LIGHT</t>
  </si>
  <si>
    <t>Type</t>
  </si>
  <si>
    <t xml:space="preserve"> %Share</t>
  </si>
  <si>
    <t>FOR RURAL+URBAN AREA</t>
  </si>
  <si>
    <t>FOR URBAN AREA</t>
  </si>
  <si>
    <t>SUB CATEGORIES</t>
  </si>
  <si>
    <t>FOR RURAL AREA</t>
  </si>
  <si>
    <t>SUBCATEGORIES</t>
  </si>
  <si>
    <t>.</t>
  </si>
  <si>
    <t>YoY CPI</t>
  </si>
  <si>
    <t>YEAR</t>
  </si>
  <si>
    <t>SECTOR</t>
  </si>
  <si>
    <t>MONTH</t>
  </si>
  <si>
    <t xml:space="preserve"> YoY CPI</t>
  </si>
  <si>
    <t>DDMM</t>
  </si>
  <si>
    <t>PERIOD</t>
  </si>
  <si>
    <t>GENERAL INDEX</t>
  </si>
  <si>
    <t>Pre-covid</t>
  </si>
  <si>
    <t>Post-covid</t>
  </si>
  <si>
    <t>AVG OF FOOD</t>
  </si>
  <si>
    <t>%INFLATIONOF FOOD</t>
  </si>
  <si>
    <t>AVG OF ESSENTIAL</t>
  </si>
  <si>
    <t>%INFLATION OF ESSENTIAL</t>
  </si>
  <si>
    <t>AVG OF HEALTH</t>
  </si>
  <si>
    <t>%INFLATION OF HEALTH</t>
  </si>
  <si>
    <t>% INFLATIONOF FOOD</t>
  </si>
  <si>
    <t>% INFLATION OF ESSENTIAL</t>
  </si>
  <si>
    <t>% INFLATION OF HEALTH</t>
  </si>
  <si>
    <t>100.3</t>
  </si>
  <si>
    <t>100.4</t>
  </si>
  <si>
    <t>100.5</t>
  </si>
  <si>
    <t>106.6</t>
  </si>
  <si>
    <t>107.7</t>
  </si>
  <si>
    <t>108.9</t>
  </si>
  <si>
    <t>109.7</t>
  </si>
  <si>
    <t>110.5</t>
  </si>
  <si>
    <t>111.1</t>
  </si>
  <si>
    <t>110.7</t>
  </si>
  <si>
    <t>111.6</t>
  </si>
  <si>
    <t>112.5</t>
  </si>
  <si>
    <t>113.2</t>
  </si>
  <si>
    <t>113.9</t>
  </si>
  <si>
    <t>114.3</t>
  </si>
  <si>
    <t>114.8</t>
  </si>
  <si>
    <t>115.5</t>
  </si>
  <si>
    <t>116.1</t>
  </si>
  <si>
    <t>116.7</t>
  </si>
  <si>
    <t>117.1</t>
  </si>
  <si>
    <t>116.5</t>
  </si>
  <si>
    <t>117.3</t>
  </si>
  <si>
    <t>118.1</t>
  </si>
  <si>
    <t>118.6</t>
  </si>
  <si>
    <t>119.2</t>
  </si>
  <si>
    <t>119.6</t>
  </si>
  <si>
    <t>119</t>
  </si>
  <si>
    <t>119.9</t>
  </si>
  <si>
    <t>120.9</t>
  </si>
  <si>
    <t>121.6</t>
  </si>
  <si>
    <t>122.4</t>
  </si>
  <si>
    <t>122.9</t>
  </si>
  <si>
    <t>123.4</t>
  </si>
  <si>
    <t>124.4</t>
  </si>
  <si>
    <t>124.9</t>
  </si>
  <si>
    <t>125.6</t>
  </si>
  <si>
    <t>126</t>
  </si>
  <si>
    <t>125.5</t>
  </si>
  <si>
    <t>126.4</t>
  </si>
  <si>
    <t>127.3</t>
  </si>
  <si>
    <t>127.9</t>
  </si>
  <si>
    <t>128.7</t>
  </si>
  <si>
    <t>129.1</t>
  </si>
  <si>
    <t>128.5</t>
  </si>
  <si>
    <t>129.6</t>
  </si>
  <si>
    <t>130.5</t>
  </si>
  <si>
    <t>131.1</t>
  </si>
  <si>
    <t>131.7</t>
  </si>
  <si>
    <t>132.1</t>
  </si>
  <si>
    <t>131.4</t>
  </si>
  <si>
    <t>132.6</t>
  </si>
  <si>
    <t>134.4</t>
  </si>
  <si>
    <t>135.7</t>
  </si>
  <si>
    <t>137.3</t>
  </si>
  <si>
    <t>138.6</t>
  </si>
  <si>
    <t>139.1</t>
  </si>
  <si>
    <t>140.4</t>
  </si>
  <si>
    <t>141.3</t>
  </si>
  <si>
    <t>142</t>
  </si>
  <si>
    <t>142.9</t>
  </si>
  <si>
    <t>143.2</t>
  </si>
  <si>
    <t>142.5</t>
  </si>
  <si>
    <t>143.6</t>
  </si>
  <si>
    <t>144.6</t>
  </si>
  <si>
    <t>145.3</t>
  </si>
  <si>
    <t>146.3</t>
  </si>
  <si>
    <t>146.9</t>
  </si>
  <si>
    <t>146.5</t>
  </si>
  <si>
    <t>147.7</t>
  </si>
  <si>
    <t>148.5</t>
  </si>
  <si>
    <t>149</t>
  </si>
  <si>
    <t>150.1</t>
  </si>
  <si>
    <t>149.4</t>
  </si>
  <si>
    <t>150.6</t>
  </si>
  <si>
    <t>151.6</t>
  </si>
  <si>
    <t>152.2</t>
  </si>
  <si>
    <t>153</t>
  </si>
  <si>
    <t>153.5</t>
  </si>
  <si>
    <t>152.8</t>
  </si>
  <si>
    <t>153.9</t>
  </si>
  <si>
    <t>154.8</t>
  </si>
  <si>
    <t>154.5</t>
  </si>
  <si>
    <t>155.6</t>
  </si>
  <si>
    <t>154.7</t>
  </si>
  <si>
    <t>155.5</t>
  </si>
  <si>
    <t>156.3</t>
  </si>
  <si>
    <t>156.5</t>
  </si>
  <si>
    <t>158</t>
  </si>
  <si>
    <t>158.4</t>
  </si>
  <si>
    <t>157.7</t>
  </si>
  <si>
    <t>159.8</t>
  </si>
  <si>
    <t>159.9</t>
  </si>
  <si>
    <t>161.4</t>
  </si>
  <si>
    <t>161.6</t>
  </si>
  <si>
    <t>160.5</t>
  </si>
  <si>
    <t>161.5</t>
  </si>
  <si>
    <t>162.1</t>
  </si>
  <si>
    <t>163.6</t>
  </si>
  <si>
    <t>164.2</t>
  </si>
  <si>
    <t>163.4</t>
  </si>
  <si>
    <t>164.5</t>
  </si>
  <si>
    <t>165.5</t>
  </si>
  <si>
    <t>165.3</t>
  </si>
  <si>
    <t>167</t>
  </si>
  <si>
    <t>167.5</t>
  </si>
  <si>
    <t>166.8</t>
  </si>
  <si>
    <t>167.8</t>
  </si>
  <si>
    <t>169</t>
  </si>
  <si>
    <t>169.5</t>
  </si>
  <si>
    <t>171.2</t>
  </si>
  <si>
    <t>171.8</t>
  </si>
  <si>
    <t>170.7</t>
  </si>
  <si>
    <t>172.1</t>
  </si>
  <si>
    <t>173.5</t>
  </si>
  <si>
    <t>175.2</t>
  </si>
  <si>
    <t>175.6</t>
  </si>
  <si>
    <t>Crude oil prices Month to Month</t>
  </si>
  <si>
    <t>January-2021</t>
  </si>
  <si>
    <t>February-2021</t>
  </si>
  <si>
    <t>March-2021</t>
  </si>
  <si>
    <t>April-2021</t>
  </si>
  <si>
    <t>May-2021</t>
  </si>
  <si>
    <t>June-2021</t>
  </si>
  <si>
    <t>July-2021</t>
  </si>
  <si>
    <t>August-2021</t>
  </si>
  <si>
    <t>September-2021</t>
  </si>
  <si>
    <t>October-2021</t>
  </si>
  <si>
    <t>November-2021</t>
  </si>
  <si>
    <t>December-2021</t>
  </si>
  <si>
    <t>January-2022</t>
  </si>
  <si>
    <t>February-2022</t>
  </si>
  <si>
    <t>March-2022</t>
  </si>
  <si>
    <t>April-2022</t>
  </si>
  <si>
    <t>May-2022</t>
  </si>
  <si>
    <t>June-2022</t>
  </si>
  <si>
    <t>July-2022</t>
  </si>
  <si>
    <t>August-2022</t>
  </si>
  <si>
    <t>September-2022</t>
  </si>
  <si>
    <t>October-2022</t>
  </si>
  <si>
    <t>November-2022</t>
  </si>
  <si>
    <t>December-2022</t>
  </si>
  <si>
    <t>January-2023</t>
  </si>
  <si>
    <t>February-2023</t>
  </si>
  <si>
    <t>March-2023</t>
  </si>
  <si>
    <t>CORRELATION</t>
  </si>
  <si>
    <t>Dec-20</t>
  </si>
  <si>
    <t>FUEL AND ENERGY</t>
  </si>
  <si>
    <t xml:space="preserve">CORRELATION </t>
  </si>
  <si>
    <t>RURAL</t>
  </si>
  <si>
    <t>URBAN</t>
  </si>
  <si>
    <t>December-2020</t>
  </si>
  <si>
    <t>% CORRELATION</t>
  </si>
  <si>
    <t>%CORRELATION</t>
  </si>
  <si>
    <t>RURAL + URBAN</t>
  </si>
  <si>
    <t xml:space="preserve"> CATEGORY</t>
  </si>
  <si>
    <t xml:space="preserve"> CATEGRY</t>
  </si>
  <si>
    <t>April-2023</t>
  </si>
  <si>
    <t>May-2023</t>
  </si>
  <si>
    <t>MoM inflation</t>
  </si>
  <si>
    <t>average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</si>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</sst>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6" x14ac:knownFonts="1">
    <font>
      <sz val="11"/>
      <color theme="1"/>
      <name val="Aptos Narrow"/>
      <family val="2"/>
      <scheme val="minor"/>
    </font>
    <font>
      <b/>
      <sz val="11"/>
      <color theme="1"/>
      <name val="Aptos Narrow"/>
      <family val="2"/>
      <scheme val="minor"/>
    </font>
    <font>
      <b/>
      <sz val="14"/>
      <color theme="1"/>
      <name val="Aptos Narrow"/>
      <family val="2"/>
      <scheme val="minor"/>
    </font>
    <font>
      <sz val="11"/>
      <color theme="1"/>
      <name val="Aptos Narrow"/>
      <family val="2"/>
      <scheme val="minor"/>
    </font>
    <font>
      <b/>
      <sz val="16"/>
      <color theme="1"/>
      <name val="Aptos Narrow"/>
      <family val="2"/>
      <scheme val="minor"/>
    </font>
    <font>
      <b/>
      <sz val="14"/>
      <color theme="7" tint="0.59999389629810485"/>
      <name val="Arial"/>
      <family val="2"/>
    </font>
    <font>
      <sz val="14"/>
      <color theme="1"/>
      <name val="Aptos Narrow"/>
      <family val="2"/>
      <scheme val="minor"/>
    </font>
    <font>
      <b/>
      <sz val="14"/>
      <color theme="8" tint="0.39997558519241921"/>
      <name val="Arial"/>
      <family val="2"/>
    </font>
    <font>
      <b/>
      <sz val="14"/>
      <color theme="9" tint="0.39997558519241921"/>
      <name val="Arial"/>
      <family val="2"/>
    </font>
    <font>
      <b/>
      <sz val="14"/>
      <color theme="0" tint="-0.499984740745262"/>
      <name val="Arial"/>
      <family val="2"/>
    </font>
    <font>
      <b/>
      <sz val="14"/>
      <color rgb="FF7030A0"/>
      <name val="Arial"/>
      <family val="2"/>
    </font>
    <font>
      <b/>
      <sz val="14"/>
      <color theme="1"/>
      <name val="Arial"/>
      <family val="2"/>
    </font>
    <font>
      <b/>
      <sz val="14"/>
      <color theme="5" tint="-0.249977111117893"/>
      <name val="Arial"/>
      <family val="2"/>
    </font>
    <font>
      <b/>
      <sz val="14"/>
      <color rgb="FF002060"/>
      <name val="Arial"/>
      <family val="2"/>
    </font>
    <font>
      <b/>
      <sz val="14"/>
      <color rgb="FFFF0000"/>
      <name val="Arial"/>
      <family val="2"/>
    </font>
    <font>
      <sz val="22"/>
      <color theme="1"/>
      <name val="Aptos Narrow"/>
      <family val="2"/>
      <scheme val="minor"/>
    </font>
    <font>
      <b/>
      <sz val="22"/>
      <color theme="1"/>
      <name val="Aptos Narrow"/>
      <family val="2"/>
      <scheme val="minor"/>
    </font>
    <font>
      <sz val="36"/>
      <color theme="1"/>
      <name val="Aptos Narrow"/>
      <family val="2"/>
      <scheme val="minor"/>
    </font>
    <font>
      <b/>
      <sz val="36"/>
      <color theme="1"/>
      <name val="Aptos Narrow"/>
      <family val="2"/>
      <scheme val="minor"/>
    </font>
    <font>
      <b/>
      <sz val="36"/>
      <color theme="1"/>
      <name val="Bookman Old Style"/>
      <family val="1"/>
    </font>
    <font>
      <b/>
      <sz val="36"/>
      <color theme="7" tint="0.59999389629810485"/>
      <name val="Arial"/>
      <family val="2"/>
    </font>
    <font>
      <b/>
      <i/>
      <sz val="36"/>
      <color theme="1"/>
      <name val="Bookman Old Style"/>
      <family val="1"/>
    </font>
    <font>
      <b/>
      <sz val="36"/>
      <color theme="8" tint="0.39997558519241921"/>
      <name val="Arial"/>
      <family val="2"/>
    </font>
    <font>
      <b/>
      <sz val="36"/>
      <color theme="9" tint="0.39997558519241921"/>
      <name val="Arial"/>
      <family val="2"/>
    </font>
    <font>
      <b/>
      <sz val="36"/>
      <color theme="0" tint="-0.499984740745262"/>
      <name val="Arial"/>
      <family val="2"/>
    </font>
    <font>
      <b/>
      <sz val="36"/>
      <color rgb="FF7030A0"/>
      <name val="Arial"/>
      <family val="2"/>
    </font>
    <font>
      <b/>
      <sz val="36"/>
      <color theme="1"/>
      <name val="Arial"/>
      <family val="2"/>
    </font>
    <font>
      <b/>
      <sz val="36"/>
      <color theme="5" tint="-0.249977111117893"/>
      <name val="Arial"/>
      <family val="2"/>
    </font>
    <font>
      <b/>
      <sz val="36"/>
      <color rgb="FF002060"/>
      <name val="Arial"/>
      <family val="2"/>
    </font>
    <font>
      <b/>
      <sz val="36"/>
      <color rgb="FFFF0000"/>
      <name val="Arial"/>
      <family val="2"/>
    </font>
    <font>
      <sz val="24"/>
      <color theme="1"/>
      <name val="Aptos Narrow"/>
      <family val="2"/>
      <scheme val="minor"/>
    </font>
    <font>
      <b/>
      <sz val="22"/>
      <color theme="0"/>
      <name val="Aptos Narrow"/>
      <family val="2"/>
      <scheme val="minor"/>
    </font>
    <font>
      <sz val="12"/>
      <color theme="1"/>
      <name val="Times New Roman"/>
      <family val="1"/>
    </font>
    <font>
      <sz val="8"/>
      <name val="Aptos Narrow"/>
      <family val="2"/>
      <scheme val="minor"/>
    </font>
    <font>
      <b/>
      <sz val="24"/>
      <color theme="1"/>
      <name val="Aptos Narrow"/>
      <family val="2"/>
      <scheme val="minor"/>
    </font>
    <font>
      <sz val="24"/>
      <color theme="1"/>
      <name val="Times New Roman"/>
      <family val="1"/>
    </font>
  </fonts>
  <fills count="8">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theme="9" tint="0.79998168889431442"/>
      </patternFill>
    </fill>
    <fill>
      <patternFill patternType="solid">
        <fgColor theme="0"/>
        <bgColor indexed="64"/>
      </patternFill>
    </fill>
    <fill>
      <patternFill patternType="solid">
        <fgColor theme="2" tint="-9.9978637043366805E-2"/>
        <bgColor indexed="64"/>
      </patternFill>
    </fill>
    <fill>
      <patternFill patternType="solid">
        <fgColor theme="9"/>
        <bgColor theme="9"/>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3" fillId="0" borderId="0" applyFont="0" applyFill="0" applyBorder="0" applyAlignment="0" applyProtection="0"/>
  </cellStyleXfs>
  <cellXfs count="120">
    <xf numFmtId="0" fontId="0" fillId="0" borderId="0" xfId="0"/>
    <xf numFmtId="164" fontId="0" fillId="2" borderId="0" xfId="0" applyNumberFormat="1" applyFill="1"/>
    <xf numFmtId="164" fontId="0" fillId="0" borderId="0" xfId="0" applyNumberFormat="1"/>
    <xf numFmtId="0" fontId="1" fillId="0" borderId="0" xfId="0" applyFont="1"/>
    <xf numFmtId="0" fontId="2" fillId="0" borderId="1" xfId="0" applyFont="1" applyBorder="1"/>
    <xf numFmtId="0" fontId="4" fillId="0" borderId="1" xfId="0" applyFont="1" applyBorder="1"/>
    <xf numFmtId="0" fontId="5" fillId="0" borderId="1" xfId="0" applyFont="1" applyBorder="1"/>
    <xf numFmtId="0" fontId="6" fillId="0" borderId="1" xfId="0" applyFont="1" applyBorder="1"/>
    <xf numFmtId="0" fontId="7" fillId="0" borderId="1" xfId="0" applyFont="1" applyBorder="1"/>
    <xf numFmtId="0" fontId="8" fillId="0" borderId="1" xfId="0" applyFont="1" applyBorder="1"/>
    <xf numFmtId="0" fontId="9" fillId="0" borderId="1" xfId="0" applyFont="1" applyBorder="1"/>
    <xf numFmtId="0" fontId="10" fillId="0" borderId="1" xfId="0" applyFont="1" applyBorder="1"/>
    <xf numFmtId="0" fontId="11" fillId="0" borderId="1" xfId="0" applyFont="1" applyBorder="1"/>
    <xf numFmtId="0" fontId="12" fillId="0" borderId="1" xfId="0" applyFont="1" applyBorder="1"/>
    <xf numFmtId="0" fontId="13" fillId="0" borderId="1" xfId="0" applyFont="1" applyBorder="1"/>
    <xf numFmtId="0" fontId="6" fillId="0" borderId="0" xfId="0" applyFont="1"/>
    <xf numFmtId="0" fontId="14" fillId="0" borderId="1" xfId="0" applyFont="1" applyBorder="1"/>
    <xf numFmtId="0" fontId="2" fillId="2" borderId="1" xfId="0" applyFont="1" applyFill="1" applyBorder="1"/>
    <xf numFmtId="10" fontId="2" fillId="0" borderId="1" xfId="1" applyNumberFormat="1" applyFont="1" applyBorder="1"/>
    <xf numFmtId="0" fontId="4" fillId="2" borderId="0" xfId="0" applyFont="1" applyFill="1"/>
    <xf numFmtId="10" fontId="0" fillId="0" borderId="1" xfId="0" applyNumberFormat="1" applyBorder="1"/>
    <xf numFmtId="0" fontId="6" fillId="0" borderId="0" xfId="0" pivotButton="1" applyFont="1"/>
    <xf numFmtId="0" fontId="6" fillId="0" borderId="0" xfId="0" applyFont="1" applyAlignment="1">
      <alignment horizontal="left"/>
    </xf>
    <xf numFmtId="10" fontId="6" fillId="0" borderId="0" xfId="0" applyNumberFormat="1" applyFont="1"/>
    <xf numFmtId="0" fontId="6" fillId="2" borderId="0" xfId="0" applyFont="1" applyFill="1" applyAlignment="1">
      <alignment horizontal="left"/>
    </xf>
    <xf numFmtId="10" fontId="6" fillId="2" borderId="0" xfId="0" applyNumberFormat="1" applyFont="1" applyFill="1"/>
    <xf numFmtId="0" fontId="0" fillId="3" borderId="0" xfId="0" applyFill="1"/>
    <xf numFmtId="0" fontId="2" fillId="3" borderId="0" xfId="0" applyFont="1" applyFill="1"/>
    <xf numFmtId="0" fontId="1" fillId="3" borderId="0" xfId="0" applyFont="1" applyFill="1"/>
    <xf numFmtId="0" fontId="2" fillId="2" borderId="0" xfId="0" applyFont="1" applyFill="1"/>
    <xf numFmtId="0" fontId="2" fillId="0" borderId="0" xfId="0" applyFont="1"/>
    <xf numFmtId="164" fontId="2" fillId="0" borderId="0" xfId="0" applyNumberFormat="1" applyFont="1"/>
    <xf numFmtId="0" fontId="2" fillId="2" borderId="0" xfId="0" applyFont="1" applyFill="1" applyAlignment="1">
      <alignment horizontal="left"/>
    </xf>
    <xf numFmtId="10" fontId="2" fillId="2" borderId="0" xfId="0" applyNumberFormat="1" applyFont="1" applyFill="1"/>
    <xf numFmtId="0" fontId="0" fillId="2" borderId="1" xfId="0" applyFill="1" applyBorder="1"/>
    <xf numFmtId="0" fontId="0" fillId="0" borderId="1" xfId="0" applyBorder="1"/>
    <xf numFmtId="0" fontId="0" fillId="2" borderId="0" xfId="0" applyFill="1"/>
    <xf numFmtId="0" fontId="15" fillId="3" borderId="0" xfId="0" applyFont="1" applyFill="1"/>
    <xf numFmtId="0" fontId="17" fillId="5" borderId="0" xfId="0" applyFont="1" applyFill="1"/>
    <xf numFmtId="0" fontId="16" fillId="2" borderId="0" xfId="0" applyFont="1" applyFill="1"/>
    <xf numFmtId="0" fontId="15" fillId="0" borderId="0" xfId="0" applyFont="1" applyAlignment="1">
      <alignment horizontal="left"/>
    </xf>
    <xf numFmtId="10" fontId="15" fillId="0" borderId="0" xfId="0" applyNumberFormat="1" applyFont="1"/>
    <xf numFmtId="0" fontId="15" fillId="2" borderId="0" xfId="0" applyFont="1" applyFill="1" applyAlignment="1">
      <alignment horizontal="left"/>
    </xf>
    <xf numFmtId="10" fontId="15" fillId="2" borderId="0" xfId="0" applyNumberFormat="1" applyFont="1" applyFill="1"/>
    <xf numFmtId="0" fontId="2" fillId="0" borderId="0" xfId="0" applyFont="1" applyAlignment="1">
      <alignment vertical="center"/>
    </xf>
    <xf numFmtId="0" fontId="6" fillId="0" borderId="0" xfId="0" applyFont="1" applyAlignment="1">
      <alignment horizontal="left" vertical="center" indent="1"/>
    </xf>
    <xf numFmtId="0" fontId="2" fillId="0" borderId="0" xfId="0" applyFont="1" applyAlignment="1">
      <alignment horizontal="left" vertical="center" indent="1"/>
    </xf>
    <xf numFmtId="0" fontId="30" fillId="4" borderId="2" xfId="0" applyFont="1" applyFill="1" applyBorder="1"/>
    <xf numFmtId="0" fontId="30" fillId="4" borderId="3" xfId="0" applyFont="1" applyFill="1" applyBorder="1"/>
    <xf numFmtId="0" fontId="30" fillId="4" borderId="4" xfId="0" applyFont="1" applyFill="1" applyBorder="1"/>
    <xf numFmtId="10" fontId="30" fillId="0" borderId="0" xfId="1" applyNumberFormat="1" applyFont="1"/>
    <xf numFmtId="0" fontId="30" fillId="0" borderId="2" xfId="0" applyFont="1" applyBorder="1"/>
    <xf numFmtId="0" fontId="30" fillId="0" borderId="3" xfId="0" applyFont="1" applyBorder="1"/>
    <xf numFmtId="0" fontId="30" fillId="0" borderId="4" xfId="0" applyFont="1" applyBorder="1"/>
    <xf numFmtId="0" fontId="30" fillId="0" borderId="0" xfId="0" applyFont="1" applyAlignment="1">
      <alignment horizontal="left"/>
    </xf>
    <xf numFmtId="10" fontId="30" fillId="0" borderId="0" xfId="0" applyNumberFormat="1" applyFont="1"/>
    <xf numFmtId="0" fontId="30" fillId="2" borderId="0" xfId="0" applyFont="1" applyFill="1" applyAlignment="1">
      <alignment horizontal="left"/>
    </xf>
    <xf numFmtId="10" fontId="30" fillId="2" borderId="0" xfId="0" applyNumberFormat="1" applyFont="1" applyFill="1"/>
    <xf numFmtId="0" fontId="30" fillId="0" borderId="0" xfId="0" applyFont="1" applyAlignment="1">
      <alignment horizontal="center"/>
    </xf>
    <xf numFmtId="0" fontId="30" fillId="0" borderId="0" xfId="0" pivotButton="1" applyFont="1" applyAlignment="1">
      <alignment horizontal="center"/>
    </xf>
    <xf numFmtId="0" fontId="15" fillId="0" borderId="0" xfId="0" pivotButton="1" applyFont="1" applyAlignment="1">
      <alignment horizontal="center"/>
    </xf>
    <xf numFmtId="0" fontId="15" fillId="0" borderId="0" xfId="0" applyFont="1" applyAlignment="1">
      <alignment horizontal="center"/>
    </xf>
    <xf numFmtId="0" fontId="18" fillId="6" borderId="0" xfId="0" applyFont="1" applyFill="1" applyAlignment="1">
      <alignment horizontal="center"/>
    </xf>
    <xf numFmtId="0" fontId="17" fillId="6" borderId="0" xfId="0" applyFont="1" applyFill="1" applyAlignment="1">
      <alignment horizontal="center"/>
    </xf>
    <xf numFmtId="0" fontId="19" fillId="6" borderId="1" xfId="0" applyFont="1" applyFill="1" applyBorder="1" applyAlignment="1">
      <alignment horizontal="center"/>
    </xf>
    <xf numFmtId="0" fontId="20" fillId="5" borderId="0" xfId="0" applyFont="1" applyFill="1" applyAlignment="1">
      <alignment horizontal="center"/>
    </xf>
    <xf numFmtId="0" fontId="17" fillId="5" borderId="0" xfId="0" applyFont="1" applyFill="1" applyAlignment="1">
      <alignment horizontal="center"/>
    </xf>
    <xf numFmtId="0" fontId="19" fillId="5" borderId="0" xfId="0" applyFont="1" applyFill="1" applyAlignment="1">
      <alignment horizontal="center"/>
    </xf>
    <xf numFmtId="0" fontId="21" fillId="5" borderId="0" xfId="0" applyFont="1" applyFill="1" applyAlignment="1">
      <alignment horizontal="center"/>
    </xf>
    <xf numFmtId="0" fontId="22" fillId="5" borderId="0" xfId="0" applyFont="1" applyFill="1" applyAlignment="1">
      <alignment horizontal="center"/>
    </xf>
    <xf numFmtId="0" fontId="23" fillId="5" borderId="0" xfId="0" applyFont="1" applyFill="1" applyAlignment="1">
      <alignment horizontal="center"/>
    </xf>
    <xf numFmtId="0" fontId="24" fillId="5" borderId="0" xfId="0" applyFont="1" applyFill="1" applyAlignment="1">
      <alignment horizontal="center"/>
    </xf>
    <xf numFmtId="0" fontId="25" fillId="5" borderId="0" xfId="0" applyFont="1" applyFill="1" applyAlignment="1">
      <alignment horizontal="center"/>
    </xf>
    <xf numFmtId="0" fontId="26" fillId="5" borderId="0" xfId="0" applyFont="1" applyFill="1" applyAlignment="1">
      <alignment horizontal="center"/>
    </xf>
    <xf numFmtId="0" fontId="27" fillId="5" borderId="0" xfId="0" applyFont="1" applyFill="1" applyAlignment="1">
      <alignment horizontal="center"/>
    </xf>
    <xf numFmtId="0" fontId="28" fillId="5" borderId="0" xfId="0" applyFont="1" applyFill="1" applyAlignment="1">
      <alignment horizontal="center"/>
    </xf>
    <xf numFmtId="0" fontId="29" fillId="5" borderId="0" xfId="0" applyFont="1" applyFill="1" applyAlignment="1">
      <alignment horizontal="center"/>
    </xf>
    <xf numFmtId="0" fontId="15" fillId="0" borderId="0" xfId="0" applyFont="1"/>
    <xf numFmtId="0" fontId="15" fillId="4" borderId="3" xfId="0" applyFont="1" applyFill="1" applyBorder="1"/>
    <xf numFmtId="0" fontId="15" fillId="2" borderId="3" xfId="0" applyFont="1" applyFill="1" applyBorder="1"/>
    <xf numFmtId="2" fontId="15" fillId="0" borderId="0" xfId="0" applyNumberFormat="1" applyFont="1"/>
    <xf numFmtId="165" fontId="15" fillId="0" borderId="0" xfId="1" applyNumberFormat="1" applyFont="1"/>
    <xf numFmtId="10" fontId="15" fillId="0" borderId="0" xfId="1" applyNumberFormat="1" applyFont="1"/>
    <xf numFmtId="0" fontId="15" fillId="0" borderId="3" xfId="0" applyFont="1" applyBorder="1"/>
    <xf numFmtId="0" fontId="15" fillId="0" borderId="2" xfId="0" applyFont="1" applyBorder="1"/>
    <xf numFmtId="0" fontId="15" fillId="4" borderId="2" xfId="0" applyFont="1" applyFill="1" applyBorder="1"/>
    <xf numFmtId="0" fontId="31" fillId="7" borderId="3" xfId="0" applyFont="1" applyFill="1" applyBorder="1" applyAlignment="1">
      <alignment horizontal="center"/>
    </xf>
    <xf numFmtId="0" fontId="31" fillId="7" borderId="0" xfId="0" applyFont="1" applyFill="1" applyAlignment="1">
      <alignment horizontal="center"/>
    </xf>
    <xf numFmtId="0" fontId="15" fillId="4" borderId="3" xfId="0" applyFont="1" applyFill="1" applyBorder="1" applyAlignment="1">
      <alignment horizontal="center"/>
    </xf>
    <xf numFmtId="0" fontId="15" fillId="2" borderId="3" xfId="0" applyFont="1" applyFill="1" applyBorder="1" applyAlignment="1">
      <alignment horizontal="center"/>
    </xf>
    <xf numFmtId="2" fontId="15" fillId="0" borderId="0" xfId="0" applyNumberFormat="1" applyFont="1" applyAlignment="1">
      <alignment horizontal="center"/>
    </xf>
    <xf numFmtId="165" fontId="15" fillId="0" borderId="0" xfId="1" applyNumberFormat="1" applyFont="1" applyAlignment="1">
      <alignment horizontal="center"/>
    </xf>
    <xf numFmtId="10" fontId="15" fillId="0" borderId="0" xfId="1" applyNumberFormat="1" applyFont="1" applyAlignment="1">
      <alignment horizontal="center"/>
    </xf>
    <xf numFmtId="0" fontId="15" fillId="0" borderId="3" xfId="0" applyFont="1" applyBorder="1" applyAlignment="1">
      <alignment horizontal="center"/>
    </xf>
    <xf numFmtId="165" fontId="15" fillId="0" borderId="0" xfId="0" applyNumberFormat="1" applyFont="1" applyAlignment="1">
      <alignment horizontal="center"/>
    </xf>
    <xf numFmtId="10" fontId="15" fillId="0" borderId="0" xfId="0" applyNumberFormat="1" applyFont="1" applyAlignment="1">
      <alignment horizontal="center"/>
    </xf>
    <xf numFmtId="0" fontId="15" fillId="2" borderId="0" xfId="0" applyFont="1" applyFill="1" applyAlignment="1">
      <alignment horizontal="center"/>
    </xf>
    <xf numFmtId="165" fontId="15" fillId="2" borderId="0" xfId="0" applyNumberFormat="1" applyFont="1" applyFill="1" applyAlignment="1">
      <alignment horizontal="center"/>
    </xf>
    <xf numFmtId="10" fontId="15" fillId="2" borderId="0" xfId="0" applyNumberFormat="1" applyFont="1" applyFill="1" applyAlignment="1">
      <alignment horizontal="center"/>
    </xf>
    <xf numFmtId="0" fontId="0" fillId="0" borderId="0" xfId="0" pivotButton="1"/>
    <xf numFmtId="0" fontId="0" fillId="0" borderId="0" xfId="0" applyAlignment="1">
      <alignment horizontal="left"/>
    </xf>
    <xf numFmtId="10" fontId="0" fillId="0" borderId="0" xfId="0" applyNumberFormat="1"/>
    <xf numFmtId="4" fontId="32" fillId="2" borderId="1" xfId="0" applyNumberFormat="1" applyFont="1" applyFill="1" applyBorder="1" applyAlignment="1">
      <alignment horizontal="right" vertical="center"/>
    </xf>
    <xf numFmtId="17" fontId="0" fillId="5" borderId="1" xfId="0" applyNumberFormat="1" applyFill="1" applyBorder="1"/>
    <xf numFmtId="17" fontId="0" fillId="0" borderId="0" xfId="0" applyNumberFormat="1"/>
    <xf numFmtId="10" fontId="0" fillId="0" borderId="0" xfId="1" applyNumberFormat="1" applyFont="1"/>
    <xf numFmtId="10" fontId="0" fillId="0" borderId="0" xfId="1" applyNumberFormat="1" applyFont="1" applyAlignment="1">
      <alignment horizontal="right"/>
    </xf>
    <xf numFmtId="0" fontId="0" fillId="5" borderId="0" xfId="0" applyFill="1"/>
    <xf numFmtId="0" fontId="0" fillId="2" borderId="0" xfId="0" applyFill="1" applyAlignment="1">
      <alignment horizontal="left"/>
    </xf>
    <xf numFmtId="10" fontId="0" fillId="2" borderId="0" xfId="0" applyNumberFormat="1" applyFill="1"/>
    <xf numFmtId="10" fontId="0" fillId="5" borderId="0" xfId="0" applyNumberFormat="1" applyFill="1"/>
    <xf numFmtId="0" fontId="1" fillId="2" borderId="0" xfId="0" applyFont="1" applyFill="1"/>
    <xf numFmtId="0" fontId="30" fillId="2" borderId="0" xfId="0" applyFont="1" applyFill="1"/>
    <xf numFmtId="0" fontId="30" fillId="0" borderId="0" xfId="0" applyFont="1"/>
    <xf numFmtId="0" fontId="30" fillId="0" borderId="0" xfId="0" pivotButton="1" applyFont="1"/>
    <xf numFmtId="0" fontId="34" fillId="0" borderId="0" xfId="0" applyFont="1"/>
    <xf numFmtId="17" fontId="30" fillId="5" borderId="1" xfId="0" applyNumberFormat="1" applyFont="1" applyFill="1" applyBorder="1"/>
    <xf numFmtId="4" fontId="35" fillId="2" borderId="1" xfId="0" applyNumberFormat="1" applyFont="1" applyFill="1" applyBorder="1" applyAlignment="1">
      <alignment horizontal="right" vertical="center"/>
    </xf>
    <xf numFmtId="2" fontId="0" fillId="0" borderId="0" xfId="0" applyNumberFormat="1"/>
    <xf numFmtId="17" fontId="15" fillId="0" borderId="0" xfId="0" applyNumberFormat="1" applyFont="1"/>
  </cellXfs>
  <cellStyles count="2">
    <cellStyle name="Normal" xfId="0" builtinId="0"/>
    <cellStyle name="Percent" xfId="1" builtinId="5"/>
  </cellStyles>
  <dxfs count="183">
    <dxf>
      <numFmt numFmtId="0" formatCode="General"/>
    </dxf>
    <dxf>
      <font>
        <b/>
      </font>
    </dxf>
    <dxf>
      <font>
        <b val="0"/>
        <i val="0"/>
        <strike val="0"/>
        <condense val="0"/>
        <extend val="0"/>
        <outline val="0"/>
        <shadow val="0"/>
        <u val="none"/>
        <vertAlign val="baseline"/>
        <sz val="11"/>
        <color theme="1"/>
        <name val="Aptos Narrow"/>
        <family val="2"/>
        <scheme val="minor"/>
      </font>
      <numFmt numFmtId="14" formatCode="0.00%"/>
      <alignment horizontal="righ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dxf>
    <dxf>
      <font>
        <b/>
      </font>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4"/>
      </font>
    </dxf>
    <dxf>
      <font>
        <sz val="24"/>
      </font>
    </dxf>
    <dxf>
      <font>
        <sz val="24"/>
      </font>
    </dxf>
    <dxf>
      <font>
        <sz val="24"/>
      </font>
    </dxf>
    <dxf>
      <font>
        <sz val="24"/>
      </font>
    </dxf>
    <dxf>
      <font>
        <sz val="24"/>
      </font>
    </dxf>
    <dxf>
      <fill>
        <patternFill patternType="solid">
          <bgColor rgb="FFFFFF00"/>
        </patternFill>
      </fill>
    </dxf>
    <dxf>
      <fill>
        <patternFill patternType="solid">
          <bgColor rgb="FFFFFF00"/>
        </patternFill>
      </fill>
    </dxf>
    <dxf>
      <font>
        <b val="0"/>
        <i val="0"/>
        <strike val="0"/>
        <condense val="0"/>
        <extend val="0"/>
        <outline val="0"/>
        <shadow val="0"/>
        <u val="none"/>
        <vertAlign val="baseline"/>
        <sz val="22"/>
        <color theme="1"/>
        <name val="Aptos Narrow"/>
        <family val="2"/>
        <scheme val="minor"/>
      </font>
      <numFmt numFmtId="165" formatCode="0.0%"/>
      <alignment horizontal="center" vertical="bottom" textRotation="0" wrapText="0" indent="0" justifyLastLine="0" shrinkToFit="0" readingOrder="0"/>
    </dxf>
    <dxf>
      <font>
        <strike val="0"/>
        <outline val="0"/>
        <shadow val="0"/>
        <u val="none"/>
        <vertAlign val="baseline"/>
        <sz val="22"/>
        <name val="Aptos Narrow"/>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22"/>
        <color theme="1"/>
        <name val="Aptos Narrow"/>
        <family val="2"/>
        <scheme val="minor"/>
      </font>
      <numFmt numFmtId="14" formatCode="0.00%"/>
      <alignment horizontal="center" vertical="bottom" textRotation="0" wrapText="0" indent="0" justifyLastLine="0" shrinkToFit="0" readingOrder="0"/>
    </dxf>
    <dxf>
      <font>
        <strike val="0"/>
        <outline val="0"/>
        <shadow val="0"/>
        <u val="none"/>
        <vertAlign val="baseline"/>
        <sz val="22"/>
        <name val="Aptos Narrow"/>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22"/>
        <color theme="1"/>
        <name val="Aptos Narrow"/>
        <family val="2"/>
        <scheme val="minor"/>
      </font>
      <numFmt numFmtId="165" formatCode="0.0%"/>
      <alignment horizontal="center" vertical="bottom" textRotation="0" wrapText="0" indent="0" justifyLastLine="0" shrinkToFit="0" readingOrder="0"/>
    </dxf>
    <dxf>
      <font>
        <strike val="0"/>
        <outline val="0"/>
        <shadow val="0"/>
        <u val="none"/>
        <vertAlign val="baseline"/>
        <sz val="22"/>
        <name val="Aptos Narrow"/>
        <family val="2"/>
        <scheme val="minor"/>
      </font>
      <numFmt numFmtId="2" formatCode="0.00"/>
      <alignment horizontal="center" vertical="bottom" textRotation="0" wrapText="0" indent="0" justifyLastLine="0" shrinkToFit="0" readingOrder="0"/>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alignment horizontal="center" vertical="bottom" textRotation="0" wrapText="0" indent="0" justifyLastLine="0" shrinkToFit="0" readingOrder="0"/>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font>
        <strike val="0"/>
        <outline val="0"/>
        <shadow val="0"/>
        <u val="none"/>
        <vertAlign val="baseline"/>
        <sz val="22"/>
        <name val="Aptos Narrow"/>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border outline="0">
        <left style="thin">
          <color theme="9" tint="0.39997558519241921"/>
        </left>
      </border>
    </dxf>
    <dxf>
      <font>
        <b val="0"/>
        <i val="0"/>
        <strike val="0"/>
        <condense val="0"/>
        <extend val="0"/>
        <outline val="0"/>
        <shadow val="0"/>
        <u val="none"/>
        <vertAlign val="baseline"/>
        <sz val="22"/>
        <color theme="1"/>
        <name val="Aptos Narrow"/>
        <family val="2"/>
        <scheme val="minor"/>
      </font>
      <alignment horizontal="center" vertical="bottom" textRotation="0" wrapText="0" indent="0" justifyLastLine="0" shrinkToFit="0" readingOrder="0"/>
    </dxf>
    <dxf>
      <font>
        <b/>
        <i val="0"/>
        <strike val="0"/>
        <condense val="0"/>
        <extend val="0"/>
        <outline val="0"/>
        <shadow val="0"/>
        <u val="none"/>
        <vertAlign val="baseline"/>
        <sz val="22"/>
        <color theme="0"/>
        <name val="Aptos Narrow"/>
        <family val="2"/>
        <scheme val="minor"/>
      </font>
      <fill>
        <patternFill patternType="solid">
          <fgColor theme="9"/>
          <bgColor theme="9"/>
        </patternFill>
      </fill>
      <alignment horizontal="center" vertical="bottom" textRotation="0" wrapText="0" indent="0" justifyLastLine="0" shrinkToFit="0" readingOrder="0"/>
    </dxf>
    <dxf>
      <font>
        <sz val="22"/>
      </font>
    </dxf>
    <dxf>
      <font>
        <sz val="22"/>
      </font>
    </dxf>
    <dxf>
      <font>
        <sz val="22"/>
      </font>
    </dxf>
    <dxf>
      <font>
        <sz val="22"/>
      </font>
    </dxf>
    <dxf>
      <font>
        <sz val="22"/>
      </font>
    </dxf>
    <dxf>
      <font>
        <sz val="22"/>
      </font>
    </dxf>
    <dxf>
      <fill>
        <patternFill patternType="solid">
          <bgColor rgb="FFFFFF00"/>
        </patternFill>
      </fill>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strike val="0"/>
        <outline val="0"/>
        <shadow val="0"/>
        <u val="none"/>
        <vertAlign val="baseline"/>
        <sz val="22"/>
        <color theme="1"/>
        <name val="Aptos Narrow"/>
        <family val="2"/>
        <scheme val="minor"/>
      </font>
      <numFmt numFmtId="14" formatCode="0.00%"/>
    </dxf>
    <dxf>
      <font>
        <strike val="0"/>
        <outline val="0"/>
        <shadow val="0"/>
        <u val="none"/>
        <vertAlign val="baseline"/>
        <sz val="22"/>
        <color theme="1"/>
        <name val="Aptos Narrow"/>
        <family val="2"/>
        <scheme val="minor"/>
      </font>
    </dxf>
    <dxf>
      <font>
        <strike val="0"/>
        <outline val="0"/>
        <shadow val="0"/>
        <u val="none"/>
        <vertAlign val="baseline"/>
        <sz val="22"/>
        <color theme="1"/>
        <name val="Aptos Narrow"/>
        <family val="2"/>
        <scheme val="minor"/>
      </font>
    </dxf>
    <dxf>
      <font>
        <strike val="0"/>
        <outline val="0"/>
        <shadow val="0"/>
        <u val="none"/>
        <vertAlign val="baseline"/>
        <sz val="22"/>
        <color theme="1"/>
        <name val="Aptos Narrow"/>
        <family val="2"/>
        <scheme val="minor"/>
      </font>
    </dxf>
    <dxf>
      <font>
        <strike val="0"/>
        <outline val="0"/>
        <shadow val="0"/>
        <u val="none"/>
        <vertAlign val="baseline"/>
        <sz val="24"/>
        <color theme="1"/>
        <name val="Aptos Narrow"/>
        <family val="2"/>
        <scheme val="minor"/>
      </font>
      <numFmt numFmtId="14" formatCode="0.00%"/>
    </dxf>
    <dxf>
      <font>
        <b val="0"/>
        <i val="0"/>
        <strike val="0"/>
        <condense val="0"/>
        <extend val="0"/>
        <outline val="0"/>
        <shadow val="0"/>
        <u val="none"/>
        <vertAlign val="baseline"/>
        <sz val="24"/>
        <color theme="1"/>
        <name val="Aptos Narrow"/>
        <family val="2"/>
        <scheme val="minor"/>
      </font>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24"/>
        <color theme="1"/>
        <name val="Aptos Narrow"/>
        <family val="2"/>
        <scheme val="minor"/>
      </font>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24"/>
        <color theme="1"/>
        <name val="Aptos Narrow"/>
        <family val="2"/>
        <scheme val="minor"/>
      </font>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24"/>
        <color theme="1"/>
        <name val="Aptos Narrow"/>
        <family val="2"/>
        <scheme val="minor"/>
      </font>
      <border diagonalUp="0" diagonalDown="0" outline="0">
        <left style="thin">
          <color theme="9" tint="0.39997558519241921"/>
        </left>
        <right/>
        <top style="thin">
          <color theme="9" tint="0.39997558519241921"/>
        </top>
        <bottom style="thin">
          <color theme="9" tint="0.39997558519241921"/>
        </bottom>
      </border>
    </dxf>
    <dxf>
      <font>
        <strike val="0"/>
        <outline val="0"/>
        <shadow val="0"/>
        <u val="none"/>
        <vertAlign val="baseline"/>
        <sz val="24"/>
        <color theme="1"/>
        <name val="Aptos Narrow"/>
        <family val="2"/>
        <scheme val="minor"/>
      </font>
    </dxf>
    <dxf>
      <font>
        <strike val="0"/>
        <outline val="0"/>
        <shadow val="0"/>
        <u val="none"/>
        <vertAlign val="baseline"/>
        <sz val="24"/>
        <color theme="1"/>
        <name val="Aptos Narrow"/>
        <family val="2"/>
        <scheme val="minor"/>
      </font>
      <alignment horizontal="center" vertical="bottom" textRotation="0" wrapText="0" indent="0" justifyLastLine="0" shrinkToFit="0" readingOrder="0"/>
    </dxf>
    <dxf>
      <alignment horizontal="center"/>
    </dxf>
    <dxf>
      <alignment horizontal="center"/>
    </dxf>
    <dxf>
      <font>
        <sz val="24"/>
      </font>
    </dxf>
    <dxf>
      <font>
        <sz val="24"/>
      </font>
    </dxf>
    <dxf>
      <font>
        <sz val="24"/>
      </font>
    </dxf>
    <dxf>
      <font>
        <sz val="24"/>
      </font>
    </dxf>
    <dxf>
      <font>
        <sz val="24"/>
      </font>
    </dxf>
    <dxf>
      <font>
        <sz val="24"/>
      </font>
    </dxf>
    <dxf>
      <fill>
        <patternFill patternType="solid">
          <bgColor rgb="FFFFFF00"/>
        </patternFill>
      </fill>
    </dxf>
    <dxf>
      <font>
        <sz val="22"/>
      </font>
    </dxf>
    <dxf>
      <numFmt numFmtId="14" formatCode="0.0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4"/>
        <family val="2"/>
      </font>
      <numFmt numFmtId="14" formatCode="0.00%"/>
      <border diagonalUp="0" diagonalDown="0" outline="0">
        <left/>
        <right/>
        <top style="thin">
          <color indexed="64"/>
        </top>
        <bottom style="thin">
          <color indexed="64"/>
        </bottom>
      </border>
    </dxf>
    <dxf>
      <font>
        <b/>
        <i val="0"/>
        <strike val="0"/>
        <condense val="0"/>
        <extend val="0"/>
        <outline val="0"/>
        <shadow val="0"/>
        <u val="none"/>
        <vertAlign val="baseline"/>
        <sz val="14"/>
        <color theme="7" tint="0.59999389629810485"/>
        <name val="Arial"/>
        <family val="2"/>
        <scheme val="none"/>
      </font>
      <border diagonalUp="0" diagonalDown="0" outline="0">
        <left style="thin">
          <color indexed="64"/>
        </left>
        <right style="thin">
          <color indexed="64"/>
        </right>
        <top/>
        <bottom style="thin">
          <color indexed="64"/>
        </bottom>
      </border>
    </dxf>
    <dxf>
      <font>
        <b/>
        <i val="0"/>
        <strike val="0"/>
        <condense val="0"/>
        <extend val="0"/>
        <outline val="0"/>
        <shadow val="0"/>
        <u val="none"/>
        <vertAlign val="baseline"/>
        <sz val="14"/>
        <color theme="1"/>
        <name val="Aptos Narrow"/>
        <family val="2"/>
        <scheme val="minor"/>
      </font>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4"/>
        <color theme="1"/>
        <name val="Aptos Narrow"/>
        <family val="2"/>
        <scheme val="minor"/>
      </font>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7" tint="0.59999389629810485"/>
        <name val="Arial"/>
        <family val="2"/>
        <scheme val="none"/>
      </font>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4"/>
        <color theme="1"/>
        <name val="Aptos Narrow"/>
        <family val="2"/>
        <scheme val="minor"/>
      </font>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7" tint="0.59999389629810485"/>
        <name val="Arial"/>
        <family val="2"/>
        <scheme val="none"/>
      </font>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4"/>
        <color theme="1"/>
        <name val="Aptos Narrow"/>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4"/>
      </font>
      <border diagonalUp="0" diagonalDown="0">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7" tint="0.59999389629810485"/>
        <name val="Arial"/>
        <family val="2"/>
        <scheme val="none"/>
      </font>
      <border diagonalUp="0" diagonalDown="0" outline="0">
        <left style="thin">
          <color indexed="64"/>
        </left>
        <right style="thin">
          <color indexed="64"/>
        </right>
        <top/>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outline="0">
        <top style="thin">
          <color indexed="64"/>
        </top>
        <bottom style="thin">
          <color indexed="64"/>
        </bottom>
      </border>
    </dxf>
    <dxf>
      <font>
        <strike val="0"/>
        <outline val="0"/>
        <shadow val="0"/>
        <u val="none"/>
        <vertAlign val="baseline"/>
        <sz val="14"/>
        <family val="2"/>
      </font>
    </dxf>
    <dxf>
      <border outline="0">
        <bottom style="thin">
          <color indexed="64"/>
        </bottom>
      </border>
    </dxf>
    <dxf>
      <font>
        <b/>
        <i val="0"/>
        <strike val="0"/>
        <condense val="0"/>
        <extend val="0"/>
        <outline val="0"/>
        <shadow val="0"/>
        <u val="none"/>
        <vertAlign val="baseline"/>
        <sz val="14"/>
        <color theme="7" tint="0.59999389629810485"/>
        <name val="Arial"/>
        <family val="2"/>
        <scheme val="none"/>
      </font>
      <border diagonalUp="0" diagonalDown="0">
        <left style="thin">
          <color indexed="64"/>
        </left>
        <right style="thin">
          <color indexed="64"/>
        </right>
        <top/>
        <bottom/>
        <vertical style="thin">
          <color indexed="64"/>
        </vertical>
        <horizontal style="thin">
          <color indexed="64"/>
        </horizontal>
      </border>
    </dxf>
    <dxf>
      <numFmt numFmtId="14" formatCode="0.0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4"/>
        <family val="2"/>
      </font>
      <numFmt numFmtId="14" formatCode="0.0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4"/>
        <color theme="7" tint="0.59999389629810485"/>
        <name val="Arial"/>
        <family val="2"/>
        <scheme val="none"/>
      </font>
      <border diagonalUp="0" diagonalDown="0" outline="0">
        <left style="thin">
          <color indexed="64"/>
        </left>
        <right style="thin">
          <color indexed="64"/>
        </right>
        <top/>
        <bottom style="thin">
          <color indexed="64"/>
        </bottom>
      </border>
    </dxf>
    <dxf>
      <font>
        <b/>
        <i val="0"/>
        <strike val="0"/>
        <condense val="0"/>
        <extend val="0"/>
        <outline val="0"/>
        <shadow val="0"/>
        <u val="none"/>
        <vertAlign val="baseline"/>
        <sz val="14"/>
        <color theme="1"/>
        <name val="Aptos Narrow"/>
        <family val="2"/>
        <scheme val="minor"/>
      </font>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4"/>
      </font>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7" tint="0.59999389629810485"/>
        <name val="Arial"/>
        <family val="2"/>
        <scheme val="none"/>
      </font>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4"/>
        <color theme="1"/>
        <name val="Aptos Narrow"/>
        <family val="2"/>
        <scheme val="minor"/>
      </font>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7" tint="0.59999389629810485"/>
        <name val="Arial"/>
        <family val="2"/>
        <scheme val="none"/>
      </font>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4"/>
        <color theme="1"/>
        <name val="Aptos Narrow"/>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4"/>
      </font>
      <border diagonalUp="0" diagonalDown="0">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7" tint="0.59999389629810485"/>
        <name val="Arial"/>
        <family val="2"/>
        <scheme val="none"/>
      </font>
      <border diagonalUp="0" diagonalDown="0" outline="0">
        <left style="thin">
          <color indexed="64"/>
        </left>
        <right style="thin">
          <color indexed="64"/>
        </right>
        <top/>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outline="0">
        <top style="thin">
          <color indexed="64"/>
        </top>
        <bottom style="thin">
          <color indexed="64"/>
        </bottom>
      </border>
    </dxf>
    <dxf>
      <font>
        <strike val="0"/>
        <outline val="0"/>
        <shadow val="0"/>
        <u val="none"/>
        <vertAlign val="baseline"/>
        <sz val="14"/>
        <family val="2"/>
      </font>
    </dxf>
    <dxf>
      <border outline="0">
        <bottom style="thin">
          <color indexed="64"/>
        </bottom>
      </border>
    </dxf>
    <dxf>
      <font>
        <b/>
        <i val="0"/>
        <strike val="0"/>
        <condense val="0"/>
        <extend val="0"/>
        <outline val="0"/>
        <shadow val="0"/>
        <u val="none"/>
        <vertAlign val="baseline"/>
        <sz val="14"/>
        <color theme="7" tint="0.59999389629810485"/>
        <name val="Arial"/>
        <family val="2"/>
        <scheme val="none"/>
      </font>
      <border diagonalUp="0" diagonalDown="0">
        <left style="thin">
          <color indexed="64"/>
        </left>
        <right style="thin">
          <color indexed="64"/>
        </right>
        <top/>
        <bottom/>
        <vertical style="thin">
          <color indexed="64"/>
        </vertical>
        <horizontal style="thin">
          <color indexed="64"/>
        </horizontal>
      </border>
    </dxf>
    <dxf>
      <numFmt numFmtId="14" formatCode="0.0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4"/>
        <family val="2"/>
      </font>
      <numFmt numFmtId="14" formatCode="0.0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4"/>
        <color theme="7" tint="0.59999389629810485"/>
        <name val="Arial"/>
        <family val="2"/>
        <scheme val="none"/>
      </font>
      <border diagonalUp="0" diagonalDown="0" outline="0">
        <left style="thin">
          <color indexed="64"/>
        </left>
        <right style="thin">
          <color indexed="64"/>
        </right>
        <top/>
        <bottom style="thin">
          <color indexed="64"/>
        </bottom>
      </border>
    </dxf>
    <dxf>
      <font>
        <b/>
        <i val="0"/>
        <strike val="0"/>
        <condense val="0"/>
        <extend val="0"/>
        <outline val="0"/>
        <shadow val="0"/>
        <u val="none"/>
        <vertAlign val="baseline"/>
        <sz val="14"/>
        <color theme="1"/>
        <name val="Aptos Narrow"/>
        <family val="2"/>
        <scheme val="minor"/>
      </font>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4"/>
      </font>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7" tint="0.59999389629810485"/>
        <name val="Arial"/>
        <family val="2"/>
        <scheme val="none"/>
      </font>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4"/>
        <color theme="1"/>
        <name val="Aptos Narrow"/>
        <family val="2"/>
        <scheme val="minor"/>
      </font>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7" tint="0.59999389629810485"/>
        <name val="Arial"/>
        <family val="2"/>
        <scheme val="none"/>
      </font>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4"/>
        <color theme="1"/>
        <name val="Aptos Narrow"/>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4"/>
      </font>
      <border diagonalUp="0" diagonalDown="0">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7" tint="0.59999389629810485"/>
        <name val="Arial"/>
        <family val="2"/>
        <scheme val="none"/>
      </font>
      <border diagonalUp="0" diagonalDown="0" outline="0">
        <left style="thin">
          <color indexed="64"/>
        </left>
        <right style="thin">
          <color indexed="64"/>
        </right>
        <top/>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outline="0">
        <top style="thin">
          <color indexed="64"/>
        </top>
        <bottom style="thin">
          <color indexed="64"/>
        </bottom>
      </border>
    </dxf>
    <dxf>
      <font>
        <strike val="0"/>
        <outline val="0"/>
        <shadow val="0"/>
        <u val="none"/>
        <vertAlign val="baseline"/>
        <sz val="14"/>
        <family val="2"/>
      </font>
    </dxf>
    <dxf>
      <border outline="0">
        <bottom style="thin">
          <color indexed="64"/>
        </bottom>
      </border>
    </dxf>
    <dxf>
      <font>
        <b/>
        <i val="0"/>
        <strike val="0"/>
        <condense val="0"/>
        <extend val="0"/>
        <outline val="0"/>
        <shadow val="0"/>
        <u val="none"/>
        <vertAlign val="baseline"/>
        <sz val="14"/>
        <color theme="7" tint="0.59999389629810485"/>
        <name val="Arial"/>
        <family val="2"/>
        <scheme val="none"/>
      </font>
      <border diagonalUp="0" diagonalDown="0">
        <left style="thin">
          <color indexed="64"/>
        </left>
        <right style="thin">
          <color indexed="64"/>
        </right>
        <top/>
        <bottom/>
        <vertical style="thin">
          <color indexed="64"/>
        </vertical>
        <horizontal style="thin">
          <color indexed="64"/>
        </horizontal>
      </border>
    </dxf>
    <dxf>
      <fill>
        <patternFill patternType="solid">
          <bgColor rgb="FFFFFF00"/>
        </patternFill>
      </fill>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b/>
      </font>
    </dxf>
    <dxf>
      <font>
        <sz val="14"/>
      </font>
    </dxf>
    <dxf>
      <font>
        <sz val="14"/>
      </font>
    </dxf>
    <dxf>
      <font>
        <sz val="14"/>
      </font>
    </dxf>
    <dxf>
      <font>
        <sz val="14"/>
      </font>
    </dxf>
    <dxf>
      <font>
        <sz val="14"/>
      </font>
    </dxf>
    <dxf>
      <font>
        <sz val="14"/>
      </font>
    </dxf>
    <dxf>
      <fill>
        <patternFill patternType="solid">
          <bgColor rgb="FFFFFF00"/>
        </patternFill>
      </fill>
    </dxf>
    <dxf>
      <alignment horizontal="center"/>
    </dxf>
    <dxf>
      <alignment horizontal="center"/>
    </dxf>
    <dxf>
      <font>
        <sz val="22"/>
      </font>
    </dxf>
    <dxf>
      <font>
        <sz val="22"/>
      </font>
    </dxf>
    <dxf>
      <font>
        <sz val="22"/>
      </font>
    </dxf>
    <dxf>
      <font>
        <sz val="22"/>
      </font>
    </dxf>
    <dxf>
      <font>
        <sz val="22"/>
      </font>
    </dxf>
    <dxf>
      <font>
        <sz val="22"/>
      </font>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SHARE OF CPI FOR RURAL+URBAN AREA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618-438F-BFF5-F0A93CC22A5F}"/>
              </c:ext>
            </c:extLst>
          </c:dPt>
          <c:dPt>
            <c:idx val="1"/>
            <c:bubble3D val="0"/>
            <c:explosion val="8"/>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6618-438F-BFF5-F0A93CC22A5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E4C-4431-BF47-3BC151F6FBC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E4C-4431-BF47-3BC151F6FBC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E4C-4431-BF47-3BC151F6FBCF}"/>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EE4C-4431-BF47-3BC151F6FBCF}"/>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EE4C-4431-BF47-3BC151F6FBCF}"/>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EE4C-4431-BF47-3BC151F6FBCF}"/>
              </c:ext>
            </c:extLst>
          </c:dPt>
          <c:dLbls>
            <c:dLbl>
              <c:idx val="0"/>
              <c:layout>
                <c:manualLayout>
                  <c:x val="3.6421402316396942E-2"/>
                  <c:y val="2.0279353685820436E-3"/>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618-438F-BFF5-F0A93CC22A5F}"/>
                </c:ext>
              </c:extLst>
            </c:dLbl>
            <c:dLbl>
              <c:idx val="2"/>
              <c:layout>
                <c:manualLayout>
                  <c:x val="2.9676698183730837E-2"/>
                  <c:y val="8.1117414743281744E-3"/>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E4C-4431-BF47-3BC151F6FBCF}"/>
                </c:ext>
              </c:extLst>
            </c:dLbl>
            <c:dLbl>
              <c:idx val="3"/>
              <c:layout>
                <c:manualLayout>
                  <c:x val="-1.7536230744931859E-2"/>
                  <c:y val="1.2167612211492113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E4C-4431-BF47-3BC151F6FBCF}"/>
                </c:ext>
              </c:extLst>
            </c:dLbl>
            <c:dLbl>
              <c:idx val="6"/>
              <c:layout>
                <c:manualLayout>
                  <c:x val="-8.0936449591993195E-3"/>
                  <c:y val="0"/>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EE4C-4431-BF47-3BC151F6FBCF}"/>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'Task 1'!$B$17:$B$24</c:f>
              <c:strCache>
                <c:ptCount val="8"/>
                <c:pt idx="0">
                  <c:v>EDUCATION</c:v>
                </c:pt>
                <c:pt idx="1">
                  <c:v>FOOD</c:v>
                </c:pt>
                <c:pt idx="2">
                  <c:v>FUEL AND LIGHT</c:v>
                </c:pt>
                <c:pt idx="3">
                  <c:v>GI</c:v>
                </c:pt>
                <c:pt idx="4">
                  <c:v>HEALTH</c:v>
                </c:pt>
                <c:pt idx="5">
                  <c:v>HOUSING</c:v>
                </c:pt>
                <c:pt idx="6">
                  <c:v>LUXARY</c:v>
                </c:pt>
                <c:pt idx="7">
                  <c:v>MIS</c:v>
                </c:pt>
              </c:strCache>
            </c:strRef>
          </c:cat>
          <c:val>
            <c:numRef>
              <c:f>'Task 1'!$C$17:$C$24</c:f>
              <c:numCache>
                <c:formatCode>0.00%</c:formatCode>
                <c:ptCount val="8"/>
                <c:pt idx="0">
                  <c:v>3.6640115858073863E-2</c:v>
                </c:pt>
                <c:pt idx="1">
                  <c:v>0.48298334540188281</c:v>
                </c:pt>
                <c:pt idx="2">
                  <c:v>3.7819385538429721E-2</c:v>
                </c:pt>
                <c:pt idx="3">
                  <c:v>3.7053894693286446E-2</c:v>
                </c:pt>
                <c:pt idx="4">
                  <c:v>3.8419364849487957E-2</c:v>
                </c:pt>
                <c:pt idx="5">
                  <c:v>7.2576807696286341E-2</c:v>
                </c:pt>
                <c:pt idx="6">
                  <c:v>0.22406123926761151</c:v>
                </c:pt>
                <c:pt idx="7">
                  <c:v>3.6350470673425062E-2</c:v>
                </c:pt>
              </c:numCache>
            </c:numRef>
          </c:val>
          <c:extLst>
            <c:ext xmlns:c16="http://schemas.microsoft.com/office/drawing/2014/chart" uri="{C3380CC4-5D6E-409C-BE32-E72D297353CC}">
              <c16:uniqueId val="{00000000-6618-438F-BFF5-F0A93CC22A5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CPI CASE STUDY.xlsx]Raw data for task 1!PivotTable2</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0" normalizeH="0" baseline="0">
                <a:solidFill>
                  <a:schemeClr val="bg1"/>
                </a:solidFill>
                <a:effectLst>
                  <a:outerShdw blurRad="50800" dist="38100" dir="5400000" algn="t" rotWithShape="0">
                    <a:prstClr val="black">
                      <a:alpha val="40000"/>
                    </a:prstClr>
                  </a:outerShdw>
                </a:effectLst>
              </a:rPr>
              <a:t>% SHARE OF CPI FOR URBAN AREA</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851333539639422E-3"/>
              <c:y val="7.1077598351053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608778706155181E-2"/>
              <c:y val="-2.64133932410990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375526749112689E-2"/>
              <c:y val="4.03220783842697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'Raw data for task 1'!$J$49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C77-4318-985F-3F8D9C8F0AA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72B-40FE-A39B-384AB111727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C77-4318-985F-3F8D9C8F0AA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C77-4318-985F-3F8D9C8F0AA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C77-4318-985F-3F8D9C8F0AA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72B-40FE-A39B-384AB111727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C72B-40FE-A39B-384AB111727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C77-4318-985F-3F8D9C8F0AA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C77-4318-985F-3F8D9C8F0AAF}"/>
              </c:ext>
            </c:extLst>
          </c:dPt>
          <c:dLbls>
            <c:dLbl>
              <c:idx val="1"/>
              <c:layout>
                <c:manualLayout>
                  <c:x val="2.8851333539639422E-3"/>
                  <c:y val="7.107759835105358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2B-40FE-A39B-384AB1117274}"/>
                </c:ext>
              </c:extLst>
            </c:dLbl>
            <c:dLbl>
              <c:idx val="5"/>
              <c:layout>
                <c:manualLayout>
                  <c:x val="-3.2608778706155181E-2"/>
                  <c:y val="-2.641339324109909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2B-40FE-A39B-384AB1117274}"/>
                </c:ext>
              </c:extLst>
            </c:dLbl>
            <c:dLbl>
              <c:idx val="6"/>
              <c:layout>
                <c:manualLayout>
                  <c:x val="-3.1375526749112689E-2"/>
                  <c:y val="4.032207838426976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2B-40FE-A39B-384AB11172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'Raw data for task 1'!$I$50:$I$59</c:f>
              <c:strCache>
                <c:ptCount val="9"/>
                <c:pt idx="0">
                  <c:v>EDUCATION</c:v>
                </c:pt>
                <c:pt idx="1">
                  <c:v>FOOD</c:v>
                </c:pt>
                <c:pt idx="2">
                  <c:v>FUEL AND LIGHT</c:v>
                </c:pt>
                <c:pt idx="3">
                  <c:v>GI</c:v>
                </c:pt>
                <c:pt idx="4">
                  <c:v>HEALTH</c:v>
                </c:pt>
                <c:pt idx="5">
                  <c:v>HOUSING</c:v>
                </c:pt>
                <c:pt idx="6">
                  <c:v>LUXARY</c:v>
                </c:pt>
                <c:pt idx="7">
                  <c:v>MIS</c:v>
                </c:pt>
                <c:pt idx="8">
                  <c:v>TRANSPORTATION</c:v>
                </c:pt>
              </c:strCache>
            </c:strRef>
          </c:cat>
          <c:val>
            <c:numRef>
              <c:f>'Raw data for task 1'!$J$50:$J$59</c:f>
              <c:numCache>
                <c:formatCode>0.00%</c:formatCode>
                <c:ptCount val="9"/>
                <c:pt idx="0">
                  <c:v>3.6272333008238053E-2</c:v>
                </c:pt>
                <c:pt idx="1">
                  <c:v>0.49249859932352513</c:v>
                </c:pt>
                <c:pt idx="2">
                  <c:v>3.8056898591023215E-2</c:v>
                </c:pt>
                <c:pt idx="3">
                  <c:v>3.6977858936315902E-2</c:v>
                </c:pt>
                <c:pt idx="4">
                  <c:v>3.7807889439936911E-2</c:v>
                </c:pt>
                <c:pt idx="5">
                  <c:v>7.1735386275445609E-2</c:v>
                </c:pt>
                <c:pt idx="6">
                  <c:v>0.21775850262497143</c:v>
                </c:pt>
                <c:pt idx="7">
                  <c:v>3.5608308605341241E-2</c:v>
                </c:pt>
                <c:pt idx="8">
                  <c:v>3.3284223195202418E-2</c:v>
                </c:pt>
              </c:numCache>
            </c:numRef>
          </c:val>
          <c:extLst>
            <c:ext xmlns:c16="http://schemas.microsoft.com/office/drawing/2014/chart" uri="{C3380CC4-5D6E-409C-BE32-E72D297353CC}">
              <c16:uniqueId val="{00000000-C72B-40FE-A39B-384AB111727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5.9066579559651111E-2"/>
          <c:y val="0.81497041683348903"/>
          <c:w val="0.83577252079297948"/>
          <c:h val="0.162430713110013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CPI CASE STUDY.xlsx]Raw data for task 1!PivotTable3</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a:t>Total </a:t>
            </a:r>
            <a:r>
              <a:rPr lang="en-US" sz="1600" b="1" i="0" u="none" strike="noStrike" kern="1200" spc="0" normalizeH="0" baseline="0">
                <a:solidFill>
                  <a:schemeClr val="bg1"/>
                </a:solidFill>
                <a:effectLst>
                  <a:outerShdw blurRad="50800" dist="38100" dir="5400000" algn="t" rotWithShape="0">
                    <a:prstClr val="black">
                      <a:alpha val="40000"/>
                    </a:prstClr>
                  </a:outerShdw>
                </a:effectLst>
              </a:rPr>
              <a:t>% SHARE OF CPI FOR RURAL AREA</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381591562799617E-2"/>
              <c:y val="2.43080115737038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142189765614777E-3"/>
              <c:y val="1.9873754010868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6663420959672174"/>
          <c:y val="0.17499081814330261"/>
          <c:w val="0.41358181126880328"/>
          <c:h val="0.6167304639096981"/>
        </c:manualLayout>
      </c:layout>
      <c:pieChart>
        <c:varyColors val="1"/>
        <c:ser>
          <c:idx val="0"/>
          <c:order val="0"/>
          <c:tx>
            <c:strRef>
              <c:f>'Raw data for task 1'!$T$5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E8E-42FE-8809-6FC1F5092DD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542-4AE9-8D73-90B17053AD6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E8E-42FE-8809-6FC1F5092DD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E8E-42FE-8809-6FC1F5092DD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E8E-42FE-8809-6FC1F5092DD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E8E-42FE-8809-6FC1F5092DD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542-4AE9-8D73-90B17053AD6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E8E-42FE-8809-6FC1F5092DD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E8E-42FE-8809-6FC1F5092DDF}"/>
              </c:ext>
            </c:extLst>
          </c:dPt>
          <c:dLbls>
            <c:dLbl>
              <c:idx val="1"/>
              <c:layout>
                <c:manualLayout>
                  <c:x val="1.4381591562799617E-2"/>
                  <c:y val="2.430801157370383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542-4AE9-8D73-90B17053AD60}"/>
                </c:ext>
              </c:extLst>
            </c:dLbl>
            <c:dLbl>
              <c:idx val="6"/>
              <c:layout>
                <c:manualLayout>
                  <c:x val="-9.7142189765614777E-3"/>
                  <c:y val="1.987375401086810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542-4AE9-8D73-90B17053AD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'Raw data for task 1'!$S$6:$S$15</c:f>
              <c:strCache>
                <c:ptCount val="9"/>
                <c:pt idx="0">
                  <c:v>EDUCATION</c:v>
                </c:pt>
                <c:pt idx="1">
                  <c:v>FOOD</c:v>
                </c:pt>
                <c:pt idx="2">
                  <c:v>FUEL AND LIGHT</c:v>
                </c:pt>
                <c:pt idx="3">
                  <c:v>GI</c:v>
                </c:pt>
                <c:pt idx="4">
                  <c:v>HEALTH</c:v>
                </c:pt>
                <c:pt idx="5">
                  <c:v>HOUSING</c:v>
                </c:pt>
                <c:pt idx="6">
                  <c:v>LUXARY</c:v>
                </c:pt>
                <c:pt idx="7">
                  <c:v>MIS</c:v>
                </c:pt>
                <c:pt idx="8">
                  <c:v>TRANSPORTATION</c:v>
                </c:pt>
              </c:strCache>
            </c:strRef>
          </c:cat>
          <c:val>
            <c:numRef>
              <c:f>'Raw data for task 1'!$T$6:$T$15</c:f>
              <c:numCache>
                <c:formatCode>0.00%</c:formatCode>
                <c:ptCount val="9"/>
                <c:pt idx="0">
                  <c:v>3.7109913677771514E-2</c:v>
                </c:pt>
                <c:pt idx="1">
                  <c:v>0.47584253705845792</c:v>
                </c:pt>
                <c:pt idx="2">
                  <c:v>3.7562724604510822E-2</c:v>
                </c:pt>
                <c:pt idx="3">
                  <c:v>3.7007002103512578E-2</c:v>
                </c:pt>
                <c:pt idx="4">
                  <c:v>3.8653587291655522E-2</c:v>
                </c:pt>
                <c:pt idx="5">
                  <c:v>7.4042819447817654E-2</c:v>
                </c:pt>
                <c:pt idx="6">
                  <c:v>0.2279079723538347</c:v>
                </c:pt>
                <c:pt idx="7">
                  <c:v>3.6945255158957219E-2</c:v>
                </c:pt>
                <c:pt idx="8">
                  <c:v>3.4928188303482113E-2</c:v>
                </c:pt>
              </c:numCache>
            </c:numRef>
          </c:val>
          <c:extLst>
            <c:ext xmlns:c16="http://schemas.microsoft.com/office/drawing/2014/chart" uri="{C3380CC4-5D6E-409C-BE32-E72D297353CC}">
              <c16:uniqueId val="{00000000-C542-4AE9-8D73-90B17053AD6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11378258168678046"/>
          <c:y val="0.84585255562576134"/>
          <c:w val="0.76997077896504529"/>
          <c:h val="0.13214796667830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CPI CASE STUDY.xlsx]Task 2!PivotTable2</c:name>
    <c:fmtId val="1"/>
  </c:pivotSource>
  <c:chart>
    <c:title>
      <c:tx>
        <c:rich>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r>
              <a:rPr lang="en-US" sz="2000"/>
              <a:t>Growth rate YoY with % inflation rate</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17"/>
          <c:spPr>
            <a:solidFill>
              <a:schemeClr val="accent1"/>
            </a:solidFill>
            <a:ln>
              <a:noFill/>
            </a:ln>
            <a:effectLst/>
          </c:spPr>
        </c:marker>
      </c:pivotFmt>
      <c:pivotFmt>
        <c:idx val="2"/>
        <c:spPr>
          <a:ln w="31750" cap="rnd">
            <a:solidFill>
              <a:schemeClr val="accent1"/>
            </a:solidFill>
            <a:round/>
          </a:ln>
          <a:effectLst/>
        </c:spPr>
        <c:marker>
          <c:symbol val="circle"/>
          <c:size val="17"/>
          <c:spPr>
            <a:solidFill>
              <a:schemeClr val="accent1"/>
            </a:solidFill>
            <a:ln>
              <a:noFill/>
            </a:ln>
            <a:effectLst/>
          </c:spPr>
        </c:marker>
        <c:dLbl>
          <c:idx val="0"/>
          <c:layout>
            <c:manualLayout>
              <c:x val="-4.4911133275488763E-2"/>
              <c:y val="-6.58853330842255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17"/>
          <c:spPr>
            <a:solidFill>
              <a:schemeClr val="accent1"/>
            </a:solidFill>
            <a:ln>
              <a:noFill/>
            </a:ln>
            <a:effectLst/>
          </c:spPr>
        </c:marker>
      </c:pivotFmt>
      <c:pivotFmt>
        <c:idx val="4"/>
        <c:spPr>
          <a:ln w="31750" cap="rnd">
            <a:solidFill>
              <a:schemeClr val="accent1"/>
            </a:solidFill>
            <a:round/>
          </a:ln>
          <a:effectLst/>
        </c:spPr>
        <c:marker>
          <c:symbol val="circle"/>
          <c:size val="17"/>
          <c:spPr>
            <a:solidFill>
              <a:schemeClr val="accent1"/>
            </a:solidFill>
            <a:ln>
              <a:noFill/>
            </a:ln>
            <a:effectLst/>
          </c:spPr>
        </c:marker>
      </c:pivotFmt>
      <c:pivotFmt>
        <c:idx val="5"/>
        <c:spPr>
          <a:ln w="31750" cap="rnd">
            <a:solidFill>
              <a:schemeClr val="accent1"/>
            </a:solidFill>
            <a:round/>
          </a:ln>
          <a:effectLst/>
        </c:spPr>
        <c:marker>
          <c:symbol val="circle"/>
          <c:size val="17"/>
          <c:spPr>
            <a:solidFill>
              <a:schemeClr val="accent1"/>
            </a:solidFill>
            <a:ln>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5F2749B-E309-490E-976A-1F2761F0DF16}"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8.031932934828373E-2"/>
          <c:y val="0.12803875231903764"/>
          <c:w val="0.91646883726722872"/>
          <c:h val="0.74686821923292668"/>
        </c:manualLayout>
      </c:layout>
      <c:lineChart>
        <c:grouping val="standard"/>
        <c:varyColors val="0"/>
        <c:ser>
          <c:idx val="0"/>
          <c:order val="0"/>
          <c:tx>
            <c:strRef>
              <c:f>'Task 2'!$F$28</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Pt>
            <c:idx val="1"/>
            <c:marker>
              <c:symbol val="circle"/>
              <c:size val="17"/>
              <c:spPr>
                <a:solidFill>
                  <a:schemeClr val="accent1"/>
                </a:solidFill>
                <a:ln>
                  <a:noFill/>
                </a:ln>
                <a:effectLst/>
              </c:spPr>
            </c:marker>
            <c:bubble3D val="0"/>
            <c:spPr>
              <a:ln w="31750" cap="rnd">
                <a:solidFill>
                  <a:schemeClr val="accent1"/>
                </a:solidFill>
                <a:round/>
              </a:ln>
              <a:effectLst/>
            </c:spPr>
            <c:extLst>
              <c:ext xmlns:c16="http://schemas.microsoft.com/office/drawing/2014/chart" uri="{C3380CC4-5D6E-409C-BE32-E72D297353CC}">
                <c16:uniqueId val="{00000001-2C9B-43EC-B3F9-DCCCACD845B5}"/>
              </c:ext>
            </c:extLst>
          </c:dPt>
          <c:dPt>
            <c:idx val="5"/>
            <c:marker>
              <c:symbol val="circle"/>
              <c:size val="17"/>
              <c:spPr>
                <a:solidFill>
                  <a:schemeClr val="accent1"/>
                </a:solidFill>
                <a:ln>
                  <a:noFill/>
                </a:ln>
                <a:effectLst/>
              </c:spPr>
            </c:marker>
            <c:bubble3D val="0"/>
            <c:spPr>
              <a:ln w="31750" cap="rnd">
                <a:solidFill>
                  <a:schemeClr val="accent1"/>
                </a:solidFill>
                <a:round/>
              </a:ln>
              <a:effectLst/>
            </c:spPr>
            <c:extLst>
              <c:ext xmlns:c16="http://schemas.microsoft.com/office/drawing/2014/chart" uri="{C3380CC4-5D6E-409C-BE32-E72D297353CC}">
                <c16:uniqueId val="{00000004-2C9B-43EC-B3F9-DCCCACD845B5}"/>
              </c:ext>
            </c:extLst>
          </c:dPt>
          <c:dLbls>
            <c:dLbl>
              <c:idx val="1"/>
              <c:layout>
                <c:manualLayout>
                  <c:x val="-4.4911133275488763E-2"/>
                  <c:y val="-6.58853330842255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9B-43EC-B3F9-DCCCACD845B5}"/>
                </c:ext>
              </c:extLst>
            </c:dLbl>
            <c:dLbl>
              <c:idx val="5"/>
              <c:tx>
                <c:rich>
                  <a:bodyPr/>
                  <a:lstStyle/>
                  <a:p>
                    <a:fld id="{A5F2749B-E309-490E-976A-1F2761F0DF16}" type="VALUE">
                      <a:rPr lang="en-US">
                        <a:solidFill>
                          <a:schemeClr val="tx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2C9B-43EC-B3F9-DCCCACD845B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2'!$E$29:$E$35</c:f>
              <c:strCache>
                <c:ptCount val="6"/>
                <c:pt idx="0">
                  <c:v>2017</c:v>
                </c:pt>
                <c:pt idx="1">
                  <c:v>2018</c:v>
                </c:pt>
                <c:pt idx="2">
                  <c:v>2019</c:v>
                </c:pt>
                <c:pt idx="3">
                  <c:v>2020</c:v>
                </c:pt>
                <c:pt idx="4">
                  <c:v>2021</c:v>
                </c:pt>
                <c:pt idx="5">
                  <c:v>2022</c:v>
                </c:pt>
              </c:strCache>
            </c:strRef>
          </c:cat>
          <c:val>
            <c:numRef>
              <c:f>'Task 2'!$F$29:$F$35</c:f>
              <c:numCache>
                <c:formatCode>0.00%</c:formatCode>
                <c:ptCount val="6"/>
                <c:pt idx="0">
                  <c:v>0.16117904868291288</c:v>
                </c:pt>
                <c:pt idx="1">
                  <c:v>7.1145992672983924E-2</c:v>
                </c:pt>
                <c:pt idx="2">
                  <c:v>0.23547361453899682</c:v>
                </c:pt>
                <c:pt idx="3">
                  <c:v>0.17630037377934527</c:v>
                </c:pt>
                <c:pt idx="4">
                  <c:v>0.1722127084644994</c:v>
                </c:pt>
                <c:pt idx="5">
                  <c:v>0.18368826186126158</c:v>
                </c:pt>
              </c:numCache>
            </c:numRef>
          </c:val>
          <c:smooth val="0"/>
          <c:extLst>
            <c:ext xmlns:c16="http://schemas.microsoft.com/office/drawing/2014/chart" uri="{C3380CC4-5D6E-409C-BE32-E72D297353CC}">
              <c16:uniqueId val="{00000000-6CFC-4512-8265-D0DA965B42B8}"/>
            </c:ext>
          </c:extLst>
        </c:ser>
        <c:dLbls>
          <c:dLblPos val="ctr"/>
          <c:showLegendKey val="0"/>
          <c:showVal val="1"/>
          <c:showCatName val="0"/>
          <c:showSerName val="0"/>
          <c:showPercent val="0"/>
          <c:showBubbleSize val="0"/>
        </c:dLbls>
        <c:marker val="1"/>
        <c:smooth val="0"/>
        <c:axId val="1557801024"/>
        <c:axId val="1557795744"/>
      </c:lineChart>
      <c:catAx>
        <c:axId val="1557801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800" b="1" i="0" u="none" strike="noStrike" kern="1200" cap="all" baseline="0">
                <a:solidFill>
                  <a:schemeClr val="dk1">
                    <a:lumMod val="75000"/>
                    <a:lumOff val="25000"/>
                  </a:schemeClr>
                </a:solidFill>
                <a:latin typeface="+mn-lt"/>
                <a:ea typeface="+mn-ea"/>
                <a:cs typeface="+mn-cs"/>
              </a:defRPr>
            </a:pPr>
            <a:endParaRPr lang="en-US"/>
          </a:p>
        </c:txPr>
        <c:crossAx val="1557795744"/>
        <c:crosses val="autoZero"/>
        <c:auto val="1"/>
        <c:lblAlgn val="ctr"/>
        <c:lblOffset val="100"/>
        <c:noMultiLvlLbl val="0"/>
      </c:catAx>
      <c:valAx>
        <c:axId val="155779574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crossAx val="1557801024"/>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18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MoM</a:t>
            </a:r>
            <a:r>
              <a:rPr lang="en-US" baseline="0"/>
              <a:t> inflation by sector wise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lineChart>
        <c:grouping val="standard"/>
        <c:varyColors val="0"/>
        <c:ser>
          <c:idx val="0"/>
          <c:order val="0"/>
          <c:spPr>
            <a:ln w="31750"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'Task 3'!$C$20:$C$53</c:f>
              <c:numCache>
                <c:formatCode>0.0%</c:formatCode>
                <c:ptCount val="12"/>
                <c:pt idx="0">
                  <c:v>9.1253060316044878E-3</c:v>
                </c:pt>
                <c:pt idx="1">
                  <c:v>1.8526687251874047E-3</c:v>
                </c:pt>
                <c:pt idx="2">
                  <c:v>1.5410355759070346E-3</c:v>
                </c:pt>
                <c:pt idx="3">
                  <c:v>5.3633446168724749E-3</c:v>
                </c:pt>
                <c:pt idx="4">
                  <c:v>7.302461847916439E-3</c:v>
                </c:pt>
                <c:pt idx="5">
                  <c:v>1.38913005730161E-3</c:v>
                </c:pt>
                <c:pt idx="6">
                  <c:v>-4.5951101092420038E-3</c:v>
                </c:pt>
                <c:pt idx="7">
                  <c:v>3.0485149377230828E-3</c:v>
                </c:pt>
                <c:pt idx="8">
                  <c:v>-7.2941993747829646E-3</c:v>
                </c:pt>
                <c:pt idx="9">
                  <c:v>8.7473757872819698E-5</c:v>
                </c:pt>
                <c:pt idx="10">
                  <c:v>3.8922417563191794E-3</c:v>
                </c:pt>
                <c:pt idx="11">
                  <c:v>7.144412981921487E-3</c:v>
                </c:pt>
              </c:numCache>
            </c:numRef>
          </c:val>
          <c:smooth val="0"/>
          <c:extLst>
            <c:ext xmlns:c16="http://schemas.microsoft.com/office/drawing/2014/chart" uri="{C3380CC4-5D6E-409C-BE32-E72D297353CC}">
              <c16:uniqueId val="{00000000-78C4-4846-8C92-8B0991E42F5D}"/>
            </c:ext>
          </c:extLst>
        </c:ser>
        <c:dLbls>
          <c:dLblPos val="t"/>
          <c:showLegendKey val="0"/>
          <c:showVal val="1"/>
          <c:showCatName val="0"/>
          <c:showSerName val="0"/>
          <c:showPercent val="0"/>
          <c:showBubbleSize val="0"/>
        </c:dLbls>
        <c:smooth val="0"/>
        <c:axId val="1986337871"/>
        <c:axId val="1986339311"/>
      </c:lineChart>
      <c:catAx>
        <c:axId val="1986337871"/>
        <c:scaling>
          <c:orientation val="minMax"/>
        </c:scaling>
        <c:delete val="1"/>
        <c:axPos val="b"/>
        <c:majorTickMark val="none"/>
        <c:minorTickMark val="none"/>
        <c:tickLblPos val="nextTo"/>
        <c:crossAx val="1986339311"/>
        <c:crosses val="autoZero"/>
        <c:auto val="1"/>
        <c:lblAlgn val="ctr"/>
        <c:lblOffset val="100"/>
        <c:noMultiLvlLbl val="0"/>
      </c:catAx>
      <c:valAx>
        <c:axId val="198633931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crossAx val="1986337871"/>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16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CPI CASE STUDY.xlsx]Task 4!PivotTable2</c:name>
    <c:fmtId val="24"/>
  </c:pivotSource>
  <c:chart>
    <c:title>
      <c:tx>
        <c:rich>
          <a:bodyPr rot="0" spcFirstLastPara="1" vertOverflow="ellipsis" vert="horz" wrap="square" anchor="ctr" anchorCtr="1"/>
          <a:lstStyle/>
          <a:p>
            <a:pPr algn="ctr">
              <a:defRPr sz="2800" b="1" i="0" u="none" strike="noStrike" kern="1200" baseline="0">
                <a:solidFill>
                  <a:schemeClr val="dk1">
                    <a:lumMod val="75000"/>
                    <a:lumOff val="25000"/>
                  </a:schemeClr>
                </a:solidFill>
                <a:latin typeface="+mn-lt"/>
                <a:ea typeface="+mn-ea"/>
                <a:cs typeface="+mn-cs"/>
              </a:defRPr>
            </a:pPr>
            <a:r>
              <a:rPr lang="en-US" sz="2800" b="1" i="0" u="none" strike="noStrike" kern="1200" cap="none" spc="0" normalizeH="0" baseline="0">
                <a:solidFill>
                  <a:schemeClr val="tx1"/>
                </a:solidFill>
              </a:rPr>
              <a:t>Change in Inflation Rates Before and After COVID-19</a:t>
            </a:r>
          </a:p>
        </c:rich>
      </c:tx>
      <c:layout>
        <c:manualLayout>
          <c:xMode val="edge"/>
          <c:yMode val="edge"/>
          <c:x val="0.18317871296412011"/>
          <c:y val="2.4914684104546617E-2"/>
        </c:manualLayout>
      </c:layout>
      <c:overlay val="0"/>
      <c:spPr>
        <a:noFill/>
        <a:ln>
          <a:noFill/>
        </a:ln>
        <a:effectLst/>
      </c:spPr>
      <c:txPr>
        <a:bodyPr rot="0" spcFirstLastPara="1" vertOverflow="ellipsis" vert="horz" wrap="square" anchor="ctr" anchorCtr="1"/>
        <a:lstStyle/>
        <a:p>
          <a:pPr algn="ctr">
            <a:defRPr sz="2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pivotFmt>
      <c:pivotFmt>
        <c:idx val="5"/>
        <c:spPr>
          <a:solidFill>
            <a:schemeClr val="accent3">
              <a:alpha val="85000"/>
            </a:schemeClr>
          </a:solidFill>
          <a:ln w="9525" cap="flat" cmpd="sng" algn="ctr">
            <a:solidFill>
              <a:schemeClr val="lt1">
                <a:alpha val="50000"/>
              </a:schemeClr>
            </a:solidFill>
            <a:round/>
          </a:ln>
          <a:effectLst/>
        </c:spPr>
        <c:dLbl>
          <c:idx val="0"/>
          <c:layout>
            <c:manualLayout>
              <c:x val="1.6553063124780318E-2"/>
              <c:y val="4.885172819352465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4'!$AE$41</c:f>
              <c:strCache>
                <c:ptCount val="1"/>
                <c:pt idx="0">
                  <c:v>% INFLATIONOF FOOD</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4'!$AD$42:$AD$47</c:f>
              <c:strCache>
                <c:ptCount val="5"/>
                <c:pt idx="0">
                  <c:v>2018</c:v>
                </c:pt>
                <c:pt idx="1">
                  <c:v>2019</c:v>
                </c:pt>
                <c:pt idx="2">
                  <c:v>2020</c:v>
                </c:pt>
                <c:pt idx="3">
                  <c:v>2021</c:v>
                </c:pt>
                <c:pt idx="4">
                  <c:v>2022</c:v>
                </c:pt>
              </c:strCache>
            </c:strRef>
          </c:cat>
          <c:val>
            <c:numRef>
              <c:f>'Task 4'!$AE$42:$AE$47</c:f>
              <c:numCache>
                <c:formatCode>0.0%</c:formatCode>
                <c:ptCount val="5"/>
                <c:pt idx="0">
                  <c:v>-4.1784285612447007E-2</c:v>
                </c:pt>
                <c:pt idx="1">
                  <c:v>0.41375493290206738</c:v>
                </c:pt>
                <c:pt idx="2">
                  <c:v>0.27767827983061089</c:v>
                </c:pt>
                <c:pt idx="3">
                  <c:v>0.14856503543897742</c:v>
                </c:pt>
                <c:pt idx="4">
                  <c:v>0.20178603744079127</c:v>
                </c:pt>
              </c:numCache>
            </c:numRef>
          </c:val>
          <c:extLst>
            <c:ext xmlns:c16="http://schemas.microsoft.com/office/drawing/2014/chart" uri="{C3380CC4-5D6E-409C-BE32-E72D297353CC}">
              <c16:uniqueId val="{00000000-982F-4910-A46A-A6D7DF72FB16}"/>
            </c:ext>
          </c:extLst>
        </c:ser>
        <c:ser>
          <c:idx val="1"/>
          <c:order val="1"/>
          <c:tx>
            <c:strRef>
              <c:f>'Task 4'!$AF$41</c:f>
              <c:strCache>
                <c:ptCount val="1"/>
                <c:pt idx="0">
                  <c:v>% INFLATION OF ESSENTIAL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4'!$AD$42:$AD$47</c:f>
              <c:strCache>
                <c:ptCount val="5"/>
                <c:pt idx="0">
                  <c:v>2018</c:v>
                </c:pt>
                <c:pt idx="1">
                  <c:v>2019</c:v>
                </c:pt>
                <c:pt idx="2">
                  <c:v>2020</c:v>
                </c:pt>
                <c:pt idx="3">
                  <c:v>2021</c:v>
                </c:pt>
                <c:pt idx="4">
                  <c:v>2022</c:v>
                </c:pt>
              </c:strCache>
            </c:strRef>
          </c:cat>
          <c:val>
            <c:numRef>
              <c:f>'Task 4'!$AF$42:$AF$47</c:f>
              <c:numCache>
                <c:formatCode>0.00%</c:formatCode>
                <c:ptCount val="5"/>
                <c:pt idx="0">
                  <c:v>0.15262118790306556</c:v>
                </c:pt>
                <c:pt idx="1">
                  <c:v>0.14098026029407271</c:v>
                </c:pt>
                <c:pt idx="2">
                  <c:v>0.14663085310803819</c:v>
                </c:pt>
                <c:pt idx="3">
                  <c:v>0.31220284019106487</c:v>
                </c:pt>
                <c:pt idx="4">
                  <c:v>0.24756485850375862</c:v>
                </c:pt>
              </c:numCache>
            </c:numRef>
          </c:val>
          <c:extLst>
            <c:ext xmlns:c16="http://schemas.microsoft.com/office/drawing/2014/chart" uri="{C3380CC4-5D6E-409C-BE32-E72D297353CC}">
              <c16:uniqueId val="{00000001-982F-4910-A46A-A6D7DF72FB16}"/>
            </c:ext>
          </c:extLst>
        </c:ser>
        <c:ser>
          <c:idx val="2"/>
          <c:order val="2"/>
          <c:tx>
            <c:strRef>
              <c:f>'Task 4'!$AG$41</c:f>
              <c:strCache>
                <c:ptCount val="1"/>
                <c:pt idx="0">
                  <c:v>% INFLATION OF HEALTH</c:v>
                </c:pt>
              </c:strCache>
            </c:strRef>
          </c:tx>
          <c:spPr>
            <a:solidFill>
              <a:schemeClr val="accent3">
                <a:alpha val="85000"/>
              </a:schemeClr>
            </a:solidFill>
            <a:ln w="9525" cap="flat" cmpd="sng" algn="ctr">
              <a:solidFill>
                <a:schemeClr val="lt1">
                  <a:alpha val="50000"/>
                </a:schemeClr>
              </a:solidFill>
              <a:round/>
            </a:ln>
            <a:effectLst/>
          </c:spPr>
          <c:invertIfNegative val="0"/>
          <c:dPt>
            <c:idx val="2"/>
            <c:invertIfNegative val="0"/>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6-982F-4910-A46A-A6D7DF72FB16}"/>
              </c:ext>
            </c:extLst>
          </c:dPt>
          <c:dLbls>
            <c:dLbl>
              <c:idx val="2"/>
              <c:layout>
                <c:manualLayout>
                  <c:x val="1.6553063124780318E-2"/>
                  <c:y val="4.88517281935246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82F-4910-A46A-A6D7DF72FB16}"/>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4'!$AD$42:$AD$47</c:f>
              <c:strCache>
                <c:ptCount val="5"/>
                <c:pt idx="0">
                  <c:v>2018</c:v>
                </c:pt>
                <c:pt idx="1">
                  <c:v>2019</c:v>
                </c:pt>
                <c:pt idx="2">
                  <c:v>2020</c:v>
                </c:pt>
                <c:pt idx="3">
                  <c:v>2021</c:v>
                </c:pt>
                <c:pt idx="4">
                  <c:v>2022</c:v>
                </c:pt>
              </c:strCache>
            </c:strRef>
          </c:cat>
          <c:val>
            <c:numRef>
              <c:f>'Task 4'!$AG$42:$AG$47</c:f>
              <c:numCache>
                <c:formatCode>0.0%</c:formatCode>
                <c:ptCount val="5"/>
                <c:pt idx="0">
                  <c:v>0.26939743890215162</c:v>
                </c:pt>
                <c:pt idx="1">
                  <c:v>0.13218088513288001</c:v>
                </c:pt>
                <c:pt idx="2">
                  <c:v>0.17638814384427107</c:v>
                </c:pt>
                <c:pt idx="3">
                  <c:v>0.23942076290321287</c:v>
                </c:pt>
                <c:pt idx="4">
                  <c:v>0.18261276921748437</c:v>
                </c:pt>
              </c:numCache>
            </c:numRef>
          </c:val>
          <c:extLst>
            <c:ext xmlns:c16="http://schemas.microsoft.com/office/drawing/2014/chart" uri="{C3380CC4-5D6E-409C-BE32-E72D297353CC}">
              <c16:uniqueId val="{00000002-982F-4910-A46A-A6D7DF72FB16}"/>
            </c:ext>
          </c:extLst>
        </c:ser>
        <c:dLbls>
          <c:dLblPos val="inEnd"/>
          <c:showLegendKey val="0"/>
          <c:showVal val="1"/>
          <c:showCatName val="0"/>
          <c:showSerName val="0"/>
          <c:showPercent val="0"/>
          <c:showBubbleSize val="0"/>
        </c:dLbls>
        <c:gapWidth val="65"/>
        <c:axId val="71169327"/>
        <c:axId val="71160687"/>
      </c:barChart>
      <c:catAx>
        <c:axId val="711693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600" b="0" i="0" u="none" strike="noStrike" kern="1200" cap="all" baseline="0">
                <a:solidFill>
                  <a:schemeClr val="dk1">
                    <a:lumMod val="75000"/>
                    <a:lumOff val="25000"/>
                  </a:schemeClr>
                </a:solidFill>
                <a:latin typeface="+mn-lt"/>
                <a:ea typeface="+mn-ea"/>
                <a:cs typeface="+mn-cs"/>
              </a:defRPr>
            </a:pPr>
            <a:endParaRPr lang="en-US"/>
          </a:p>
        </c:txPr>
        <c:crossAx val="71160687"/>
        <c:crosses val="autoZero"/>
        <c:auto val="1"/>
        <c:lblAlgn val="ctr"/>
        <c:lblOffset val="100"/>
        <c:noMultiLvlLbl val="0"/>
      </c:catAx>
      <c:valAx>
        <c:axId val="7116068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crossAx val="71169327"/>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16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CPI CASE STUDY.xlsx]Raw data for Task 5!PivotTable1</c:name>
    <c:fmtId val="11"/>
  </c:pivotSource>
  <c:chart>
    <c:title>
      <c:tx>
        <c:rich>
          <a:bodyPr rot="0" spcFirstLastPara="1" vertOverflow="ellipsis" vert="horz" wrap="square" anchor="ctr" anchorCtr="1"/>
          <a:lstStyle/>
          <a:p>
            <a:pPr>
              <a:defRPr sz="2400" b="1" i="0" u="none" strike="noStrike" kern="1200" baseline="0">
                <a:solidFill>
                  <a:schemeClr val="dk1">
                    <a:lumMod val="75000"/>
                    <a:lumOff val="25000"/>
                  </a:schemeClr>
                </a:solidFill>
                <a:latin typeface="+mn-lt"/>
                <a:ea typeface="+mn-ea"/>
                <a:cs typeface="+mn-cs"/>
              </a:defRPr>
            </a:pPr>
            <a:r>
              <a:rPr lang="en-US" sz="2400"/>
              <a:t>Oil price flacution with Categories-wise</a:t>
            </a:r>
            <a:r>
              <a:rPr lang="en-US" sz="2400" baseline="0"/>
              <a:t> </a:t>
            </a:r>
            <a:r>
              <a:rPr lang="en-US" sz="2400"/>
              <a:t>for Rural area</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'Raw data for Task 5'!$E$35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'Raw data for Task 5'!$D$36:$D$45</c:f>
              <c:strCache>
                <c:ptCount val="9"/>
                <c:pt idx="0">
                  <c:v>EDUCATION</c:v>
                </c:pt>
                <c:pt idx="1">
                  <c:v>FOOD</c:v>
                </c:pt>
                <c:pt idx="2">
                  <c:v>FUEL AND ENERGY</c:v>
                </c:pt>
                <c:pt idx="3">
                  <c:v>GI</c:v>
                </c:pt>
                <c:pt idx="4">
                  <c:v>HEALTH</c:v>
                </c:pt>
                <c:pt idx="5">
                  <c:v>HOUSING</c:v>
                </c:pt>
                <c:pt idx="6">
                  <c:v>LUXARY</c:v>
                </c:pt>
                <c:pt idx="7">
                  <c:v>MIS</c:v>
                </c:pt>
                <c:pt idx="8">
                  <c:v>TRANSPORTATION</c:v>
                </c:pt>
              </c:strCache>
            </c:strRef>
          </c:cat>
          <c:val>
            <c:numRef>
              <c:f>'Raw data for Task 5'!$E$36:$E$45</c:f>
              <c:numCache>
                <c:formatCode>0.00%</c:formatCode>
                <c:ptCount val="9"/>
                <c:pt idx="0">
                  <c:v>3.9525493968312973E-2</c:v>
                </c:pt>
                <c:pt idx="1">
                  <c:v>0.42312206430415111</c:v>
                </c:pt>
                <c:pt idx="2">
                  <c:v>4.6489691079266975E-2</c:v>
                </c:pt>
                <c:pt idx="3">
                  <c:v>4.3665827718119617E-2</c:v>
                </c:pt>
                <c:pt idx="4">
                  <c:v>4.2751337773955685E-2</c:v>
                </c:pt>
                <c:pt idx="5">
                  <c:v>4.174902977997446E-2</c:v>
                </c:pt>
                <c:pt idx="6">
                  <c:v>0.26701535056106851</c:v>
                </c:pt>
                <c:pt idx="7">
                  <c:v>4.4606591138753517E-2</c:v>
                </c:pt>
                <c:pt idx="8">
                  <c:v>5.1074613676397394E-2</c:v>
                </c:pt>
              </c:numCache>
            </c:numRef>
          </c:val>
          <c:extLst>
            <c:ext xmlns:c16="http://schemas.microsoft.com/office/drawing/2014/chart" uri="{C3380CC4-5D6E-409C-BE32-E72D297353CC}">
              <c16:uniqueId val="{00000000-293D-40F8-8ABD-7CE967A5637E}"/>
            </c:ext>
          </c:extLst>
        </c:ser>
        <c:dLbls>
          <c:dLblPos val="inEnd"/>
          <c:showLegendKey val="0"/>
          <c:showVal val="1"/>
          <c:showCatName val="0"/>
          <c:showSerName val="0"/>
          <c:showPercent val="0"/>
          <c:showBubbleSize val="0"/>
        </c:dLbls>
        <c:gapWidth val="65"/>
        <c:axId val="2099629615"/>
        <c:axId val="2099633455"/>
      </c:barChart>
      <c:catAx>
        <c:axId val="209962961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600" b="1" i="0" u="none" strike="noStrike" kern="1200" cap="all" baseline="0">
                <a:solidFill>
                  <a:schemeClr val="dk1">
                    <a:lumMod val="75000"/>
                    <a:lumOff val="25000"/>
                  </a:schemeClr>
                </a:solidFill>
                <a:latin typeface="+mn-lt"/>
                <a:ea typeface="+mn-ea"/>
                <a:cs typeface="+mn-cs"/>
              </a:defRPr>
            </a:pPr>
            <a:endParaRPr lang="en-US"/>
          </a:p>
        </c:txPr>
        <c:crossAx val="2099633455"/>
        <c:crosses val="autoZero"/>
        <c:auto val="1"/>
        <c:lblAlgn val="ctr"/>
        <c:lblOffset val="100"/>
        <c:noMultiLvlLbl val="0"/>
      </c:catAx>
      <c:valAx>
        <c:axId val="2099633455"/>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2099629615"/>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16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CPI CASE STUDY.xlsx]Raw data for Task 5!PivotTable2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u="none" strike="noStrike" kern="1200" baseline="0">
                <a:solidFill>
                  <a:sysClr val="windowText" lastClr="000000">
                    <a:lumMod val="75000"/>
                    <a:lumOff val="25000"/>
                  </a:sysClr>
                </a:solidFill>
              </a:rPr>
              <a:t>Oil price flacution with Categories-wise for Urban area</a:t>
            </a:r>
          </a:p>
        </c:rich>
      </c:tx>
      <c:layout>
        <c:manualLayout>
          <c:xMode val="edge"/>
          <c:yMode val="edge"/>
          <c:x val="0.13467344706911633"/>
          <c:y val="2.77777777777777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'Raw data for Task 5'!$AK$35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'Raw data for Task 5'!$AJ$36:$AJ$43</c:f>
              <c:strCache>
                <c:ptCount val="7"/>
                <c:pt idx="0">
                  <c:v>EDUCATION</c:v>
                </c:pt>
                <c:pt idx="1">
                  <c:v>FOOD</c:v>
                </c:pt>
                <c:pt idx="2">
                  <c:v>FUEL AND ENERGY</c:v>
                </c:pt>
                <c:pt idx="3">
                  <c:v>HEALTH</c:v>
                </c:pt>
                <c:pt idx="4">
                  <c:v>HOUSING</c:v>
                </c:pt>
                <c:pt idx="5">
                  <c:v>LUXARY</c:v>
                </c:pt>
                <c:pt idx="6">
                  <c:v>TRANSPORTATION</c:v>
                </c:pt>
              </c:strCache>
            </c:strRef>
          </c:cat>
          <c:val>
            <c:numRef>
              <c:f>'Raw data for Task 5'!$AK$36:$AK$43</c:f>
              <c:numCache>
                <c:formatCode>0.00%</c:formatCode>
                <c:ptCount val="7"/>
                <c:pt idx="0">
                  <c:v>4.2134764842704335E-2</c:v>
                </c:pt>
                <c:pt idx="1">
                  <c:v>0.46517877839958333</c:v>
                </c:pt>
                <c:pt idx="2">
                  <c:v>5.1649104170990612E-2</c:v>
                </c:pt>
                <c:pt idx="3">
                  <c:v>4.6531260948709657E-2</c:v>
                </c:pt>
                <c:pt idx="4">
                  <c:v>4.9008603660469073E-2</c:v>
                </c:pt>
                <c:pt idx="5">
                  <c:v>0.28642864932435763</c:v>
                </c:pt>
                <c:pt idx="6">
                  <c:v>5.9068838653185331E-2</c:v>
                </c:pt>
              </c:numCache>
            </c:numRef>
          </c:val>
          <c:extLst>
            <c:ext xmlns:c16="http://schemas.microsoft.com/office/drawing/2014/chart" uri="{C3380CC4-5D6E-409C-BE32-E72D297353CC}">
              <c16:uniqueId val="{00000000-BA9D-4900-857C-97AE1D454A6B}"/>
            </c:ext>
          </c:extLst>
        </c:ser>
        <c:dLbls>
          <c:dLblPos val="inEnd"/>
          <c:showLegendKey val="0"/>
          <c:showVal val="1"/>
          <c:showCatName val="0"/>
          <c:showSerName val="0"/>
          <c:showPercent val="0"/>
          <c:showBubbleSize val="0"/>
        </c:dLbls>
        <c:gapWidth val="65"/>
        <c:axId val="1133612415"/>
        <c:axId val="1133612895"/>
      </c:barChart>
      <c:catAx>
        <c:axId val="113361241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33612895"/>
        <c:crosses val="autoZero"/>
        <c:auto val="1"/>
        <c:lblAlgn val="ctr"/>
        <c:lblOffset val="100"/>
        <c:noMultiLvlLbl val="0"/>
      </c:catAx>
      <c:valAx>
        <c:axId val="1133612895"/>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133612415"/>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CPI CASE STUDY.xlsx]Raw data for Task 5!PivotTable4</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u="none" strike="noStrike" kern="1200" baseline="0">
                <a:solidFill>
                  <a:sysClr val="windowText" lastClr="000000">
                    <a:lumMod val="75000"/>
                    <a:lumOff val="25000"/>
                  </a:sysClr>
                </a:solidFill>
              </a:rPr>
              <a:t>Oil price flacution with Categories-wise for Rural+Urban area</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'Raw data for Task 5'!$BQ$35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'Raw data for Task 5'!$BP$36:$BP$43</c:f>
              <c:strCache>
                <c:ptCount val="7"/>
                <c:pt idx="0">
                  <c:v>EDUCATION</c:v>
                </c:pt>
                <c:pt idx="1">
                  <c:v>FOOD</c:v>
                </c:pt>
                <c:pt idx="2">
                  <c:v>FUEL AND ENERGY</c:v>
                </c:pt>
                <c:pt idx="3">
                  <c:v>HEALTH</c:v>
                </c:pt>
                <c:pt idx="4">
                  <c:v>HOUSING</c:v>
                </c:pt>
                <c:pt idx="5">
                  <c:v>LUXARY</c:v>
                </c:pt>
                <c:pt idx="6">
                  <c:v>TRANSPORTATION</c:v>
                </c:pt>
              </c:strCache>
            </c:strRef>
          </c:cat>
          <c:val>
            <c:numRef>
              <c:f>'Raw data for Task 5'!$BQ$36:$BQ$43</c:f>
              <c:numCache>
                <c:formatCode>0.00%</c:formatCode>
                <c:ptCount val="7"/>
                <c:pt idx="0">
                  <c:v>4.2358714424819303E-2</c:v>
                </c:pt>
                <c:pt idx="1">
                  <c:v>0.46432672145860215</c:v>
                </c:pt>
                <c:pt idx="2">
                  <c:v>5.1188536734987231E-2</c:v>
                </c:pt>
                <c:pt idx="3">
                  <c:v>4.6632672265507755E-2</c:v>
                </c:pt>
                <c:pt idx="4">
                  <c:v>4.7087074614148301E-2</c:v>
                </c:pt>
                <c:pt idx="5">
                  <c:v>0.29102697850171316</c:v>
                </c:pt>
                <c:pt idx="6">
                  <c:v>5.7379302000222107E-2</c:v>
                </c:pt>
              </c:numCache>
            </c:numRef>
          </c:val>
          <c:extLst>
            <c:ext xmlns:c16="http://schemas.microsoft.com/office/drawing/2014/chart" uri="{C3380CC4-5D6E-409C-BE32-E72D297353CC}">
              <c16:uniqueId val="{00000000-EFB0-49DA-AEB3-A58EF3326142}"/>
            </c:ext>
          </c:extLst>
        </c:ser>
        <c:dLbls>
          <c:dLblPos val="outEnd"/>
          <c:showLegendKey val="0"/>
          <c:showVal val="1"/>
          <c:showCatName val="0"/>
          <c:showSerName val="0"/>
          <c:showPercent val="0"/>
          <c:showBubbleSize val="0"/>
        </c:dLbls>
        <c:gapWidth val="65"/>
        <c:axId val="413684079"/>
        <c:axId val="413676399"/>
      </c:barChart>
      <c:catAx>
        <c:axId val="41368407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13676399"/>
        <c:crosses val="autoZero"/>
        <c:auto val="1"/>
        <c:lblAlgn val="ctr"/>
        <c:lblOffset val="100"/>
        <c:noMultiLvlLbl val="0"/>
      </c:catAx>
      <c:valAx>
        <c:axId val="413676399"/>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413684079"/>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CPI CASE STUDY.xlsx]Raw data for Task 5!PivotTable1</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Oil price flacution with Categories-wise</a:t>
            </a:r>
            <a:r>
              <a:rPr lang="en-US" sz="1600" baseline="0"/>
              <a:t> </a:t>
            </a:r>
            <a:r>
              <a:rPr lang="en-US" sz="1600"/>
              <a:t>for Rural area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'Raw data for Task 5'!$E$35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'Raw data for Task 5'!$D$36:$D$45</c:f>
              <c:strCache>
                <c:ptCount val="9"/>
                <c:pt idx="0">
                  <c:v>EDUCATION</c:v>
                </c:pt>
                <c:pt idx="1">
                  <c:v>FOOD</c:v>
                </c:pt>
                <c:pt idx="2">
                  <c:v>FUEL AND ENERGY</c:v>
                </c:pt>
                <c:pt idx="3">
                  <c:v>GI</c:v>
                </c:pt>
                <c:pt idx="4">
                  <c:v>HEALTH</c:v>
                </c:pt>
                <c:pt idx="5">
                  <c:v>HOUSING</c:v>
                </c:pt>
                <c:pt idx="6">
                  <c:v>LUXARY</c:v>
                </c:pt>
                <c:pt idx="7">
                  <c:v>MIS</c:v>
                </c:pt>
                <c:pt idx="8">
                  <c:v>TRANSPORTATION</c:v>
                </c:pt>
              </c:strCache>
            </c:strRef>
          </c:cat>
          <c:val>
            <c:numRef>
              <c:f>'Raw data for Task 5'!$E$36:$E$45</c:f>
              <c:numCache>
                <c:formatCode>0.00%</c:formatCode>
                <c:ptCount val="9"/>
                <c:pt idx="0">
                  <c:v>3.9525493968312973E-2</c:v>
                </c:pt>
                <c:pt idx="1">
                  <c:v>0.42312206430415111</c:v>
                </c:pt>
                <c:pt idx="2">
                  <c:v>4.6489691079266975E-2</c:v>
                </c:pt>
                <c:pt idx="3">
                  <c:v>4.3665827718119617E-2</c:v>
                </c:pt>
                <c:pt idx="4">
                  <c:v>4.2751337773955685E-2</c:v>
                </c:pt>
                <c:pt idx="5">
                  <c:v>4.174902977997446E-2</c:v>
                </c:pt>
                <c:pt idx="6">
                  <c:v>0.26701535056106851</c:v>
                </c:pt>
                <c:pt idx="7">
                  <c:v>4.4606591138753517E-2</c:v>
                </c:pt>
                <c:pt idx="8">
                  <c:v>5.1074613676397394E-2</c:v>
                </c:pt>
              </c:numCache>
            </c:numRef>
          </c:val>
          <c:extLst>
            <c:ext xmlns:c16="http://schemas.microsoft.com/office/drawing/2014/chart" uri="{C3380CC4-5D6E-409C-BE32-E72D297353CC}">
              <c16:uniqueId val="{00000000-5B15-4BAB-A070-6224DE685832}"/>
            </c:ext>
          </c:extLst>
        </c:ser>
        <c:dLbls>
          <c:dLblPos val="inEnd"/>
          <c:showLegendKey val="0"/>
          <c:showVal val="1"/>
          <c:showCatName val="0"/>
          <c:showSerName val="0"/>
          <c:showPercent val="0"/>
          <c:showBubbleSize val="0"/>
        </c:dLbls>
        <c:gapWidth val="65"/>
        <c:axId val="2099629615"/>
        <c:axId val="2099633455"/>
      </c:barChart>
      <c:catAx>
        <c:axId val="209962961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99633455"/>
        <c:crosses val="autoZero"/>
        <c:auto val="1"/>
        <c:lblAlgn val="ctr"/>
        <c:lblOffset val="100"/>
        <c:noMultiLvlLbl val="0"/>
      </c:catAx>
      <c:valAx>
        <c:axId val="2099633455"/>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2099629615"/>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r>
              <a:rPr lang="en-US"/>
              <a:t>% SHARE OF CPI FOR RURAL+ URBAN AREA</a:t>
            </a:r>
          </a:p>
        </c:rich>
      </c:tx>
      <c:layout>
        <c:manualLayout>
          <c:xMode val="edge"/>
          <c:yMode val="edge"/>
          <c:x val="0.21021875000000004"/>
          <c:y val="8.5714237506053139E-3"/>
        </c:manualLayout>
      </c:layout>
      <c:overlay val="0"/>
      <c:spPr>
        <a:solidFill>
          <a:schemeClr val="bg1"/>
        </a:solidFill>
        <a:ln>
          <a:noFill/>
        </a:ln>
        <a:effectLst/>
      </c:spPr>
      <c:txPr>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endParaRPr lang="en-US"/>
        </a:p>
      </c:txPr>
    </c:title>
    <c:autoTitleDeleted val="0"/>
    <c:plotArea>
      <c:layout/>
      <c:pieChart>
        <c:varyColors val="1"/>
        <c:ser>
          <c:idx val="0"/>
          <c:order val="0"/>
          <c:explosion val="4"/>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DAC-469D-BB4A-E5657E9D1FA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DAC-469D-BB4A-E5657E9D1FA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DAC-469D-BB4A-E5657E9D1FA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DAC-469D-BB4A-E5657E9D1FA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DAC-469D-BB4A-E5657E9D1FA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EDAC-469D-BB4A-E5657E9D1FA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EDAC-469D-BB4A-E5657E9D1FA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EDAC-469D-BB4A-E5657E9D1FA8}"/>
              </c:ext>
            </c:extLst>
          </c:dPt>
          <c:dLbls>
            <c:dLbl>
              <c:idx val="0"/>
              <c:layout>
                <c:manualLayout>
                  <c:x val="0.12487918307086614"/>
                  <c:y val="2.4590199893025952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AC-469D-BB4A-E5657E9D1FA8}"/>
                </c:ext>
              </c:extLst>
            </c:dLbl>
            <c:dLbl>
              <c:idx val="1"/>
              <c:layout>
                <c:manualLayout>
                  <c:x val="3.9928213055267968E-2"/>
                  <c:y val="2.7014465501782978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AC-469D-BB4A-E5657E9D1FA8}"/>
                </c:ext>
              </c:extLst>
            </c:dLbl>
            <c:dLbl>
              <c:idx val="2"/>
              <c:layout>
                <c:manualLayout>
                  <c:x val="0.18938967997170447"/>
                  <c:y val="5.3135893751610853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AC-469D-BB4A-E5657E9D1FA8}"/>
                </c:ext>
              </c:extLst>
            </c:dLbl>
            <c:dLbl>
              <c:idx val="3"/>
              <c:layout>
                <c:manualLayout>
                  <c:x val="-2.0405046045823126E-2"/>
                  <c:y val="5.074819788344136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AC-469D-BB4A-E5657E9D1FA8}"/>
                </c:ext>
              </c:extLst>
            </c:dLbl>
            <c:dLbl>
              <c:idx val="4"/>
              <c:layout>
                <c:manualLayout>
                  <c:x val="-7.652907502259719E-2"/>
                  <c:y val="4.5024109169638435E-3"/>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DAC-469D-BB4A-E5657E9D1FA8}"/>
                </c:ext>
              </c:extLst>
            </c:dLbl>
            <c:dLbl>
              <c:idx val="5"/>
              <c:layout>
                <c:manualLayout>
                  <c:x val="-1.6636755439695037E-2"/>
                  <c:y val="-2.2512054584819217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EDAC-469D-BB4A-E5657E9D1FA8}"/>
                </c:ext>
              </c:extLst>
            </c:dLbl>
            <c:dLbl>
              <c:idx val="6"/>
              <c:layout>
                <c:manualLayout>
                  <c:x val="-7.9572096456692942E-2"/>
                  <c:y val="7.297183747365721E-3"/>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EDAC-469D-BB4A-E5657E9D1FA8}"/>
                </c:ext>
              </c:extLst>
            </c:dLbl>
            <c:dLbl>
              <c:idx val="7"/>
              <c:layout>
                <c:manualLayout>
                  <c:x val="-2.4968232966981487E-4"/>
                  <c:y val="-1.6332052450605539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EDAC-469D-BB4A-E5657E9D1FA8}"/>
                </c:ext>
              </c:extLst>
            </c:dLbl>
            <c:spPr>
              <a:solidFill>
                <a:schemeClr val="bg1"/>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'Task 1'!$B$17:$B$24</c:f>
              <c:strCache>
                <c:ptCount val="8"/>
                <c:pt idx="0">
                  <c:v>EDUCATION</c:v>
                </c:pt>
                <c:pt idx="1">
                  <c:v>FOOD</c:v>
                </c:pt>
                <c:pt idx="2">
                  <c:v>FUEL AND LIGHT</c:v>
                </c:pt>
                <c:pt idx="3">
                  <c:v>GI</c:v>
                </c:pt>
                <c:pt idx="4">
                  <c:v>HEALTH</c:v>
                </c:pt>
                <c:pt idx="5">
                  <c:v>HOUSING</c:v>
                </c:pt>
                <c:pt idx="6">
                  <c:v>LUXARY</c:v>
                </c:pt>
                <c:pt idx="7">
                  <c:v>MIS</c:v>
                </c:pt>
              </c:strCache>
            </c:strRef>
          </c:cat>
          <c:val>
            <c:numRef>
              <c:f>'Task 1'!$C$17:$C$24</c:f>
              <c:numCache>
                <c:formatCode>0.00%</c:formatCode>
                <c:ptCount val="8"/>
                <c:pt idx="0">
                  <c:v>3.6640115858073863E-2</c:v>
                </c:pt>
                <c:pt idx="1">
                  <c:v>0.48298334540188281</c:v>
                </c:pt>
                <c:pt idx="2">
                  <c:v>3.7819385538429721E-2</c:v>
                </c:pt>
                <c:pt idx="3">
                  <c:v>3.7053894693286446E-2</c:v>
                </c:pt>
                <c:pt idx="4">
                  <c:v>3.8419364849487957E-2</c:v>
                </c:pt>
                <c:pt idx="5">
                  <c:v>7.2576807696286341E-2</c:v>
                </c:pt>
                <c:pt idx="6">
                  <c:v>0.22406123926761151</c:v>
                </c:pt>
                <c:pt idx="7">
                  <c:v>3.6350470673425062E-2</c:v>
                </c:pt>
              </c:numCache>
            </c:numRef>
          </c:val>
          <c:extLst>
            <c:ext xmlns:c16="http://schemas.microsoft.com/office/drawing/2014/chart" uri="{C3380CC4-5D6E-409C-BE32-E72D297353CC}">
              <c16:uniqueId val="{00000010-EDAC-469D-BB4A-E5657E9D1FA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5.7022637795275589E-2"/>
          <c:y val="0.8312484752166065"/>
          <c:w val="0.89532947834645671"/>
          <c:h val="0.1421941545903821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dk1">
          <a:lumMod val="25000"/>
          <a:lumOff val="7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CPI CASE STUDY.xlsx]Task 2!PivotTable2</c:name>
    <c:fmtId val="12"/>
  </c:pivotSource>
  <c:chart>
    <c:title>
      <c:tx>
        <c:rich>
          <a:bodyPr rot="0" spcFirstLastPara="1" vertOverflow="ellipsis" vert="horz" wrap="square" anchor="ctr" anchorCtr="1"/>
          <a:lstStyle/>
          <a:p>
            <a:pPr algn="ctr">
              <a:defRPr sz="1600" b="1" i="0" u="none" strike="noStrike" kern="1200" baseline="0">
                <a:solidFill>
                  <a:schemeClr val="dk1">
                    <a:lumMod val="75000"/>
                    <a:lumOff val="25000"/>
                  </a:schemeClr>
                </a:solidFill>
                <a:latin typeface="+mn-lt"/>
                <a:ea typeface="+mn-ea"/>
                <a:cs typeface="+mn-cs"/>
              </a:defRPr>
            </a:pPr>
            <a:r>
              <a:rPr lang="en-US" sz="1400"/>
              <a:t>Growth rate YoY with % inflation rate</a:t>
            </a:r>
          </a:p>
        </c:rich>
      </c:tx>
      <c:layout>
        <c:manualLayout>
          <c:xMode val="edge"/>
          <c:yMode val="edge"/>
          <c:x val="0.17963147078322209"/>
          <c:y val="2.1371896249262848E-2"/>
        </c:manualLayout>
      </c:layout>
      <c:overlay val="0"/>
      <c:spPr>
        <a:solidFill>
          <a:schemeClr val="bg1"/>
        </a:solidFill>
        <a:ln>
          <a:noFill/>
        </a:ln>
        <a:effectLst/>
      </c:spPr>
      <c:txPr>
        <a:bodyPr rot="0" spcFirstLastPara="1" vertOverflow="ellipsis" vert="horz" wrap="square" anchor="ctr" anchorCtr="1"/>
        <a:lstStyle/>
        <a:p>
          <a:pPr algn="ct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pivotFmt>
      <c:pivotFmt>
        <c:idx val="2"/>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layout>
            <c:manualLayout>
              <c:x val="-4.4911133275488763E-2"/>
              <c:y val="-6.58853330842255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pivotFmt>
      <c:pivotFmt>
        <c:idx val="4"/>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pivotFmt>
      <c:pivotFmt>
        <c:idx val="5"/>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5F2749B-E309-490E-976A-1F2761F0DF16}"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layout>
            <c:manualLayout>
              <c:x val="-4.4911133275488763E-2"/>
              <c:y val="-6.58853330842255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5F2749B-E309-490E-976A-1F2761F0DF16}"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ln w="31750" cap="rnd">
            <a:solidFill>
              <a:schemeClr val="accent5">
                <a:lumMod val="75000"/>
              </a:schemeClr>
            </a:solidFill>
            <a:round/>
          </a:ln>
          <a:effectLst>
            <a:outerShdw blurRad="50800" dist="50800" dir="5400000" algn="ctr" rotWithShape="0">
              <a:schemeClr val="accent5">
                <a:lumMod val="75000"/>
              </a:schemeClr>
            </a:outerShdw>
          </a:effectLst>
        </c:spPr>
        <c:marker>
          <c:symbol val="circle"/>
          <c:size val="17"/>
          <c:spPr>
            <a:solidFill>
              <a:schemeClr val="accent5">
                <a:lumMod val="75000"/>
              </a:schemeClr>
            </a:solidFill>
            <a:ln>
              <a:noFill/>
            </a:ln>
            <a:effectLst>
              <a:outerShdw blurRad="50800" dist="50800" dir="5400000" algn="ctr" rotWithShape="0">
                <a:schemeClr val="accent5">
                  <a:lumMod val="75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1750" cap="rnd">
            <a:solidFill>
              <a:schemeClr val="accent5">
                <a:lumMod val="75000"/>
              </a:schemeClr>
            </a:solidFill>
            <a:round/>
          </a:ln>
          <a:effectLst>
            <a:outerShdw blurRad="50800" dist="50800" dir="5400000" algn="ctr" rotWithShape="0">
              <a:schemeClr val="accent5">
                <a:lumMod val="75000"/>
              </a:schemeClr>
            </a:outerShdw>
          </a:effectLst>
        </c:spPr>
        <c:marker>
          <c:symbol val="circle"/>
          <c:size val="17"/>
        </c:marker>
        <c:dLbl>
          <c:idx val="0"/>
          <c:layout>
            <c:manualLayout>
              <c:x val="-4.4911133275488763E-2"/>
              <c:y val="-6.58853330842255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1750" cap="rnd">
            <a:solidFill>
              <a:schemeClr val="accent5">
                <a:lumMod val="75000"/>
              </a:schemeClr>
            </a:solidFill>
            <a:round/>
          </a:ln>
          <a:effectLst>
            <a:outerShdw blurRad="50800" dist="50800" dir="5400000" algn="ctr" rotWithShape="0">
              <a:schemeClr val="accent5">
                <a:lumMod val="75000"/>
              </a:schemeClr>
            </a:outerShdw>
          </a:effectLst>
        </c:spPr>
        <c:marker>
          <c:symbol val="circle"/>
          <c:size val="17"/>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A5F2749B-E309-490E-976A-1F2761F0DF16}" type="VALUE">
                  <a:rPr lang="en-US" b="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8.031932934828373E-2"/>
          <c:y val="0.12803875231903764"/>
          <c:w val="0.91646883726722872"/>
          <c:h val="0.74686821923292668"/>
        </c:manualLayout>
      </c:layout>
      <c:lineChart>
        <c:grouping val="standard"/>
        <c:varyColors val="0"/>
        <c:ser>
          <c:idx val="0"/>
          <c:order val="0"/>
          <c:tx>
            <c:strRef>
              <c:f>'Task 2'!$F$28</c:f>
              <c:strCache>
                <c:ptCount val="1"/>
                <c:pt idx="0">
                  <c:v>Total</c:v>
                </c:pt>
              </c:strCache>
            </c:strRef>
          </c:tx>
          <c:spPr>
            <a:ln w="31750" cap="rnd">
              <a:solidFill>
                <a:schemeClr val="accent5">
                  <a:lumMod val="75000"/>
                </a:schemeClr>
              </a:solidFill>
              <a:round/>
            </a:ln>
            <a:effectLst>
              <a:outerShdw blurRad="50800" dist="50800" dir="5400000" algn="ctr" rotWithShape="0">
                <a:schemeClr val="accent5">
                  <a:lumMod val="75000"/>
                </a:schemeClr>
              </a:outerShdw>
            </a:effectLst>
          </c:spPr>
          <c:marker>
            <c:symbol val="circle"/>
            <c:size val="17"/>
            <c:spPr>
              <a:solidFill>
                <a:schemeClr val="accent5">
                  <a:lumMod val="75000"/>
                </a:schemeClr>
              </a:solidFill>
              <a:ln>
                <a:noFill/>
              </a:ln>
              <a:effectLst>
                <a:outerShdw blurRad="50800" dist="50800" dir="5400000" algn="ctr" rotWithShape="0">
                  <a:schemeClr val="accent5">
                    <a:lumMod val="75000"/>
                  </a:schemeClr>
                </a:outerShdw>
              </a:effectLst>
            </c:spPr>
          </c:marker>
          <c:dPt>
            <c:idx val="1"/>
            <c:marker>
              <c:symbol val="circle"/>
              <c:size val="17"/>
              <c:spPr>
                <a:solidFill>
                  <a:schemeClr val="accent5">
                    <a:lumMod val="75000"/>
                  </a:schemeClr>
                </a:solidFill>
                <a:ln>
                  <a:noFill/>
                </a:ln>
                <a:effectLst>
                  <a:outerShdw blurRad="50800" dist="50800" dir="5400000" algn="ctr" rotWithShape="0">
                    <a:schemeClr val="accent5">
                      <a:lumMod val="75000"/>
                    </a:schemeClr>
                  </a:outerShdw>
                </a:effectLst>
              </c:spPr>
            </c:marker>
            <c:bubble3D val="0"/>
            <c:spPr>
              <a:ln w="31750" cap="rnd">
                <a:solidFill>
                  <a:schemeClr val="accent5">
                    <a:lumMod val="75000"/>
                  </a:schemeClr>
                </a:solidFill>
                <a:round/>
              </a:ln>
              <a:effectLst>
                <a:outerShdw blurRad="50800" dist="50800" dir="5400000" algn="ctr" rotWithShape="0">
                  <a:schemeClr val="accent5">
                    <a:lumMod val="75000"/>
                  </a:schemeClr>
                </a:outerShdw>
              </a:effectLst>
            </c:spPr>
            <c:extLst>
              <c:ext xmlns:c16="http://schemas.microsoft.com/office/drawing/2014/chart" uri="{C3380CC4-5D6E-409C-BE32-E72D297353CC}">
                <c16:uniqueId val="{00000001-4925-4C29-8C7E-AE66A15AC085}"/>
              </c:ext>
            </c:extLst>
          </c:dPt>
          <c:dPt>
            <c:idx val="5"/>
            <c:marker>
              <c:symbol val="circle"/>
              <c:size val="17"/>
              <c:spPr>
                <a:solidFill>
                  <a:schemeClr val="accent5">
                    <a:lumMod val="75000"/>
                  </a:schemeClr>
                </a:solidFill>
                <a:ln>
                  <a:noFill/>
                </a:ln>
                <a:effectLst>
                  <a:outerShdw blurRad="50800" dist="50800" dir="5400000" algn="ctr" rotWithShape="0">
                    <a:schemeClr val="accent5">
                      <a:lumMod val="75000"/>
                    </a:schemeClr>
                  </a:outerShdw>
                </a:effectLst>
              </c:spPr>
            </c:marker>
            <c:bubble3D val="0"/>
            <c:spPr>
              <a:ln w="31750" cap="rnd">
                <a:solidFill>
                  <a:schemeClr val="accent5">
                    <a:lumMod val="75000"/>
                  </a:schemeClr>
                </a:solidFill>
                <a:round/>
              </a:ln>
              <a:effectLst>
                <a:outerShdw blurRad="50800" dist="50800" dir="5400000" algn="ctr" rotWithShape="0">
                  <a:schemeClr val="accent5">
                    <a:lumMod val="75000"/>
                  </a:schemeClr>
                </a:outerShdw>
              </a:effectLst>
            </c:spPr>
            <c:extLst>
              <c:ext xmlns:c16="http://schemas.microsoft.com/office/drawing/2014/chart" uri="{C3380CC4-5D6E-409C-BE32-E72D297353CC}">
                <c16:uniqueId val="{00000003-4925-4C29-8C7E-AE66A15AC085}"/>
              </c:ext>
            </c:extLst>
          </c:dPt>
          <c:dLbls>
            <c:dLbl>
              <c:idx val="1"/>
              <c:layout>
                <c:manualLayout>
                  <c:x val="-4.4911133275488763E-2"/>
                  <c:y val="-6.58853330842255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925-4C29-8C7E-AE66A15AC085}"/>
                </c:ext>
              </c:extLst>
            </c:dLbl>
            <c:dLbl>
              <c:idx val="5"/>
              <c:tx>
                <c:rich>
                  <a:bodyPr/>
                  <a:lstStyle/>
                  <a:p>
                    <a:fld id="{A5F2749B-E309-490E-976A-1F2761F0DF16}" type="VALUE">
                      <a:rPr lang="en-US" b="0">
                        <a:solidFill>
                          <a:schemeClr val="bg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25-4C29-8C7E-AE66A15AC08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2'!$E$29:$E$35</c:f>
              <c:strCache>
                <c:ptCount val="6"/>
                <c:pt idx="0">
                  <c:v>2017</c:v>
                </c:pt>
                <c:pt idx="1">
                  <c:v>2018</c:v>
                </c:pt>
                <c:pt idx="2">
                  <c:v>2019</c:v>
                </c:pt>
                <c:pt idx="3">
                  <c:v>2020</c:v>
                </c:pt>
                <c:pt idx="4">
                  <c:v>2021</c:v>
                </c:pt>
                <c:pt idx="5">
                  <c:v>2022</c:v>
                </c:pt>
              </c:strCache>
            </c:strRef>
          </c:cat>
          <c:val>
            <c:numRef>
              <c:f>'Task 2'!$F$29:$F$35</c:f>
              <c:numCache>
                <c:formatCode>0.00%</c:formatCode>
                <c:ptCount val="6"/>
                <c:pt idx="0">
                  <c:v>0.16117904868291288</c:v>
                </c:pt>
                <c:pt idx="1">
                  <c:v>7.1145992672983924E-2</c:v>
                </c:pt>
                <c:pt idx="2">
                  <c:v>0.23547361453899682</c:v>
                </c:pt>
                <c:pt idx="3">
                  <c:v>0.17630037377934527</c:v>
                </c:pt>
                <c:pt idx="4">
                  <c:v>0.1722127084644994</c:v>
                </c:pt>
                <c:pt idx="5">
                  <c:v>0.18368826186126158</c:v>
                </c:pt>
              </c:numCache>
            </c:numRef>
          </c:val>
          <c:smooth val="0"/>
          <c:extLst>
            <c:ext xmlns:c16="http://schemas.microsoft.com/office/drawing/2014/chart" uri="{C3380CC4-5D6E-409C-BE32-E72D297353CC}">
              <c16:uniqueId val="{00000004-4925-4C29-8C7E-AE66A15AC085}"/>
            </c:ext>
          </c:extLst>
        </c:ser>
        <c:dLbls>
          <c:dLblPos val="ctr"/>
          <c:showLegendKey val="0"/>
          <c:showVal val="1"/>
          <c:showCatName val="0"/>
          <c:showSerName val="0"/>
          <c:showPercent val="0"/>
          <c:showBubbleSize val="0"/>
        </c:dLbls>
        <c:marker val="1"/>
        <c:smooth val="0"/>
        <c:axId val="1557801024"/>
        <c:axId val="1557795744"/>
      </c:lineChart>
      <c:catAx>
        <c:axId val="1557801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chemeClr val="bg1"/>
                </a:solidFill>
                <a:latin typeface="+mn-lt"/>
                <a:ea typeface="+mn-ea"/>
                <a:cs typeface="+mn-cs"/>
              </a:defRPr>
            </a:pPr>
            <a:endParaRPr lang="en-US"/>
          </a:p>
        </c:txPr>
        <c:crossAx val="1557795744"/>
        <c:crosses val="autoZero"/>
        <c:auto val="1"/>
        <c:lblAlgn val="ctr"/>
        <c:lblOffset val="100"/>
        <c:noMultiLvlLbl val="0"/>
      </c:catAx>
      <c:valAx>
        <c:axId val="155779574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557801024"/>
        <c:crosses val="autoZero"/>
        <c:crossBetween val="between"/>
      </c:valAx>
      <c:spPr>
        <a:noFill/>
        <a:ln>
          <a:noFill/>
        </a:ln>
        <a:effectLst>
          <a:outerShdw blurRad="50800" dist="50800" dir="5400000" algn="ctr" rotWithShape="0">
            <a:schemeClr val="accent5">
              <a:lumMod val="60000"/>
              <a:lumOff val="40000"/>
            </a:schemeClr>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600">
                <a:solidFill>
                  <a:schemeClr val="tx1"/>
                </a:solidFill>
              </a:rPr>
              <a:t>MoM</a:t>
            </a:r>
            <a:r>
              <a:rPr lang="en-US" sz="1600" baseline="0">
                <a:solidFill>
                  <a:schemeClr val="tx1"/>
                </a:solidFill>
              </a:rPr>
              <a:t> inflation by sector wise</a:t>
            </a:r>
          </a:p>
        </c:rich>
      </c:tx>
      <c:overlay val="0"/>
      <c:spPr>
        <a:solidFill>
          <a:schemeClr val="bg1"/>
        </a:solid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lotArea>
      <c:layout>
        <c:manualLayout>
          <c:layoutTarget val="inner"/>
          <c:xMode val="edge"/>
          <c:yMode val="edge"/>
          <c:x val="8.8720018141088125E-2"/>
          <c:y val="0.15893582155603059"/>
          <c:w val="0.89282895522998829"/>
          <c:h val="0.75160536791975174"/>
        </c:manualLayout>
      </c:layout>
      <c:lineChart>
        <c:grouping val="standard"/>
        <c:varyColors val="0"/>
        <c:ser>
          <c:idx val="0"/>
          <c:order val="0"/>
          <c:spPr>
            <a:ln w="31750" cap="rnd">
              <a:gradFill flip="none" rotWithShape="1">
                <a:gsLst>
                  <a:gs pos="0">
                    <a:schemeClr val="accent5">
                      <a:lumMod val="40000"/>
                      <a:lumOff val="60000"/>
                    </a:schemeClr>
                  </a:gs>
                  <a:gs pos="63000">
                    <a:schemeClr val="accent5">
                      <a:lumMod val="95000"/>
                      <a:lumOff val="5000"/>
                    </a:schemeClr>
                  </a:gs>
                  <a:gs pos="100000">
                    <a:schemeClr val="accent5">
                      <a:lumMod val="60000"/>
                    </a:schemeClr>
                  </a:gs>
                </a:gsLst>
                <a:path path="circle">
                  <a:fillToRect l="50000" t="130000" r="50000" b="-30000"/>
                </a:path>
                <a:tileRect/>
              </a:gradFill>
              <a:round/>
            </a:ln>
            <a:effectLst>
              <a:outerShdw blurRad="50800" dist="50800" dir="5400000" algn="ctr" rotWithShape="0">
                <a:schemeClr val="accent5">
                  <a:lumMod val="75000"/>
                </a:schemeClr>
              </a:outerShdw>
            </a:effectLst>
          </c:spPr>
          <c:marker>
            <c:symbol val="none"/>
          </c:marker>
          <c:dPt>
            <c:idx val="9"/>
            <c:marker>
              <c:symbol val="none"/>
            </c:marker>
            <c:bubble3D val="0"/>
            <c:spPr>
              <a:ln w="31750" cap="rnd">
                <a:gradFill flip="none" rotWithShape="1">
                  <a:gsLst>
                    <a:gs pos="0">
                      <a:schemeClr val="accent5">
                        <a:lumMod val="40000"/>
                        <a:lumOff val="60000"/>
                      </a:schemeClr>
                    </a:gs>
                    <a:gs pos="63000">
                      <a:schemeClr val="accent5">
                        <a:lumMod val="95000"/>
                        <a:lumOff val="5000"/>
                      </a:schemeClr>
                    </a:gs>
                    <a:gs pos="100000">
                      <a:schemeClr val="accent5">
                        <a:lumMod val="60000"/>
                      </a:schemeClr>
                    </a:gs>
                  </a:gsLst>
                  <a:path path="circle">
                    <a:fillToRect l="50000" t="130000" r="50000" b="-30000"/>
                  </a:path>
                  <a:tileRect/>
                </a:gradFill>
                <a:round/>
              </a:ln>
              <a:effectLst>
                <a:outerShdw blurRad="50800" dist="50800" dir="5400000" algn="ctr" rotWithShape="0">
                  <a:schemeClr val="accent5">
                    <a:lumMod val="75000"/>
                  </a:schemeClr>
                </a:outerShdw>
              </a:effectLst>
            </c:spPr>
            <c:extLst>
              <c:ext xmlns:c16="http://schemas.microsoft.com/office/drawing/2014/chart" uri="{C3380CC4-5D6E-409C-BE32-E72D297353CC}">
                <c16:uniqueId val="{00000001-B540-4F98-BBD7-034EEF16744C}"/>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errBars>
            <c:errDir val="y"/>
            <c:errBarType val="both"/>
            <c:errValType val="stdErr"/>
            <c:noEndCap val="0"/>
            <c:spPr>
              <a:noFill/>
              <a:ln w="9525">
                <a:solidFill>
                  <a:schemeClr val="dk1">
                    <a:lumMod val="65000"/>
                    <a:lumOff val="35000"/>
                  </a:schemeClr>
                </a:solidFill>
                <a:round/>
              </a:ln>
              <a:effectLst/>
            </c:spPr>
          </c:errBars>
          <c:val>
            <c:numRef>
              <c:f>'Task 3'!$C$20:$C$53</c:f>
              <c:numCache>
                <c:formatCode>0.0%</c:formatCode>
                <c:ptCount val="12"/>
                <c:pt idx="0">
                  <c:v>9.1253060316044878E-3</c:v>
                </c:pt>
                <c:pt idx="1">
                  <c:v>1.8526687251874047E-3</c:v>
                </c:pt>
                <c:pt idx="2">
                  <c:v>1.5410355759070346E-3</c:v>
                </c:pt>
                <c:pt idx="3">
                  <c:v>5.3633446168724749E-3</c:v>
                </c:pt>
                <c:pt idx="4">
                  <c:v>7.302461847916439E-3</c:v>
                </c:pt>
                <c:pt idx="5">
                  <c:v>1.38913005730161E-3</c:v>
                </c:pt>
                <c:pt idx="6">
                  <c:v>-4.5951101092420038E-3</c:v>
                </c:pt>
                <c:pt idx="7">
                  <c:v>3.0485149377230828E-3</c:v>
                </c:pt>
                <c:pt idx="8">
                  <c:v>-7.2941993747829646E-3</c:v>
                </c:pt>
                <c:pt idx="9">
                  <c:v>8.7473757872819698E-5</c:v>
                </c:pt>
                <c:pt idx="10">
                  <c:v>3.8922417563191794E-3</c:v>
                </c:pt>
                <c:pt idx="11">
                  <c:v>7.144412981921487E-3</c:v>
                </c:pt>
              </c:numCache>
            </c:numRef>
          </c:val>
          <c:smooth val="0"/>
          <c:extLst>
            <c:ext xmlns:c16="http://schemas.microsoft.com/office/drawing/2014/chart" uri="{C3380CC4-5D6E-409C-BE32-E72D297353CC}">
              <c16:uniqueId val="{00000000-B540-4F98-BBD7-034EEF16744C}"/>
            </c:ext>
          </c:extLst>
        </c:ser>
        <c:dLbls>
          <c:dLblPos val="t"/>
          <c:showLegendKey val="0"/>
          <c:showVal val="1"/>
          <c:showCatName val="0"/>
          <c:showSerName val="0"/>
          <c:showPercent val="0"/>
          <c:showBubbleSize val="0"/>
        </c:dLbls>
        <c:smooth val="0"/>
        <c:axId val="1986337871"/>
        <c:axId val="1986339311"/>
      </c:lineChart>
      <c:catAx>
        <c:axId val="1986337871"/>
        <c:scaling>
          <c:orientation val="minMax"/>
        </c:scaling>
        <c:delete val="1"/>
        <c:axPos val="b"/>
        <c:majorTickMark val="none"/>
        <c:minorTickMark val="none"/>
        <c:tickLblPos val="nextTo"/>
        <c:crossAx val="1986339311"/>
        <c:crosses val="autoZero"/>
        <c:auto val="1"/>
        <c:lblAlgn val="ctr"/>
        <c:lblOffset val="100"/>
        <c:noMultiLvlLbl val="0"/>
      </c:catAx>
      <c:valAx>
        <c:axId val="1986339311"/>
        <c:scaling>
          <c:orientation val="minMax"/>
        </c:scaling>
        <c:delete val="0"/>
        <c:axPos val="l"/>
        <c:majorGridlines>
          <c:spPr>
            <a:ln w="9525" cap="flat" cmpd="sng" algn="ctr">
              <a:no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986337871"/>
        <c:crosses val="autoZero"/>
        <c:crossBetween val="between"/>
      </c:valAx>
      <c:spPr>
        <a:noFill/>
        <a:ln>
          <a:solidFill>
            <a:schemeClr val="accent5">
              <a:lumMod val="40000"/>
              <a:lumOff val="60000"/>
            </a:schemeClr>
          </a:solid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CPI CASE STUDY.xlsx]Task 4!PivotTable2</c:name>
    <c:fmtId val="28"/>
  </c:pivotSource>
  <c:chart>
    <c:title>
      <c:tx>
        <c:rich>
          <a:bodyPr rot="0" spcFirstLastPara="1" vertOverflow="ellipsis" vert="horz" wrap="square" anchor="ctr" anchorCtr="1"/>
          <a:lstStyle/>
          <a:p>
            <a:pPr algn="ctr">
              <a:defRPr sz="1200" b="1" i="0" u="none" strike="noStrike" kern="1200" baseline="0">
                <a:solidFill>
                  <a:schemeClr val="dk1">
                    <a:lumMod val="75000"/>
                    <a:lumOff val="25000"/>
                  </a:schemeClr>
                </a:solidFill>
                <a:latin typeface="+mn-lt"/>
                <a:ea typeface="+mn-ea"/>
                <a:cs typeface="+mn-cs"/>
              </a:defRPr>
            </a:pPr>
            <a:r>
              <a:rPr lang="en-US" sz="1200" b="1" i="0" u="none" strike="noStrike" kern="1200" cap="none" spc="0" normalizeH="0" baseline="0">
                <a:solidFill>
                  <a:schemeClr val="tx1"/>
                </a:solidFill>
              </a:rPr>
              <a:t>Change in Inflation Rates Before and After COVID-19</a:t>
            </a:r>
          </a:p>
        </c:rich>
      </c:tx>
      <c:layout>
        <c:manualLayout>
          <c:xMode val="edge"/>
          <c:yMode val="edge"/>
          <c:x val="0.18317871296412011"/>
          <c:y val="2.4914684104546617E-2"/>
        </c:manualLayout>
      </c:layout>
      <c:overlay val="0"/>
      <c:spPr>
        <a:solidFill>
          <a:schemeClr val="bg1"/>
        </a:solidFill>
        <a:ln>
          <a:noFill/>
        </a:ln>
        <a:effectLst/>
      </c:spPr>
      <c:txPr>
        <a:bodyPr rot="0" spcFirstLastPara="1" vertOverflow="ellipsis" vert="horz" wrap="square" anchor="ctr" anchorCtr="1"/>
        <a:lstStyle/>
        <a:p>
          <a:pPr algn="ctr">
            <a:defRPr sz="12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pivotFmt>
      <c:pivotFmt>
        <c:idx val="5"/>
        <c:spPr>
          <a:solidFill>
            <a:schemeClr val="accent3">
              <a:alpha val="85000"/>
            </a:schemeClr>
          </a:solidFill>
          <a:ln w="9525" cap="flat" cmpd="sng" algn="ctr">
            <a:solidFill>
              <a:schemeClr val="lt1">
                <a:alpha val="50000"/>
              </a:schemeClr>
            </a:solidFill>
            <a:round/>
          </a:ln>
          <a:effectLst/>
        </c:spPr>
        <c:dLbl>
          <c:idx val="0"/>
          <c:layout>
            <c:manualLayout>
              <c:x val="1.6553063124780318E-2"/>
              <c:y val="4.885172819352465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alpha val="85000"/>
            </a:schemeClr>
          </a:solidFill>
          <a:ln w="9525" cap="flat" cmpd="sng" algn="ctr">
            <a:solidFill>
              <a:schemeClr val="lt1">
                <a:alpha val="50000"/>
              </a:schemeClr>
            </a:solidFill>
            <a:round/>
          </a:ln>
          <a:effectLst/>
        </c:spPr>
        <c:dLbl>
          <c:idx val="0"/>
          <c:layout>
            <c:manualLayout>
              <c:x val="1.6553063124780318E-2"/>
              <c:y val="4.885172819352465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20000"/>
              <a:lumOff val="80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20000"/>
              <a:lumOff val="80000"/>
              <a:alpha val="85000"/>
            </a:schemeClr>
          </a:solidFill>
          <a:ln w="9525" cap="flat" cmpd="sng" algn="ctr">
            <a:solidFill>
              <a:schemeClr val="lt1">
                <a:alpha val="50000"/>
              </a:schemeClr>
            </a:solidFill>
            <a:round/>
          </a:ln>
          <a:effectLst/>
        </c:spPr>
      </c:pivotFmt>
    </c:pivotFmts>
    <c:plotArea>
      <c:layout/>
      <c:barChart>
        <c:barDir val="col"/>
        <c:grouping val="clustered"/>
        <c:varyColors val="0"/>
        <c:ser>
          <c:idx val="0"/>
          <c:order val="0"/>
          <c:tx>
            <c:strRef>
              <c:f>'Task 4'!$AE$41</c:f>
              <c:strCache>
                <c:ptCount val="1"/>
                <c:pt idx="0">
                  <c:v>% INFLATIONOF FOOD</c:v>
                </c:pt>
              </c:strCache>
            </c:strRef>
          </c:tx>
          <c:spPr>
            <a:solidFill>
              <a:schemeClr val="accent5">
                <a:lumMod val="60000"/>
                <a:lumOff val="4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4'!$AD$42:$AD$47</c:f>
              <c:strCache>
                <c:ptCount val="5"/>
                <c:pt idx="0">
                  <c:v>2018</c:v>
                </c:pt>
                <c:pt idx="1">
                  <c:v>2019</c:v>
                </c:pt>
                <c:pt idx="2">
                  <c:v>2020</c:v>
                </c:pt>
                <c:pt idx="3">
                  <c:v>2021</c:v>
                </c:pt>
                <c:pt idx="4">
                  <c:v>2022</c:v>
                </c:pt>
              </c:strCache>
            </c:strRef>
          </c:cat>
          <c:val>
            <c:numRef>
              <c:f>'Task 4'!$AE$42:$AE$47</c:f>
              <c:numCache>
                <c:formatCode>0.0%</c:formatCode>
                <c:ptCount val="5"/>
                <c:pt idx="0">
                  <c:v>-4.1784285612447007E-2</c:v>
                </c:pt>
                <c:pt idx="1">
                  <c:v>0.41375493290206738</c:v>
                </c:pt>
                <c:pt idx="2">
                  <c:v>0.27767827983061089</c:v>
                </c:pt>
                <c:pt idx="3">
                  <c:v>0.14856503543897742</c:v>
                </c:pt>
                <c:pt idx="4">
                  <c:v>0.20178603744079127</c:v>
                </c:pt>
              </c:numCache>
            </c:numRef>
          </c:val>
          <c:extLst>
            <c:ext xmlns:c16="http://schemas.microsoft.com/office/drawing/2014/chart" uri="{C3380CC4-5D6E-409C-BE32-E72D297353CC}">
              <c16:uniqueId val="{00000000-DE66-45B6-9880-FACC78450282}"/>
            </c:ext>
          </c:extLst>
        </c:ser>
        <c:ser>
          <c:idx val="1"/>
          <c:order val="1"/>
          <c:tx>
            <c:strRef>
              <c:f>'Task 4'!$AF$41</c:f>
              <c:strCache>
                <c:ptCount val="1"/>
                <c:pt idx="0">
                  <c:v>% INFLATION OF ESSENTIAL</c:v>
                </c:pt>
              </c:strCache>
            </c:strRef>
          </c:tx>
          <c:spPr>
            <a:solidFill>
              <a:schemeClr val="accent5">
                <a:lumMod val="7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4'!$AD$42:$AD$47</c:f>
              <c:strCache>
                <c:ptCount val="5"/>
                <c:pt idx="0">
                  <c:v>2018</c:v>
                </c:pt>
                <c:pt idx="1">
                  <c:v>2019</c:v>
                </c:pt>
                <c:pt idx="2">
                  <c:v>2020</c:v>
                </c:pt>
                <c:pt idx="3">
                  <c:v>2021</c:v>
                </c:pt>
                <c:pt idx="4">
                  <c:v>2022</c:v>
                </c:pt>
              </c:strCache>
            </c:strRef>
          </c:cat>
          <c:val>
            <c:numRef>
              <c:f>'Task 4'!$AF$42:$AF$47</c:f>
              <c:numCache>
                <c:formatCode>0.00%</c:formatCode>
                <c:ptCount val="5"/>
                <c:pt idx="0">
                  <c:v>0.15262118790306556</c:v>
                </c:pt>
                <c:pt idx="1">
                  <c:v>0.14098026029407271</c:v>
                </c:pt>
                <c:pt idx="2">
                  <c:v>0.14663085310803819</c:v>
                </c:pt>
                <c:pt idx="3">
                  <c:v>0.31220284019106487</c:v>
                </c:pt>
                <c:pt idx="4">
                  <c:v>0.24756485850375862</c:v>
                </c:pt>
              </c:numCache>
            </c:numRef>
          </c:val>
          <c:extLst>
            <c:ext xmlns:c16="http://schemas.microsoft.com/office/drawing/2014/chart" uri="{C3380CC4-5D6E-409C-BE32-E72D297353CC}">
              <c16:uniqueId val="{00000001-DE66-45B6-9880-FACC78450282}"/>
            </c:ext>
          </c:extLst>
        </c:ser>
        <c:ser>
          <c:idx val="2"/>
          <c:order val="2"/>
          <c:tx>
            <c:strRef>
              <c:f>'Task 4'!$AG$41</c:f>
              <c:strCache>
                <c:ptCount val="1"/>
                <c:pt idx="0">
                  <c:v>% INFLATION OF HEALTH</c:v>
                </c:pt>
              </c:strCache>
            </c:strRef>
          </c:tx>
          <c:spPr>
            <a:solidFill>
              <a:schemeClr val="accent5">
                <a:lumMod val="20000"/>
                <a:lumOff val="80000"/>
                <a:alpha val="85000"/>
              </a:schemeClr>
            </a:solidFill>
            <a:ln w="9525" cap="flat" cmpd="sng" algn="ctr">
              <a:solidFill>
                <a:schemeClr val="lt1">
                  <a:alpha val="50000"/>
                </a:schemeClr>
              </a:solidFill>
              <a:round/>
            </a:ln>
            <a:effectLst/>
          </c:spPr>
          <c:invertIfNegative val="0"/>
          <c:dPt>
            <c:idx val="2"/>
            <c:invertIfNegative val="0"/>
            <c:bubble3D val="0"/>
            <c:spPr>
              <a:solidFill>
                <a:schemeClr val="accent5">
                  <a:lumMod val="20000"/>
                  <a:lumOff val="8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DE66-45B6-9880-FACC7845028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4'!$AD$42:$AD$47</c:f>
              <c:strCache>
                <c:ptCount val="5"/>
                <c:pt idx="0">
                  <c:v>2018</c:v>
                </c:pt>
                <c:pt idx="1">
                  <c:v>2019</c:v>
                </c:pt>
                <c:pt idx="2">
                  <c:v>2020</c:v>
                </c:pt>
                <c:pt idx="3">
                  <c:v>2021</c:v>
                </c:pt>
                <c:pt idx="4">
                  <c:v>2022</c:v>
                </c:pt>
              </c:strCache>
            </c:strRef>
          </c:cat>
          <c:val>
            <c:numRef>
              <c:f>'Task 4'!$AG$42:$AG$47</c:f>
              <c:numCache>
                <c:formatCode>0.0%</c:formatCode>
                <c:ptCount val="5"/>
                <c:pt idx="0">
                  <c:v>0.26939743890215162</c:v>
                </c:pt>
                <c:pt idx="1">
                  <c:v>0.13218088513288001</c:v>
                </c:pt>
                <c:pt idx="2">
                  <c:v>0.17638814384427107</c:v>
                </c:pt>
                <c:pt idx="3">
                  <c:v>0.23942076290321287</c:v>
                </c:pt>
                <c:pt idx="4">
                  <c:v>0.18261276921748437</c:v>
                </c:pt>
              </c:numCache>
            </c:numRef>
          </c:val>
          <c:extLst>
            <c:ext xmlns:c16="http://schemas.microsoft.com/office/drawing/2014/chart" uri="{C3380CC4-5D6E-409C-BE32-E72D297353CC}">
              <c16:uniqueId val="{00000004-DE66-45B6-9880-FACC78450282}"/>
            </c:ext>
          </c:extLst>
        </c:ser>
        <c:dLbls>
          <c:dLblPos val="outEnd"/>
          <c:showLegendKey val="0"/>
          <c:showVal val="1"/>
          <c:showCatName val="0"/>
          <c:showSerName val="0"/>
          <c:showPercent val="0"/>
          <c:showBubbleSize val="0"/>
        </c:dLbls>
        <c:gapWidth val="65"/>
        <c:axId val="71169327"/>
        <c:axId val="71160687"/>
      </c:barChart>
      <c:catAx>
        <c:axId val="711693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50" b="0" i="0" u="none" strike="noStrike" kern="1200" cap="all" baseline="0">
                <a:solidFill>
                  <a:schemeClr val="bg1"/>
                </a:solidFill>
                <a:latin typeface="+mn-lt"/>
                <a:ea typeface="+mn-ea"/>
                <a:cs typeface="+mn-cs"/>
              </a:defRPr>
            </a:pPr>
            <a:endParaRPr lang="en-US"/>
          </a:p>
        </c:txPr>
        <c:crossAx val="71160687"/>
        <c:crosses val="autoZero"/>
        <c:auto val="1"/>
        <c:lblAlgn val="ctr"/>
        <c:lblOffset val="100"/>
        <c:noMultiLvlLbl val="0"/>
      </c:catAx>
      <c:valAx>
        <c:axId val="7116068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crossAx val="71169327"/>
        <c:crosses val="autoZero"/>
        <c:crossBetween val="between"/>
      </c:valAx>
      <c:spPr>
        <a:noFill/>
        <a:ln>
          <a:noFill/>
        </a:ln>
        <a:effectLst>
          <a:outerShdw blurRad="50800" dist="50800" dir="5400000" algn="ctr" rotWithShape="0">
            <a:schemeClr val="accent5">
              <a:lumMod val="75000"/>
            </a:schemeClr>
          </a:outerShdw>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CPI CASE STUDY.xlsx]Raw data for Task 5!PivotTable1</c:name>
    <c:fmtId val="15"/>
  </c:pivotSource>
  <c:chart>
    <c:title>
      <c:tx>
        <c:rich>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r>
              <a:rPr lang="en-US" sz="1100">
                <a:solidFill>
                  <a:sysClr val="windowText" lastClr="000000"/>
                </a:solidFill>
              </a:rPr>
              <a:t>Oil price flacution with Categories-wise</a:t>
            </a:r>
            <a:r>
              <a:rPr lang="en-US" sz="1100" baseline="0">
                <a:solidFill>
                  <a:sysClr val="windowText" lastClr="000000"/>
                </a:solidFill>
              </a:rPr>
              <a:t> </a:t>
            </a:r>
            <a:r>
              <a:rPr lang="en-US" sz="1100">
                <a:solidFill>
                  <a:sysClr val="windowText" lastClr="000000"/>
                </a:solidFill>
              </a:rPr>
              <a:t>for Rural area</a:t>
            </a:r>
          </a:p>
        </c:rich>
      </c:tx>
      <c:overlay val="0"/>
      <c:spPr>
        <a:solidFill>
          <a:schemeClr val="bg1"/>
        </a:solid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alpha val="85000"/>
            </a:schemeClr>
          </a:solidFill>
          <a:ln w="9525" cap="flat" cmpd="sng" algn="ctr">
            <a:solidFill>
              <a:schemeClr val="lt1">
                <a:alpha val="50000"/>
              </a:schemeClr>
            </a:solidFill>
            <a:round/>
          </a:ln>
          <a:effectLst>
            <a:outerShdw blurRad="50800" dist="50800" dir="5400000" algn="ctr" rotWithShape="0">
              <a:schemeClr val="accent5">
                <a:lumMod val="7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'Raw data for Task 5'!$E$35</c:f>
              <c:strCache>
                <c:ptCount val="1"/>
                <c:pt idx="0">
                  <c:v>Total</c:v>
                </c:pt>
              </c:strCache>
            </c:strRef>
          </c:tx>
          <c:spPr>
            <a:solidFill>
              <a:schemeClr val="accent5">
                <a:lumMod val="75000"/>
                <a:alpha val="85000"/>
              </a:schemeClr>
            </a:solidFill>
            <a:ln w="9525" cap="flat" cmpd="sng" algn="ctr">
              <a:solidFill>
                <a:schemeClr val="lt1">
                  <a:alpha val="50000"/>
                </a:schemeClr>
              </a:solidFill>
              <a:round/>
            </a:ln>
            <a:effectLst>
              <a:outerShdw blurRad="50800" dist="50800" dir="5400000" algn="ctr" rotWithShape="0">
                <a:schemeClr val="accent5">
                  <a:lumMod val="7500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'Raw data for Task 5'!$D$36:$D$45</c:f>
              <c:strCache>
                <c:ptCount val="9"/>
                <c:pt idx="0">
                  <c:v>EDUCATION</c:v>
                </c:pt>
                <c:pt idx="1">
                  <c:v>FOOD</c:v>
                </c:pt>
                <c:pt idx="2">
                  <c:v>FUEL AND ENERGY</c:v>
                </c:pt>
                <c:pt idx="3">
                  <c:v>GI</c:v>
                </c:pt>
                <c:pt idx="4">
                  <c:v>HEALTH</c:v>
                </c:pt>
                <c:pt idx="5">
                  <c:v>HOUSING</c:v>
                </c:pt>
                <c:pt idx="6">
                  <c:v>LUXARY</c:v>
                </c:pt>
                <c:pt idx="7">
                  <c:v>MIS</c:v>
                </c:pt>
                <c:pt idx="8">
                  <c:v>TRANSPORTATION</c:v>
                </c:pt>
              </c:strCache>
            </c:strRef>
          </c:cat>
          <c:val>
            <c:numRef>
              <c:f>'Raw data for Task 5'!$E$36:$E$45</c:f>
              <c:numCache>
                <c:formatCode>0.00%</c:formatCode>
                <c:ptCount val="9"/>
                <c:pt idx="0">
                  <c:v>3.9525493968312973E-2</c:v>
                </c:pt>
                <c:pt idx="1">
                  <c:v>0.42312206430415111</c:v>
                </c:pt>
                <c:pt idx="2">
                  <c:v>4.6489691079266975E-2</c:v>
                </c:pt>
                <c:pt idx="3">
                  <c:v>4.3665827718119617E-2</c:v>
                </c:pt>
                <c:pt idx="4">
                  <c:v>4.2751337773955685E-2</c:v>
                </c:pt>
                <c:pt idx="5">
                  <c:v>4.174902977997446E-2</c:v>
                </c:pt>
                <c:pt idx="6">
                  <c:v>0.26701535056106851</c:v>
                </c:pt>
                <c:pt idx="7">
                  <c:v>4.4606591138753517E-2</c:v>
                </c:pt>
                <c:pt idx="8">
                  <c:v>5.1074613676397394E-2</c:v>
                </c:pt>
              </c:numCache>
            </c:numRef>
          </c:val>
          <c:extLst>
            <c:ext xmlns:c16="http://schemas.microsoft.com/office/drawing/2014/chart" uri="{C3380CC4-5D6E-409C-BE32-E72D297353CC}">
              <c16:uniqueId val="{00000000-7B26-41AF-BF18-FFB24066BAC0}"/>
            </c:ext>
          </c:extLst>
        </c:ser>
        <c:dLbls>
          <c:dLblPos val="inEnd"/>
          <c:showLegendKey val="0"/>
          <c:showVal val="1"/>
          <c:showCatName val="0"/>
          <c:showSerName val="0"/>
          <c:showPercent val="0"/>
          <c:showBubbleSize val="0"/>
        </c:dLbls>
        <c:gapWidth val="65"/>
        <c:axId val="2099629615"/>
        <c:axId val="2099633455"/>
      </c:barChart>
      <c:catAx>
        <c:axId val="209962961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50" b="1" i="0" u="none" strike="noStrike" kern="1200" cap="all" baseline="0">
                <a:solidFill>
                  <a:schemeClr val="bg1"/>
                </a:solidFill>
                <a:latin typeface="+mn-lt"/>
                <a:ea typeface="+mn-ea"/>
                <a:cs typeface="+mn-cs"/>
              </a:defRPr>
            </a:pPr>
            <a:endParaRPr lang="en-US"/>
          </a:p>
        </c:txPr>
        <c:crossAx val="2099633455"/>
        <c:crosses val="autoZero"/>
        <c:auto val="1"/>
        <c:lblAlgn val="ctr"/>
        <c:lblOffset val="100"/>
        <c:noMultiLvlLbl val="0"/>
      </c:catAx>
      <c:valAx>
        <c:axId val="2099633455"/>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2099629615"/>
        <c:crosses val="autoZero"/>
        <c:crossBetween val="between"/>
      </c:valAx>
      <c:spPr>
        <a:noFill/>
        <a:ln>
          <a:noFill/>
        </a:ln>
        <a:effectLst>
          <a:outerShdw blurRad="50800" dist="50800" dir="5400000" algn="ctr" rotWithShape="0">
            <a:schemeClr val="accent5">
              <a:lumMod val="60000"/>
              <a:lumOff val="40000"/>
            </a:schemeClr>
          </a:outerShdw>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image" Target="../media/image8.png"/><Relationship Id="rId2" Type="http://schemas.openxmlformats.org/officeDocument/2006/relationships/chart" Target="../charts/chart11.xml"/><Relationship Id="rId1" Type="http://schemas.openxmlformats.org/officeDocument/2006/relationships/image" Target="../media/image7.png"/><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0</xdr:col>
      <xdr:colOff>210161</xdr:colOff>
      <xdr:row>2</xdr:row>
      <xdr:rowOff>63500</xdr:rowOff>
    </xdr:from>
    <xdr:to>
      <xdr:col>18</xdr:col>
      <xdr:colOff>21167</xdr:colOff>
      <xdr:row>23</xdr:row>
      <xdr:rowOff>98887</xdr:rowOff>
    </xdr:to>
    <xdr:pic>
      <xdr:nvPicPr>
        <xdr:cNvPr id="2" name="Picture 1">
          <a:extLst>
            <a:ext uri="{FF2B5EF4-FFF2-40B4-BE49-F238E27FC236}">
              <a16:creationId xmlns:a16="http://schemas.microsoft.com/office/drawing/2014/main" id="{075D1AE0-74DC-7527-C7A8-2BEDA41FF6DA}"/>
            </a:ext>
          </a:extLst>
        </xdr:cNvPr>
        <xdr:cNvPicPr>
          <a:picLocks noChangeAspect="1"/>
        </xdr:cNvPicPr>
      </xdr:nvPicPr>
      <xdr:blipFill>
        <a:blip xmlns:r="http://schemas.openxmlformats.org/officeDocument/2006/relationships" r:embed="rId1"/>
        <a:stretch>
          <a:fillRect/>
        </a:stretch>
      </xdr:blipFill>
      <xdr:spPr>
        <a:xfrm>
          <a:off x="210161" y="423333"/>
          <a:ext cx="10860006" cy="3813637"/>
        </a:xfrm>
        <a:prstGeom prst="rect">
          <a:avLst/>
        </a:prstGeom>
      </xdr:spPr>
    </xdr:pic>
    <xdr:clientData/>
  </xdr:twoCellAnchor>
  <xdr:twoCellAnchor editAs="oneCell">
    <xdr:from>
      <xdr:col>18</xdr:col>
      <xdr:colOff>105833</xdr:colOff>
      <xdr:row>2</xdr:row>
      <xdr:rowOff>88162</xdr:rowOff>
    </xdr:from>
    <xdr:to>
      <xdr:col>35</xdr:col>
      <xdr:colOff>423333</xdr:colOff>
      <xdr:row>23</xdr:row>
      <xdr:rowOff>156042</xdr:rowOff>
    </xdr:to>
    <xdr:pic>
      <xdr:nvPicPr>
        <xdr:cNvPr id="3" name="Picture 2">
          <a:extLst>
            <a:ext uri="{FF2B5EF4-FFF2-40B4-BE49-F238E27FC236}">
              <a16:creationId xmlns:a16="http://schemas.microsoft.com/office/drawing/2014/main" id="{6AF194C3-1A68-2BAB-99BC-35AA6C1F3DF8}"/>
            </a:ext>
          </a:extLst>
        </xdr:cNvPr>
        <xdr:cNvPicPr>
          <a:picLocks noChangeAspect="1"/>
        </xdr:cNvPicPr>
      </xdr:nvPicPr>
      <xdr:blipFill>
        <a:blip xmlns:r="http://schemas.openxmlformats.org/officeDocument/2006/relationships" r:embed="rId2"/>
        <a:stretch>
          <a:fillRect/>
        </a:stretch>
      </xdr:blipFill>
      <xdr:spPr>
        <a:xfrm>
          <a:off x="11154833" y="447995"/>
          <a:ext cx="10752667" cy="3846130"/>
        </a:xfrm>
        <a:prstGeom prst="rect">
          <a:avLst/>
        </a:prstGeom>
      </xdr:spPr>
    </xdr:pic>
    <xdr:clientData/>
  </xdr:twoCellAnchor>
  <xdr:twoCellAnchor editAs="oneCell">
    <xdr:from>
      <xdr:col>0</xdr:col>
      <xdr:colOff>201249</xdr:colOff>
      <xdr:row>24</xdr:row>
      <xdr:rowOff>7884</xdr:rowOff>
    </xdr:from>
    <xdr:to>
      <xdr:col>9</xdr:col>
      <xdr:colOff>168310</xdr:colOff>
      <xdr:row>47</xdr:row>
      <xdr:rowOff>0</xdr:rowOff>
    </xdr:to>
    <xdr:pic>
      <xdr:nvPicPr>
        <xdr:cNvPr id="4" name="Picture 3">
          <a:extLst>
            <a:ext uri="{FF2B5EF4-FFF2-40B4-BE49-F238E27FC236}">
              <a16:creationId xmlns:a16="http://schemas.microsoft.com/office/drawing/2014/main" id="{B54A64EA-0BC3-162A-9E68-FB5156F420F1}"/>
            </a:ext>
          </a:extLst>
        </xdr:cNvPr>
        <xdr:cNvPicPr>
          <a:picLocks noChangeAspect="1"/>
        </xdr:cNvPicPr>
      </xdr:nvPicPr>
      <xdr:blipFill>
        <a:blip xmlns:r="http://schemas.openxmlformats.org/officeDocument/2006/relationships" r:embed="rId3"/>
        <a:stretch>
          <a:fillRect/>
        </a:stretch>
      </xdr:blipFill>
      <xdr:spPr>
        <a:xfrm>
          <a:off x="201249" y="4451697"/>
          <a:ext cx="5479098" cy="4250770"/>
        </a:xfrm>
        <a:prstGeom prst="rect">
          <a:avLst/>
        </a:prstGeom>
      </xdr:spPr>
    </xdr:pic>
    <xdr:clientData/>
  </xdr:twoCellAnchor>
  <xdr:twoCellAnchor editAs="oneCell">
    <xdr:from>
      <xdr:col>9</xdr:col>
      <xdr:colOff>250613</xdr:colOff>
      <xdr:row>24</xdr:row>
      <xdr:rowOff>22860</xdr:rowOff>
    </xdr:from>
    <xdr:to>
      <xdr:col>18</xdr:col>
      <xdr:colOff>21167</xdr:colOff>
      <xdr:row>46</xdr:row>
      <xdr:rowOff>163795</xdr:rowOff>
    </xdr:to>
    <xdr:pic>
      <xdr:nvPicPr>
        <xdr:cNvPr id="5" name="Picture 4">
          <a:extLst>
            <a:ext uri="{FF2B5EF4-FFF2-40B4-BE49-F238E27FC236}">
              <a16:creationId xmlns:a16="http://schemas.microsoft.com/office/drawing/2014/main" id="{37D559DD-5D71-940D-0A8A-46B9B771D577}"/>
            </a:ext>
          </a:extLst>
        </xdr:cNvPr>
        <xdr:cNvPicPr>
          <a:picLocks noChangeAspect="1"/>
        </xdr:cNvPicPr>
      </xdr:nvPicPr>
      <xdr:blipFill>
        <a:blip xmlns:r="http://schemas.openxmlformats.org/officeDocument/2006/relationships" r:embed="rId4"/>
        <a:stretch>
          <a:fillRect/>
        </a:stretch>
      </xdr:blipFill>
      <xdr:spPr>
        <a:xfrm>
          <a:off x="5762650" y="4466673"/>
          <a:ext cx="5282592" cy="4214430"/>
        </a:xfrm>
        <a:prstGeom prst="rect">
          <a:avLst/>
        </a:prstGeom>
      </xdr:spPr>
    </xdr:pic>
    <xdr:clientData/>
  </xdr:twoCellAnchor>
  <xdr:twoCellAnchor editAs="oneCell">
    <xdr:from>
      <xdr:col>18</xdr:col>
      <xdr:colOff>124832</xdr:colOff>
      <xdr:row>24</xdr:row>
      <xdr:rowOff>31975</xdr:rowOff>
    </xdr:from>
    <xdr:to>
      <xdr:col>26</xdr:col>
      <xdr:colOff>539750</xdr:colOff>
      <xdr:row>46</xdr:row>
      <xdr:rowOff>149552</xdr:rowOff>
    </xdr:to>
    <xdr:pic>
      <xdr:nvPicPr>
        <xdr:cNvPr id="6" name="Picture 5">
          <a:extLst>
            <a:ext uri="{FF2B5EF4-FFF2-40B4-BE49-F238E27FC236}">
              <a16:creationId xmlns:a16="http://schemas.microsoft.com/office/drawing/2014/main" id="{44096317-748F-04E6-B226-E7E8D190179B}"/>
            </a:ext>
          </a:extLst>
        </xdr:cNvPr>
        <xdr:cNvPicPr>
          <a:picLocks noChangeAspect="1"/>
        </xdr:cNvPicPr>
      </xdr:nvPicPr>
      <xdr:blipFill>
        <a:blip xmlns:r="http://schemas.openxmlformats.org/officeDocument/2006/relationships" r:embed="rId5"/>
        <a:stretch>
          <a:fillRect/>
        </a:stretch>
      </xdr:blipFill>
      <xdr:spPr>
        <a:xfrm>
          <a:off x="11148907" y="4475788"/>
          <a:ext cx="5314507" cy="4191072"/>
        </a:xfrm>
        <a:prstGeom prst="rect">
          <a:avLst/>
        </a:prstGeom>
      </xdr:spPr>
    </xdr:pic>
    <xdr:clientData/>
  </xdr:twoCellAnchor>
  <xdr:twoCellAnchor editAs="oneCell">
    <xdr:from>
      <xdr:col>27</xdr:col>
      <xdr:colOff>26171</xdr:colOff>
      <xdr:row>24</xdr:row>
      <xdr:rowOff>59889</xdr:rowOff>
    </xdr:from>
    <xdr:to>
      <xdr:col>35</xdr:col>
      <xdr:colOff>423333</xdr:colOff>
      <xdr:row>46</xdr:row>
      <xdr:rowOff>121066</xdr:rowOff>
    </xdr:to>
    <xdr:pic>
      <xdr:nvPicPr>
        <xdr:cNvPr id="7" name="Picture 6">
          <a:extLst>
            <a:ext uri="{FF2B5EF4-FFF2-40B4-BE49-F238E27FC236}">
              <a16:creationId xmlns:a16="http://schemas.microsoft.com/office/drawing/2014/main" id="{7D13295B-8B2F-CBB8-7F44-E0F2D1452964}"/>
            </a:ext>
          </a:extLst>
        </xdr:cNvPr>
        <xdr:cNvPicPr>
          <a:picLocks noChangeAspect="1"/>
        </xdr:cNvPicPr>
      </xdr:nvPicPr>
      <xdr:blipFill>
        <a:blip xmlns:r="http://schemas.openxmlformats.org/officeDocument/2006/relationships" r:embed="rId6"/>
        <a:stretch>
          <a:fillRect/>
        </a:stretch>
      </xdr:blipFill>
      <xdr:spPr>
        <a:xfrm>
          <a:off x="16562283" y="4503702"/>
          <a:ext cx="5296751" cy="41346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153114</xdr:colOff>
      <xdr:row>5</xdr:row>
      <xdr:rowOff>87265</xdr:rowOff>
    </xdr:from>
    <xdr:to>
      <xdr:col>4</xdr:col>
      <xdr:colOff>615311</xdr:colOff>
      <xdr:row>17</xdr:row>
      <xdr:rowOff>566057</xdr:rowOff>
    </xdr:to>
    <xdr:sp macro="" textlink="">
      <xdr:nvSpPr>
        <xdr:cNvPr id="2" name="Right Brace 1">
          <a:extLst>
            <a:ext uri="{FF2B5EF4-FFF2-40B4-BE49-F238E27FC236}">
              <a16:creationId xmlns:a16="http://schemas.microsoft.com/office/drawing/2014/main" id="{9B8BD7D7-2EC8-4F32-A20F-12A688D0D53C}"/>
            </a:ext>
          </a:extLst>
        </xdr:cNvPr>
        <xdr:cNvSpPr/>
      </xdr:nvSpPr>
      <xdr:spPr>
        <a:xfrm>
          <a:off x="10265943" y="2253522"/>
          <a:ext cx="462197" cy="7663364"/>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157932</xdr:colOff>
      <xdr:row>19</xdr:row>
      <xdr:rowOff>76377</xdr:rowOff>
    </xdr:from>
    <xdr:to>
      <xdr:col>4</xdr:col>
      <xdr:colOff>598713</xdr:colOff>
      <xdr:row>25</xdr:row>
      <xdr:rowOff>0</xdr:rowOff>
    </xdr:to>
    <xdr:sp macro="" textlink="">
      <xdr:nvSpPr>
        <xdr:cNvPr id="3" name="Right Brace 2">
          <a:extLst>
            <a:ext uri="{FF2B5EF4-FFF2-40B4-BE49-F238E27FC236}">
              <a16:creationId xmlns:a16="http://schemas.microsoft.com/office/drawing/2014/main" id="{F1CA30F5-ACD3-470B-869E-9B8253448701}"/>
            </a:ext>
          </a:extLst>
        </xdr:cNvPr>
        <xdr:cNvSpPr/>
      </xdr:nvSpPr>
      <xdr:spPr>
        <a:xfrm>
          <a:off x="10270761" y="10624634"/>
          <a:ext cx="440781" cy="3515909"/>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206828</xdr:colOff>
      <xdr:row>26</xdr:row>
      <xdr:rowOff>133841</xdr:rowOff>
    </xdr:from>
    <xdr:to>
      <xdr:col>4</xdr:col>
      <xdr:colOff>478971</xdr:colOff>
      <xdr:row>27</xdr:row>
      <xdr:rowOff>544287</xdr:rowOff>
    </xdr:to>
    <xdr:sp macro="" textlink="">
      <xdr:nvSpPr>
        <xdr:cNvPr id="4" name="Right Brace 3">
          <a:extLst>
            <a:ext uri="{FF2B5EF4-FFF2-40B4-BE49-F238E27FC236}">
              <a16:creationId xmlns:a16="http://schemas.microsoft.com/office/drawing/2014/main" id="{752431B2-789A-4C53-90A2-D33F8F6B63ED}"/>
            </a:ext>
          </a:extLst>
        </xdr:cNvPr>
        <xdr:cNvSpPr/>
      </xdr:nvSpPr>
      <xdr:spPr>
        <a:xfrm>
          <a:off x="10319657" y="14873098"/>
          <a:ext cx="272143" cy="1009160"/>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8111997</xdr:colOff>
      <xdr:row>29</xdr:row>
      <xdr:rowOff>211645</xdr:rowOff>
    </xdr:from>
    <xdr:to>
      <xdr:col>4</xdr:col>
      <xdr:colOff>587828</xdr:colOff>
      <xdr:row>29</xdr:row>
      <xdr:rowOff>424542</xdr:rowOff>
    </xdr:to>
    <xdr:sp macro="" textlink="">
      <xdr:nvSpPr>
        <xdr:cNvPr id="5" name="Arrow: Right 4">
          <a:extLst>
            <a:ext uri="{FF2B5EF4-FFF2-40B4-BE49-F238E27FC236}">
              <a16:creationId xmlns:a16="http://schemas.microsoft.com/office/drawing/2014/main" id="{437F874F-A3AF-4CD0-9030-20A55F5A7920}"/>
            </a:ext>
          </a:extLst>
        </xdr:cNvPr>
        <xdr:cNvSpPr/>
      </xdr:nvSpPr>
      <xdr:spPr>
        <a:xfrm>
          <a:off x="9940797" y="16747045"/>
          <a:ext cx="759860" cy="212897"/>
        </a:xfrm>
        <a:prstGeom prst="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8088086</xdr:colOff>
      <xdr:row>31</xdr:row>
      <xdr:rowOff>293914</xdr:rowOff>
    </xdr:from>
    <xdr:to>
      <xdr:col>4</xdr:col>
      <xdr:colOff>609600</xdr:colOff>
      <xdr:row>31</xdr:row>
      <xdr:rowOff>293914</xdr:rowOff>
    </xdr:to>
    <xdr:cxnSp macro="">
      <xdr:nvCxnSpPr>
        <xdr:cNvPr id="6" name="Straight Arrow Connector 5">
          <a:extLst>
            <a:ext uri="{FF2B5EF4-FFF2-40B4-BE49-F238E27FC236}">
              <a16:creationId xmlns:a16="http://schemas.microsoft.com/office/drawing/2014/main" id="{622F3050-D60A-46F8-939A-1C7E14B556C4}"/>
            </a:ext>
          </a:extLst>
        </xdr:cNvPr>
        <xdr:cNvCxnSpPr/>
      </xdr:nvCxnSpPr>
      <xdr:spPr>
        <a:xfrm>
          <a:off x="9916886" y="18026743"/>
          <a:ext cx="805543"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8055428</xdr:colOff>
      <xdr:row>33</xdr:row>
      <xdr:rowOff>333375</xdr:rowOff>
    </xdr:from>
    <xdr:to>
      <xdr:col>4</xdr:col>
      <xdr:colOff>564696</xdr:colOff>
      <xdr:row>33</xdr:row>
      <xdr:rowOff>446314</xdr:rowOff>
    </xdr:to>
    <xdr:sp macro="" textlink="">
      <xdr:nvSpPr>
        <xdr:cNvPr id="7" name="Arrow: Right 6">
          <a:extLst>
            <a:ext uri="{FF2B5EF4-FFF2-40B4-BE49-F238E27FC236}">
              <a16:creationId xmlns:a16="http://schemas.microsoft.com/office/drawing/2014/main" id="{FA677AF6-D0E8-4932-8CEA-92D3384DEC6D}"/>
            </a:ext>
          </a:extLst>
        </xdr:cNvPr>
        <xdr:cNvSpPr/>
      </xdr:nvSpPr>
      <xdr:spPr>
        <a:xfrm>
          <a:off x="9884228" y="19263632"/>
          <a:ext cx="793297" cy="112939"/>
        </a:xfrm>
        <a:prstGeom prst="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8120743</xdr:colOff>
      <xdr:row>37</xdr:row>
      <xdr:rowOff>223158</xdr:rowOff>
    </xdr:from>
    <xdr:to>
      <xdr:col>4</xdr:col>
      <xdr:colOff>472319</xdr:colOff>
      <xdr:row>37</xdr:row>
      <xdr:rowOff>446314</xdr:rowOff>
    </xdr:to>
    <xdr:sp macro="" textlink="">
      <xdr:nvSpPr>
        <xdr:cNvPr id="8" name="Arrow: Right 7">
          <a:extLst>
            <a:ext uri="{FF2B5EF4-FFF2-40B4-BE49-F238E27FC236}">
              <a16:creationId xmlns:a16="http://schemas.microsoft.com/office/drawing/2014/main" id="{EBC90955-9FCF-4E57-BC51-627BF022C9BE}"/>
            </a:ext>
          </a:extLst>
        </xdr:cNvPr>
        <xdr:cNvSpPr/>
      </xdr:nvSpPr>
      <xdr:spPr>
        <a:xfrm>
          <a:off x="9949543" y="21548272"/>
          <a:ext cx="635605" cy="223156"/>
        </a:xfrm>
        <a:prstGeom prst="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7979228</xdr:colOff>
      <xdr:row>35</xdr:row>
      <xdr:rowOff>283028</xdr:rowOff>
    </xdr:from>
    <xdr:to>
      <xdr:col>4</xdr:col>
      <xdr:colOff>587828</xdr:colOff>
      <xdr:row>35</xdr:row>
      <xdr:rowOff>283028</xdr:rowOff>
    </xdr:to>
    <xdr:cxnSp macro="">
      <xdr:nvCxnSpPr>
        <xdr:cNvPr id="9" name="Straight Arrow Connector 8">
          <a:extLst>
            <a:ext uri="{FF2B5EF4-FFF2-40B4-BE49-F238E27FC236}">
              <a16:creationId xmlns:a16="http://schemas.microsoft.com/office/drawing/2014/main" id="{BAC29A3A-FAAD-44AC-ACC2-B5704F3676DD}"/>
            </a:ext>
          </a:extLst>
        </xdr:cNvPr>
        <xdr:cNvCxnSpPr/>
      </xdr:nvCxnSpPr>
      <xdr:spPr>
        <a:xfrm>
          <a:off x="9808028" y="20410714"/>
          <a:ext cx="892629"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8142514</xdr:colOff>
      <xdr:row>39</xdr:row>
      <xdr:rowOff>315686</xdr:rowOff>
    </xdr:from>
    <xdr:to>
      <xdr:col>4</xdr:col>
      <xdr:colOff>442210</xdr:colOff>
      <xdr:row>39</xdr:row>
      <xdr:rowOff>322289</xdr:rowOff>
    </xdr:to>
    <xdr:cxnSp macro="">
      <xdr:nvCxnSpPr>
        <xdr:cNvPr id="10" name="Straight Arrow Connector 9">
          <a:extLst>
            <a:ext uri="{FF2B5EF4-FFF2-40B4-BE49-F238E27FC236}">
              <a16:creationId xmlns:a16="http://schemas.microsoft.com/office/drawing/2014/main" id="{605482D9-D1CB-49BB-A043-BD082DD1F40A}"/>
            </a:ext>
          </a:extLst>
        </xdr:cNvPr>
        <xdr:cNvCxnSpPr/>
      </xdr:nvCxnSpPr>
      <xdr:spPr>
        <a:xfrm>
          <a:off x="9971314" y="22838229"/>
          <a:ext cx="583725" cy="660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0</xdr:colOff>
      <xdr:row>1</xdr:row>
      <xdr:rowOff>68580</xdr:rowOff>
    </xdr:from>
    <xdr:to>
      <xdr:col>15</xdr:col>
      <xdr:colOff>548640</xdr:colOff>
      <xdr:row>7</xdr:row>
      <xdr:rowOff>7620</xdr:rowOff>
    </xdr:to>
    <xdr:sp macro="" textlink="">
      <xdr:nvSpPr>
        <xdr:cNvPr id="2" name="Rectangle: Rounded Corners 1">
          <a:extLst>
            <a:ext uri="{FF2B5EF4-FFF2-40B4-BE49-F238E27FC236}">
              <a16:creationId xmlns:a16="http://schemas.microsoft.com/office/drawing/2014/main" id="{14486BED-2464-6A79-43D0-A1E1B11CB994}"/>
            </a:ext>
          </a:extLst>
        </xdr:cNvPr>
        <xdr:cNvSpPr/>
      </xdr:nvSpPr>
      <xdr:spPr>
        <a:xfrm>
          <a:off x="4876800" y="251460"/>
          <a:ext cx="4815840" cy="103632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5400" b="1" u="sng"/>
            <a:t>Notes</a:t>
          </a:r>
          <a:r>
            <a:rPr lang="en-US" sz="5400" b="1" u="sng" baseline="0"/>
            <a:t> Section:-</a:t>
          </a:r>
        </a:p>
        <a:p>
          <a:pPr algn="l"/>
          <a:r>
            <a:rPr lang="en-US" sz="5400" u="sng" baseline="0"/>
            <a:t> </a:t>
          </a:r>
          <a:endParaRPr lang="en-US" sz="5400" u="sng"/>
        </a:p>
      </xdr:txBody>
    </xdr:sp>
    <xdr:clientData/>
  </xdr:twoCellAnchor>
  <xdr:twoCellAnchor>
    <xdr:from>
      <xdr:col>11</xdr:col>
      <xdr:colOff>198401</xdr:colOff>
      <xdr:row>8</xdr:row>
      <xdr:rowOff>120566</xdr:rowOff>
    </xdr:from>
    <xdr:to>
      <xdr:col>21</xdr:col>
      <xdr:colOff>411892</xdr:colOff>
      <xdr:row>36</xdr:row>
      <xdr:rowOff>41189</xdr:rowOff>
    </xdr:to>
    <xdr:sp macro="" textlink="">
      <xdr:nvSpPr>
        <xdr:cNvPr id="3" name="Rectangle: Rounded Corners 2">
          <a:extLst>
            <a:ext uri="{FF2B5EF4-FFF2-40B4-BE49-F238E27FC236}">
              <a16:creationId xmlns:a16="http://schemas.microsoft.com/office/drawing/2014/main" id="{6FC3B634-516A-DD9F-8EF4-D78A7859505C}"/>
            </a:ext>
          </a:extLst>
        </xdr:cNvPr>
        <xdr:cNvSpPr/>
      </xdr:nvSpPr>
      <xdr:spPr>
        <a:xfrm>
          <a:off x="6994617" y="1603377"/>
          <a:ext cx="6391870" cy="5110461"/>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4000" b="1" u="sng"/>
            <a:t>Handling</a:t>
          </a:r>
          <a:r>
            <a:rPr lang="en-US" sz="4000" b="1" u="sng" baseline="0"/>
            <a:t> </a:t>
          </a:r>
          <a:r>
            <a:rPr lang="en-US" sz="4000" b="1" u="sng" baseline="0">
              <a:solidFill>
                <a:schemeClr val="accent6">
                  <a:lumMod val="75000"/>
                </a:schemeClr>
              </a:solidFill>
            </a:rPr>
            <a:t>Missing</a:t>
          </a:r>
          <a:r>
            <a:rPr lang="en-US" sz="4000" b="1" u="sng" baseline="0"/>
            <a:t> Values </a:t>
          </a:r>
          <a:r>
            <a:rPr lang="en-US" sz="4000" b="1" baseline="0"/>
            <a:t>:-</a:t>
          </a:r>
        </a:p>
        <a:p>
          <a:pPr algn="l"/>
          <a:endParaRPr lang="en-US" sz="4000" b="1" baseline="0"/>
        </a:p>
        <a:p>
          <a:pPr algn="l"/>
          <a:r>
            <a:rPr lang="en-US" sz="4000" b="1" baseline="0"/>
            <a:t>Using  = Moving Average</a:t>
          </a:r>
        </a:p>
        <a:p>
          <a:pPr algn="l"/>
          <a:endParaRPr lang="en-US" sz="4000" b="1" baseline="0"/>
        </a:p>
        <a:p>
          <a:pPr algn="l"/>
          <a:r>
            <a:rPr lang="en-US" sz="4000" b="1" baseline="0"/>
            <a:t>Note:-</a:t>
          </a:r>
        </a:p>
        <a:p>
          <a:pPr algn="l"/>
          <a:r>
            <a:rPr lang="en-US" sz="3600" b="1" baseline="0"/>
            <a:t> </a:t>
          </a:r>
          <a:r>
            <a:rPr lang="en-US" sz="3600" b="0" baseline="0"/>
            <a:t>By taking 3 upper values and 3 lower values</a:t>
          </a:r>
          <a:endParaRPr lang="en-US" sz="3600" b="0"/>
        </a:p>
      </xdr:txBody>
    </xdr:sp>
    <xdr:clientData/>
  </xdr:twoCellAnchor>
  <xdr:twoCellAnchor>
    <xdr:from>
      <xdr:col>0</xdr:col>
      <xdr:colOff>189396</xdr:colOff>
      <xdr:row>39</xdr:row>
      <xdr:rowOff>68037</xdr:rowOff>
    </xdr:from>
    <xdr:to>
      <xdr:col>10</xdr:col>
      <xdr:colOff>568294</xdr:colOff>
      <xdr:row>68</xdr:row>
      <xdr:rowOff>0</xdr:rowOff>
    </xdr:to>
    <xdr:sp macro="" textlink="">
      <xdr:nvSpPr>
        <xdr:cNvPr id="4" name="Rectangle: Rounded Corners 3">
          <a:extLst>
            <a:ext uri="{FF2B5EF4-FFF2-40B4-BE49-F238E27FC236}">
              <a16:creationId xmlns:a16="http://schemas.microsoft.com/office/drawing/2014/main" id="{2FD4A857-A4AC-499D-8997-263D5CDBB8AD}"/>
            </a:ext>
          </a:extLst>
        </xdr:cNvPr>
        <xdr:cNvSpPr/>
      </xdr:nvSpPr>
      <xdr:spPr>
        <a:xfrm>
          <a:off x="189396" y="7296740"/>
          <a:ext cx="6557276" cy="530715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3600" b="0" baseline="0"/>
            <a:t> </a:t>
          </a:r>
          <a:r>
            <a:rPr lang="en-US" sz="3600" b="1" u="sng" baseline="0"/>
            <a:t>Calculating Covid Period :-</a:t>
          </a:r>
        </a:p>
        <a:p>
          <a:pPr algn="l"/>
          <a:endParaRPr lang="en-US" sz="3600" b="1" u="sng" baseline="0"/>
        </a:p>
        <a:p>
          <a:pPr algn="l"/>
          <a:r>
            <a:rPr lang="en-US" sz="3600" b="1" u="none" baseline="0"/>
            <a:t>Problem 4  = </a:t>
          </a:r>
          <a:r>
            <a:rPr lang="en-US" sz="3600" b="0" u="none" baseline="0"/>
            <a:t>Under this problem I calculated </a:t>
          </a:r>
          <a:r>
            <a:rPr lang="en-US" sz="3600" b="1" u="sng" baseline="0">
              <a:solidFill>
                <a:srgbClr val="FF0000"/>
              </a:solidFill>
            </a:rPr>
            <a:t>pre-covid</a:t>
          </a:r>
          <a:r>
            <a:rPr lang="en-US" sz="3600" b="1" u="none" baseline="0">
              <a:solidFill>
                <a:srgbClr val="FF0000"/>
              </a:solidFill>
            </a:rPr>
            <a:t> </a:t>
          </a:r>
          <a:r>
            <a:rPr lang="en-US" sz="3600" b="0" u="none" baseline="0"/>
            <a:t>and </a:t>
          </a:r>
          <a:r>
            <a:rPr lang="en-US" sz="3600" b="1" u="sng" baseline="0">
              <a:solidFill>
                <a:srgbClr val="FF0000"/>
              </a:solidFill>
            </a:rPr>
            <a:t>post-covid</a:t>
          </a:r>
          <a:r>
            <a:rPr lang="en-US" sz="3600" b="0" u="none" baseline="0"/>
            <a:t> period by using </a:t>
          </a:r>
          <a:r>
            <a:rPr lang="en-US" sz="3600" b="1" i="1" u="none" baseline="0"/>
            <a:t>IF</a:t>
          </a:r>
          <a:r>
            <a:rPr lang="en-US" sz="3600" b="0" u="none" baseline="0"/>
            <a:t> formula.</a:t>
          </a:r>
        </a:p>
      </xdr:txBody>
    </xdr:sp>
    <xdr:clientData/>
  </xdr:twoCellAnchor>
  <xdr:twoCellAnchor>
    <xdr:from>
      <xdr:col>11</xdr:col>
      <xdr:colOff>272264</xdr:colOff>
      <xdr:row>39</xdr:row>
      <xdr:rowOff>45707</xdr:rowOff>
    </xdr:from>
    <xdr:to>
      <xdr:col>30</xdr:col>
      <xdr:colOff>583388</xdr:colOff>
      <xdr:row>68</xdr:row>
      <xdr:rowOff>5991</xdr:rowOff>
    </xdr:to>
    <xdr:sp macro="" textlink="">
      <xdr:nvSpPr>
        <xdr:cNvPr id="6" name="Rectangle: Rounded Corners 5">
          <a:extLst>
            <a:ext uri="{FF2B5EF4-FFF2-40B4-BE49-F238E27FC236}">
              <a16:creationId xmlns:a16="http://schemas.microsoft.com/office/drawing/2014/main" id="{B572B0AC-A058-4391-823B-61997E5D639E}"/>
            </a:ext>
          </a:extLst>
        </xdr:cNvPr>
        <xdr:cNvSpPr/>
      </xdr:nvSpPr>
      <xdr:spPr>
        <a:xfrm>
          <a:off x="6977864" y="7069962"/>
          <a:ext cx="11893524" cy="518344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4000" b="1" u="sng"/>
            <a:t>Correlation</a:t>
          </a:r>
          <a:r>
            <a:rPr lang="en-US" sz="4000" b="1" baseline="0"/>
            <a:t>:-</a:t>
          </a:r>
        </a:p>
        <a:p>
          <a:pPr algn="l"/>
          <a:endParaRPr lang="en-US" sz="4000" b="1" baseline="0"/>
        </a:p>
        <a:p>
          <a:pPr algn="l"/>
          <a:r>
            <a:rPr lang="en-US" sz="3600" b="1" baseline="0"/>
            <a:t>Problem 5 = </a:t>
          </a:r>
          <a:r>
            <a:rPr lang="en-US" sz="3600" b="0" baseline="0"/>
            <a:t>Under this problem I calculate </a:t>
          </a:r>
          <a:r>
            <a:rPr lang="en-US" sz="3600" b="1" baseline="0">
              <a:solidFill>
                <a:srgbClr val="FF0000"/>
              </a:solidFill>
            </a:rPr>
            <a:t>correlation.</a:t>
          </a:r>
          <a:r>
            <a:rPr lang="en-US" sz="3600" b="0" baseline="0"/>
            <a:t> </a:t>
          </a:r>
        </a:p>
        <a:p>
          <a:pPr algn="l"/>
          <a:endParaRPr lang="en-US" sz="3600" b="0" baseline="0"/>
        </a:p>
        <a:p>
          <a:pPr algn="l"/>
          <a:r>
            <a:rPr lang="en-US" sz="4000" b="1" baseline="0"/>
            <a:t>Note:-</a:t>
          </a:r>
        </a:p>
        <a:p>
          <a:pPr marL="0" marR="0" lvl="0" indent="0" algn="l" defTabSz="914400" eaLnBrk="1" fontAlgn="auto" latinLnBrk="0" hangingPunct="1">
            <a:lnSpc>
              <a:spcPct val="100000"/>
            </a:lnSpc>
            <a:spcBef>
              <a:spcPts val="0"/>
            </a:spcBef>
            <a:spcAft>
              <a:spcPts val="0"/>
            </a:spcAft>
            <a:buClrTx/>
            <a:buSzTx/>
            <a:buFontTx/>
            <a:buNone/>
            <a:tabLst/>
            <a:defRPr/>
          </a:pPr>
          <a:r>
            <a:rPr lang="en-US" sz="3600" b="0" baseline="0">
              <a:solidFill>
                <a:schemeClr val="dk1"/>
              </a:solidFill>
              <a:effectLst/>
              <a:latin typeface="+mn-lt"/>
              <a:ea typeface="+mn-ea"/>
              <a:cs typeface="+mn-cs"/>
            </a:rPr>
            <a:t>By correlate </a:t>
          </a:r>
          <a:r>
            <a:rPr lang="en-US" sz="3600" b="1" baseline="0">
              <a:solidFill>
                <a:srgbClr val="FF0000"/>
              </a:solidFill>
              <a:effectLst/>
              <a:latin typeface="+mn-lt"/>
              <a:ea typeface="+mn-ea"/>
              <a:cs typeface="+mn-cs"/>
            </a:rPr>
            <a:t>India crude oil prices </a:t>
          </a:r>
          <a:r>
            <a:rPr lang="en-US" sz="3600" b="0" baseline="0">
              <a:solidFill>
                <a:schemeClr val="dk1"/>
              </a:solidFill>
              <a:effectLst/>
              <a:latin typeface="+mn-lt"/>
              <a:ea typeface="+mn-ea"/>
              <a:cs typeface="+mn-cs"/>
            </a:rPr>
            <a:t>with each categories </a:t>
          </a:r>
          <a:r>
            <a:rPr lang="en-US" sz="3600" b="1" baseline="0">
              <a:solidFill>
                <a:srgbClr val="FF0000"/>
              </a:solidFill>
              <a:effectLst/>
              <a:latin typeface="+mn-lt"/>
              <a:ea typeface="+mn-ea"/>
              <a:cs typeface="+mn-cs"/>
            </a:rPr>
            <a:t>CPI value</a:t>
          </a:r>
          <a:r>
            <a:rPr lang="en-US" sz="3600" b="0" baseline="0">
              <a:solidFill>
                <a:schemeClr val="dk1"/>
              </a:solidFill>
              <a:effectLst/>
              <a:latin typeface="+mn-lt"/>
              <a:ea typeface="+mn-ea"/>
              <a:cs typeface="+mn-cs"/>
            </a:rPr>
            <a:t>(Month wise).</a:t>
          </a:r>
          <a:br>
            <a:rPr lang="en-US" sz="3600" b="0" baseline="0">
              <a:solidFill>
                <a:schemeClr val="dk1"/>
              </a:solidFill>
              <a:effectLst/>
              <a:latin typeface="+mn-lt"/>
              <a:ea typeface="+mn-ea"/>
              <a:cs typeface="+mn-cs"/>
            </a:rPr>
          </a:br>
          <a:r>
            <a:rPr lang="en-US" sz="3600" b="0" baseline="0">
              <a:solidFill>
                <a:schemeClr val="dk1"/>
              </a:solidFill>
              <a:effectLst/>
              <a:latin typeface="+mn-lt"/>
              <a:ea typeface="+mn-ea"/>
              <a:cs typeface="+mn-cs"/>
            </a:rPr>
            <a:t>Indian crude oil prices are taken from Gov. Website.</a:t>
          </a:r>
          <a:endParaRPr lang="en-US" sz="3600">
            <a:effectLst/>
          </a:endParaRPr>
        </a:p>
        <a:p>
          <a:pPr algn="l"/>
          <a:endParaRPr lang="en-US" sz="4000" b="1" baseline="0"/>
        </a:p>
        <a:p>
          <a:pPr algn="l"/>
          <a:endParaRPr lang="en-US" sz="4000" b="1" baseline="0"/>
        </a:p>
      </xdr:txBody>
    </xdr:sp>
    <xdr:clientData/>
  </xdr:twoCellAnchor>
  <xdr:twoCellAnchor>
    <xdr:from>
      <xdr:col>0</xdr:col>
      <xdr:colOff>299356</xdr:colOff>
      <xdr:row>8</xdr:row>
      <xdr:rowOff>136071</xdr:rowOff>
    </xdr:from>
    <xdr:to>
      <xdr:col>10</xdr:col>
      <xdr:colOff>435430</xdr:colOff>
      <xdr:row>36</xdr:row>
      <xdr:rowOff>149678</xdr:rowOff>
    </xdr:to>
    <xdr:sp macro="" textlink="">
      <xdr:nvSpPr>
        <xdr:cNvPr id="5" name="Rectangle: Rounded Corners 4">
          <a:extLst>
            <a:ext uri="{FF2B5EF4-FFF2-40B4-BE49-F238E27FC236}">
              <a16:creationId xmlns:a16="http://schemas.microsoft.com/office/drawing/2014/main" id="{33909A0A-312C-4BF4-B2EE-649522D66CAD}"/>
            </a:ext>
          </a:extLst>
        </xdr:cNvPr>
        <xdr:cNvSpPr/>
      </xdr:nvSpPr>
      <xdr:spPr>
        <a:xfrm>
          <a:off x="299356" y="1618882"/>
          <a:ext cx="6314452" cy="520344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3600" b="0" baseline="0"/>
            <a:t> </a:t>
          </a:r>
          <a:r>
            <a:rPr lang="en-US" sz="3600" b="1" u="sng" baseline="0"/>
            <a:t>Data Cleaning :-</a:t>
          </a:r>
        </a:p>
        <a:p>
          <a:pPr algn="l"/>
          <a:endParaRPr lang="en-US" sz="3600" b="1" u="sng" baseline="0"/>
        </a:p>
        <a:p>
          <a:pPr algn="l"/>
          <a:r>
            <a:rPr lang="en-US" sz="3600" b="0" u="none" baseline="0"/>
            <a:t>1)Under this problem I replace the Month name </a:t>
          </a:r>
          <a:r>
            <a:rPr lang="en-US" sz="3600" b="1" u="none" baseline="0">
              <a:solidFill>
                <a:srgbClr val="FF0000"/>
              </a:solidFill>
            </a:rPr>
            <a:t>March and November </a:t>
          </a:r>
          <a:r>
            <a:rPr lang="en-US" sz="3600" b="0" u="none" baseline="0"/>
            <a:t>under the Month column.</a:t>
          </a:r>
        </a:p>
        <a:p>
          <a:pPr algn="l"/>
          <a:r>
            <a:rPr lang="en-US" sz="3600" b="0" u="none" baseline="0"/>
            <a:t>2)Created column DDMM by using </a:t>
          </a:r>
          <a:r>
            <a:rPr lang="en-US" sz="3600" b="1" u="none" baseline="0"/>
            <a:t>Concatenate</a:t>
          </a:r>
          <a:r>
            <a:rPr lang="en-US" sz="3600" b="0" u="none" baseline="0"/>
            <a:t> formula</a:t>
          </a:r>
        </a:p>
      </xdr:txBody>
    </xdr:sp>
    <xdr:clientData/>
  </xdr:twoCellAnchor>
  <xdr:twoCellAnchor>
    <xdr:from>
      <xdr:col>22</xdr:col>
      <xdr:colOff>267730</xdr:colOff>
      <xdr:row>9</xdr:row>
      <xdr:rowOff>1</xdr:rowOff>
    </xdr:from>
    <xdr:to>
      <xdr:col>50</xdr:col>
      <xdr:colOff>494270</xdr:colOff>
      <xdr:row>36</xdr:row>
      <xdr:rowOff>105975</xdr:rowOff>
    </xdr:to>
    <xdr:sp macro="" textlink="">
      <xdr:nvSpPr>
        <xdr:cNvPr id="7" name="Rectangle: Rounded Corners 6">
          <a:extLst>
            <a:ext uri="{FF2B5EF4-FFF2-40B4-BE49-F238E27FC236}">
              <a16:creationId xmlns:a16="http://schemas.microsoft.com/office/drawing/2014/main" id="{F34C0CF2-7E34-404F-B8DA-F4233788028F}"/>
            </a:ext>
          </a:extLst>
        </xdr:cNvPr>
        <xdr:cNvSpPr/>
      </xdr:nvSpPr>
      <xdr:spPr>
        <a:xfrm>
          <a:off x="13860162" y="1668163"/>
          <a:ext cx="17526000" cy="5110461"/>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4000" b="1" baseline="0"/>
            <a:t>Handling </a:t>
          </a:r>
          <a:r>
            <a:rPr lang="en-US" sz="4000" b="1" baseline="0">
              <a:solidFill>
                <a:schemeClr val="accent3"/>
              </a:solidFill>
            </a:rPr>
            <a:t>Percentage</a:t>
          </a:r>
          <a:r>
            <a:rPr lang="en-US" sz="4000" b="1" baseline="0"/>
            <a:t> rate:-</a:t>
          </a:r>
        </a:p>
        <a:p>
          <a:pPr algn="l"/>
          <a:endParaRPr lang="en-US" sz="4000" b="1" baseline="0"/>
        </a:p>
        <a:p>
          <a:pPr algn="l"/>
          <a:r>
            <a:rPr lang="en-US" sz="4000" b="1" baseline="0"/>
            <a:t>Using  = Inflation rate formula</a:t>
          </a:r>
        </a:p>
        <a:p>
          <a:pPr algn="l"/>
          <a:endParaRPr lang="en-US" sz="4000" b="1" baseline="0"/>
        </a:p>
        <a:p>
          <a:pPr algn="l"/>
          <a:r>
            <a:rPr lang="en-US" sz="4000" b="1" baseline="0"/>
            <a:t>1)Monthly inflation rate </a:t>
          </a:r>
          <a:r>
            <a:rPr lang="en-US" sz="4000" b="0" baseline="0"/>
            <a:t>=(CPI in current month-CPI in previous month)x100</a:t>
          </a:r>
          <a:br>
            <a:rPr lang="en-US" sz="4000" b="0" baseline="0"/>
          </a:br>
          <a:endParaRPr lang="en-US" sz="4000" b="0" baseline="0"/>
        </a:p>
        <a:p>
          <a:pPr algn="l"/>
          <a:r>
            <a:rPr lang="en-US" sz="4000" b="1" baseline="0"/>
            <a:t>2)Annual inflation rate </a:t>
          </a:r>
          <a:r>
            <a:rPr lang="en-US" sz="4000" b="0" baseline="0"/>
            <a:t>= (CPI at end of year-CPI at start of year)x100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475966</xdr:colOff>
      <xdr:row>15</xdr:row>
      <xdr:rowOff>123032</xdr:rowOff>
    </xdr:from>
    <xdr:to>
      <xdr:col>10</xdr:col>
      <xdr:colOff>304800</xdr:colOff>
      <xdr:row>39</xdr:row>
      <xdr:rowOff>167639</xdr:rowOff>
    </xdr:to>
    <xdr:graphicFrame macro="">
      <xdr:nvGraphicFramePr>
        <xdr:cNvPr id="17" name="Chart 16">
          <a:extLst>
            <a:ext uri="{FF2B5EF4-FFF2-40B4-BE49-F238E27FC236}">
              <a16:creationId xmlns:a16="http://schemas.microsoft.com/office/drawing/2014/main" id="{9A407C81-2AA1-4FDE-D1D1-E16BADFBF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2229228</xdr:colOff>
      <xdr:row>2</xdr:row>
      <xdr:rowOff>188072</xdr:rowOff>
    </xdr:from>
    <xdr:to>
      <xdr:col>11</xdr:col>
      <xdr:colOff>878250</xdr:colOff>
      <xdr:row>11</xdr:row>
      <xdr:rowOff>98884</xdr:rowOff>
    </xdr:to>
    <xdr:sp macro="" textlink="">
      <xdr:nvSpPr>
        <xdr:cNvPr id="2" name="Rectangle: Rounded Corners 1">
          <a:extLst>
            <a:ext uri="{FF2B5EF4-FFF2-40B4-BE49-F238E27FC236}">
              <a16:creationId xmlns:a16="http://schemas.microsoft.com/office/drawing/2014/main" id="{F35C2F9A-C589-01AC-F3A1-59EA6FFC146C}"/>
            </a:ext>
          </a:extLst>
        </xdr:cNvPr>
        <xdr:cNvSpPr/>
      </xdr:nvSpPr>
      <xdr:spPr>
        <a:xfrm>
          <a:off x="3280788" y="553832"/>
          <a:ext cx="14529102" cy="160245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3200" b="1" i="0" u="sng">
              <a:solidFill>
                <a:schemeClr val="dk1"/>
              </a:solidFill>
              <a:effectLst>
                <a:outerShdw blurRad="38100" dist="19050" dir="2700000" algn="tl" rotWithShape="0">
                  <a:schemeClr val="dk1">
                    <a:alpha val="40000"/>
                  </a:schemeClr>
                </a:outerShdw>
              </a:effectLst>
              <a:latin typeface="+mn-lt"/>
              <a:ea typeface="+mn-ea"/>
              <a:cs typeface="+mn-cs"/>
            </a:rPr>
            <a:t>OBJECTIVE</a:t>
          </a:r>
          <a:r>
            <a:rPr lang="en-US" sz="3200" b="1" i="0" u="none" baseline="0">
              <a:solidFill>
                <a:schemeClr val="dk1"/>
              </a:solidFill>
              <a:effectLst>
                <a:outerShdw blurRad="38100" dist="19050" dir="2700000" algn="tl" rotWithShape="0">
                  <a:schemeClr val="dk1">
                    <a:alpha val="40000"/>
                  </a:schemeClr>
                </a:outerShdw>
              </a:effectLst>
              <a:latin typeface="+mn-lt"/>
              <a:ea typeface="+mn-ea"/>
              <a:cs typeface="+mn-cs"/>
            </a:rPr>
            <a:t> </a:t>
          </a:r>
          <a:r>
            <a:rPr lang="en-US" sz="3200" b="1" i="0" u="none">
              <a:solidFill>
                <a:schemeClr val="dk1"/>
              </a:solidFill>
              <a:effectLst>
                <a:outerShdw blurRad="38100" dist="19050" dir="2700000" algn="tl" rotWithShape="0">
                  <a:schemeClr val="dk1">
                    <a:alpha val="40000"/>
                  </a:schemeClr>
                </a:outerShdw>
              </a:effectLst>
              <a:latin typeface="+mn-lt"/>
              <a:ea typeface="+mn-ea"/>
              <a:cs typeface="+mn-cs"/>
            </a:rPr>
            <a:t>:-</a:t>
          </a:r>
          <a:endParaRPr lang="en-US" sz="3200" b="1" u="none">
            <a:effectLst/>
          </a:endParaRPr>
        </a:p>
        <a:p>
          <a:pPr algn="l"/>
          <a:r>
            <a:rPr lang="en-US" sz="2400" b="0" i="0">
              <a:solidFill>
                <a:schemeClr val="dk1"/>
              </a:solidFill>
              <a:effectLst>
                <a:outerShdw blurRad="38100" dist="19050" dir="2700000" algn="tl" rotWithShape="0">
                  <a:schemeClr val="dk1">
                    <a:alpha val="40000"/>
                  </a:schemeClr>
                </a:outerShdw>
              </a:effectLst>
              <a:latin typeface="+mn-lt"/>
              <a:ea typeface="+mn-ea"/>
              <a:cs typeface="+mn-cs"/>
            </a:rPr>
            <a:t>                      </a:t>
          </a:r>
          <a:r>
            <a:rPr lang="en-US" sz="2400" b="0">
              <a:solidFill>
                <a:schemeClr val="dk1"/>
              </a:solidFill>
              <a:effectLst>
                <a:outerShdw blurRad="38100" dist="19050" dir="2700000" algn="tl" rotWithShape="0">
                  <a:schemeClr val="dk1">
                    <a:alpha val="40000"/>
                  </a:schemeClr>
                </a:outerShdw>
              </a:effectLst>
              <a:latin typeface="+mn-lt"/>
              <a:ea typeface="+mn-ea"/>
              <a:cs typeface="+mn-cs"/>
            </a:rPr>
            <a:t> </a:t>
          </a:r>
          <a:r>
            <a:rPr lang="en-US" sz="2400" b="0" i="0">
              <a:solidFill>
                <a:schemeClr val="dk1"/>
              </a:solidFill>
              <a:effectLst>
                <a:outerShdw blurRad="38100" dist="19050" dir="2700000" algn="tl" rotWithShape="0">
                  <a:schemeClr val="dk1">
                    <a:alpha val="40000"/>
                  </a:schemeClr>
                </a:outerShdw>
              </a:effectLst>
              <a:latin typeface="+mn-lt"/>
              <a:ea typeface="+mn-ea"/>
              <a:cs typeface="+mn-cs"/>
            </a:rPr>
            <a:t>To identify the contribution of major categories to CPI and highlight the highest contributor.</a:t>
          </a:r>
          <a:r>
            <a:rPr lang="en-US" sz="2400" b="0">
              <a:solidFill>
                <a:schemeClr val="dk1"/>
              </a:solidFill>
              <a:effectLst>
                <a:outerShdw blurRad="38100" dist="19050" dir="2700000" algn="tl" rotWithShape="0">
                  <a:schemeClr val="dk1">
                    <a:alpha val="40000"/>
                  </a:schemeClr>
                </a:outerShdw>
              </a:effectLst>
              <a:latin typeface="+mn-lt"/>
              <a:ea typeface="+mn-ea"/>
              <a:cs typeface="+mn-cs"/>
            </a:rPr>
            <a:t> (Latest</a:t>
          </a:r>
          <a:r>
            <a:rPr lang="en-US" sz="2400" b="0" baseline="0">
              <a:solidFill>
                <a:schemeClr val="dk1"/>
              </a:solidFill>
              <a:effectLst>
                <a:outerShdw blurRad="38100" dist="19050" dir="2700000" algn="tl" rotWithShape="0">
                  <a:schemeClr val="dk1">
                    <a:alpha val="40000"/>
                  </a:schemeClr>
                </a:outerShdw>
              </a:effectLst>
              <a:latin typeface="+mn-lt"/>
              <a:ea typeface="+mn-ea"/>
              <a:cs typeface="+mn-cs"/>
            </a:rPr>
            <a:t> month i.e.MAY 2023)</a:t>
          </a:r>
          <a:endParaRPr lang="en-US" sz="2400">
            <a:effectLst/>
          </a:endParaRPr>
        </a:p>
        <a:p>
          <a:pPr algn="l"/>
          <a:endParaRPr lang="en-US" sz="1100"/>
        </a:p>
      </xdr:txBody>
    </xdr:sp>
    <xdr:clientData/>
  </xdr:twoCellAnchor>
  <xdr:twoCellAnchor>
    <xdr:from>
      <xdr:col>10</xdr:col>
      <xdr:colOff>559856</xdr:colOff>
      <xdr:row>16</xdr:row>
      <xdr:rowOff>40939</xdr:rowOff>
    </xdr:from>
    <xdr:to>
      <xdr:col>18</xdr:col>
      <xdr:colOff>498438</xdr:colOff>
      <xdr:row>22</xdr:row>
      <xdr:rowOff>133573</xdr:rowOff>
    </xdr:to>
    <xdr:sp macro="" textlink="">
      <xdr:nvSpPr>
        <xdr:cNvPr id="7" name="Rectangle: Rounded Corners 6">
          <a:extLst>
            <a:ext uri="{FF2B5EF4-FFF2-40B4-BE49-F238E27FC236}">
              <a16:creationId xmlns:a16="http://schemas.microsoft.com/office/drawing/2014/main" id="{C86E2A81-77E3-13CA-1F57-C435D1709301}"/>
            </a:ext>
          </a:extLst>
        </xdr:cNvPr>
        <xdr:cNvSpPr/>
      </xdr:nvSpPr>
      <xdr:spPr>
        <a:xfrm>
          <a:off x="16165616" y="3561379"/>
          <a:ext cx="7985302" cy="2287194"/>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3200" b="1" u="sng">
              <a:solidFill>
                <a:schemeClr val="dk1"/>
              </a:solidFill>
              <a:effectLst/>
              <a:latin typeface="+mn-lt"/>
              <a:ea typeface="+mn-ea"/>
              <a:cs typeface="+mn-cs"/>
            </a:rPr>
            <a:t>CONCLUSION</a:t>
          </a:r>
          <a:r>
            <a:rPr lang="en-US" sz="3600" b="1" u="sng">
              <a:solidFill>
                <a:schemeClr val="dk1"/>
              </a:solidFill>
              <a:effectLst/>
              <a:latin typeface="+mn-lt"/>
              <a:ea typeface="+mn-ea"/>
              <a:cs typeface="+mn-cs"/>
            </a:rPr>
            <a:t>:</a:t>
          </a:r>
          <a:r>
            <a:rPr lang="en-US" sz="3600" b="1">
              <a:solidFill>
                <a:schemeClr val="dk1"/>
              </a:solidFill>
              <a:effectLst/>
              <a:latin typeface="+mn-lt"/>
              <a:ea typeface="+mn-ea"/>
              <a:cs typeface="+mn-cs"/>
            </a:rPr>
            <a:t>-</a:t>
          </a:r>
          <a:endParaRPr lang="en-US" sz="3600">
            <a:effectLst/>
          </a:endParaRPr>
        </a:p>
        <a:p>
          <a:pPr algn="l"/>
          <a:r>
            <a:rPr lang="en-US" sz="2400">
              <a:solidFill>
                <a:schemeClr val="dk1"/>
              </a:solidFill>
              <a:effectLst/>
              <a:latin typeface="+mn-lt"/>
              <a:ea typeface="+mn-ea"/>
              <a:cs typeface="+mn-cs"/>
            </a:rPr>
            <a:t>     </a:t>
          </a:r>
          <a:r>
            <a:rPr lang="en-US" sz="2400" b="1">
              <a:solidFill>
                <a:srgbClr val="FF0000"/>
              </a:solidFill>
              <a:effectLst/>
              <a:latin typeface="+mn-lt"/>
              <a:ea typeface="+mn-ea"/>
              <a:cs typeface="+mn-cs"/>
            </a:rPr>
            <a:t>Food</a:t>
          </a:r>
          <a:r>
            <a:rPr lang="en-US" sz="2400">
              <a:solidFill>
                <a:srgbClr val="FF0000"/>
              </a:solidFill>
              <a:effectLst/>
              <a:latin typeface="+mn-lt"/>
              <a:ea typeface="+mn-ea"/>
              <a:cs typeface="+mn-cs"/>
            </a:rPr>
            <a:t> </a:t>
          </a:r>
          <a:r>
            <a:rPr lang="en-US" sz="2400">
              <a:solidFill>
                <a:schemeClr val="dk1"/>
              </a:solidFill>
              <a:effectLst/>
              <a:latin typeface="+mn-lt"/>
              <a:ea typeface="+mn-ea"/>
              <a:cs typeface="+mn-cs"/>
            </a:rPr>
            <a:t>is the largest CPI contributor (</a:t>
          </a:r>
          <a:r>
            <a:rPr lang="en-US" sz="2400" b="1">
              <a:solidFill>
                <a:srgbClr val="FF0000"/>
              </a:solidFill>
              <a:effectLst/>
              <a:latin typeface="+mn-lt"/>
              <a:ea typeface="+mn-ea"/>
              <a:cs typeface="+mn-cs"/>
            </a:rPr>
            <a:t>50.16%</a:t>
          </a:r>
          <a:r>
            <a:rPr lang="en-US" sz="2400">
              <a:solidFill>
                <a:schemeClr val="dk1"/>
              </a:solidFill>
              <a:effectLst/>
              <a:latin typeface="+mn-lt"/>
              <a:ea typeface="+mn-ea"/>
              <a:cs typeface="+mn-cs"/>
            </a:rPr>
            <a:t>), followed by Luxury (22.97%) and Housing (13.54%). This shows that food price changes have the biggest impact on overall inflation.</a:t>
          </a:r>
          <a:endParaRPr lang="en-US" sz="2400">
            <a:effectLst/>
          </a:endParaRPr>
        </a:p>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15240</xdr:colOff>
      <xdr:row>59</xdr:row>
      <xdr:rowOff>217169</xdr:rowOff>
    </xdr:from>
    <xdr:to>
      <xdr:col>12</xdr:col>
      <xdr:colOff>2218266</xdr:colOff>
      <xdr:row>77</xdr:row>
      <xdr:rowOff>16932</xdr:rowOff>
    </xdr:to>
    <xdr:graphicFrame macro="">
      <xdr:nvGraphicFramePr>
        <xdr:cNvPr id="2" name="Chart 1">
          <a:extLst>
            <a:ext uri="{FF2B5EF4-FFF2-40B4-BE49-F238E27FC236}">
              <a16:creationId xmlns:a16="http://schemas.microsoft.com/office/drawing/2014/main" id="{49FB6C59-490E-E17F-8A68-E36BDCD861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601133</xdr:colOff>
      <xdr:row>15</xdr:row>
      <xdr:rowOff>220133</xdr:rowOff>
    </xdr:from>
    <xdr:to>
      <xdr:col>25</xdr:col>
      <xdr:colOff>254000</xdr:colOff>
      <xdr:row>34</xdr:row>
      <xdr:rowOff>8466</xdr:rowOff>
    </xdr:to>
    <xdr:graphicFrame macro="">
      <xdr:nvGraphicFramePr>
        <xdr:cNvPr id="3" name="Chart 2">
          <a:extLst>
            <a:ext uri="{FF2B5EF4-FFF2-40B4-BE49-F238E27FC236}">
              <a16:creationId xmlns:a16="http://schemas.microsoft.com/office/drawing/2014/main" id="{3649D7D1-ADFF-C10E-B275-D8AA188AD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301625</xdr:colOff>
      <xdr:row>11</xdr:row>
      <xdr:rowOff>99219</xdr:rowOff>
    </xdr:from>
    <xdr:to>
      <xdr:col>17</xdr:col>
      <xdr:colOff>511109</xdr:colOff>
      <xdr:row>28</xdr:row>
      <xdr:rowOff>183495</xdr:rowOff>
    </xdr:to>
    <xdr:graphicFrame macro="">
      <xdr:nvGraphicFramePr>
        <xdr:cNvPr id="4" name="Chart 3">
          <a:extLst>
            <a:ext uri="{FF2B5EF4-FFF2-40B4-BE49-F238E27FC236}">
              <a16:creationId xmlns:a16="http://schemas.microsoft.com/office/drawing/2014/main" id="{EEB146AD-D539-905A-70CD-6FA22D57D4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710512</xdr:colOff>
      <xdr:row>1</xdr:row>
      <xdr:rowOff>51487</xdr:rowOff>
    </xdr:from>
    <xdr:to>
      <xdr:col>23</xdr:col>
      <xdr:colOff>613316</xdr:colOff>
      <xdr:row>10</xdr:row>
      <xdr:rowOff>37170</xdr:rowOff>
    </xdr:to>
    <xdr:sp macro="" textlink="">
      <xdr:nvSpPr>
        <xdr:cNvPr id="3" name="Rectangle: Rounded Corners 2">
          <a:extLst>
            <a:ext uri="{FF2B5EF4-FFF2-40B4-BE49-F238E27FC236}">
              <a16:creationId xmlns:a16="http://schemas.microsoft.com/office/drawing/2014/main" id="{729B24F4-0134-2C77-3368-32A9FF2DFB8A}"/>
            </a:ext>
          </a:extLst>
        </xdr:cNvPr>
        <xdr:cNvSpPr/>
      </xdr:nvSpPr>
      <xdr:spPr>
        <a:xfrm>
          <a:off x="6211780" y="237341"/>
          <a:ext cx="16109243" cy="1658366"/>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3200" b="1">
              <a:solidFill>
                <a:schemeClr val="dk1"/>
              </a:solidFill>
              <a:effectLst/>
              <a:latin typeface="+mn-lt"/>
              <a:ea typeface="+mn-ea"/>
              <a:cs typeface="+mn-cs"/>
            </a:rPr>
            <a:t>OBJECTIVE:-</a:t>
          </a:r>
          <a:endParaRPr lang="en-US" sz="3200">
            <a:effectLst/>
          </a:endParaRPr>
        </a:p>
        <a:p>
          <a:r>
            <a:rPr lang="en-US" sz="1200" baseline="0">
              <a:solidFill>
                <a:schemeClr val="dk1"/>
              </a:solidFill>
              <a:effectLst/>
              <a:latin typeface="+mn-lt"/>
              <a:ea typeface="+mn-ea"/>
              <a:cs typeface="+mn-cs"/>
            </a:rPr>
            <a:t>       </a:t>
          </a:r>
          <a:r>
            <a:rPr lang="en-US" sz="2800">
              <a:solidFill>
                <a:schemeClr val="dk1"/>
              </a:solidFill>
              <a:effectLst/>
              <a:latin typeface="+mn-lt"/>
              <a:ea typeface="+mn-ea"/>
              <a:cs typeface="+mn-cs"/>
            </a:rPr>
            <a:t>To study the </a:t>
          </a:r>
          <a:r>
            <a:rPr lang="en-US" sz="2800" b="1">
              <a:solidFill>
                <a:schemeClr val="dk1"/>
              </a:solidFill>
              <a:effectLst/>
              <a:latin typeface="+mn-lt"/>
              <a:ea typeface="+mn-ea"/>
              <a:cs typeface="+mn-cs"/>
            </a:rPr>
            <a:t>year-on-year</a:t>
          </a:r>
          <a:r>
            <a:rPr lang="en-US" sz="2800">
              <a:solidFill>
                <a:schemeClr val="dk1"/>
              </a:solidFill>
              <a:effectLst/>
              <a:latin typeface="+mn-lt"/>
              <a:ea typeface="+mn-ea"/>
              <a:cs typeface="+mn-cs"/>
            </a:rPr>
            <a:t> CPI (rural + urban) inflation trend </a:t>
          </a:r>
          <a:r>
            <a:rPr lang="en-US" sz="2800" b="1">
              <a:solidFill>
                <a:schemeClr val="dk1"/>
              </a:solidFill>
              <a:effectLst/>
              <a:latin typeface="+mn-lt"/>
              <a:ea typeface="+mn-ea"/>
              <a:cs typeface="+mn-cs"/>
            </a:rPr>
            <a:t>from 2017</a:t>
          </a:r>
          <a:r>
            <a:rPr lang="en-US" sz="2800">
              <a:solidFill>
                <a:schemeClr val="dk1"/>
              </a:solidFill>
              <a:effectLst/>
              <a:latin typeface="+mn-lt"/>
              <a:ea typeface="+mn-ea"/>
              <a:cs typeface="+mn-cs"/>
            </a:rPr>
            <a:t>, identify the year with the highest rate, and understand the key factors behind it.</a:t>
          </a:r>
          <a:endParaRPr lang="en-US" sz="2800">
            <a:effectLst/>
          </a:endParaRPr>
        </a:p>
        <a:p>
          <a:pPr algn="l"/>
          <a:endParaRPr lang="en-US" sz="1100"/>
        </a:p>
      </xdr:txBody>
    </xdr:sp>
    <xdr:clientData/>
  </xdr:twoCellAnchor>
  <xdr:twoCellAnchor>
    <xdr:from>
      <xdr:col>6</xdr:col>
      <xdr:colOff>331936</xdr:colOff>
      <xdr:row>29</xdr:row>
      <xdr:rowOff>833</xdr:rowOff>
    </xdr:from>
    <xdr:to>
      <xdr:col>18</xdr:col>
      <xdr:colOff>16565</xdr:colOff>
      <xdr:row>49</xdr:row>
      <xdr:rowOff>143774</xdr:rowOff>
    </xdr:to>
    <xdr:sp macro="" textlink="">
      <xdr:nvSpPr>
        <xdr:cNvPr id="6" name="Rectangle: Rounded Corners 5">
          <a:extLst>
            <a:ext uri="{FF2B5EF4-FFF2-40B4-BE49-F238E27FC236}">
              <a16:creationId xmlns:a16="http://schemas.microsoft.com/office/drawing/2014/main" id="{83406464-B6DB-5ED4-141B-98DEB036B559}"/>
            </a:ext>
          </a:extLst>
        </xdr:cNvPr>
        <xdr:cNvSpPr/>
      </xdr:nvSpPr>
      <xdr:spPr>
        <a:xfrm>
          <a:off x="9260276" y="7764607"/>
          <a:ext cx="9317459" cy="4916224"/>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3200" b="1" i="0" u="sng" strike="noStrike">
              <a:solidFill>
                <a:schemeClr val="dk1"/>
              </a:solidFill>
              <a:effectLst/>
              <a:latin typeface="+mn-lt"/>
              <a:ea typeface="+mn-ea"/>
              <a:cs typeface="+mn-cs"/>
            </a:rPr>
            <a:t>📌 Key Reasons for High YoY CPI in 2019 (India)</a:t>
          </a:r>
          <a:r>
            <a:rPr lang="en-US" sz="3200" u="sng"/>
            <a:t> </a:t>
          </a:r>
        </a:p>
        <a:p>
          <a:pPr algn="l"/>
          <a:endParaRPr lang="en-US" sz="2800" b="1" i="0" u="none" strike="noStrike">
            <a:solidFill>
              <a:schemeClr val="dk1"/>
            </a:solidFill>
            <a:effectLst/>
            <a:latin typeface="+mn-lt"/>
            <a:ea typeface="+mn-ea"/>
            <a:cs typeface="+mn-cs"/>
          </a:endParaRPr>
        </a:p>
        <a:p>
          <a:r>
            <a:rPr lang="en-US" sz="2400" b="1"/>
            <a:t>1.Food inflation</a:t>
          </a:r>
          <a:r>
            <a:rPr lang="en-US" sz="2400"/>
            <a:t>: Onion, tomato, pulses spiked due to floods &amp; crop damage.</a:t>
          </a:r>
        </a:p>
        <a:p>
          <a:endParaRPr lang="en-US" sz="2400"/>
        </a:p>
        <a:p>
          <a:r>
            <a:rPr lang="en-US" sz="2400" b="1"/>
            <a:t>2.Protein items</a:t>
          </a:r>
          <a:r>
            <a:rPr lang="en-US" sz="2400"/>
            <a:t>: Higher demand → rise in milk, eggs, meat, fish.</a:t>
          </a:r>
        </a:p>
        <a:p>
          <a:endParaRPr lang="en-US" sz="2400"/>
        </a:p>
        <a:p>
          <a:r>
            <a:rPr lang="en-US" sz="2400" b="1"/>
            <a:t>3.Fuel &amp; transport</a:t>
          </a:r>
          <a:r>
            <a:rPr lang="en-US" sz="2400"/>
            <a:t>: Crude oil volatility + rupee depreciation.</a:t>
          </a:r>
        </a:p>
        <a:p>
          <a:endParaRPr lang="en-US" sz="2400" b="1"/>
        </a:p>
        <a:p>
          <a:r>
            <a:rPr lang="en-US" sz="2400" b="1"/>
            <a:t>4.Core inflation</a:t>
          </a:r>
          <a:r>
            <a:rPr lang="en-US" sz="2400"/>
            <a:t>: Education, health, services costs up.</a:t>
          </a:r>
        </a:p>
        <a:p>
          <a:pPr algn="l"/>
          <a:endParaRPr lang="en-US" sz="2400"/>
        </a:p>
      </xdr:txBody>
    </xdr:sp>
    <xdr:clientData/>
  </xdr:twoCellAnchor>
  <xdr:twoCellAnchor>
    <xdr:from>
      <xdr:col>18</xdr:col>
      <xdr:colOff>209719</xdr:colOff>
      <xdr:row>30</xdr:row>
      <xdr:rowOff>261604</xdr:rowOff>
    </xdr:from>
    <xdr:to>
      <xdr:col>33</xdr:col>
      <xdr:colOff>225769</xdr:colOff>
      <xdr:row>42</xdr:row>
      <xdr:rowOff>179091</xdr:rowOff>
    </xdr:to>
    <xdr:sp macro="" textlink="">
      <xdr:nvSpPr>
        <xdr:cNvPr id="7" name="Rectangle: Rounded Corners 6">
          <a:extLst>
            <a:ext uri="{FF2B5EF4-FFF2-40B4-BE49-F238E27FC236}">
              <a16:creationId xmlns:a16="http://schemas.microsoft.com/office/drawing/2014/main" id="{E90ADE01-7C0F-FB1F-FB21-4CD55C6C9D6F}"/>
            </a:ext>
          </a:extLst>
        </xdr:cNvPr>
        <xdr:cNvSpPr/>
      </xdr:nvSpPr>
      <xdr:spPr>
        <a:xfrm>
          <a:off x="18770889" y="8384812"/>
          <a:ext cx="9073786" cy="3022996"/>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3200" b="1">
              <a:solidFill>
                <a:schemeClr val="dk1"/>
              </a:solidFill>
              <a:effectLst/>
              <a:latin typeface="+mn-lt"/>
              <a:ea typeface="+mn-ea"/>
              <a:cs typeface="+mn-cs"/>
            </a:rPr>
            <a:t>CONCLUSION:-</a:t>
          </a:r>
          <a:endParaRPr lang="en-US" sz="3200">
            <a:effectLst/>
          </a:endParaRPr>
        </a:p>
        <a:p>
          <a:pPr eaLnBrk="1" fontAlgn="auto" latinLnBrk="0" hangingPunct="1"/>
          <a:r>
            <a:rPr lang="en-US" sz="2400">
              <a:solidFill>
                <a:schemeClr val="dk1"/>
              </a:solidFill>
              <a:effectLst/>
              <a:latin typeface="+mn-lt"/>
              <a:ea typeface="+mn-ea"/>
              <a:cs typeface="+mn-cs"/>
            </a:rPr>
            <a:t>          The analysis shows varying inflation trends since 2017, with the </a:t>
          </a:r>
          <a:r>
            <a:rPr lang="en-US" sz="2400" b="1">
              <a:solidFill>
                <a:srgbClr val="FF0000"/>
              </a:solidFill>
              <a:effectLst/>
              <a:latin typeface="+mn-lt"/>
              <a:ea typeface="+mn-ea"/>
              <a:cs typeface="+mn-cs"/>
            </a:rPr>
            <a:t>highest recorded in [</a:t>
          </a:r>
          <a:r>
            <a:rPr lang="en-US" sz="2400" b="1" u="sng">
              <a:solidFill>
                <a:srgbClr val="FF0000"/>
              </a:solidFill>
              <a:effectLst/>
              <a:latin typeface="+mn-lt"/>
              <a:ea typeface="+mn-ea"/>
              <a:cs typeface="+mn-cs"/>
            </a:rPr>
            <a:t>2019</a:t>
          </a:r>
          <a:r>
            <a:rPr lang="en-US" sz="2400" b="1">
              <a:solidFill>
                <a:srgbClr val="FF0000"/>
              </a:solidFill>
              <a:effectLst/>
              <a:latin typeface="+mn-lt"/>
              <a:ea typeface="+mn-ea"/>
              <a:cs typeface="+mn-cs"/>
            </a:rPr>
            <a:t>] </a:t>
          </a:r>
          <a:r>
            <a:rPr lang="en-US" sz="2400">
              <a:solidFill>
                <a:schemeClr val="dk1"/>
              </a:solidFill>
              <a:effectLst/>
              <a:latin typeface="+mn-lt"/>
              <a:ea typeface="+mn-ea"/>
              <a:cs typeface="+mn-cs"/>
            </a:rPr>
            <a:t>mainly due to </a:t>
          </a:r>
          <a:r>
            <a:rPr lang="en-US" sz="2400" b="1" u="sng">
              <a:solidFill>
                <a:schemeClr val="dk1"/>
              </a:solidFill>
              <a:effectLst/>
              <a:latin typeface="+mn-lt"/>
              <a:ea typeface="+mn-ea"/>
              <a:cs typeface="+mn-cs"/>
            </a:rPr>
            <a:t>food price surge, fuel costs, pandemic impact</a:t>
          </a:r>
          <a:r>
            <a:rPr lang="en-US" sz="2400">
              <a:solidFill>
                <a:schemeClr val="dk1"/>
              </a:solidFill>
              <a:effectLst/>
              <a:latin typeface="+mn-lt"/>
              <a:ea typeface="+mn-ea"/>
              <a:cs typeface="+mn-cs"/>
            </a:rPr>
            <a:t>, etc. This highlights how India’s inflation is strongly influenced by both domestic supply issues and global economic factors.</a:t>
          </a:r>
          <a:endParaRPr lang="en-US" sz="2400">
            <a:effectLst/>
          </a:endParaRPr>
        </a:p>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39</xdr:col>
      <xdr:colOff>65323</xdr:colOff>
      <xdr:row>15</xdr:row>
      <xdr:rowOff>53095</xdr:rowOff>
    </xdr:from>
    <xdr:to>
      <xdr:col>44</xdr:col>
      <xdr:colOff>217447</xdr:colOff>
      <xdr:row>40</xdr:row>
      <xdr:rowOff>148344</xdr:rowOff>
    </xdr:to>
    <mc:AlternateContent xmlns:mc="http://schemas.openxmlformats.org/markup-compatibility/2006" xmlns:sle15="http://schemas.microsoft.com/office/drawing/2012/slicer">
      <mc:Choice Requires="sle15">
        <xdr:graphicFrame macro="">
          <xdr:nvGraphicFramePr>
            <xdr:cNvPr id="8" name="Sector">
              <a:extLst>
                <a:ext uri="{FF2B5EF4-FFF2-40B4-BE49-F238E27FC236}">
                  <a16:creationId xmlns:a16="http://schemas.microsoft.com/office/drawing/2014/main" id="{3512DF0C-373F-0090-DD00-5ABCFB71BC87}"/>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19033261" y="2866633"/>
              <a:ext cx="3200124" cy="3365988"/>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17</xdr:col>
      <xdr:colOff>231321</xdr:colOff>
      <xdr:row>15</xdr:row>
      <xdr:rowOff>40822</xdr:rowOff>
    </xdr:from>
    <xdr:to>
      <xdr:col>38</xdr:col>
      <xdr:colOff>381000</xdr:colOff>
      <xdr:row>40</xdr:row>
      <xdr:rowOff>285751</xdr:rowOff>
    </xdr:to>
    <xdr:graphicFrame macro="">
      <xdr:nvGraphicFramePr>
        <xdr:cNvPr id="10" name="Chart 9">
          <a:extLst>
            <a:ext uri="{FF2B5EF4-FFF2-40B4-BE49-F238E27FC236}">
              <a16:creationId xmlns:a16="http://schemas.microsoft.com/office/drawing/2014/main" id="{D01FCEE7-8FEB-44B2-BA50-DC9E98275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689758</xdr:colOff>
      <xdr:row>5</xdr:row>
      <xdr:rowOff>15997</xdr:rowOff>
    </xdr:from>
    <xdr:to>
      <xdr:col>37</xdr:col>
      <xdr:colOff>577228</xdr:colOff>
      <xdr:row>13</xdr:row>
      <xdr:rowOff>148928</xdr:rowOff>
    </xdr:to>
    <xdr:sp macro="" textlink="">
      <xdr:nvSpPr>
        <xdr:cNvPr id="11" name="Rectangle: Rounded Corners 10">
          <a:extLst>
            <a:ext uri="{FF2B5EF4-FFF2-40B4-BE49-F238E27FC236}">
              <a16:creationId xmlns:a16="http://schemas.microsoft.com/office/drawing/2014/main" id="{E0CD87E1-B986-9797-14F3-FA802A4457A5}"/>
            </a:ext>
          </a:extLst>
        </xdr:cNvPr>
        <xdr:cNvSpPr/>
      </xdr:nvSpPr>
      <xdr:spPr>
        <a:xfrm>
          <a:off x="689758" y="1431140"/>
          <a:ext cx="17522327" cy="1548074"/>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rtl="0"/>
          <a:r>
            <a:rPr lang="en-US" sz="3200" b="1" i="0" baseline="0">
              <a:solidFill>
                <a:schemeClr val="dk1"/>
              </a:solidFill>
              <a:effectLst/>
              <a:latin typeface="+mn-lt"/>
              <a:ea typeface="+mn-ea"/>
              <a:cs typeface="+mn-cs"/>
            </a:rPr>
            <a:t>Objective :-</a:t>
          </a:r>
          <a:endParaRPr lang="en-US" sz="3200">
            <a:effectLst/>
          </a:endParaRPr>
        </a:p>
        <a:p>
          <a:pPr rtl="0"/>
          <a:r>
            <a:rPr lang="en-US" sz="2400" b="0" i="0" baseline="0">
              <a:solidFill>
                <a:schemeClr val="dk1"/>
              </a:solidFill>
              <a:effectLst/>
              <a:latin typeface="+mn-lt"/>
              <a:ea typeface="+mn-ea"/>
              <a:cs typeface="+mn-cs"/>
            </a:rPr>
            <a:t>To analyze the month-on-month (MoM) inflation trend in the </a:t>
          </a:r>
          <a:r>
            <a:rPr lang="en-US" sz="2400" b="1" i="0" u="sng" baseline="0">
              <a:solidFill>
                <a:schemeClr val="dk1"/>
              </a:solidFill>
              <a:effectLst/>
              <a:latin typeface="+mn-lt"/>
              <a:ea typeface="+mn-ea"/>
              <a:cs typeface="+mn-cs"/>
            </a:rPr>
            <a:t>Rural ,Urban and Rural+Urban</a:t>
          </a:r>
          <a:r>
            <a:rPr lang="en-US" sz="2400" b="0" i="0" baseline="0">
              <a:solidFill>
                <a:schemeClr val="dk1"/>
              </a:solidFill>
              <a:effectLst/>
              <a:latin typeface="+mn-lt"/>
              <a:ea typeface="+mn-ea"/>
              <a:cs typeface="+mn-cs"/>
            </a:rPr>
            <a:t> sector from </a:t>
          </a:r>
          <a:r>
            <a:rPr lang="en-US" sz="2400" b="1" i="0" u="sng" baseline="0">
              <a:solidFill>
                <a:schemeClr val="dk1"/>
              </a:solidFill>
              <a:effectLst/>
              <a:latin typeface="+mn-lt"/>
              <a:ea typeface="+mn-ea"/>
              <a:cs typeface="+mn-cs"/>
            </a:rPr>
            <a:t>May 2022 to May 2023</a:t>
          </a:r>
          <a:r>
            <a:rPr lang="en-US" sz="2400" b="0" i="0" baseline="0">
              <a:solidFill>
                <a:schemeClr val="dk1"/>
              </a:solidFill>
              <a:effectLst/>
              <a:latin typeface="+mn-lt"/>
              <a:ea typeface="+mn-ea"/>
              <a:cs typeface="+mn-cs"/>
            </a:rPr>
            <a:t>, identify periods of inflationary rise and decline, and highlight the highest and lowest points of rural inflation during this period.</a:t>
          </a:r>
          <a:endParaRPr lang="en-US" sz="2400">
            <a:effectLst/>
          </a:endParaRPr>
        </a:p>
        <a:p>
          <a:pPr algn="l"/>
          <a:endParaRPr lang="en-US" sz="1100"/>
        </a:p>
      </xdr:txBody>
    </xdr:sp>
    <xdr:clientData/>
  </xdr:twoCellAnchor>
  <xdr:twoCellAnchor>
    <xdr:from>
      <xdr:col>17</xdr:col>
      <xdr:colOff>433294</xdr:colOff>
      <xdr:row>46</xdr:row>
      <xdr:rowOff>-1</xdr:rowOff>
    </xdr:from>
    <xdr:to>
      <xdr:col>27</xdr:col>
      <xdr:colOff>209176</xdr:colOff>
      <xdr:row>74</xdr:row>
      <xdr:rowOff>58615</xdr:rowOff>
    </xdr:to>
    <xdr:sp macro="" textlink="">
      <xdr:nvSpPr>
        <xdr:cNvPr id="13" name="Rectangle: Rounded Corners 12">
          <a:extLst>
            <a:ext uri="{FF2B5EF4-FFF2-40B4-BE49-F238E27FC236}">
              <a16:creationId xmlns:a16="http://schemas.microsoft.com/office/drawing/2014/main" id="{D5C7DDD8-5688-FB85-AC66-AB8335D5D37C}"/>
            </a:ext>
          </a:extLst>
        </xdr:cNvPr>
        <xdr:cNvSpPr/>
      </xdr:nvSpPr>
      <xdr:spPr>
        <a:xfrm>
          <a:off x="5990032" y="6811107"/>
          <a:ext cx="5871882" cy="471267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3200" b="1"/>
            <a:t>Summary :-</a:t>
          </a:r>
        </a:p>
        <a:p>
          <a:br>
            <a:rPr lang="en-US" sz="2400" b="1"/>
          </a:br>
          <a:r>
            <a:rPr lang="en-US" sz="2400" b="1"/>
            <a:t>Rural Sector</a:t>
          </a:r>
        </a:p>
        <a:p>
          <a:r>
            <a:rPr lang="en-US" sz="2400"/>
            <a:t>Highest inflation: </a:t>
          </a:r>
          <a:r>
            <a:rPr lang="en-US" sz="2400" b="1"/>
            <a:t>1.1% (May 2022)</a:t>
          </a:r>
          <a:endParaRPr lang="en-US" sz="2400"/>
        </a:p>
        <a:p>
          <a:r>
            <a:rPr lang="en-US" sz="2400"/>
            <a:t>Lowest inflation: </a:t>
          </a:r>
          <a:r>
            <a:rPr lang="en-US" sz="2400" b="1"/>
            <a:t>-0.7% (Feb 2023)</a:t>
          </a:r>
          <a:endParaRPr lang="en-US" sz="2400"/>
        </a:p>
        <a:p>
          <a:r>
            <a:rPr lang="en-US" sz="2400"/>
            <a:t>Trend:</a:t>
          </a:r>
        </a:p>
        <a:p>
          <a:r>
            <a:rPr lang="en-US" sz="2400"/>
            <a:t> Mixed fluctuations with </a:t>
          </a:r>
          <a:r>
            <a:rPr lang="en-US" sz="2400" b="1"/>
            <a:t>sharp declines in Dec 2022 &amp; Feb 2023</a:t>
          </a:r>
          <a:r>
            <a:rPr lang="en-US" sz="2400"/>
            <a:t>, recovery by </a:t>
          </a:r>
          <a:r>
            <a:rPr lang="en-US" sz="2400" b="1"/>
            <a:t>Apr–May 2023</a:t>
          </a:r>
          <a:r>
            <a:rPr lang="en-US" sz="2400"/>
            <a:t>.</a:t>
          </a:r>
        </a:p>
        <a:p>
          <a:pPr algn="l"/>
          <a:endParaRPr lang="en-US" sz="1100"/>
        </a:p>
      </xdr:txBody>
    </xdr:sp>
    <xdr:clientData/>
  </xdr:twoCellAnchor>
  <xdr:twoCellAnchor>
    <xdr:from>
      <xdr:col>27</xdr:col>
      <xdr:colOff>424788</xdr:colOff>
      <xdr:row>45</xdr:row>
      <xdr:rowOff>281353</xdr:rowOff>
    </xdr:from>
    <xdr:to>
      <xdr:col>37</xdr:col>
      <xdr:colOff>200670</xdr:colOff>
      <xdr:row>74</xdr:row>
      <xdr:rowOff>93785</xdr:rowOff>
    </xdr:to>
    <xdr:sp macro="" textlink="">
      <xdr:nvSpPr>
        <xdr:cNvPr id="16" name="Rectangle: Rounded Corners 15">
          <a:extLst>
            <a:ext uri="{FF2B5EF4-FFF2-40B4-BE49-F238E27FC236}">
              <a16:creationId xmlns:a16="http://schemas.microsoft.com/office/drawing/2014/main" id="{D970EACA-9446-4257-AB80-8115B468BFEA}"/>
            </a:ext>
          </a:extLst>
        </xdr:cNvPr>
        <xdr:cNvSpPr/>
      </xdr:nvSpPr>
      <xdr:spPr>
        <a:xfrm>
          <a:off x="12077526" y="6729045"/>
          <a:ext cx="5871882" cy="482990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3200" b="1"/>
            <a:t>Summary :-</a:t>
          </a:r>
        </a:p>
        <a:p>
          <a:br>
            <a:rPr lang="en-US" sz="2400" b="1"/>
          </a:br>
          <a:r>
            <a:rPr lang="en-US" sz="2400" b="1"/>
            <a:t>Urban Sector</a:t>
          </a:r>
        </a:p>
        <a:p>
          <a:r>
            <a:rPr lang="en-US" sz="2400"/>
            <a:t>Highest inflation: </a:t>
          </a:r>
          <a:r>
            <a:rPr lang="en-US" sz="2400" b="1"/>
            <a:t>1.1% (May 2022)</a:t>
          </a:r>
          <a:endParaRPr lang="en-US" sz="2400"/>
        </a:p>
        <a:p>
          <a:r>
            <a:rPr lang="en-US" sz="2400"/>
            <a:t>Lowest inflation: </a:t>
          </a:r>
          <a:r>
            <a:rPr lang="en-US" sz="2400" b="1"/>
            <a:t>-0.8% (Nov 2022)</a:t>
          </a:r>
          <a:endParaRPr lang="en-US" sz="2400"/>
        </a:p>
        <a:p>
          <a:r>
            <a:rPr lang="en-US" sz="2400"/>
            <a:t>Trend:</a:t>
          </a:r>
        </a:p>
        <a:p>
          <a:r>
            <a:rPr lang="en-US" sz="2400"/>
            <a:t> </a:t>
          </a:r>
          <a:r>
            <a:rPr lang="en-US" sz="2400" b="1"/>
            <a:t>Positive growth in mid-2022</a:t>
          </a:r>
          <a:r>
            <a:rPr lang="en-US" sz="2400"/>
            <a:t>, followed by </a:t>
          </a:r>
          <a:r>
            <a:rPr lang="en-US" sz="2400" b="1"/>
            <a:t>steep fall in Nov–Dec 2022</a:t>
          </a:r>
          <a:r>
            <a:rPr lang="en-US" sz="2400"/>
            <a:t>, stabilizing in early 2023.</a:t>
          </a:r>
        </a:p>
        <a:p>
          <a:pPr algn="l"/>
          <a:endParaRPr lang="en-US" sz="1100"/>
        </a:p>
      </xdr:txBody>
    </xdr:sp>
    <xdr:clientData/>
  </xdr:twoCellAnchor>
  <xdr:twoCellAnchor>
    <xdr:from>
      <xdr:col>37</xdr:col>
      <xdr:colOff>519723</xdr:colOff>
      <xdr:row>45</xdr:row>
      <xdr:rowOff>257908</xdr:rowOff>
    </xdr:from>
    <xdr:to>
      <xdr:col>47</xdr:col>
      <xdr:colOff>295604</xdr:colOff>
      <xdr:row>74</xdr:row>
      <xdr:rowOff>85280</xdr:rowOff>
    </xdr:to>
    <xdr:sp macro="" textlink="">
      <xdr:nvSpPr>
        <xdr:cNvPr id="17" name="Rectangle: Rounded Corners 16">
          <a:extLst>
            <a:ext uri="{FF2B5EF4-FFF2-40B4-BE49-F238E27FC236}">
              <a16:creationId xmlns:a16="http://schemas.microsoft.com/office/drawing/2014/main" id="{B24CF69B-E136-4AB0-9C28-41EB4979F663}"/>
            </a:ext>
          </a:extLst>
        </xdr:cNvPr>
        <xdr:cNvSpPr/>
      </xdr:nvSpPr>
      <xdr:spPr>
        <a:xfrm>
          <a:off x="18268461" y="6705600"/>
          <a:ext cx="5871881" cy="484484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3200" b="1"/>
            <a:t>Summary :-</a:t>
          </a:r>
        </a:p>
        <a:p>
          <a:br>
            <a:rPr lang="en-US" sz="2400" b="1"/>
          </a:br>
          <a:r>
            <a:rPr lang="en-US" sz="2400" b="1"/>
            <a:t>Rural + Urban Sector</a:t>
          </a:r>
        </a:p>
        <a:p>
          <a:r>
            <a:rPr lang="en-US" sz="2400"/>
            <a:t>Peak inflation: </a:t>
          </a:r>
          <a:r>
            <a:rPr lang="en-US" sz="2400" b="1"/>
            <a:t>0.71% (Sept 2022)</a:t>
          </a:r>
          <a:endParaRPr lang="en-US" sz="2400"/>
        </a:p>
        <a:p>
          <a:r>
            <a:rPr lang="en-US" sz="2400"/>
            <a:t>Lowest inflation: </a:t>
          </a:r>
          <a:r>
            <a:rPr lang="en-US" sz="2400" b="1"/>
            <a:t>-0.52% (Nov 2022)</a:t>
          </a:r>
          <a:endParaRPr lang="en-US" sz="2400"/>
        </a:p>
        <a:p>
          <a:r>
            <a:rPr lang="en-US" sz="2400"/>
            <a:t>Trend: </a:t>
          </a:r>
        </a:p>
        <a:p>
          <a:r>
            <a:rPr lang="en-US" sz="2400" b="1"/>
            <a:t>Strong rise till Sept 2022</a:t>
          </a:r>
          <a:r>
            <a:rPr lang="en-US" sz="2400"/>
            <a:t>, then </a:t>
          </a:r>
          <a:r>
            <a:rPr lang="en-US" sz="2400" b="1"/>
            <a:t>negative dip in Nov</a:t>
          </a:r>
          <a:r>
            <a:rPr lang="en-US" sz="2400"/>
            <a:t>, with gradual recovery by </a:t>
          </a:r>
          <a:r>
            <a:rPr lang="en-US" sz="2400" b="1"/>
            <a:t>Apr–May 2023</a:t>
          </a:r>
          <a:r>
            <a:rPr lang="en-US" sz="2400"/>
            <a:t>.</a:t>
          </a:r>
        </a:p>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28</xdr:col>
      <xdr:colOff>510866</xdr:colOff>
      <xdr:row>9</xdr:row>
      <xdr:rowOff>39974</xdr:rowOff>
    </xdr:from>
    <xdr:to>
      <xdr:col>33</xdr:col>
      <xdr:colOff>590550</xdr:colOff>
      <xdr:row>25</xdr:row>
      <xdr:rowOff>242303</xdr:rowOff>
    </xdr:to>
    <xdr:graphicFrame macro="">
      <xdr:nvGraphicFramePr>
        <xdr:cNvPr id="4" name="Chart 3">
          <a:extLst>
            <a:ext uri="{FF2B5EF4-FFF2-40B4-BE49-F238E27FC236}">
              <a16:creationId xmlns:a16="http://schemas.microsoft.com/office/drawing/2014/main" id="{D81C4EA2-7627-30DD-3ED5-B9FF9AABC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33</xdr:col>
      <xdr:colOff>907051</xdr:colOff>
      <xdr:row>10</xdr:row>
      <xdr:rowOff>82958</xdr:rowOff>
    </xdr:from>
    <xdr:to>
      <xdr:col>38</xdr:col>
      <xdr:colOff>9962</xdr:colOff>
      <xdr:row>14</xdr:row>
      <xdr:rowOff>253021</xdr:rowOff>
    </xdr:to>
    <mc:AlternateContent xmlns:mc="http://schemas.openxmlformats.org/markup-compatibility/2006" xmlns:a14="http://schemas.microsoft.com/office/drawing/2010/main">
      <mc:Choice Requires="a14">
        <xdr:graphicFrame macro="">
          <xdr:nvGraphicFramePr>
            <xdr:cNvPr id="5" name="PERIOD">
              <a:extLst>
                <a:ext uri="{FF2B5EF4-FFF2-40B4-BE49-F238E27FC236}">
                  <a16:creationId xmlns:a16="http://schemas.microsoft.com/office/drawing/2014/main" id="{65B0D4C4-0501-A5C8-E4BF-F96195FA88DA}"/>
                </a:ext>
              </a:extLst>
            </xdr:cNvPr>
            <xdr:cNvGraphicFramePr/>
          </xdr:nvGraphicFramePr>
          <xdr:xfrm>
            <a:off x="0" y="0"/>
            <a:ext cx="0" cy="0"/>
          </xdr:xfrm>
          <a:graphic>
            <a:graphicData uri="http://schemas.microsoft.com/office/drawing/2010/slicer">
              <sle:slicer xmlns:sle="http://schemas.microsoft.com/office/drawing/2010/slicer" name="PERIOD"/>
            </a:graphicData>
          </a:graphic>
        </xdr:graphicFrame>
      </mc:Choice>
      <mc:Fallback xmlns="">
        <xdr:sp macro="" textlink="">
          <xdr:nvSpPr>
            <xdr:cNvPr id="0" name=""/>
            <xdr:cNvSpPr>
              <a:spLocks noTextEdit="1"/>
            </xdr:cNvSpPr>
          </xdr:nvSpPr>
          <xdr:spPr>
            <a:xfrm>
              <a:off x="31863301" y="3797708"/>
              <a:ext cx="3103411" cy="16178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366659</xdr:colOff>
      <xdr:row>26</xdr:row>
      <xdr:rowOff>194070</xdr:rowOff>
    </xdr:from>
    <xdr:to>
      <xdr:col>33</xdr:col>
      <xdr:colOff>1466850</xdr:colOff>
      <xdr:row>36</xdr:row>
      <xdr:rowOff>115511</xdr:rowOff>
    </xdr:to>
    <xdr:sp macro="" textlink="">
      <xdr:nvSpPr>
        <xdr:cNvPr id="6" name="Rectangle: Rounded Corners 5">
          <a:extLst>
            <a:ext uri="{FF2B5EF4-FFF2-40B4-BE49-F238E27FC236}">
              <a16:creationId xmlns:a16="http://schemas.microsoft.com/office/drawing/2014/main" id="{1753C4D8-BADB-2258-D7D1-886489AB5B90}"/>
            </a:ext>
          </a:extLst>
        </xdr:cNvPr>
        <xdr:cNvSpPr/>
      </xdr:nvSpPr>
      <xdr:spPr>
        <a:xfrm>
          <a:off x="19511909" y="9700020"/>
          <a:ext cx="13330291" cy="2112191"/>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3200" b="1"/>
            <a:t>Conclusion:</a:t>
          </a:r>
          <a:br>
            <a:rPr lang="en-US"/>
          </a:br>
          <a:r>
            <a:rPr lang="en-US"/>
            <a:t>             </a:t>
          </a:r>
          <a:r>
            <a:rPr lang="en-US" sz="2200"/>
            <a:t>COVID-19 significantly impacted inflation in India, with food and healthcare showing </a:t>
          </a:r>
          <a:r>
            <a:rPr lang="en-US" sz="2200" b="1">
              <a:solidFill>
                <a:srgbClr val="FF0000"/>
              </a:solidFill>
            </a:rPr>
            <a:t>sharp increases</a:t>
          </a:r>
          <a:r>
            <a:rPr lang="en-US" sz="2200"/>
            <a:t>, while essential services remained relatively stable. Overall, inflationary pressures were stronger after 2020 compared to the pre-COVID period.</a:t>
          </a:r>
        </a:p>
        <a:p>
          <a:pPr algn="l"/>
          <a:endParaRPr lang="en-US" sz="1100"/>
        </a:p>
      </xdr:txBody>
    </xdr:sp>
    <xdr:clientData/>
  </xdr:twoCellAnchor>
  <xdr:twoCellAnchor>
    <xdr:from>
      <xdr:col>28</xdr:col>
      <xdr:colOff>342129</xdr:colOff>
      <xdr:row>2</xdr:row>
      <xdr:rowOff>72239</xdr:rowOff>
    </xdr:from>
    <xdr:to>
      <xdr:col>33</xdr:col>
      <xdr:colOff>1314450</xdr:colOff>
      <xdr:row>8</xdr:row>
      <xdr:rowOff>95251</xdr:rowOff>
    </xdr:to>
    <xdr:sp macro="" textlink="">
      <xdr:nvSpPr>
        <xdr:cNvPr id="7" name="Rectangle: Rounded Corners 6">
          <a:extLst>
            <a:ext uri="{FF2B5EF4-FFF2-40B4-BE49-F238E27FC236}">
              <a16:creationId xmlns:a16="http://schemas.microsoft.com/office/drawing/2014/main" id="{5532472D-05FE-2FF3-0EBC-5558043B61A1}"/>
            </a:ext>
          </a:extLst>
        </xdr:cNvPr>
        <xdr:cNvSpPr/>
      </xdr:nvSpPr>
      <xdr:spPr>
        <a:xfrm>
          <a:off x="19487379" y="891389"/>
          <a:ext cx="13202421" cy="219471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3200" b="1"/>
            <a:t>Objective:-</a:t>
          </a:r>
        </a:p>
        <a:p>
          <a:r>
            <a:rPr lang="en-US" sz="2400"/>
            <a:t>To analyze the impact of </a:t>
          </a:r>
          <a:r>
            <a:rPr lang="en-US" sz="2400" b="1" u="sng">
              <a:solidFill>
                <a:srgbClr val="FF0000"/>
              </a:solidFill>
            </a:rPr>
            <a:t>COVID-19</a:t>
          </a:r>
          <a:r>
            <a:rPr lang="en-US" sz="2400"/>
            <a:t> (from Mar’20) on India’s CPI inflation, with focus on food, healthcare, and essential services, </a:t>
          </a:r>
          <a:r>
            <a:rPr lang="en-US" sz="2200"/>
            <a:t>by comparing trends before and after the first lockdown.</a:t>
          </a:r>
        </a:p>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1034142</xdr:colOff>
      <xdr:row>24</xdr:row>
      <xdr:rowOff>231321</xdr:rowOff>
    </xdr:from>
    <xdr:to>
      <xdr:col>11</xdr:col>
      <xdr:colOff>204107</xdr:colOff>
      <xdr:row>38</xdr:row>
      <xdr:rowOff>149678</xdr:rowOff>
    </xdr:to>
    <xdr:graphicFrame macro="">
      <xdr:nvGraphicFramePr>
        <xdr:cNvPr id="3" name="Chart 2">
          <a:extLst>
            <a:ext uri="{FF2B5EF4-FFF2-40B4-BE49-F238E27FC236}">
              <a16:creationId xmlns:a16="http://schemas.microsoft.com/office/drawing/2014/main" id="{FE96DCD0-A588-4075-B4CF-246AAA84E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124919</xdr:colOff>
      <xdr:row>0</xdr:row>
      <xdr:rowOff>174883</xdr:rowOff>
    </xdr:from>
    <xdr:to>
      <xdr:col>7</xdr:col>
      <xdr:colOff>87443</xdr:colOff>
      <xdr:row>9</xdr:row>
      <xdr:rowOff>156147</xdr:rowOff>
    </xdr:to>
    <xdr:sp macro="" textlink="">
      <xdr:nvSpPr>
        <xdr:cNvPr id="4" name="Rectangle: Rounded Corners 3">
          <a:extLst>
            <a:ext uri="{FF2B5EF4-FFF2-40B4-BE49-F238E27FC236}">
              <a16:creationId xmlns:a16="http://schemas.microsoft.com/office/drawing/2014/main" id="{D788916D-556A-C5F8-EC3E-8A24C450B33A}"/>
            </a:ext>
          </a:extLst>
        </xdr:cNvPr>
        <xdr:cNvSpPr/>
      </xdr:nvSpPr>
      <xdr:spPr>
        <a:xfrm>
          <a:off x="124919" y="174883"/>
          <a:ext cx="6033540" cy="1611444"/>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3200" b="1"/>
            <a:t>Objective:-</a:t>
          </a:r>
        </a:p>
        <a:p>
          <a:r>
            <a:rPr lang="en-US" sz="2400"/>
            <a:t>To study how crude oil price fluctuations </a:t>
          </a:r>
          <a:r>
            <a:rPr lang="en-US" sz="2400" b="1" u="sng"/>
            <a:t>(2020–2023) </a:t>
          </a:r>
          <a:r>
            <a:rPr lang="en-US" sz="2400"/>
            <a:t>affected India’s inflation and identify </a:t>
          </a:r>
          <a:r>
            <a:rPr lang="en-US" sz="2400" b="1" u="sng"/>
            <a:t>categories</a:t>
          </a:r>
          <a:r>
            <a:rPr lang="en-US" sz="2400"/>
            <a:t> most sensitive to oil price changes.</a:t>
          </a:r>
        </a:p>
        <a:p>
          <a:pPr algn="l"/>
          <a:endParaRPr lang="en-US" sz="2400"/>
        </a:p>
      </xdr:txBody>
    </xdr:sp>
    <xdr:clientData/>
  </xdr:twoCellAnchor>
  <xdr:twoCellAnchor>
    <xdr:from>
      <xdr:col>2</xdr:col>
      <xdr:colOff>938892</xdr:colOff>
      <xdr:row>39</xdr:row>
      <xdr:rowOff>27214</xdr:rowOff>
    </xdr:from>
    <xdr:to>
      <xdr:col>13</xdr:col>
      <xdr:colOff>329916</xdr:colOff>
      <xdr:row>49</xdr:row>
      <xdr:rowOff>122464</xdr:rowOff>
    </xdr:to>
    <xdr:sp macro="" textlink="">
      <xdr:nvSpPr>
        <xdr:cNvPr id="5" name="Rectangle: Rounded Corners 4">
          <a:extLst>
            <a:ext uri="{FF2B5EF4-FFF2-40B4-BE49-F238E27FC236}">
              <a16:creationId xmlns:a16="http://schemas.microsoft.com/office/drawing/2014/main" id="{AA8CB480-CF83-4D64-A7A4-86799DB7FF05}"/>
            </a:ext>
          </a:extLst>
        </xdr:cNvPr>
        <xdr:cNvSpPr/>
      </xdr:nvSpPr>
      <xdr:spPr>
        <a:xfrm>
          <a:off x="4041321" y="12804321"/>
          <a:ext cx="10616916" cy="229960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3200" b="1"/>
            <a:t>summery:-</a:t>
          </a:r>
        </a:p>
        <a:p>
          <a:r>
            <a:rPr lang="en-US" sz="2400"/>
            <a:t>Oil price changes strongly impacted </a:t>
          </a:r>
          <a:r>
            <a:rPr lang="en-US" sz="2400" b="1" u="sng">
              <a:solidFill>
                <a:srgbClr val="FF0000"/>
              </a:solidFill>
            </a:rPr>
            <a:t>FOOD</a:t>
          </a:r>
          <a:r>
            <a:rPr lang="en-US" sz="2400"/>
            <a:t>, while </a:t>
          </a:r>
          <a:r>
            <a:rPr lang="en-US" sz="2400" b="1" u="sng">
              <a:solidFill>
                <a:srgbClr val="FF0000"/>
              </a:solidFill>
            </a:rPr>
            <a:t>EDUCATION </a:t>
          </a:r>
          <a:r>
            <a:rPr lang="en-US" sz="2400"/>
            <a:t>showed weaker effects. Imported oil remained a key driver of India’s inflation during Dec</a:t>
          </a:r>
          <a:r>
            <a:rPr lang="en-US" sz="2400" baseline="0"/>
            <a:t> </a:t>
          </a:r>
          <a:r>
            <a:rPr lang="en-US" sz="2400"/>
            <a:t>2021–March 2023.</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34</xdr:col>
      <xdr:colOff>445333</xdr:colOff>
      <xdr:row>46</xdr:row>
      <xdr:rowOff>59024</xdr:rowOff>
    </xdr:from>
    <xdr:to>
      <xdr:col>66</xdr:col>
      <xdr:colOff>64333</xdr:colOff>
      <xdr:row>61</xdr:row>
      <xdr:rowOff>39974</xdr:rowOff>
    </xdr:to>
    <xdr:graphicFrame macro="">
      <xdr:nvGraphicFramePr>
        <xdr:cNvPr id="2" name="Chart 1">
          <a:extLst>
            <a:ext uri="{FF2B5EF4-FFF2-40B4-BE49-F238E27FC236}">
              <a16:creationId xmlns:a16="http://schemas.microsoft.com/office/drawing/2014/main" id="{686764F4-F265-431C-DFAC-275544A69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66</xdr:col>
      <xdr:colOff>943381</xdr:colOff>
      <xdr:row>45</xdr:row>
      <xdr:rowOff>142032</xdr:rowOff>
    </xdr:from>
    <xdr:to>
      <xdr:col>98</xdr:col>
      <xdr:colOff>341401</xdr:colOff>
      <xdr:row>61</xdr:row>
      <xdr:rowOff>50592</xdr:rowOff>
    </xdr:to>
    <xdr:graphicFrame macro="">
      <xdr:nvGraphicFramePr>
        <xdr:cNvPr id="4" name="Chart 3">
          <a:extLst>
            <a:ext uri="{FF2B5EF4-FFF2-40B4-BE49-F238E27FC236}">
              <a16:creationId xmlns:a16="http://schemas.microsoft.com/office/drawing/2014/main" id="{C7834887-1659-6872-136F-395A0F488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247212</xdr:colOff>
      <xdr:row>46</xdr:row>
      <xdr:rowOff>69829</xdr:rowOff>
    </xdr:from>
    <xdr:to>
      <xdr:col>5</xdr:col>
      <xdr:colOff>1081914</xdr:colOff>
      <xdr:row>61</xdr:row>
      <xdr:rowOff>69829</xdr:rowOff>
    </xdr:to>
    <xdr:graphicFrame macro="">
      <xdr:nvGraphicFramePr>
        <xdr:cNvPr id="5" name="Chart 4">
          <a:extLst>
            <a:ext uri="{FF2B5EF4-FFF2-40B4-BE49-F238E27FC236}">
              <a16:creationId xmlns:a16="http://schemas.microsoft.com/office/drawing/2014/main" id="{8FA26A77-11DB-4CE0-8332-BB17578E25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98960</xdr:colOff>
      <xdr:row>1</xdr:row>
      <xdr:rowOff>142504</xdr:rowOff>
    </xdr:from>
    <xdr:to>
      <xdr:col>25</xdr:col>
      <xdr:colOff>229230</xdr:colOff>
      <xdr:row>42</xdr:row>
      <xdr:rowOff>168234</xdr:rowOff>
    </xdr:to>
    <xdr:pic>
      <xdr:nvPicPr>
        <xdr:cNvPr id="2" name="Picture 1">
          <a:extLst>
            <a:ext uri="{FF2B5EF4-FFF2-40B4-BE49-F238E27FC236}">
              <a16:creationId xmlns:a16="http://schemas.microsoft.com/office/drawing/2014/main" id="{FF914E05-41BD-01D6-AD37-F8E632F29144}"/>
            </a:ext>
          </a:extLst>
        </xdr:cNvPr>
        <xdr:cNvPicPr>
          <a:picLocks noChangeAspect="1"/>
        </xdr:cNvPicPr>
      </xdr:nvPicPr>
      <xdr:blipFill>
        <a:blip xmlns:r="http://schemas.openxmlformats.org/officeDocument/2006/relationships" r:embed="rId1"/>
        <a:stretch>
          <a:fillRect/>
        </a:stretch>
      </xdr:blipFill>
      <xdr:spPr>
        <a:xfrm>
          <a:off x="98960" y="320634"/>
          <a:ext cx="15469231" cy="7329055"/>
        </a:xfrm>
        <a:prstGeom prst="rect">
          <a:avLst/>
        </a:prstGeom>
      </xdr:spPr>
    </xdr:pic>
    <xdr:clientData/>
  </xdr:twoCellAnchor>
  <xdr:twoCellAnchor>
    <xdr:from>
      <xdr:col>0</xdr:col>
      <xdr:colOff>235185</xdr:colOff>
      <xdr:row>8</xdr:row>
      <xdr:rowOff>9407</xdr:rowOff>
    </xdr:from>
    <xdr:to>
      <xdr:col>6</xdr:col>
      <xdr:colOff>400373</xdr:colOff>
      <xdr:row>23</xdr:row>
      <xdr:rowOff>83949</xdr:rowOff>
    </xdr:to>
    <xdr:graphicFrame macro="">
      <xdr:nvGraphicFramePr>
        <xdr:cNvPr id="3" name="Chart 2">
          <a:extLst>
            <a:ext uri="{FF2B5EF4-FFF2-40B4-BE49-F238E27FC236}">
              <a16:creationId xmlns:a16="http://schemas.microsoft.com/office/drawing/2014/main" id="{D552E27C-60D2-4A24-938B-806401CBB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508000</xdr:colOff>
      <xdr:row>8</xdr:row>
      <xdr:rowOff>28222</xdr:rowOff>
    </xdr:from>
    <xdr:to>
      <xdr:col>13</xdr:col>
      <xdr:colOff>545630</xdr:colOff>
      <xdr:row>23</xdr:row>
      <xdr:rowOff>94074</xdr:rowOff>
    </xdr:to>
    <xdr:graphicFrame macro="">
      <xdr:nvGraphicFramePr>
        <xdr:cNvPr id="6" name="Chart 5">
          <a:extLst>
            <a:ext uri="{FF2B5EF4-FFF2-40B4-BE49-F238E27FC236}">
              <a16:creationId xmlns:a16="http://schemas.microsoft.com/office/drawing/2014/main" id="{3490C528-D1D6-48C5-ABDC-2C3DBDC48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244593</xdr:colOff>
      <xdr:row>24</xdr:row>
      <xdr:rowOff>47037</xdr:rowOff>
    </xdr:from>
    <xdr:to>
      <xdr:col>13</xdr:col>
      <xdr:colOff>526815</xdr:colOff>
      <xdr:row>42</xdr:row>
      <xdr:rowOff>65852</xdr:rowOff>
    </xdr:to>
    <xdr:graphicFrame macro="">
      <xdr:nvGraphicFramePr>
        <xdr:cNvPr id="7" name="Chart 6">
          <a:extLst>
            <a:ext uri="{FF2B5EF4-FFF2-40B4-BE49-F238E27FC236}">
              <a16:creationId xmlns:a16="http://schemas.microsoft.com/office/drawing/2014/main" id="{21556553-B37A-48FA-86D4-D2628D414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18815</xdr:colOff>
      <xdr:row>24</xdr:row>
      <xdr:rowOff>37629</xdr:rowOff>
    </xdr:from>
    <xdr:to>
      <xdr:col>22</xdr:col>
      <xdr:colOff>37628</xdr:colOff>
      <xdr:row>42</xdr:row>
      <xdr:rowOff>56444</xdr:rowOff>
    </xdr:to>
    <xdr:graphicFrame macro="">
      <xdr:nvGraphicFramePr>
        <xdr:cNvPr id="8" name="Chart 7">
          <a:extLst>
            <a:ext uri="{FF2B5EF4-FFF2-40B4-BE49-F238E27FC236}">
              <a16:creationId xmlns:a16="http://schemas.microsoft.com/office/drawing/2014/main" id="{4B39D239-877A-4A3A-A2C8-26F664CDE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84666</xdr:colOff>
      <xdr:row>8</xdr:row>
      <xdr:rowOff>9407</xdr:rowOff>
    </xdr:from>
    <xdr:to>
      <xdr:col>22</xdr:col>
      <xdr:colOff>9407</xdr:colOff>
      <xdr:row>23</xdr:row>
      <xdr:rowOff>141110</xdr:rowOff>
    </xdr:to>
    <xdr:graphicFrame macro="">
      <xdr:nvGraphicFramePr>
        <xdr:cNvPr id="9" name="Chart 8">
          <a:extLst>
            <a:ext uri="{FF2B5EF4-FFF2-40B4-BE49-F238E27FC236}">
              <a16:creationId xmlns:a16="http://schemas.microsoft.com/office/drawing/2014/main" id="{53A343A0-B12B-4073-ADC6-FC2101EE2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183445</xdr:colOff>
      <xdr:row>8</xdr:row>
      <xdr:rowOff>28222</xdr:rowOff>
    </xdr:from>
    <xdr:to>
      <xdr:col>25</xdr:col>
      <xdr:colOff>1</xdr:colOff>
      <xdr:row>23</xdr:row>
      <xdr:rowOff>75258</xdr:rowOff>
    </xdr:to>
    <mc:AlternateContent xmlns:mc="http://schemas.openxmlformats.org/markup-compatibility/2006" xmlns:a14="http://schemas.microsoft.com/office/drawing/2010/main">
      <mc:Choice Requires="a14">
        <xdr:graphicFrame macro="">
          <xdr:nvGraphicFramePr>
            <xdr:cNvPr id="10" name="TYPE">
              <a:extLst>
                <a:ext uri="{FF2B5EF4-FFF2-40B4-BE49-F238E27FC236}">
                  <a16:creationId xmlns:a16="http://schemas.microsoft.com/office/drawing/2014/main" id="{58E4DB2C-B508-4B2D-BD00-46F5EF941E5F}"/>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3594645" y="1469095"/>
              <a:ext cx="1645356" cy="27486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164629</xdr:colOff>
      <xdr:row>24</xdr:row>
      <xdr:rowOff>28220</xdr:rowOff>
    </xdr:from>
    <xdr:to>
      <xdr:col>25</xdr:col>
      <xdr:colOff>19791</xdr:colOff>
      <xdr:row>32</xdr:row>
      <xdr:rowOff>84666</xdr:rowOff>
    </xdr:to>
    <mc:AlternateContent xmlns:mc="http://schemas.openxmlformats.org/markup-compatibility/2006" xmlns:a14="http://schemas.microsoft.com/office/drawing/2010/main">
      <mc:Choice Requires="a14">
        <xdr:graphicFrame macro="">
          <xdr:nvGraphicFramePr>
            <xdr:cNvPr id="12" name="PERIOD 1">
              <a:extLst>
                <a:ext uri="{FF2B5EF4-FFF2-40B4-BE49-F238E27FC236}">
                  <a16:creationId xmlns:a16="http://schemas.microsoft.com/office/drawing/2014/main" id="{B67238AF-231D-4A74-8B0F-3FF3D91F0E1C}"/>
                </a:ext>
              </a:extLst>
            </xdr:cNvPr>
            <xdr:cNvGraphicFramePr/>
          </xdr:nvGraphicFramePr>
          <xdr:xfrm>
            <a:off x="0" y="0"/>
            <a:ext cx="0" cy="0"/>
          </xdr:xfrm>
          <a:graphic>
            <a:graphicData uri="http://schemas.microsoft.com/office/drawing/2010/slicer">
              <sle:slicer xmlns:sle="http://schemas.microsoft.com/office/drawing/2010/slicer" name="PERIOD 1"/>
            </a:graphicData>
          </a:graphic>
        </xdr:graphicFrame>
      </mc:Choice>
      <mc:Fallback xmlns="">
        <xdr:sp macro="" textlink="">
          <xdr:nvSpPr>
            <xdr:cNvPr id="0" name=""/>
            <xdr:cNvSpPr>
              <a:spLocks noTextEdit="1"/>
            </xdr:cNvSpPr>
          </xdr:nvSpPr>
          <xdr:spPr>
            <a:xfrm>
              <a:off x="13513741" y="4063998"/>
              <a:ext cx="1599259" cy="1524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22</xdr:col>
      <xdr:colOff>164749</xdr:colOff>
      <xdr:row>32</xdr:row>
      <xdr:rowOff>145699</xdr:rowOff>
    </xdr:from>
    <xdr:to>
      <xdr:col>25</xdr:col>
      <xdr:colOff>9896</xdr:colOff>
      <xdr:row>42</xdr:row>
      <xdr:rowOff>61030</xdr:rowOff>
    </xdr:to>
    <mc:AlternateContent xmlns:mc="http://schemas.openxmlformats.org/markup-compatibility/2006" xmlns:sle15="http://schemas.microsoft.com/office/drawing/2012/slicer">
      <mc:Choice Requires="sle15">
        <xdr:graphicFrame macro="">
          <xdr:nvGraphicFramePr>
            <xdr:cNvPr id="13" name="Sector 1">
              <a:extLst>
                <a:ext uri="{FF2B5EF4-FFF2-40B4-BE49-F238E27FC236}">
                  <a16:creationId xmlns:a16="http://schemas.microsoft.com/office/drawing/2014/main" id="{4C94CCC7-4B40-4D5D-8268-98AFADBCE70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3575949" y="5909190"/>
              <a:ext cx="1673947" cy="1716422"/>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3</xdr:col>
      <xdr:colOff>29689</xdr:colOff>
      <xdr:row>2</xdr:row>
      <xdr:rowOff>110614</xdr:rowOff>
    </xdr:from>
    <xdr:to>
      <xdr:col>21</xdr:col>
      <xdr:colOff>417871</xdr:colOff>
      <xdr:row>6</xdr:row>
      <xdr:rowOff>162297</xdr:rowOff>
    </xdr:to>
    <xdr:sp macro="" textlink="">
      <xdr:nvSpPr>
        <xdr:cNvPr id="4" name="Rectangle: Diagonal Corners Rounded 3">
          <a:extLst>
            <a:ext uri="{FF2B5EF4-FFF2-40B4-BE49-F238E27FC236}">
              <a16:creationId xmlns:a16="http://schemas.microsoft.com/office/drawing/2014/main" id="{7C2CBA62-D3D6-42E6-DD1E-B705B803A040}"/>
            </a:ext>
          </a:extLst>
        </xdr:cNvPr>
        <xdr:cNvSpPr/>
      </xdr:nvSpPr>
      <xdr:spPr>
        <a:xfrm>
          <a:off x="1873237" y="479324"/>
          <a:ext cx="11449473" cy="789102"/>
        </a:xfrm>
        <a:prstGeom prst="round2DiagRect">
          <a:avLst>
            <a:gd name="adj1" fmla="val 16667"/>
            <a:gd name="adj2" fmla="val 18333"/>
          </a:avLst>
        </a:prstGeom>
        <a:noFill/>
        <a:ln w="2857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3600" b="1" cap="none" spc="0">
              <a:ln w="13462">
                <a:solidFill>
                  <a:schemeClr val="accent5">
                    <a:lumMod val="20000"/>
                    <a:lumOff val="80000"/>
                  </a:schemeClr>
                </a:solidFill>
                <a:prstDash val="solid"/>
              </a:ln>
              <a:solidFill>
                <a:schemeClr val="tx1">
                  <a:lumMod val="85000"/>
                  <a:lumOff val="15000"/>
                </a:schemeClr>
              </a:solidFill>
              <a:effectLst>
                <a:outerShdw dist="38100" dir="2700000" algn="bl" rotWithShape="0">
                  <a:schemeClr val="accent5"/>
                </a:outerShdw>
              </a:effectLst>
            </a:rPr>
            <a:t>INDIAN</a:t>
          </a:r>
          <a:r>
            <a:rPr lang="en-US" sz="3600" b="1" cap="none" spc="0" baseline="0">
              <a:ln w="13462">
                <a:solidFill>
                  <a:schemeClr val="accent5">
                    <a:lumMod val="20000"/>
                    <a:lumOff val="80000"/>
                  </a:schemeClr>
                </a:solidFill>
                <a:prstDash val="solid"/>
              </a:ln>
              <a:solidFill>
                <a:schemeClr val="tx1">
                  <a:lumMod val="85000"/>
                  <a:lumOff val="15000"/>
                </a:schemeClr>
              </a:solidFill>
              <a:effectLst>
                <a:outerShdw dist="38100" dir="2700000" algn="bl" rotWithShape="0">
                  <a:schemeClr val="accent5"/>
                </a:outerShdw>
              </a:effectLst>
            </a:rPr>
            <a:t> CPI INFLATION DASHBOARD</a:t>
          </a:r>
          <a:endParaRPr lang="en-US" sz="3600" b="1" cap="none" spc="0">
            <a:ln w="13462">
              <a:solidFill>
                <a:schemeClr val="accent5">
                  <a:lumMod val="20000"/>
                  <a:lumOff val="80000"/>
                </a:schemeClr>
              </a:solidFill>
              <a:prstDash val="solid"/>
            </a:ln>
            <a:solidFill>
              <a:schemeClr val="tx1">
                <a:lumMod val="85000"/>
                <a:lumOff val="15000"/>
              </a:schemeClr>
            </a:solidFill>
            <a:effectLst>
              <a:outerShdw dist="38100" dir="2700000" algn="bl" rotWithShape="0">
                <a:schemeClr val="accent5"/>
              </a:outerShdw>
            </a:effectLst>
          </a:endParaRPr>
        </a:p>
      </xdr:txBody>
    </xdr:sp>
    <xdr:clientData/>
  </xdr:twoCellAnchor>
  <xdr:twoCellAnchor editAs="oneCell">
    <xdr:from>
      <xdr:col>4</xdr:col>
      <xdr:colOff>589320</xdr:colOff>
      <xdr:row>2</xdr:row>
      <xdr:rowOff>162437</xdr:rowOff>
    </xdr:from>
    <xdr:to>
      <xdr:col>6</xdr:col>
      <xdr:colOff>444995</xdr:colOff>
      <xdr:row>6</xdr:row>
      <xdr:rowOff>180352</xdr:rowOff>
    </xdr:to>
    <xdr:pic>
      <xdr:nvPicPr>
        <xdr:cNvPr id="17" name="Picture 16" descr="Bar graph with upward trend with solid fill">
          <a:extLst>
            <a:ext uri="{FF2B5EF4-FFF2-40B4-BE49-F238E27FC236}">
              <a16:creationId xmlns:a16="http://schemas.microsoft.com/office/drawing/2014/main" id="{9919C0C2-7B2F-2D3F-F4B3-BCF1E9103F71}"/>
            </a:ext>
          </a:extLst>
        </xdr:cNvPr>
        <xdr:cNvPicPr>
          <a:picLocks noChangeAspect="1"/>
        </xdr:cNvPicPr>
      </xdr:nvPicPr>
      <xdr:blipFill>
        <a:blip xmlns:r="http://schemas.openxmlformats.org/officeDocument/2006/relationships" r:embed="rId7">
          <a:grayscl/>
        </a:blip>
        <a:stretch>
          <a:fillRect/>
        </a:stretch>
      </xdr:blipFill>
      <xdr:spPr>
        <a:xfrm>
          <a:off x="3017388" y="524064"/>
          <a:ext cx="1069709" cy="741169"/>
        </a:xfrm>
        <a:prstGeom prst="rect">
          <a:avLst/>
        </a:prstGeom>
        <a:ln>
          <a:noFill/>
        </a:ln>
        <a:effectLst>
          <a:glow rad="101600">
            <a:schemeClr val="bg1">
              <a:alpha val="40000"/>
            </a:schemeClr>
          </a:glow>
          <a:outerShdw blurRad="50800" dist="38100" algn="l" rotWithShape="0">
            <a:prstClr val="black">
              <a:alpha val="40000"/>
            </a:prstClr>
          </a:outerShd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da" refreshedDate="45904.67578784722" createdVersion="8" refreshedVersion="8" minRefreshableVersion="3" recordCount="37" xr:uid="{A6CFBB67-4EF1-4F9E-86A5-37F14A219C86}">
  <cacheSource type="worksheet">
    <worksheetSource ref="E3:G40" sheet="Task 1"/>
  </cacheSource>
  <cacheFields count="4">
    <cacheField name="Category" numFmtId="0">
      <sharedItems containsBlank="1"/>
    </cacheField>
    <cacheField name="Type" numFmtId="0">
      <sharedItems containsBlank="1" count="10">
        <s v="FOOD"/>
        <m/>
        <s v="LUXARY"/>
        <s v="HOUSING"/>
        <s v="TRANSPORTATION"/>
        <s v="EDUCATION"/>
        <s v="FUEL AND LIGHT"/>
        <s v="HEALTH"/>
        <s v="MIS"/>
        <s v="GI"/>
      </sharedItems>
    </cacheField>
    <cacheField name="May-2023 CPI" numFmtId="0">
      <sharedItems containsString="0" containsBlank="1" containsNumber="1" minValue="122.7" maxValue="4833.5"/>
    </cacheField>
    <cacheField name="%Share" numFmtId="10">
      <sharedItems containsString="0" containsBlank="1" containsNumber="1" minValue="2.5385331540291715E-2" maxValue="4.5101893038171095E-2"/>
    </cacheField>
  </cacheFields>
  <extLst>
    <ext xmlns:x14="http://schemas.microsoft.com/office/spreadsheetml/2009/9/main" uri="{725AE2AE-9491-48be-B2B4-4EB974FC3084}">
      <x14:pivotCacheDefinition pivotCacheId="76920905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da" refreshedDate="45911.889460648148" createdVersion="8" refreshedVersion="8" minRefreshableVersion="3" recordCount="26" xr:uid="{35D5BD98-161E-42BE-8303-FD65AA1B8C5B}">
  <cacheSource type="worksheet">
    <worksheetSource name="Table8"/>
  </cacheSource>
  <cacheFields count="31">
    <cacheField name="CATEGORY" numFmtId="0">
      <sharedItems/>
    </cacheField>
    <cacheField name="TYPE" numFmtId="0">
      <sharedItems count="9">
        <s v="FOOD"/>
        <s v="LUXARY"/>
        <s v="FUEL AND ENERGY"/>
        <s v="HOUSING"/>
        <s v="HEALTH"/>
        <s v="TRANSPORTATION"/>
        <s v="EDUCATION"/>
        <s v="MIS"/>
        <s v="GI"/>
      </sharedItems>
    </cacheField>
    <cacheField name="CORRELATION" numFmtId="10">
      <sharedItems containsSemiMixedTypes="0" containsString="0" containsNumber="1" minValue="-0.1705978427197021" maxValue="0.84347644671152178"/>
    </cacheField>
    <cacheField name="Dec-20" numFmtId="0">
      <sharedItems containsSemiMixedTypes="0" containsString="0" containsNumber="1" minValue="114.4" maxValue="225.2"/>
    </cacheField>
    <cacheField name="January-2021" numFmtId="0">
      <sharedItems containsSemiMixedTypes="0" containsString="0" containsNumber="1" minValue="113.8" maxValue="187.8"/>
    </cacheField>
    <cacheField name="February-2021" numFmtId="0">
      <sharedItems containsSemiMixedTypes="0" containsString="0" containsNumber="1" minValue="111.8" maxValue="186.5"/>
    </cacheField>
    <cacheField name="March-2021" numFmtId="0">
      <sharedItems containsSemiMixedTypes="0" containsString="0" containsNumber="1" minValue="111.7" maxValue="189.4"/>
    </cacheField>
    <cacheField name="April-2021" numFmtId="0">
      <sharedItems containsSemiMixedTypes="0" containsString="0" containsNumber="1" minValue="112.2" maxValue="195.5"/>
    </cacheField>
    <cacheField name="May-2021" numFmtId="0">
      <sharedItems containsSemiMixedTypes="0" containsString="0" containsNumber="1" minValue="114.3" maxValue="198.5"/>
    </cacheField>
    <cacheField name="June-2021" numFmtId="0">
      <sharedItems containsSemiMixedTypes="0" containsString="0" containsNumber="1" minValue="114.6" maxValue="200.1"/>
    </cacheField>
    <cacheField name="July-2021" numFmtId="0">
      <sharedItems containsSemiMixedTypes="0" containsString="0" containsNumber="1" minValue="113.9" maxValue="204.5"/>
    </cacheField>
    <cacheField name="August-2021" numFmtId="0">
      <sharedItems containsSemiMixedTypes="0" containsString="0" containsNumber="1" minValue="115.2" maxValue="202.3"/>
    </cacheField>
    <cacheField name="September-2021" numFmtId="0">
      <sharedItems containsSemiMixedTypes="0" containsString="0" containsNumber="1" minValue="119.3" maxValue="202.1"/>
    </cacheField>
    <cacheField name="October-2021" numFmtId="0">
      <sharedItems containsSemiMixedTypes="0" containsString="0" containsNumber="1" minValue="121.6" maxValue="202.5"/>
    </cacheField>
    <cacheField name="November-2021" numFmtId="0">
      <sharedItems containsSemiMixedTypes="0" containsString="0" containsNumber="1" minValue="122.1" maxValue="199.8"/>
    </cacheField>
    <cacheField name="December-2021" numFmtId="0">
      <sharedItems containsSemiMixedTypes="0" containsString="0" containsNumber="1" minValue="120.6" maxValue="197"/>
    </cacheField>
    <cacheField name="January-2022" numFmtId="0">
      <sharedItems containsSemiMixedTypes="0" containsString="0" containsNumber="1" minValue="119.3" maxValue="196.9"/>
    </cacheField>
    <cacheField name="February-2022" numFmtId="0">
      <sharedItems containsSemiMixedTypes="0" containsString="0" containsNumber="1" minValue="118.1" maxValue="198.1"/>
    </cacheField>
    <cacheField name="March-2022" numFmtId="0">
      <sharedItems containsSemiMixedTypes="0" containsString="0" containsNumber="1" minValue="118.1" maxValue="208"/>
    </cacheField>
    <cacheField name="April-2022" numFmtId="0">
      <sharedItems containsSemiMixedTypes="0" containsString="0" containsNumber="1" minValue="118.2" maxValue="209.7"/>
    </cacheField>
    <cacheField name="May-2022" numFmtId="0">
      <sharedItems containsSemiMixedTypes="0" containsString="0" containsNumber="1" minValue="118.9" maxValue="214.7"/>
    </cacheField>
    <cacheField name="June-2022" numFmtId="0">
      <sharedItems containsSemiMixedTypes="0" containsString="0" containsNumber="1" minValue="119.1" maxValue="217.2"/>
    </cacheField>
    <cacheField name="July-2022" numFmtId="0">
      <sharedItems containsSemiMixedTypes="0" containsString="0" containsNumber="1" minValue="119.2" maxValue="210.8"/>
    </cacheField>
    <cacheField name="August-2022" numFmtId="0">
      <sharedItems containsSemiMixedTypes="0" containsString="0" containsNumber="1" minValue="120.2" maxValue="204.1"/>
    </cacheField>
    <cacheField name="September-2022" numFmtId="0">
      <sharedItems containsSemiMixedTypes="0" containsString="0" containsNumber="1" minValue="120.8" maxValue="206.7"/>
    </cacheField>
    <cacheField name="October-2022" numFmtId="0">
      <sharedItems containsSemiMixedTypes="0" containsString="0" containsNumber="1" minValue="121.1" maxValue="208.8"/>
    </cacheField>
    <cacheField name="November-2022" numFmtId="0">
      <sharedItems containsSemiMixedTypes="0" containsString="0" containsNumber="1" minValue="121.5" maxValue="207.2"/>
    </cacheField>
    <cacheField name="December-2022" numFmtId="0">
      <sharedItems containsSemiMixedTypes="0" containsString="0" containsNumber="1" minValue="121.2" maxValue="207.5"/>
    </cacheField>
    <cacheField name="January-2023" numFmtId="0">
      <sharedItems containsSemiMixedTypes="0" containsString="0" containsNumber="1" minValue="120.3" maxValue="210.5"/>
    </cacheField>
    <cacheField name="February-2023" numFmtId="0">
      <sharedItems containsSemiMixedTypes="0" containsString="0" containsNumber="1" minValue="119.1" maxValue="212.1"/>
    </cacheField>
    <cacheField name="March-2023" numFmtId="0">
      <sharedItems containsSemiMixedTypes="0" containsString="0" containsNumber="1" minValue="119.1" maxValue="212.1"/>
    </cacheField>
  </cacheFields>
  <extLst>
    <ext xmlns:x14="http://schemas.microsoft.com/office/spreadsheetml/2009/9/main" uri="{725AE2AE-9491-48be-B2B4-4EB974FC3084}">
      <x14:pivotCacheDefinition pivotCacheId="69458632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da" refreshedDate="45911.889460995371" createdVersion="8" refreshedVersion="8" minRefreshableVersion="3" recordCount="37" xr:uid="{A6E3AEF8-DCEA-4845-9EDD-B4AC34226F6F}">
  <cacheSource type="worksheet">
    <worksheetSource ref="C47:F84" sheet="Raw data for task 1"/>
  </cacheSource>
  <cacheFields count="4">
    <cacheField name="Category" numFmtId="0">
      <sharedItems containsBlank="1"/>
    </cacheField>
    <cacheField name="Type" numFmtId="0">
      <sharedItems containsBlank="1" count="10">
        <s v="FOOD"/>
        <m/>
        <s v="LUXARY"/>
        <s v="HOUSING"/>
        <s v="TRANSPORTATION"/>
        <s v="EDUCATION"/>
        <s v="FUEL AND LIGHT"/>
        <s v="HEALTH"/>
        <s v="MIS"/>
        <s v="GI"/>
      </sharedItems>
    </cacheField>
    <cacheField name="May-2023 CPI" numFmtId="0">
      <sharedItems containsString="0" containsBlank="1" containsNumber="1" minValue="124.2" maxValue="4819.0999999999995"/>
    </cacheField>
    <cacheField name="%Share" numFmtId="10">
      <sharedItems containsString="0" containsBlank="1" containsNumber="1" minValue="2.5772447137432306E-2" maxValue="4.5527173123612298E-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da" refreshedDate="45911.88946111111" createdVersion="8" refreshedVersion="8" minRefreshableVersion="3" recordCount="37" xr:uid="{BDA2980A-98C3-4A01-B465-644DE8DAC428}">
  <cacheSource type="worksheet">
    <worksheetSource ref="M5:P42" sheet="Raw data for task 1"/>
  </cacheSource>
  <cacheFields count="4">
    <cacheField name="Category" numFmtId="0">
      <sharedItems containsBlank="1"/>
    </cacheField>
    <cacheField name="Type" numFmtId="0">
      <sharedItems containsBlank="1" count="10">
        <s v="FOOD"/>
        <m/>
        <s v="LUXARY"/>
        <s v="HOUSING"/>
        <s v="TRANSPORTATION"/>
        <s v="EDUCATION"/>
        <s v="FUEL AND LIGHT"/>
        <s v="HEALTH"/>
        <s v="MIS"/>
        <s v="GI"/>
      </sharedItems>
    </cacheField>
    <cacheField name="May-2023 CPI" numFmtId="0">
      <sharedItems containsString="0" containsBlank="1" containsNumber="1" minValue="121.9" maxValue="4858.5400000000009"/>
    </cacheField>
    <cacheField name="%Share" numFmtId="10">
      <sharedItems containsString="0" containsBlank="1" containsNumber="1" minValue="2.5089841804328047E-2" maxValue="4.5486915822448709E-2"/>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da" refreshedDate="45911.889461226849" createdVersion="8" refreshedVersion="8" minRefreshableVersion="3" recordCount="12" xr:uid="{62664BB2-A7F5-4C5B-8FA8-B5D06F995476}">
  <cacheSource type="worksheet">
    <worksheetSource name="Table5"/>
  </cacheSource>
  <cacheFields count="5">
    <cacheField name="SECTOR" numFmtId="0">
      <sharedItems/>
    </cacheField>
    <cacheField name="YEAR" numFmtId="0">
      <sharedItems containsSemiMixedTypes="0" containsString="0" containsNumber="1" containsInteger="1" minValue="2017" maxValue="2022" count="6">
        <n v="2017"/>
        <n v="2018"/>
        <n v="2019"/>
        <n v="2020"/>
        <n v="2021"/>
        <n v="2022"/>
      </sharedItems>
    </cacheField>
    <cacheField name="MONTH" numFmtId="0">
      <sharedItems/>
    </cacheField>
    <cacheField name="GENERAL INDEX" numFmtId="0">
      <sharedItems containsSemiMixedTypes="0" containsString="0" containsNumber="1" minValue="130.30000000000001" maxValue="175.7"/>
    </cacheField>
    <cacheField name="YoY CPI" numFmtId="10">
      <sharedItems containsString="0" containsBlank="1" containsNumber="1" minValue="2.3374726077428697E-2" maxValue="7.7363896848137617E-2"/>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da" refreshedDate="45911.889461342595" createdVersion="8" refreshedVersion="8" minRefreshableVersion="3" recordCount="27" xr:uid="{F5324A56-CC4A-4C7F-A3EE-B18DA8C67CAC}">
  <cacheSource type="worksheet">
    <worksheetSource name="Table6"/>
  </cacheSource>
  <cacheFields count="28">
    <cacheField name="Sector" numFmtId="0">
      <sharedItems/>
    </cacheField>
    <cacheField name="Year" numFmtId="0">
      <sharedItems containsSemiMixedTypes="0" containsString="0" containsNumber="1" containsInteger="1" minValue="2018" maxValue="2022" count="5">
        <n v="2018"/>
        <n v="2019"/>
        <n v="2020"/>
        <n v="2021"/>
        <n v="2022"/>
      </sharedItems>
    </cacheField>
    <cacheField name="Month" numFmtId="0">
      <sharedItems/>
    </cacheField>
    <cacheField name="PERIOD" numFmtId="0">
      <sharedItems count="2">
        <s v="Pre-covid"/>
        <s v="Post-covid"/>
      </sharedItems>
    </cacheField>
    <cacheField name="Cereals and products" numFmtId="0">
      <sharedItems containsSemiMixedTypes="0" containsString="0" containsNumber="1" minValue="134.6" maxValue="152.19999999999999"/>
    </cacheField>
    <cacheField name="Meat and fish" numFmtId="0">
      <sharedItems containsSemiMixedTypes="0" containsString="0" containsNumber="1" minValue="143.69999999999999" maxValue="202.2"/>
    </cacheField>
    <cacheField name="Egg" numFmtId="0">
      <sharedItems containsSemiMixedTypes="0" containsString="0" containsNumber="1" minValue="137.4" maxValue="180.1"/>
    </cacheField>
    <cacheField name="Milk and products" numFmtId="0">
      <sharedItems containsSemiMixedTypes="0" containsString="0" containsNumber="1" minValue="139.6" maxValue="160.5"/>
    </cacheField>
    <cacheField name="Oils and fats" numFmtId="0">
      <sharedItems containsSemiMixedTypes="0" containsString="0" containsNumber="1" minValue="116.4" maxValue="195.8"/>
    </cacheField>
    <cacheField name="Fruits" numFmtId="0">
      <sharedItems containsSemiMixedTypes="0" containsString="0" containsNumber="1" minValue="133.80000000000001" maxValue="158.30000000000001"/>
    </cacheField>
    <cacheField name="Vegetables" numFmtId="0">
      <sharedItems containsSemiMixedTypes="0" containsString="0" containsNumber="1" minValue="130.5" maxValue="240.9"/>
    </cacheField>
    <cacheField name="Pulses and products" numFmtId="0">
      <sharedItems containsSemiMixedTypes="0" containsString="0" containsNumber="1" minValue="117.5" maxValue="164.5"/>
    </cacheField>
    <cacheField name="Sugar and Confectionery" numFmtId="0">
      <sharedItems containsSemiMixedTypes="0" containsString="0" containsNumber="1" minValue="108.4" maxValue="121.9"/>
    </cacheField>
    <cacheField name="Spices" numFmtId="0">
      <sharedItems containsSemiMixedTypes="0" containsString="0" containsNumber="1" minValue="136" maxValue="173.3"/>
    </cacheField>
    <cacheField name="Prepared meals, snacks, sweets etc." numFmtId="0">
      <sharedItems containsSemiMixedTypes="0" containsString="0" containsNumber="1" minValue="146.80000000000001" maxValue="179"/>
    </cacheField>
    <cacheField name="Food and beverages" numFmtId="0">
      <sharedItems containsSemiMixedTypes="0" containsString="0" containsNumber="1" minValue="137.19999999999999" maxValue="172.2"/>
    </cacheField>
    <cacheField name="Pan, tobacco and intoxicants" numFmtId="0">
      <sharedItems containsSemiMixedTypes="0" containsString="0" containsNumber="1" minValue="153.6" maxValue="196.8"/>
    </cacheField>
    <cacheField name="Housing" numFmtId="0">
      <sharedItems containsSemiMixedTypes="0" containsString="0" containsNumber="1" minValue="93" maxValue="164.5"/>
    </cacheField>
    <cacheField name="Fuel and light" numFmtId="0">
      <sharedItems containsSemiMixedTypes="0" containsString="0" containsNumber="1" minValue="127.3" maxValue="165.8"/>
    </cacheField>
    <cacheField name="Household goods and services" numFmtId="0">
      <sharedItems containsSemiMixedTypes="0" containsString="0" containsNumber="1" minValue="129.5" maxValue="164.9"/>
    </cacheField>
    <cacheField name="Transport and communication" numFmtId="0">
      <sharedItems containsSemiMixedTypes="0" containsString="0" containsNumber="1" minValue="116.3" maxValue="160.80000000000001"/>
    </cacheField>
    <cacheField name="Health" numFmtId="0">
      <sharedItems containsSemiMixedTypes="0" containsString="0" containsNumber="1" minValue="129" maxValue="174.7"/>
    </cacheField>
    <cacheField name="AVG OF FOOD" numFmtId="2">
      <sharedItems containsSemiMixedTypes="0" containsString="0" containsNumber="1" minValue="136.93076923076924" maxValue="172.81538461538463"/>
    </cacheField>
    <cacheField name="%INFLATIONOF FOOD" numFmtId="165">
      <sharedItems containsSemiMixedTypes="0" containsString="0" containsNumber="1" minValue="-1.7130520486225095E-2" maxValue="0.12095008141950687"/>
    </cacheField>
    <cacheField name="AVG OF ESSENTIAL" numFmtId="2">
      <sharedItems containsSemiMixedTypes="0" containsString="0" containsNumber="1" minValue="124.45" maxValue="161.57499999999999"/>
    </cacheField>
    <cacheField name="%INFLATION OF ESSENTIAL" numFmtId="10">
      <sharedItems containsSemiMixedTypes="0" containsString="0" containsNumber="1" minValue="-5.0571268027721399E-3" maxValue="8.5219478737997331E-2"/>
    </cacheField>
    <cacheField name="AVG OF HEALTH" numFmtId="2">
      <sharedItems containsSemiMixedTypes="0" containsString="0" containsNumber="1" minValue="129" maxValue="174.7"/>
    </cacheField>
    <cacheField name="%INFLATION OF HEALTH" numFmtId="165">
      <sharedItems containsSemiMixedTypes="0" containsString="0" containsNumber="1" minValue="0" maxValue="9.9999999999999964E-2"/>
    </cacheField>
  </cacheFields>
  <extLst>
    <ext xmlns:x14="http://schemas.microsoft.com/office/spreadsheetml/2009/9/main" uri="{725AE2AE-9491-48be-B2B4-4EB974FC3084}">
      <x14:pivotCacheDefinition pivotCacheId="377322842"/>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da" refreshedDate="45913.456697106485" createdVersion="8" refreshedVersion="8" minRefreshableVersion="3" recordCount="27" xr:uid="{358C60B7-11F1-4799-A5EA-0B975B1A45C3}">
  <cacheSource type="worksheet">
    <worksheetSource name="Table7"/>
  </cacheSource>
  <cacheFields count="31">
    <cacheField name="CATEGORY" numFmtId="0">
      <sharedItems/>
    </cacheField>
    <cacheField name="TYPE" numFmtId="0">
      <sharedItems containsBlank="1" count="10">
        <s v="FOOD"/>
        <s v="LUXARY"/>
        <s v="FUEL AND ENERGY"/>
        <s v="HOUSING"/>
        <s v="HEALTH"/>
        <s v="TRANSPORTATION"/>
        <s v="EDUCATION"/>
        <s v="MIS"/>
        <s v="GI"/>
        <m/>
      </sharedItems>
    </cacheField>
    <cacheField name="CORRELATION" numFmtId="10">
      <sharedItems containsSemiMixedTypes="0" containsString="0" containsNumber="1" minValue="-0.23519088860405676" maxValue="0.85325827127484377"/>
    </cacheField>
    <cacheField name="December-2020" numFmtId="0">
      <sharedItems containsSemiMixedTypes="0" containsString="0" containsNumber="1" minValue="117.1" maxValue="240.9"/>
    </cacheField>
    <cacheField name="January-2021" numFmtId="0">
      <sharedItems containsSemiMixedTypes="0" containsString="0" containsNumber="1" minValue="116.3" maxValue="206.8"/>
    </cacheField>
    <cacheField name="February-2021" numFmtId="0">
      <sharedItems containsSemiMixedTypes="0" containsString="0" containsNumber="1" minValue="114.9" maxValue="193.3"/>
    </cacheField>
    <cacheField name="March-2021" numFmtId="0">
      <sharedItems containsSemiMixedTypes="0" containsString="0" containsNumber="1" minValue="114.3" maxValue="197.5"/>
    </cacheField>
    <cacheField name="April-2021" numFmtId="0">
      <sharedItems containsSemiMixedTypes="0" containsString="0" containsNumber="1" minValue="114.8" maxValue="202.5"/>
    </cacheField>
    <cacheField name="May-2021" numFmtId="0">
      <sharedItems containsSemiMixedTypes="0" containsString="0" containsNumber="1" minValue="115.9" maxValue="204.3"/>
    </cacheField>
    <cacheField name="June-2021" numFmtId="0">
      <sharedItems containsSemiMixedTypes="0" containsString="0" containsNumber="1" minValue="116.1" maxValue="205.5"/>
    </cacheField>
    <cacheField name="July-2021" numFmtId="0">
      <sharedItems containsSemiMixedTypes="0" containsString="0" containsNumber="1" minValue="115.7" maxValue="210.9"/>
    </cacheField>
    <cacheField name="August-2021" numFmtId="0">
      <sharedItems containsSemiMixedTypes="0" containsString="0" containsNumber="1" minValue="120.4" maxValue="207.4"/>
    </cacheField>
    <cacheField name="September-2021" numFmtId="0">
      <sharedItems containsSemiMixedTypes="0" containsString="0" containsNumber="1" minValue="120.4" maxValue="207.4"/>
    </cacheField>
    <cacheField name="October-2021" numFmtId="0">
      <sharedItems containsSemiMixedTypes="0" containsString="0" containsNumber="1" minValue="122.5" maxValue="214.4"/>
    </cacheField>
    <cacheField name="November-2021" numFmtId="0">
      <sharedItems containsSemiMixedTypes="0" containsString="0" containsNumber="1" minValue="123.1" maxValue="229.1"/>
    </cacheField>
    <cacheField name="December-2021" numFmtId="0">
      <sharedItems containsSemiMixedTypes="0" containsString="0" containsNumber="1" minValue="121.9" maxValue="219.5"/>
    </cacheField>
    <cacheField name="January-2022" numFmtId="0">
      <sharedItems containsSemiMixedTypes="0" containsString="0" containsNumber="1" minValue="121.3" maxValue="203.6"/>
    </cacheField>
    <cacheField name="February-2022" numFmtId="0">
      <sharedItems containsSemiMixedTypes="0" containsString="0" containsNumber="1" minValue="120.6" maxValue="205.2"/>
    </cacheField>
    <cacheField name="March-2022" numFmtId="0">
      <sharedItems containsSemiMixedTypes="0" containsString="0" containsNumber="1" minValue="120.3" maxValue="215.8"/>
    </cacheField>
    <cacheField name="April-2022" numFmtId="0">
      <sharedItems containsSemiMixedTypes="0" containsString="0" containsNumber="1" minValue="120.5" maxValue="215.8"/>
    </cacheField>
    <cacheField name="May-2022" numFmtId="0">
      <sharedItems containsSemiMixedTypes="0" containsString="0" containsNumber="1" minValue="121.2" maxValue="221.2"/>
    </cacheField>
    <cacheField name="June-2022" numFmtId="0">
      <sharedItems containsSemiMixedTypes="0" containsString="0" containsNumber="1" minValue="121.4" maxValue="223.4"/>
    </cacheField>
    <cacheField name="July-2022" numFmtId="0">
      <sharedItems containsSemiMixedTypes="0" containsString="0" containsNumber="1" minValue="121.5" maxValue="217.1"/>
    </cacheField>
    <cacheField name="August-2022" numFmtId="0">
      <sharedItems containsSemiMixedTypes="0" containsString="0" containsNumber="1" minValue="122.2" maxValue="213.1"/>
    </cacheField>
    <cacheField name="September-2022" numFmtId="0">
      <sharedItems containsSemiMixedTypes="0" containsString="0" containsNumber="1" minValue="123.1" maxValue="220.8"/>
    </cacheField>
    <cacheField name="October-2022" numFmtId="0">
      <sharedItems containsSemiMixedTypes="0" containsString="0" containsNumber="1" minValue="123.4" maxValue="228.6"/>
    </cacheField>
    <cacheField name="November-2022" numFmtId="0">
      <sharedItems containsSemiMixedTypes="0" containsString="0" containsNumber="1" minValue="123.4" maxValue="213.4"/>
    </cacheField>
    <cacheField name="December-2022" numFmtId="0">
      <sharedItems containsSemiMixedTypes="0" containsString="0" containsNumber="1" minValue="123.1" maxValue="212.9"/>
    </cacheField>
    <cacheField name="January-2023" numFmtId="0">
      <sharedItems containsSemiMixedTypes="0" containsString="0" containsNumber="1" minValue="122.7" maxValue="215.2"/>
    </cacheField>
    <cacheField name="February-2023" numFmtId="0">
      <sharedItems containsSemiMixedTypes="0" containsString="0" containsNumber="1" minValue="121.9" maxValue="212.2"/>
    </cacheField>
    <cacheField name="March-2023" numFmtId="0">
      <sharedItems containsSemiMixedTypes="0" containsString="0" containsNumber="1" minValue="121.9" maxValue="212.2"/>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da" refreshedDate="45913.476273148146" createdVersion="8" refreshedVersion="8" minRefreshableVersion="3" recordCount="26" xr:uid="{66D2F32F-3551-4E16-8FBF-986001494355}">
  <cacheSource type="worksheet">
    <worksheetSource name="Table9"/>
  </cacheSource>
  <cacheFields count="31">
    <cacheField name="CATEGORY" numFmtId="0">
      <sharedItems/>
    </cacheField>
    <cacheField name="TYPE" numFmtId="0">
      <sharedItems count="9">
        <s v="FOOD"/>
        <s v="LUXARY"/>
        <s v="FUEL AND ENERGY"/>
        <s v="HOUSING"/>
        <s v="HEALTH"/>
        <s v="TRANSPORTATION"/>
        <s v="EDUCATION"/>
        <s v="MIS"/>
        <s v="GI"/>
      </sharedItems>
    </cacheField>
    <cacheField name="CORRELATION" numFmtId="10">
      <sharedItems containsSemiMixedTypes="0" containsString="0" containsNumber="1" minValue="-0.18908169545002326" maxValue="0.84422772692376136"/>
    </cacheField>
    <cacheField name="December-2020" numFmtId="0">
      <sharedItems containsSemiMixedTypes="0" containsString="0" containsNumber="1" minValue="115.3" maxValue="230.5"/>
    </cacheField>
    <cacheField name="January-2021" numFmtId="0">
      <sharedItems containsSemiMixedTypes="0" containsString="0" containsNumber="1" minValue="114.6" maxValue="194.2"/>
    </cacheField>
    <cacheField name="February-2021" numFmtId="0">
      <sharedItems containsSemiMixedTypes="0" containsString="0" containsNumber="1" minValue="112.8" maxValue="188.3"/>
    </cacheField>
    <cacheField name="March-2021" numFmtId="0">
      <sharedItems containsSemiMixedTypes="0" containsString="0" containsNumber="1" minValue="112.6" maxValue="192.2"/>
    </cacheField>
    <cacheField name="April-2021" numFmtId="0">
      <sharedItems containsSemiMixedTypes="0" containsString="0" containsNumber="1" minValue="113.1" maxValue="198"/>
    </cacheField>
    <cacheField name="May-2021" numFmtId="0">
      <sharedItems containsSemiMixedTypes="0" containsString="0" containsNumber="1" minValue="114.8" maxValue="200.5"/>
    </cacheField>
    <cacheField name="June-2021" numFmtId="0">
      <sharedItems containsSemiMixedTypes="0" containsString="0" containsNumber="1" minValue="115.1" maxValue="202"/>
    </cacheField>
    <cacheField name="July-2021" numFmtId="0">
      <sharedItems containsSemiMixedTypes="0" containsString="0" containsNumber="1" minValue="114.5" maxValue="206.8"/>
    </cacheField>
    <cacheField name="August-2021" numFmtId="0">
      <sharedItems containsSemiMixedTypes="0" containsString="0" containsNumber="1" minValue="119.7" maxValue="204"/>
    </cacheField>
    <cacheField name="September-2021" numFmtId="0">
      <sharedItems containsSemiMixedTypes="0" containsString="0" containsNumber="1" minValue="119.7" maxValue="204"/>
    </cacheField>
    <cacheField name="October-2021" numFmtId="0">
      <sharedItems containsSemiMixedTypes="0" containsString="0" containsNumber="1" minValue="121.9" maxValue="204.6"/>
    </cacheField>
    <cacheField name="November-2021" numFmtId="0">
      <sharedItems containsSemiMixedTypes="0" containsString="0" containsNumber="1" minValue="122.4" maxValue="201.6"/>
    </cacheField>
    <cacheField name="December-2021" numFmtId="0">
      <sharedItems containsSemiMixedTypes="0" containsString="0" containsNumber="1" minValue="121" maxValue="198.8"/>
    </cacheField>
    <cacheField name="January-2022" numFmtId="0">
      <sharedItems containsSemiMixedTypes="0" containsString="0" containsNumber="1" minValue="120" maxValue="198.7"/>
    </cacheField>
    <cacheField name="February-2022" numFmtId="0">
      <sharedItems containsSemiMixedTypes="0" containsString="0" containsNumber="1" minValue="118.9" maxValue="200.6"/>
    </cacheField>
    <cacheField name="March-2022" numFmtId="0">
      <sharedItems containsSemiMixedTypes="0" containsString="0" containsNumber="1" minValue="118.8" maxValue="210.7"/>
    </cacheField>
    <cacheField name="April-2022" numFmtId="0">
      <sharedItems containsSemiMixedTypes="0" containsString="0" containsNumber="1" minValue="119" maxValue="211.8"/>
    </cacheField>
    <cacheField name="May-2022" numFmtId="0">
      <sharedItems containsSemiMixedTypes="0" containsString="0" containsNumber="1" minValue="119.7" maxValue="217"/>
    </cacheField>
    <cacheField name="June-2022" numFmtId="0">
      <sharedItems containsSemiMixedTypes="0" containsString="0" containsNumber="1" minValue="119.9" maxValue="219.4"/>
    </cacheField>
    <cacheField name="July-2022" numFmtId="0">
      <sharedItems containsSemiMixedTypes="0" containsString="0" containsNumber="1" minValue="120" maxValue="213"/>
    </cacheField>
    <cacheField name="August-2022" numFmtId="0">
      <sharedItems containsSemiMixedTypes="0" containsString="0" containsNumber="1" minValue="120.9" maxValue="206.5"/>
    </cacheField>
    <cacheField name="September-2022" numFmtId="0">
      <sharedItems containsSemiMixedTypes="0" containsString="0" containsNumber="1" minValue="121.6" maxValue="209.2"/>
    </cacheField>
    <cacheField name="October-2022" numFmtId="0">
      <sharedItems containsSemiMixedTypes="0" containsString="0" containsNumber="1" minValue="121.9" maxValue="210.9"/>
    </cacheField>
    <cacheField name="November-2022" numFmtId="0">
      <sharedItems containsSemiMixedTypes="0" containsString="0" containsNumber="1" minValue="122.1" maxValue="209.4"/>
    </cacheField>
    <cacheField name="December-2022" numFmtId="0">
      <sharedItems containsSemiMixedTypes="0" containsString="0" containsNumber="1" minValue="121.8" maxValue="209"/>
    </cacheField>
    <cacheField name="January-2023" numFmtId="0">
      <sharedItems containsSemiMixedTypes="0" containsString="0" containsNumber="1" minValue="121.1" maxValue="210.7"/>
    </cacheField>
    <cacheField name="February-2023" numFmtId="0">
      <sharedItems containsSemiMixedTypes="0" containsString="0" containsNumber="1" minValue="120" maxValue="209.7"/>
    </cacheField>
    <cacheField name="March-2023" numFmtId="0">
      <sharedItems containsSemiMixedTypes="0" containsString="0" containsNumber="1" minValue="120" maxValue="209.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s v="Cereals and products"/>
    <x v="0"/>
    <n v="173.7"/>
    <n v="3.5936691838212471E-2"/>
  </r>
  <r>
    <s v="Meat and fish"/>
    <x v="0"/>
    <n v="214.3"/>
    <n v="4.4336402193027827E-2"/>
  </r>
  <r>
    <s v="Egg"/>
    <x v="0"/>
    <n v="173.2"/>
    <n v="3.5833247129409329E-2"/>
  </r>
  <r>
    <s v="Milk and products"/>
    <x v="0"/>
    <n v="179.5"/>
    <n v="3.7136650460328956E-2"/>
  </r>
  <r>
    <s v="Oils and fats"/>
    <x v="0"/>
    <n v="170"/>
    <n v="3.5171200993069203E-2"/>
  </r>
  <r>
    <s v="Fruits"/>
    <x v="0"/>
    <n v="172.2"/>
    <n v="3.5626357711803038E-2"/>
  </r>
  <r>
    <s v="Vegetables"/>
    <x v="0"/>
    <n v="161"/>
    <n v="3.3309196234612599E-2"/>
  </r>
  <r>
    <s v="Pulses and products"/>
    <x v="0"/>
    <n v="175.6"/>
    <n v="3.6329781731664422E-2"/>
  </r>
  <r>
    <s v="Sugar and Confectionery"/>
    <x v="0"/>
    <n v="122.7"/>
    <n v="2.5385331540291715E-2"/>
  </r>
  <r>
    <s v="Spices"/>
    <x v="0"/>
    <n v="218"/>
    <n v="4.5101893038171095E-2"/>
  </r>
  <r>
    <s v="Prepared meals, snacks, sweets etc."/>
    <x v="0"/>
    <n v="194.2"/>
    <n v="4.0177924899141404E-2"/>
  </r>
  <r>
    <s v="Food and beverages"/>
    <x v="0"/>
    <n v="179.1"/>
    <n v="3.7053894693286439E-2"/>
  </r>
  <r>
    <s v="Pan, tobacco and intoxicants"/>
    <x v="0"/>
    <n v="201"/>
    <n v="4.158477293886418E-2"/>
  </r>
  <r>
    <m/>
    <x v="1"/>
    <m/>
    <m/>
  </r>
  <r>
    <s v="Non-alcoholic beverages"/>
    <x v="2"/>
    <n v="173.4"/>
    <n v="3.5874625012930587E-2"/>
  </r>
  <r>
    <s v="Clothing"/>
    <x v="2"/>
    <n v="187.3"/>
    <n v="3.8750387917658016E-2"/>
  </r>
  <r>
    <s v="Footwear"/>
    <x v="2"/>
    <n v="179.7"/>
    <n v="3.7178028343850207E-2"/>
  </r>
  <r>
    <s v="Clothing and footwear"/>
    <x v="2"/>
    <n v="186.2"/>
    <n v="3.8522809558291092E-2"/>
  </r>
  <r>
    <s v="Recreation and amusement"/>
    <x v="2"/>
    <n v="171.2"/>
    <n v="3.5419468294196753E-2"/>
  </r>
  <r>
    <s v="Personal care and effects"/>
    <x v="2"/>
    <n v="185.2"/>
    <n v="3.83159201406848E-2"/>
  </r>
  <r>
    <m/>
    <x v="1"/>
    <m/>
    <m/>
  </r>
  <r>
    <s v="Housing"/>
    <x v="3"/>
    <n v="175.6"/>
    <n v="3.6329781731664422E-2"/>
  </r>
  <r>
    <s v="Household goods and services"/>
    <x v="3"/>
    <n v="175.2"/>
    <n v="3.6247025964621905E-2"/>
  </r>
  <r>
    <m/>
    <x v="1"/>
    <m/>
    <m/>
  </r>
  <r>
    <s v="Transport and communication"/>
    <x v="4"/>
    <n v="164.8"/>
    <n v="3.4095376021516501E-2"/>
  </r>
  <r>
    <m/>
    <x v="1"/>
    <m/>
    <m/>
  </r>
  <r>
    <s v="Education"/>
    <x v="5"/>
    <n v="177.1"/>
    <n v="3.6640115858073856E-2"/>
  </r>
  <r>
    <m/>
    <x v="1"/>
    <m/>
    <m/>
  </r>
  <r>
    <s v="Fuel and light"/>
    <x v="6"/>
    <n v="182.8"/>
    <n v="3.7819385538429715E-2"/>
  </r>
  <r>
    <m/>
    <x v="1"/>
    <m/>
    <m/>
  </r>
  <r>
    <s v="Health"/>
    <x v="7"/>
    <n v="185.7"/>
    <n v="3.841936484948795E-2"/>
  </r>
  <r>
    <m/>
    <x v="1"/>
    <m/>
    <m/>
  </r>
  <r>
    <s v="Miscellaneous"/>
    <x v="8"/>
    <n v="175.7"/>
    <n v="3.6350470673425055E-2"/>
  </r>
  <r>
    <m/>
    <x v="1"/>
    <m/>
    <m/>
  </r>
  <r>
    <s v="General index"/>
    <x v="9"/>
    <n v="179.1"/>
    <n v="3.7053894693286439E-2"/>
  </r>
  <r>
    <m/>
    <x v="1"/>
    <m/>
    <m/>
  </r>
  <r>
    <s v="TOTAL SUM "/>
    <x v="1"/>
    <n v="4833.5"/>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s v="Cereals and products"/>
    <x v="0"/>
    <n v="0.35015775691604245"/>
    <n v="144.6"/>
    <n v="143.4"/>
    <n v="142.80000000000001"/>
    <n v="142.5"/>
    <n v="142.69999999999999"/>
    <n v="145.1"/>
    <n v="145.6"/>
    <n v="145.1"/>
    <n v="144.9"/>
    <n v="145.4"/>
    <n v="146.1"/>
    <n v="146.9"/>
    <n v="147.4"/>
    <n v="148.30000000000001"/>
    <n v="148.80000000000001"/>
    <n v="150.19999999999999"/>
    <n v="151.80000000000001"/>
    <n v="152.9"/>
    <n v="153.80000000000001"/>
    <n v="155.19999999999999"/>
    <n v="159.5"/>
    <n v="162.9"/>
    <n v="164.7"/>
    <n v="166.9"/>
    <n v="168.8"/>
    <n v="174"/>
    <n v="174.2"/>
    <n v="174.3"/>
  </r>
  <r>
    <s v="Meat and fish"/>
    <x v="0"/>
    <n v="0.8311953557084375"/>
    <n v="188.5"/>
    <n v="187.5"/>
    <n v="184"/>
    <n v="189.4"/>
    <n v="195.5"/>
    <n v="198.5"/>
    <n v="200.1"/>
    <n v="204.5"/>
    <n v="202.3"/>
    <n v="202.1"/>
    <n v="202.5"/>
    <n v="199.8"/>
    <n v="197"/>
    <n v="196.9"/>
    <n v="198.1"/>
    <n v="208"/>
    <n v="209.7"/>
    <n v="214.7"/>
    <n v="217.2"/>
    <n v="210.8"/>
    <n v="204.1"/>
    <n v="206.7"/>
    <n v="208.8"/>
    <n v="207.2"/>
    <n v="206.9"/>
    <n v="208.3"/>
    <n v="205.2"/>
    <n v="205.2"/>
  </r>
  <r>
    <s v="Egg"/>
    <x v="0"/>
    <n v="-0.1705978427197021"/>
    <n v="173.4"/>
    <n v="173.4"/>
    <n v="168"/>
    <n v="163.19999999999999"/>
    <n v="163.4"/>
    <n v="168.6"/>
    <n v="179.3"/>
    <n v="180.4"/>
    <n v="176.5"/>
    <n v="172"/>
    <n v="170.1"/>
    <n v="171.5"/>
    <n v="176.5"/>
    <n v="178"/>
    <n v="175.5"/>
    <n v="167.9"/>
    <n v="164.5"/>
    <n v="161.4"/>
    <n v="169.6"/>
    <n v="174.3"/>
    <n v="168.3"/>
    <n v="169"/>
    <n v="170.3"/>
    <n v="180.2"/>
    <n v="189.1"/>
    <n v="192.9"/>
    <n v="173.9"/>
    <n v="173.9"/>
  </r>
  <r>
    <s v="Milk and products"/>
    <x v="0"/>
    <n v="0.49208177665131331"/>
    <n v="154"/>
    <n v="154"/>
    <n v="154.4"/>
    <n v="154.5"/>
    <n v="155"/>
    <n v="155.80000000000001"/>
    <n v="156.1"/>
    <n v="157.1"/>
    <n v="157.5"/>
    <n v="158"/>
    <n v="158.4"/>
    <n v="159.1"/>
    <n v="159.80000000000001"/>
    <n v="160.5"/>
    <n v="160.69999999999999"/>
    <n v="162"/>
    <n v="163.80000000000001"/>
    <n v="164.6"/>
    <n v="165.4"/>
    <n v="166.3"/>
    <n v="167.9"/>
    <n v="169.5"/>
    <n v="170.9"/>
    <n v="172.3"/>
    <n v="173.4"/>
    <n v="174.3"/>
    <n v="177"/>
    <n v="177"/>
  </r>
  <r>
    <s v="Oils and fats"/>
    <x v="0"/>
    <n v="0.84347644671152178"/>
    <n v="150"/>
    <n v="154.80000000000001"/>
    <n v="163"/>
    <n v="168.2"/>
    <n v="175.2"/>
    <n v="184.4"/>
    <n v="190.4"/>
    <n v="188.7"/>
    <n v="190.9"/>
    <n v="195.5"/>
    <n v="198.8"/>
    <n v="198.4"/>
    <n v="195.8"/>
    <n v="192.6"/>
    <n v="192.6"/>
    <n v="203.1"/>
    <n v="207.4"/>
    <n v="209.9"/>
    <n v="208.1"/>
    <n v="202.2"/>
    <n v="198.1"/>
    <n v="194.1"/>
    <n v="191.6"/>
    <n v="194"/>
    <n v="193.9"/>
    <n v="192.6"/>
    <n v="183.4"/>
    <n v="183.3"/>
  </r>
  <r>
    <s v="Fruits"/>
    <x v="0"/>
    <n v="0.64106986165868607"/>
    <n v="145.9"/>
    <n v="147"/>
    <n v="147.80000000000001"/>
    <n v="150.5"/>
    <n v="160.6"/>
    <n v="162.30000000000001"/>
    <n v="158.6"/>
    <n v="157.69999999999999"/>
    <n v="155.69999999999999"/>
    <n v="152.69999999999999"/>
    <n v="152.6"/>
    <n v="153.19999999999999"/>
    <n v="152"/>
    <n v="151.19999999999999"/>
    <n v="151.4"/>
    <n v="155.9"/>
    <n v="169.7"/>
    <n v="168"/>
    <n v="165.8"/>
    <n v="169.6"/>
    <n v="169.2"/>
    <n v="164.1"/>
    <n v="162.19999999999999"/>
    <n v="159.1"/>
    <n v="156.69999999999999"/>
    <n v="156.30000000000001"/>
    <n v="167.2"/>
    <n v="167.2"/>
  </r>
  <r>
    <s v="Vegetables"/>
    <x v="0"/>
    <n v="-4.2841758808321882E-2"/>
    <n v="225.2"/>
    <n v="187.8"/>
    <n v="149.69999999999999"/>
    <n v="141"/>
    <n v="135.1"/>
    <n v="138.4"/>
    <n v="144.69999999999999"/>
    <n v="152.80000000000001"/>
    <n v="153.9"/>
    <n v="151.4"/>
    <n v="170.4"/>
    <n v="183.9"/>
    <n v="172.3"/>
    <n v="159.19999999999999"/>
    <n v="155.19999999999999"/>
    <n v="155.80000000000001"/>
    <n v="153.6"/>
    <n v="160.4"/>
    <n v="167.3"/>
    <n v="168.6"/>
    <n v="173.1"/>
    <n v="176.9"/>
    <n v="184.8"/>
    <n v="171.6"/>
    <n v="150.19999999999999"/>
    <n v="142.9"/>
    <n v="140.9"/>
    <n v="140.9"/>
  </r>
  <r>
    <s v="Pulses and products"/>
    <x v="0"/>
    <n v="0.42140673511596438"/>
    <n v="159.5"/>
    <n v="159.5"/>
    <n v="158.30000000000001"/>
    <n v="159.19999999999999"/>
    <n v="161.1"/>
    <n v="165.1"/>
    <n v="165.5"/>
    <n v="163.6"/>
    <n v="162.80000000000001"/>
    <n v="163.9"/>
    <n v="165.2"/>
    <n v="165.4"/>
    <n v="164.5"/>
    <n v="164"/>
    <n v="163.9"/>
    <n v="164.2"/>
    <n v="165.1"/>
    <n v="165"/>
    <n v="164.6"/>
    <n v="164.4"/>
    <n v="167.1"/>
    <n v="169"/>
    <n v="169.7"/>
    <n v="170.2"/>
    <n v="170.5"/>
    <n v="170.7"/>
    <n v="170.4"/>
    <n v="170.5"/>
  </r>
  <r>
    <s v="Sugar and Confectionery"/>
    <x v="0"/>
    <n v="0.58356583773637238"/>
    <n v="114.4"/>
    <n v="113.8"/>
    <n v="111.8"/>
    <n v="111.7"/>
    <n v="112.2"/>
    <n v="114.3"/>
    <n v="114.6"/>
    <n v="113.9"/>
    <n v="115.2"/>
    <n v="119.3"/>
    <n v="121.6"/>
    <n v="122.1"/>
    <n v="120.6"/>
    <n v="119.3"/>
    <n v="118.1"/>
    <n v="118.1"/>
    <n v="118.2"/>
    <n v="118.9"/>
    <n v="119.1"/>
    <n v="119.2"/>
    <n v="120.2"/>
    <n v="120.8"/>
    <n v="121.1"/>
    <n v="121.5"/>
    <n v="121.2"/>
    <n v="120.3"/>
    <n v="119.1"/>
    <n v="119.1"/>
  </r>
  <r>
    <s v="Spices"/>
    <x v="0"/>
    <n v="0.4709749042074689"/>
    <n v="163.5"/>
    <n v="164.5"/>
    <n v="165"/>
    <n v="164"/>
    <n v="164.4"/>
    <n v="169.7"/>
    <n v="170"/>
    <n v="169.7"/>
    <n v="169.8"/>
    <n v="170.1"/>
    <n v="170.6"/>
    <n v="170.8"/>
    <n v="171.7"/>
    <n v="173.3"/>
    <n v="175.4"/>
    <n v="178.7"/>
    <n v="182.9"/>
    <n v="186.6"/>
    <n v="188.9"/>
    <n v="191.8"/>
    <n v="195.6"/>
    <n v="199.1"/>
    <n v="201.6"/>
    <n v="204.8"/>
    <n v="207.5"/>
    <n v="210.5"/>
    <n v="212.1"/>
    <n v="212.1"/>
  </r>
  <r>
    <s v="Non-alcoholic beverages"/>
    <x v="1"/>
    <n v="0.72105055280060393"/>
    <n v="153.4"/>
    <n v="156.1"/>
    <n v="160"/>
    <n v="160.6"/>
    <n v="161.9"/>
    <n v="164.6"/>
    <n v="165.5"/>
    <n v="166.2"/>
    <n v="167.6"/>
    <n v="168.3"/>
    <n v="168.8"/>
    <n v="169.1"/>
    <n v="169.7"/>
    <n v="169.8"/>
    <n v="170.5"/>
    <n v="171.2"/>
    <n v="172.4"/>
    <n v="173.2"/>
    <n v="174.2"/>
    <n v="174.5"/>
    <n v="174.8"/>
    <n v="175.4"/>
    <n v="175.8"/>
    <n v="176.4"/>
    <n v="176.8"/>
    <n v="176.9"/>
    <n v="177.6"/>
    <n v="177.6"/>
  </r>
  <r>
    <s v="Prepared meals, snacks, sweets etc."/>
    <x v="0"/>
    <n v="0.62424661762708378"/>
    <n v="163.6"/>
    <n v="164.3"/>
    <n v="165.8"/>
    <n v="166.4"/>
    <n v="166.8"/>
    <n v="169.8"/>
    <n v="171.7"/>
    <n v="171"/>
    <n v="171.9"/>
    <n v="172.8"/>
    <n v="173.6"/>
    <n v="174.3"/>
    <n v="175.1"/>
    <n v="175.8"/>
    <n v="176.3"/>
    <n v="177.4"/>
    <n v="178.9"/>
    <n v="180.4"/>
    <n v="181.9"/>
    <n v="183.1"/>
    <n v="184"/>
    <n v="184.8"/>
    <n v="185.6"/>
    <n v="186.9"/>
    <n v="187.7"/>
    <n v="188.5"/>
    <n v="189.9"/>
    <n v="189.9"/>
  </r>
  <r>
    <s v="Food and beverages"/>
    <x v="0"/>
    <n v="0.60256504409199929"/>
    <n v="164.5"/>
    <n v="159.6"/>
    <n v="154.69999999999999"/>
    <n v="154.5"/>
    <n v="155.6"/>
    <n v="158.69999999999999"/>
    <n v="160.5"/>
    <n v="161.69999999999999"/>
    <n v="161.80000000000001"/>
    <n v="162.1"/>
    <n v="165.5"/>
    <n v="167.5"/>
    <n v="165.8"/>
    <n v="164.1"/>
    <n v="163.9"/>
    <n v="166.6"/>
    <n v="168.6"/>
    <n v="170.8"/>
    <n v="172.4"/>
    <n v="172.5"/>
    <n v="173.9"/>
    <n v="175.5"/>
    <n v="177.4"/>
    <n v="176.6"/>
    <n v="174.4"/>
    <n v="175"/>
    <n v="174.8"/>
    <n v="174.8"/>
  </r>
  <r>
    <s v="Pan, tobacco and intoxicants"/>
    <x v="0"/>
    <n v="0.60100446818917985"/>
    <n v="183.6"/>
    <n v="184.6"/>
    <n v="186.5"/>
    <n v="186.1"/>
    <n v="186.8"/>
    <n v="189.6"/>
    <n v="189.1"/>
    <n v="189.7"/>
    <n v="190.2"/>
    <n v="190.5"/>
    <n v="191.2"/>
    <n v="191.4"/>
    <n v="190.8"/>
    <n v="190.7"/>
    <n v="191.5"/>
    <n v="192.3"/>
    <n v="192.8"/>
    <n v="192.9"/>
    <n v="192.9"/>
    <n v="193.2"/>
    <n v="193.7"/>
    <n v="194.5"/>
    <n v="194.9"/>
    <n v="195.5"/>
    <n v="195.9"/>
    <n v="196.9"/>
    <n v="198.3"/>
    <n v="198.4"/>
  </r>
  <r>
    <s v="Clothing"/>
    <x v="1"/>
    <n v="0.64551326302629164"/>
    <n v="157"/>
    <n v="157.5"/>
    <n v="159.1"/>
    <n v="159.6"/>
    <n v="160.69999999999999"/>
    <n v="165.3"/>
    <n v="165.3"/>
    <n v="166"/>
    <n v="167"/>
    <n v="167.7"/>
    <n v="168.9"/>
    <n v="170.4"/>
    <n v="171.8"/>
    <n v="173.2"/>
    <n v="174.1"/>
    <n v="175.4"/>
    <n v="177.5"/>
    <n v="179.3"/>
    <n v="180.7"/>
    <n v="182"/>
    <n v="183.2"/>
    <n v="184.7"/>
    <n v="186.1"/>
    <n v="187.2"/>
    <n v="188.1"/>
    <n v="189"/>
    <n v="190"/>
    <n v="190"/>
  </r>
  <r>
    <s v="Footwear"/>
    <x v="1"/>
    <n v="0.6761175044692429"/>
    <n v="151.6"/>
    <n v="152.4"/>
    <n v="153.9"/>
    <n v="154.4"/>
    <n v="155.1"/>
    <n v="160.6"/>
    <n v="159.9"/>
    <n v="161.1"/>
    <n v="162.6"/>
    <n v="163.6"/>
    <n v="164.8"/>
    <n v="166"/>
    <n v="167.3"/>
    <n v="169.3"/>
    <n v="171"/>
    <n v="173.2"/>
    <n v="175.1"/>
    <n v="177.2"/>
    <n v="178.7"/>
    <n v="180.3"/>
    <n v="181.7"/>
    <n v="183.3"/>
    <n v="184.4"/>
    <n v="185.2"/>
    <n v="185.9"/>
    <n v="186.3"/>
    <n v="187"/>
    <n v="187"/>
  </r>
  <r>
    <s v="Clothing and footwear"/>
    <x v="1"/>
    <n v="0.64988175264983561"/>
    <n v="156.30000000000001"/>
    <n v="156.80000000000001"/>
    <n v="158.4"/>
    <n v="158.9"/>
    <n v="159.9"/>
    <n v="164.5"/>
    <n v="164.6"/>
    <n v="165.3"/>
    <n v="166.3"/>
    <n v="167.1"/>
    <n v="168.3"/>
    <n v="169.8"/>
    <n v="171.2"/>
    <n v="172.7"/>
    <n v="173.7"/>
    <n v="175.1"/>
    <n v="177.1"/>
    <n v="179"/>
    <n v="180.4"/>
    <n v="181.7"/>
    <n v="183"/>
    <n v="184.5"/>
    <n v="185.9"/>
    <n v="186.9"/>
    <n v="187.8"/>
    <n v="188.6"/>
    <n v="189.6"/>
    <n v="189.6"/>
  </r>
  <r>
    <s v="Fuel and light"/>
    <x v="2"/>
    <n v="0.68652004508004316"/>
    <n v="148.69999999999999"/>
    <n v="150.9"/>
    <n v="154.4"/>
    <n v="156"/>
    <n v="156"/>
    <n v="161.69999999999999"/>
    <n v="162.1"/>
    <n v="162.5"/>
    <n v="163.1"/>
    <n v="163.69999999999999"/>
    <n v="165.5"/>
    <n v="165.3"/>
    <n v="165.6"/>
    <n v="165.8"/>
    <n v="167.4"/>
    <n v="168.9"/>
    <n v="173.3"/>
    <n v="175.3"/>
    <n v="176.7"/>
    <n v="179.6"/>
    <n v="179.1"/>
    <n v="179.7"/>
    <n v="180.8"/>
    <n v="181.9"/>
    <n v="182.8"/>
    <n v="183.2"/>
    <n v="181.6"/>
    <n v="181.4"/>
  </r>
  <r>
    <s v="Household goods and services"/>
    <x v="3"/>
    <n v="0.61651400861595163"/>
    <n v="153.4"/>
    <n v="153.9"/>
    <n v="154.80000000000001"/>
    <n v="154.80000000000001"/>
    <n v="155.5"/>
    <n v="158.80000000000001"/>
    <n v="159.19999999999999"/>
    <n v="160.30000000000001"/>
    <n v="160.9"/>
    <n v="161.30000000000001"/>
    <n v="162"/>
    <n v="162.9"/>
    <n v="163.9"/>
    <n v="164.9"/>
    <n v="165.7"/>
    <n v="166.5"/>
    <n v="167.7"/>
    <n v="168.9"/>
    <n v="170.3"/>
    <n v="171.3"/>
    <n v="172.3"/>
    <n v="173.6"/>
    <n v="174.4"/>
    <n v="175.5"/>
    <n v="176.4"/>
    <n v="177.2"/>
    <n v="178.6"/>
    <n v="178.6"/>
  </r>
  <r>
    <s v="Health"/>
    <x v="4"/>
    <n v="0.6313152368718854"/>
    <n v="161.6"/>
    <n v="162.5"/>
    <n v="164.3"/>
    <n v="164.6"/>
    <n v="165.3"/>
    <n v="169.1"/>
    <n v="169.7"/>
    <n v="170.4"/>
    <n v="171.1"/>
    <n v="171.9"/>
    <n v="172.5"/>
    <n v="173.4"/>
    <n v="174"/>
    <n v="174.7"/>
    <n v="175.3"/>
    <n v="176"/>
    <n v="177"/>
    <n v="177.7"/>
    <n v="178.2"/>
    <n v="178.8"/>
    <n v="179.4"/>
    <n v="180.2"/>
    <n v="181.2"/>
    <n v="182.3"/>
    <n v="183.5"/>
    <n v="184.7"/>
    <n v="186.6"/>
    <n v="186.6"/>
  </r>
  <r>
    <s v="Transport and communication"/>
    <x v="5"/>
    <n v="0.75422626542690707"/>
    <n v="146.4"/>
    <n v="147.5"/>
    <n v="150.19999999999999"/>
    <n v="151.30000000000001"/>
    <n v="151.69999999999999"/>
    <n v="153.19999999999999"/>
    <n v="154.19999999999999"/>
    <n v="157.1"/>
    <n v="157.69999999999999"/>
    <n v="157.80000000000001"/>
    <n v="159.5"/>
    <n v="158.9"/>
    <n v="160.1"/>
    <n v="160.80000000000001"/>
    <n v="161.19999999999999"/>
    <n v="162"/>
    <n v="166.2"/>
    <n v="167.1"/>
    <n v="165.5"/>
    <n v="166.3"/>
    <n v="166.6"/>
    <n v="166.9"/>
    <n v="167.4"/>
    <n v="167.5"/>
    <n v="167.8"/>
    <n v="168.2"/>
    <n v="169"/>
    <n v="169"/>
  </r>
  <r>
    <s v="Recreation and amusement"/>
    <x v="1"/>
    <n v="0.68906697759853153"/>
    <n v="153.9"/>
    <n v="155.1"/>
    <n v="157"/>
    <n v="157.80000000000001"/>
    <n v="158.6"/>
    <n v="160"/>
    <n v="160.4"/>
    <n v="160.69999999999999"/>
    <n v="161.1"/>
    <n v="162.69999999999999"/>
    <n v="163.19999999999999"/>
    <n v="163.80000000000001"/>
    <n v="164.5"/>
    <n v="164.9"/>
    <n v="165.5"/>
    <n v="166.6"/>
    <n v="167.2"/>
    <n v="167.6"/>
    <n v="168"/>
    <n v="168.6"/>
    <n v="169.3"/>
    <n v="170"/>
    <n v="170.6"/>
    <n v="170.8"/>
    <n v="171.2"/>
    <n v="171.8"/>
    <n v="172.8"/>
    <n v="172.8"/>
  </r>
  <r>
    <s v="Education"/>
    <x v="6"/>
    <n v="0.58367873115505864"/>
    <n v="162.9"/>
    <n v="163.5"/>
    <n v="163.6"/>
    <n v="163.80000000000001"/>
    <n v="164.1"/>
    <n v="167.6"/>
    <n v="166.8"/>
    <n v="167.2"/>
    <n v="167.5"/>
    <n v="168.5"/>
    <n v="169"/>
    <n v="169.3"/>
    <n v="169.7"/>
    <n v="169.9"/>
    <n v="170.3"/>
    <n v="170.6"/>
    <n v="170.9"/>
    <n v="171.8"/>
    <n v="172.6"/>
    <n v="174.7"/>
    <n v="175.7"/>
    <n v="176.2"/>
    <n v="176.5"/>
    <n v="176.9"/>
    <n v="177.3"/>
    <n v="177.8"/>
    <n v="178.5"/>
    <n v="178.5"/>
  </r>
  <r>
    <s v="Personal care and effects"/>
    <x v="1"/>
    <n v="0.5614245546516069"/>
    <n v="156.6"/>
    <n v="156.19999999999999"/>
    <n v="155.19999999999999"/>
    <n v="153.1"/>
    <n v="154.6"/>
    <n v="159.30000000000001"/>
    <n v="159.4"/>
    <n v="160.4"/>
    <n v="160.30000000000001"/>
    <n v="160.19999999999999"/>
    <n v="161.1"/>
    <n v="162.4"/>
    <n v="162.80000000000001"/>
    <n v="163.19999999999999"/>
    <n v="164.5"/>
    <n v="167.4"/>
    <n v="169"/>
    <n v="168.5"/>
    <n v="169.5"/>
    <n v="169.7"/>
    <n v="171.1"/>
    <n v="170.8"/>
    <n v="172"/>
    <n v="173.4"/>
    <n v="175.7"/>
    <n v="178.4"/>
    <n v="180.7"/>
    <n v="180.7"/>
  </r>
  <r>
    <s v="Miscellaneous"/>
    <x v="7"/>
    <n v="0.65871203375453724"/>
    <n v="155.19999999999999"/>
    <n v="155.9"/>
    <n v="157.19999999999999"/>
    <n v="157.30000000000001"/>
    <n v="158"/>
    <n v="161.1"/>
    <n v="161.5"/>
    <n v="162.80000000000001"/>
    <n v="163.30000000000001"/>
    <n v="163.80000000000001"/>
    <n v="164.7"/>
    <n v="165.2"/>
    <n v="166"/>
    <n v="166.6"/>
    <n v="167.3"/>
    <n v="168.3"/>
    <n v="170.2"/>
    <n v="170.9"/>
    <n v="171"/>
    <n v="171.8"/>
    <n v="172.6"/>
    <n v="173.1"/>
    <n v="173.9"/>
    <n v="174.6"/>
    <n v="175.5"/>
    <n v="176.5"/>
    <n v="177.9"/>
    <n v="177.9"/>
  </r>
  <r>
    <s v="General index"/>
    <x v="8"/>
    <n v="0.64481964318472185"/>
    <n v="160.69999999999999"/>
    <n v="158.5"/>
    <n v="156.69999999999999"/>
    <n v="156.69999999999999"/>
    <n v="157.6"/>
    <n v="161.1"/>
    <n v="162.1"/>
    <n v="163.19999999999999"/>
    <n v="163.6"/>
    <n v="164"/>
    <n v="166.3"/>
    <n v="167.6"/>
    <n v="167"/>
    <n v="166.4"/>
    <n v="166.7"/>
    <n v="168.7"/>
    <n v="170.8"/>
    <n v="172.5"/>
    <n v="173.6"/>
    <n v="174.3"/>
    <n v="175.3"/>
    <n v="176.4"/>
    <n v="177.9"/>
    <n v="177.8"/>
    <n v="177.1"/>
    <n v="177.8"/>
    <n v="178"/>
    <n v="17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s v="Cereals and products"/>
    <x v="0"/>
    <n v="174.7"/>
    <n v="3.6251582245647528E-2"/>
  </r>
  <r>
    <s v="Meat and fish"/>
    <x v="0"/>
    <n v="219.4"/>
    <n v="4.5527173123612298E-2"/>
  </r>
  <r>
    <s v="Egg"/>
    <x v="0"/>
    <n v="176.7"/>
    <n v="3.6666597497458035E-2"/>
  </r>
  <r>
    <s v="Milk and products"/>
    <x v="0"/>
    <n v="179.4"/>
    <n v="3.7226868087402221E-2"/>
  </r>
  <r>
    <s v="Oils and fats"/>
    <x v="0"/>
    <n v="164.4"/>
    <n v="3.4114253698823434E-2"/>
  </r>
  <r>
    <s v="Fruits"/>
    <x v="0"/>
    <n v="175.8"/>
    <n v="3.6479840634143314E-2"/>
  </r>
  <r>
    <s v="Vegetables"/>
    <x v="0"/>
    <n v="185"/>
    <n v="3.8388910792471628E-2"/>
  </r>
  <r>
    <s v="Pulses and products"/>
    <x v="0"/>
    <n v="176.9"/>
    <n v="3.6708099022639086E-2"/>
  </r>
  <r>
    <s v="Sugar and Confectionery"/>
    <x v="0"/>
    <n v="124.2"/>
    <n v="2.5772447137432306E-2"/>
  </r>
  <r>
    <s v="Spices"/>
    <x v="0"/>
    <n v="211.9"/>
    <n v="4.3970865929322908E-2"/>
  </r>
  <r>
    <s v="Prepared meals, snacks, sweets etc."/>
    <x v="0"/>
    <n v="197.7"/>
    <n v="4.1024257641468324E-2"/>
  </r>
  <r>
    <s v="Food and beverages"/>
    <x v="0"/>
    <n v="183.1"/>
    <n v="3.7994646303251646E-2"/>
  </r>
  <r>
    <s v="Pan, tobacco and intoxicants"/>
    <x v="0"/>
    <n v="204.2"/>
    <n v="4.2373057209852467E-2"/>
  </r>
  <r>
    <m/>
    <x v="1"/>
    <m/>
    <m/>
  </r>
  <r>
    <s v="Non-alcoholic beverages"/>
    <x v="2"/>
    <n v="165.9"/>
    <n v="3.4425515137681315E-2"/>
  </r>
  <r>
    <s v="Clothing"/>
    <x v="2"/>
    <n v="181.3"/>
    <n v="3.7621132576622196E-2"/>
  </r>
  <r>
    <s v="Footwear"/>
    <x v="2"/>
    <n v="168.1"/>
    <n v="3.4882031914672866E-2"/>
  </r>
  <r>
    <s v="Clothing and footwear"/>
    <x v="2"/>
    <n v="179.3"/>
    <n v="3.7206117324811695E-2"/>
  </r>
  <r>
    <s v="Recreation and amusement"/>
    <x v="2"/>
    <n v="169.2"/>
    <n v="3.5110290303168645E-2"/>
  </r>
  <r>
    <s v="Personal care and effects"/>
    <x v="2"/>
    <n v="185.6"/>
    <n v="3.8513415368014781E-2"/>
  </r>
  <r>
    <m/>
    <x v="1"/>
    <m/>
    <m/>
  </r>
  <r>
    <s v="Housing"/>
    <x v="3"/>
    <n v="175.6"/>
    <n v="3.6438339108962256E-2"/>
  </r>
  <r>
    <s v="Household goods and services"/>
    <x v="3"/>
    <n v="170.1"/>
    <n v="3.5297047166483374E-2"/>
  </r>
  <r>
    <m/>
    <x v="1"/>
    <m/>
    <m/>
  </r>
  <r>
    <s v="Transport and communication"/>
    <x v="4"/>
    <n v="160.4"/>
    <n v="3.3284223195202425E-2"/>
  </r>
  <r>
    <m/>
    <x v="1"/>
    <m/>
    <m/>
  </r>
  <r>
    <s v="Education"/>
    <x v="5"/>
    <n v="174.8"/>
    <n v="3.627233300823806E-2"/>
  </r>
  <r>
    <m/>
    <x v="1"/>
    <m/>
    <m/>
  </r>
  <r>
    <s v="Fuel and light"/>
    <x v="6"/>
    <n v="183.4"/>
    <n v="3.8056898591023222E-2"/>
  </r>
  <r>
    <m/>
    <x v="1"/>
    <m/>
    <m/>
  </r>
  <r>
    <s v="Health"/>
    <x v="7"/>
    <n v="182.2"/>
    <n v="3.7807889439936918E-2"/>
  </r>
  <r>
    <m/>
    <x v="1"/>
    <m/>
    <m/>
  </r>
  <r>
    <s v="Miscellaneous"/>
    <x v="8"/>
    <n v="171.6"/>
    <n v="3.5608308605341248E-2"/>
  </r>
  <r>
    <m/>
    <x v="1"/>
    <m/>
    <m/>
  </r>
  <r>
    <s v="General index"/>
    <x v="9"/>
    <n v="178.2"/>
    <n v="3.6977858936315909E-2"/>
  </r>
  <r>
    <m/>
    <x v="1"/>
    <m/>
    <m/>
  </r>
  <r>
    <s v="TOTAL SUM "/>
    <x v="1"/>
    <n v="4819.0999999999995"/>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s v="Cereals and products"/>
    <x v="0"/>
    <n v="173.2"/>
    <n v="3.5648569323294646E-2"/>
  </r>
  <r>
    <s v="Meat and fish"/>
    <x v="0"/>
    <n v="211.5"/>
    <n v="4.353159591152897E-2"/>
  </r>
  <r>
    <s v="Egg"/>
    <x v="0"/>
    <n v="171"/>
    <n v="3.5195758396555338E-2"/>
  </r>
  <r>
    <s v="Milk and products"/>
    <x v="0"/>
    <n v="179.6"/>
    <n v="3.6965837473808993E-2"/>
  </r>
  <r>
    <s v="Oils and fats"/>
    <x v="0"/>
    <n v="173.3"/>
    <n v="3.5669151638146435E-2"/>
  </r>
  <r>
    <s v="Fruits"/>
    <x v="0"/>
    <n v="169"/>
    <n v="3.47841120995196E-2"/>
  </r>
  <r>
    <s v="Vegetables"/>
    <x v="0"/>
    <n v="148.69999999999999"/>
    <n v="3.060590218460689E-2"/>
  </r>
  <r>
    <s v="Pulses and products"/>
    <x v="0"/>
    <n v="174.9"/>
    <n v="3.5998468675775025E-2"/>
  </r>
  <r>
    <s v="Sugar and Confectionery"/>
    <x v="0"/>
    <n v="121.9"/>
    <n v="2.5089841804328047E-2"/>
  </r>
  <r>
    <s v="Spices"/>
    <x v="0"/>
    <n v="221"/>
    <n v="4.5486915822448709E-2"/>
  </r>
  <r>
    <s v="Prepared meals, snacks, sweets etc."/>
    <x v="0"/>
    <n v="191.1"/>
    <n v="3.9332803681764471E-2"/>
  </r>
  <r>
    <s v="Food and beverages"/>
    <x v="0"/>
    <n v="176.8"/>
    <n v="3.6389532657958974E-2"/>
  </r>
  <r>
    <s v="Pan, tobacco and intoxicants"/>
    <x v="0"/>
    <n v="199.9"/>
    <n v="4.1144047388721711E-2"/>
  </r>
  <r>
    <m/>
    <x v="1"/>
    <m/>
    <m/>
  </r>
  <r>
    <s v="Non-alcoholic beverages"/>
    <x v="2"/>
    <n v="178.7"/>
    <n v="3.6780596640142917E-2"/>
  </r>
  <r>
    <s v="Clothing"/>
    <x v="2"/>
    <n v="191.2"/>
    <n v="3.9353385996616259E-2"/>
  </r>
  <r>
    <s v="Footwear"/>
    <x v="2"/>
    <n v="187.9"/>
    <n v="3.8674169606507297E-2"/>
  </r>
  <r>
    <s v="Clothing and footwear"/>
    <x v="2"/>
    <n v="190.8"/>
    <n v="3.9271056737209119E-2"/>
  </r>
  <r>
    <s v="Recreation and amusement"/>
    <x v="2"/>
    <n v="173.8"/>
    <n v="3.5772063212405371E-2"/>
  </r>
  <r>
    <s v="Personal care and effects"/>
    <x v="2"/>
    <n v="184.9"/>
    <n v="3.8056700160953694E-2"/>
  </r>
  <r>
    <m/>
    <x v="1"/>
    <m/>
    <m/>
  </r>
  <r>
    <s v="Housing"/>
    <x v="3"/>
    <n v="179.94"/>
    <n v="3.7035817344305069E-2"/>
  </r>
  <r>
    <s v="Household goods and services"/>
    <x v="3"/>
    <n v="179.8"/>
    <n v="3.7007002103512571E-2"/>
  </r>
  <r>
    <m/>
    <x v="1"/>
    <m/>
    <m/>
  </r>
  <r>
    <s v="Transport and communication"/>
    <x v="4"/>
    <n v="169.7"/>
    <n v="3.4928188303482106E-2"/>
  </r>
  <r>
    <m/>
    <x v="1"/>
    <m/>
    <m/>
  </r>
  <r>
    <s v="Education"/>
    <x v="5"/>
    <n v="180.3"/>
    <n v="3.7109913677771507E-2"/>
  </r>
  <r>
    <m/>
    <x v="1"/>
    <m/>
    <m/>
  </r>
  <r>
    <s v="Fuel and light"/>
    <x v="6"/>
    <n v="182.5"/>
    <n v="3.7562724604510815E-2"/>
  </r>
  <r>
    <m/>
    <x v="1"/>
    <m/>
    <m/>
  </r>
  <r>
    <s v="Health"/>
    <x v="7"/>
    <n v="187.8"/>
    <n v="3.8653587291655515E-2"/>
  </r>
  <r>
    <m/>
    <x v="1"/>
    <m/>
    <m/>
  </r>
  <r>
    <s v="Miscellaneous"/>
    <x v="8"/>
    <n v="179.5"/>
    <n v="3.6945255158957212E-2"/>
  </r>
  <r>
    <m/>
    <x v="1"/>
    <m/>
    <m/>
  </r>
  <r>
    <s v="General index"/>
    <x v="9"/>
    <n v="179.8"/>
    <n v="3.7007002103512571E-2"/>
  </r>
  <r>
    <m/>
    <x v="1"/>
    <m/>
    <m/>
  </r>
  <r>
    <s v="TOTAL SUM "/>
    <x v="1"/>
    <n v="4858.5400000000009"/>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s v="Rural+Urban"/>
    <x v="0"/>
    <s v="January"/>
    <n v="130.30000000000001"/>
    <n v="5.295471987720627E-2"/>
  </r>
  <r>
    <s v="Rural+Urban"/>
    <x v="0"/>
    <s v="December"/>
    <n v="137.19999999999999"/>
    <m/>
  </r>
  <r>
    <s v="Rural+Urban"/>
    <x v="1"/>
    <s v="January"/>
    <n v="136.9"/>
    <n v="2.3374726077428697E-2"/>
  </r>
  <r>
    <s v="Rural+Urban"/>
    <x v="1"/>
    <s v="December"/>
    <n v="140.1"/>
    <m/>
  </r>
  <r>
    <s v="Rural+Urban"/>
    <x v="2"/>
    <s v="January"/>
    <n v="139.6"/>
    <n v="7.7363896848137617E-2"/>
  </r>
  <r>
    <s v="Rural+Urban"/>
    <x v="2"/>
    <s v="December"/>
    <n v="150.4"/>
    <m/>
  </r>
  <r>
    <s v="Rural+Urban"/>
    <x v="3"/>
    <s v="January"/>
    <n v="150.19999999999999"/>
    <n v="5.7922769640479481E-2"/>
  </r>
  <r>
    <s v="Rural+Urban"/>
    <x v="3"/>
    <s v="December"/>
    <n v="158.9"/>
    <m/>
  </r>
  <r>
    <s v="Rural+Urban"/>
    <x v="4"/>
    <s v="January"/>
    <n v="157.30000000000001"/>
    <n v="5.657978385251098E-2"/>
  </r>
  <r>
    <s v="Rural+Urban"/>
    <x v="4"/>
    <s v="December"/>
    <n v="166.2"/>
    <m/>
  </r>
  <r>
    <s v="Rural+Urban"/>
    <x v="5"/>
    <s v="January"/>
    <n v="165.7"/>
    <n v="6.0350030175015092E-2"/>
  </r>
  <r>
    <s v="Rural+Urban"/>
    <x v="5"/>
    <s v="December"/>
    <n v="175.7"/>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s v="Rural"/>
    <x v="0"/>
    <s v="January"/>
    <x v="0"/>
    <n v="136.6"/>
    <n v="144.4"/>
    <n v="143.80000000000001"/>
    <n v="142"/>
    <n v="123.2"/>
    <n v="147.9"/>
    <n v="152.1"/>
    <n v="131.80000000000001"/>
    <n v="119.5"/>
    <n v="136"/>
    <n v="151.80000000000001"/>
    <n v="140.4"/>
    <n v="153.6"/>
    <n v="93"/>
    <n v="142.30000000000001"/>
    <n v="139.80000000000001"/>
    <n v="122.7"/>
    <n v="136"/>
    <n v="140.23846153846154"/>
    <n v="-1.3932313093083135E-2"/>
    <n v="124.45"/>
    <n v="4.5399758939332999E-2"/>
    <n v="136"/>
    <n v="9.9999999999999964E-2"/>
  </r>
  <r>
    <s v="Urban"/>
    <x v="0"/>
    <s v="January"/>
    <x v="0"/>
    <n v="134.6"/>
    <n v="143.69999999999999"/>
    <n v="143.6"/>
    <n v="139.6"/>
    <n v="116.4"/>
    <n v="133.80000000000001"/>
    <n v="150.5"/>
    <n v="118.4"/>
    <n v="117.3"/>
    <n v="140.5"/>
    <n v="146.80000000000001"/>
    <n v="137.19999999999999"/>
    <n v="157.69999999999999"/>
    <n v="140.4"/>
    <n v="127.3"/>
    <n v="129.5"/>
    <n v="116.3"/>
    <n v="129"/>
    <n v="136.93076923076924"/>
    <n v="1.6852985787312923E-3"/>
    <n v="128.375"/>
    <n v="3.9727361246348541E-2"/>
    <n v="129"/>
    <n v="6.4341085271317919E-2"/>
  </r>
  <r>
    <s v="Rural+Urban"/>
    <x v="0"/>
    <s v="January"/>
    <x v="0"/>
    <n v="136"/>
    <n v="144.19999999999999"/>
    <n v="143.69999999999999"/>
    <n v="141.1"/>
    <n v="120.7"/>
    <n v="141.30000000000001"/>
    <n v="151.6"/>
    <n v="127.3"/>
    <n v="118.8"/>
    <n v="137.5"/>
    <n v="149.5"/>
    <n v="139.19999999999999"/>
    <n v="154.69999999999999"/>
    <n v="140.4"/>
    <n v="136.6"/>
    <n v="134.9"/>
    <n v="119.3"/>
    <n v="133.30000000000001"/>
    <n v="138.8923076923077"/>
    <n v="-7.5321222862207221E-3"/>
    <n v="132.79999999999998"/>
    <n v="4.6686746987951944E-2"/>
    <n v="133.30000000000001"/>
    <n v="8.7021755438859663E-2"/>
  </r>
  <r>
    <s v="Rural"/>
    <x v="0"/>
    <s v="December"/>
    <x v="0"/>
    <n v="137.1"/>
    <n v="151.9"/>
    <n v="137.4"/>
    <n v="142.4"/>
    <n v="124.2"/>
    <n v="140.19999999999999"/>
    <n v="136.6"/>
    <n v="120.9"/>
    <n v="109.9"/>
    <n v="140.19999999999999"/>
    <n v="156"/>
    <n v="138.5"/>
    <n v="162.4"/>
    <n v="93"/>
    <n v="149"/>
    <n v="149.5"/>
    <n v="128.9"/>
    <n v="149.6"/>
    <n v="138.28461538461539"/>
    <n v="-6.8977026200143865E-3"/>
    <n v="130.1"/>
    <n v="-4.8039969254419683E-3"/>
    <n v="149.6"/>
    <n v="0"/>
  </r>
  <r>
    <s v="Urban"/>
    <x v="0"/>
    <s v="December"/>
    <x v="0"/>
    <n v="138.5"/>
    <n v="147.80000000000001"/>
    <n v="141.1"/>
    <n v="141.6"/>
    <n v="118.1"/>
    <n v="138.5"/>
    <n v="132.4"/>
    <n v="117.5"/>
    <n v="111"/>
    <n v="141.5"/>
    <n v="152.9"/>
    <n v="137.6"/>
    <n v="164.6"/>
    <n v="146.5"/>
    <n v="132.4"/>
    <n v="136.19999999999999"/>
    <n v="118.8"/>
    <n v="137.30000000000001"/>
    <n v="137.16153846153844"/>
    <n v="-1.2338062924117505E-3"/>
    <n v="133.47499999999999"/>
    <n v="-5.0571268027721399E-3"/>
    <n v="137.30000000000001"/>
    <n v="3.6416605972323375E-3"/>
  </r>
  <r>
    <s v="Rural+Urban"/>
    <x v="0"/>
    <s v="December"/>
    <x v="0"/>
    <n v="137.5"/>
    <n v="150.5"/>
    <n v="138.80000000000001"/>
    <n v="142.1"/>
    <n v="122"/>
    <n v="139.4"/>
    <n v="135.19999999999999"/>
    <n v="119.8"/>
    <n v="110.3"/>
    <n v="140.6"/>
    <n v="154.6"/>
    <n v="138.19999999999999"/>
    <n v="163"/>
    <n v="146.5"/>
    <n v="142.69999999999999"/>
    <n v="143.19999999999999"/>
    <n v="123.6"/>
    <n v="144.9"/>
    <n v="137.84615384615384"/>
    <n v="-4.8549107142857872E-3"/>
    <n v="139"/>
    <n v="-3.4172661870505235E-3"/>
    <n v="144.9"/>
    <n v="1.3802622498273887E-3"/>
  </r>
  <r>
    <s v="Rural"/>
    <x v="1"/>
    <s v="January"/>
    <x v="0"/>
    <n v="136.6"/>
    <n v="152.5"/>
    <n v="138.19999999999999"/>
    <n v="142.4"/>
    <n v="123.9"/>
    <n v="135.5"/>
    <n v="131.69999999999999"/>
    <n v="121.3"/>
    <n v="108.4"/>
    <n v="138.9"/>
    <n v="155.80000000000001"/>
    <n v="137.4"/>
    <n v="162.69999999999999"/>
    <n v="93"/>
    <n v="146.19999999999999"/>
    <n v="150.1"/>
    <n v="128.6"/>
    <n v="149.6"/>
    <n v="137.33076923076925"/>
    <n v="0.10317593681734127"/>
    <n v="129.47499999999999"/>
    <n v="2.162579648580816E-2"/>
    <n v="149.6"/>
    <n v="3.4759358288770172E-2"/>
  </r>
  <r>
    <s v="Urban"/>
    <x v="1"/>
    <s v="January"/>
    <x v="0"/>
    <n v="138.30000000000001"/>
    <n v="149.4"/>
    <n v="143.5"/>
    <n v="141.69999999999999"/>
    <n v="118.1"/>
    <n v="135.19999999999999"/>
    <n v="130.5"/>
    <n v="118.2"/>
    <n v="110.4"/>
    <n v="140.4"/>
    <n v="153.19999999999999"/>
    <n v="137.30000000000001"/>
    <n v="164.7"/>
    <n v="147.69999999999999"/>
    <n v="128.6"/>
    <n v="136.30000000000001"/>
    <n v="118.6"/>
    <n v="137.80000000000001"/>
    <n v="136.99230769230772"/>
    <n v="0.12095008141950687"/>
    <n v="132.79999999999998"/>
    <n v="3.8027108433735031E-2"/>
    <n v="137.80000000000001"/>
    <n v="3.9187227866472982E-2"/>
  </r>
  <r>
    <s v="Rural+Urban"/>
    <x v="1"/>
    <s v="January"/>
    <x v="0"/>
    <n v="137.1"/>
    <n v="151.4"/>
    <n v="140.19999999999999"/>
    <n v="142.1"/>
    <n v="121.8"/>
    <n v="135.4"/>
    <n v="131.30000000000001"/>
    <n v="120.3"/>
    <n v="109.1"/>
    <n v="139.4"/>
    <n v="154.6"/>
    <n v="137.4"/>
    <n v="163.19999999999999"/>
    <n v="147.69999999999999"/>
    <n v="139.5"/>
    <n v="143.6"/>
    <n v="123.3"/>
    <n v="145.1"/>
    <n v="137.17692307692306"/>
    <n v="0.1096282173498573"/>
    <n v="138.52499999999998"/>
    <n v="3.2485110990796096E-2"/>
    <n v="145.1"/>
    <n v="3.6526533425224064E-2"/>
  </r>
  <r>
    <s v="Rural"/>
    <x v="1"/>
    <s v="December"/>
    <x v="0"/>
    <n v="142.80000000000001"/>
    <n v="165.3"/>
    <n v="149.5"/>
    <n v="148.69999999999999"/>
    <n v="127.5"/>
    <n v="144.30000000000001"/>
    <n v="209.5"/>
    <n v="138.80000000000001"/>
    <n v="113.6"/>
    <n v="149.1"/>
    <n v="158.30000000000001"/>
    <n v="154.30000000000001"/>
    <n v="167.8"/>
    <n v="93"/>
    <n v="149.9"/>
    <n v="151.19999999999999"/>
    <n v="135"/>
    <n v="154.80000000000001"/>
    <n v="151.49999999999997"/>
    <n v="-1.0154861640008714E-3"/>
    <n v="132.27500000000001"/>
    <n v="4.3470043470044762E-3"/>
    <n v="154.80000000000001"/>
    <n v="5.8139534883719455E-3"/>
  </r>
  <r>
    <s v="Urban"/>
    <x v="1"/>
    <s v="December"/>
    <x v="0"/>
    <n v="144.9"/>
    <n v="164.5"/>
    <n v="153.69999999999999"/>
    <n v="147.5"/>
    <n v="122.7"/>
    <n v="147.19999999999999"/>
    <n v="231.5"/>
    <n v="137.19999999999999"/>
    <n v="114.7"/>
    <n v="148"/>
    <n v="157.69999999999999"/>
    <n v="156.30000000000001"/>
    <n v="170.4"/>
    <n v="152.80000000000001"/>
    <n v="133.6"/>
    <n v="139.80000000000001"/>
    <n v="125.2"/>
    <n v="143.19999999999999"/>
    <n v="153.56153846153848"/>
    <n v="-5.6103792015229819E-3"/>
    <n v="137.85"/>
    <n v="6.8915487849112592E-3"/>
    <n v="143.19999999999999"/>
    <n v="4.1899441340783718E-3"/>
  </r>
  <r>
    <s v="Rural+Urban"/>
    <x v="1"/>
    <s v="December"/>
    <x v="0"/>
    <n v="143.5"/>
    <n v="165"/>
    <n v="151.1"/>
    <n v="148.30000000000001"/>
    <n v="125.7"/>
    <n v="145.69999999999999"/>
    <n v="217"/>
    <n v="138.30000000000001"/>
    <n v="114"/>
    <n v="148.69999999999999"/>
    <n v="158"/>
    <n v="155"/>
    <n v="168.5"/>
    <n v="152.80000000000001"/>
    <n v="143.69999999999999"/>
    <n v="145.80000000000001"/>
    <n v="129.80000000000001"/>
    <n v="150.4"/>
    <n v="152.21538461538464"/>
    <n v="-2.6783909440065172E-3"/>
    <n v="143.02500000000001"/>
    <n v="6.1178115714036006E-3"/>
    <n v="150.4"/>
    <n v="5.319148936170099E-3"/>
  </r>
  <r>
    <s v="Rural"/>
    <x v="2"/>
    <s v="January"/>
    <x v="1"/>
    <n v="143.69999999999999"/>
    <n v="167.3"/>
    <n v="153.5"/>
    <n v="150.5"/>
    <n v="132"/>
    <n v="142.19999999999999"/>
    <n v="191.5"/>
    <n v="141.1"/>
    <n v="113.8"/>
    <n v="151.6"/>
    <n v="158.69999999999999"/>
    <n v="153"/>
    <n v="168.6"/>
    <n v="93"/>
    <n v="150.4"/>
    <n v="151.69999999999999"/>
    <n v="136.30000000000001"/>
    <n v="155.69999999999999"/>
    <n v="151.34615384615384"/>
    <n v="8.2947903430749578E-2"/>
    <n v="132.85000000000002"/>
    <n v="1.9006398193451086E-2"/>
    <n v="155.69999999999999"/>
    <n v="3.7893384714194005E-2"/>
  </r>
  <r>
    <s v="Urban"/>
    <x v="2"/>
    <s v="January"/>
    <x v="1"/>
    <n v="145.6"/>
    <n v="167.6"/>
    <n v="157"/>
    <n v="149.30000000000001"/>
    <n v="126.3"/>
    <n v="144.4"/>
    <n v="207.8"/>
    <n v="139.1"/>
    <n v="114.8"/>
    <n v="149.5"/>
    <n v="158.5"/>
    <n v="154.4"/>
    <n v="170.8"/>
    <n v="153.9"/>
    <n v="135.1"/>
    <n v="140.1"/>
    <n v="126.1"/>
    <n v="143.80000000000001"/>
    <n v="152.69999999999999"/>
    <n v="9.4302554027505148E-2"/>
    <n v="138.80000000000001"/>
    <n v="3.9805475504322597E-2"/>
    <n v="143.80000000000001"/>
    <n v="6.3282336578581316E-2"/>
  </r>
  <r>
    <s v="Rural+Urban"/>
    <x v="2"/>
    <s v="January"/>
    <x v="1"/>
    <n v="144.30000000000001"/>
    <n v="167.4"/>
    <n v="154.9"/>
    <n v="150.1"/>
    <n v="129.9"/>
    <n v="143.19999999999999"/>
    <n v="197"/>
    <n v="140.4"/>
    <n v="114.1"/>
    <n v="150.9"/>
    <n v="158.6"/>
    <n v="153.5"/>
    <n v="169.2"/>
    <n v="153.9"/>
    <n v="144.6"/>
    <n v="146.19999999999999"/>
    <n v="130.9"/>
    <n v="151.19999999999999"/>
    <n v="151.80769230769232"/>
    <n v="8.7053458322776736E-2"/>
    <n v="143.9"/>
    <n v="3.0924252953439809E-2"/>
    <n v="151.19999999999999"/>
    <n v="4.6957671957672115E-2"/>
  </r>
  <r>
    <s v="Rural"/>
    <x v="2"/>
    <s v="December"/>
    <x v="1"/>
    <n v="144.6"/>
    <n v="188.5"/>
    <n v="173.4"/>
    <n v="154"/>
    <n v="150"/>
    <n v="145.9"/>
    <n v="225.2"/>
    <n v="159.5"/>
    <n v="114.4"/>
    <n v="163.5"/>
    <n v="163.6"/>
    <n v="164.5"/>
    <n v="183.6"/>
    <n v="93"/>
    <n v="148.69999999999999"/>
    <n v="153.4"/>
    <n v="146.4"/>
    <n v="161.6"/>
    <n v="163.89999999999998"/>
    <n v="-1.7130520486225095E-2"/>
    <n v="135.375"/>
    <n v="7.0175438596490388E-3"/>
    <n v="161.6"/>
    <n v="5.5693069306931046E-3"/>
  </r>
  <r>
    <s v="Urban"/>
    <x v="2"/>
    <s v="December"/>
    <x v="1"/>
    <n v="149"/>
    <n v="195.7"/>
    <n v="178.3"/>
    <n v="154.19999999999999"/>
    <n v="140.69999999999999"/>
    <n v="149.69999999999999"/>
    <n v="240.9"/>
    <n v="161.5"/>
    <n v="117.1"/>
    <n v="161.9"/>
    <n v="166.1"/>
    <n v="167"/>
    <n v="190.2"/>
    <n v="158.4"/>
    <n v="137.9"/>
    <n v="145.5"/>
    <n v="135.5"/>
    <n v="152.9"/>
    <n v="167.10000000000002"/>
    <n v="-1.3534042259356456E-2"/>
    <n v="144.32499999999999"/>
    <n v="1.0219989606790389E-2"/>
    <n v="152.9"/>
    <n v="7.848266841072522E-3"/>
  </r>
  <r>
    <s v="Rural+Urban"/>
    <x v="2"/>
    <s v="December"/>
    <x v="1"/>
    <n v="146"/>
    <n v="191"/>
    <n v="175.3"/>
    <n v="154.1"/>
    <n v="146.6"/>
    <n v="147.69999999999999"/>
    <n v="230.5"/>
    <n v="160.19999999999999"/>
    <n v="115.3"/>
    <n v="163"/>
    <n v="164.8"/>
    <n v="165.4"/>
    <n v="185.4"/>
    <n v="158.4"/>
    <n v="144.6"/>
    <n v="149.69999999999999"/>
    <n v="140.69999999999999"/>
    <n v="158.30000000000001"/>
    <n v="165.02307692307693"/>
    <n v="-1.5895212790752046E-2"/>
    <n v="148.35"/>
    <n v="6.9093360296596275E-3"/>
    <n v="158.30000000000001"/>
    <n v="6.3171193935565376E-3"/>
  </r>
  <r>
    <s v="Rural"/>
    <x v="3"/>
    <s v="January"/>
    <x v="1"/>
    <n v="143.4"/>
    <n v="187.5"/>
    <n v="173.4"/>
    <n v="154"/>
    <n v="154.80000000000001"/>
    <n v="147"/>
    <n v="187.8"/>
    <n v="159.5"/>
    <n v="113.8"/>
    <n v="164.5"/>
    <n v="164.3"/>
    <n v="159.6"/>
    <n v="184.6"/>
    <n v="93"/>
    <n v="150.9"/>
    <n v="153.9"/>
    <n v="147.5"/>
    <n v="162.5"/>
    <n v="161.09230769230768"/>
    <n v="4.5411135517142501E-2"/>
    <n v="136.32499999999999"/>
    <n v="6.8402714102329121E-2"/>
    <n v="162.5"/>
    <n v="7.0769230769230765E-2"/>
  </r>
  <r>
    <s v="Urban"/>
    <x v="3"/>
    <s v="January"/>
    <x v="1"/>
    <n v="148"/>
    <n v="194.8"/>
    <n v="178.4"/>
    <n v="154.4"/>
    <n v="144.1"/>
    <n v="152.6"/>
    <n v="206.8"/>
    <n v="162.1"/>
    <n v="116.3"/>
    <n v="163"/>
    <n v="167.2"/>
    <n v="163.4"/>
    <n v="191.8"/>
    <n v="157.69999999999999"/>
    <n v="142.9"/>
    <n v="145.69999999999999"/>
    <n v="136.9"/>
    <n v="154.1"/>
    <n v="164.83846153846156"/>
    <n v="4.8392365486023575E-2"/>
    <n v="145.80000000000001"/>
    <n v="8.5219478737997331E-2"/>
    <n v="154.1"/>
    <n v="7.1382219338092148E-2"/>
  </r>
  <r>
    <s v="Rural+Urban"/>
    <x v="3"/>
    <s v="January"/>
    <x v="1"/>
    <n v="144.9"/>
    <n v="190.1"/>
    <n v="175.3"/>
    <n v="154.1"/>
    <n v="150.9"/>
    <n v="149.6"/>
    <n v="194.2"/>
    <n v="160.4"/>
    <n v="114.6"/>
    <n v="164"/>
    <n v="165.6"/>
    <n v="161"/>
    <n v="186.5"/>
    <n v="157.69999999999999"/>
    <n v="147.9"/>
    <n v="150"/>
    <n v="141.9"/>
    <n v="159.30000000000001"/>
    <n v="162.39999999999998"/>
    <n v="4.6371731716559353E-2"/>
    <n v="149.375"/>
    <n v="7.6820083682008336E-2"/>
    <n v="159.30000000000001"/>
    <n v="7.0935342121782693E-2"/>
  </r>
  <r>
    <s v="Rural"/>
    <x v="3"/>
    <s v="December"/>
    <x v="1"/>
    <n v="147.4"/>
    <n v="197"/>
    <n v="176.5"/>
    <n v="159.80000000000001"/>
    <n v="195.8"/>
    <n v="152"/>
    <n v="172.3"/>
    <n v="164.5"/>
    <n v="120.6"/>
    <n v="171.7"/>
    <n v="175.1"/>
    <n v="165.8"/>
    <n v="190.8"/>
    <n v="93"/>
    <n v="165.6"/>
    <n v="163.9"/>
    <n v="160.1"/>
    <n v="174"/>
    <n v="168.40769230769229"/>
    <n v="-7.0342118485361435E-3"/>
    <n v="145.65"/>
    <n v="3.2612427051149626E-3"/>
    <n v="174"/>
    <n v="4.0229885057470613E-3"/>
  </r>
  <r>
    <s v="Urban"/>
    <x v="3"/>
    <s v="December"/>
    <x v="1"/>
    <n v="151.6"/>
    <n v="202.2"/>
    <n v="180"/>
    <n v="160"/>
    <n v="173.5"/>
    <n v="158.30000000000001"/>
    <n v="219.5"/>
    <n v="164.2"/>
    <n v="121.9"/>
    <n v="168.2"/>
    <n v="178.2"/>
    <n v="172.2"/>
    <n v="196.8"/>
    <n v="163.4"/>
    <n v="161.69999999999999"/>
    <n v="156"/>
    <n v="151.80000000000001"/>
    <n v="165.1"/>
    <n v="172.81538461538463"/>
    <n v="-8.9468530223451009E-3"/>
    <n v="158.22500000000002"/>
    <n v="4.2660767893821002E-3"/>
    <n v="165.1"/>
    <n v="6.0569351907934586E-3"/>
  </r>
  <r>
    <s v="Rural+Urban"/>
    <x v="3"/>
    <s v="December"/>
    <x v="1"/>
    <n v="148.69999999999999"/>
    <n v="198.8"/>
    <n v="177.9"/>
    <n v="159.9"/>
    <n v="187.6"/>
    <n v="154.9"/>
    <n v="188.3"/>
    <n v="164.4"/>
    <n v="121"/>
    <n v="170.5"/>
    <n v="176.5"/>
    <n v="168.2"/>
    <n v="192.4"/>
    <n v="163.4"/>
    <n v="164.1"/>
    <n v="160.19999999999999"/>
    <n v="155.69999999999999"/>
    <n v="170.6"/>
    <n v="169.93076923076922"/>
    <n v="-7.6954415825448387E-3"/>
    <n v="160.85"/>
    <n v="4.507304942492971E-3"/>
    <n v="170.6"/>
    <n v="4.6893317702228097E-3"/>
  </r>
  <r>
    <s v="Rural"/>
    <x v="4"/>
    <s v="January"/>
    <x v="1"/>
    <n v="148.30000000000001"/>
    <n v="196.9"/>
    <n v="178"/>
    <n v="160.5"/>
    <n v="192.6"/>
    <n v="151.19999999999999"/>
    <n v="159.19999999999999"/>
    <n v="164"/>
    <n v="119.3"/>
    <n v="173.3"/>
    <n v="175.8"/>
    <n v="164.1"/>
    <n v="190.7"/>
    <n v="93"/>
    <n v="165.8"/>
    <n v="164.9"/>
    <n v="160.80000000000001"/>
    <n v="174.7"/>
    <n v="167.22307692307689"/>
    <n v="5.6258337550025697E-2"/>
    <n v="146.125"/>
    <n v="6.0735671514114631E-2"/>
    <n v="174.7"/>
    <n v="5.0372066399542142E-2"/>
  </r>
  <r>
    <s v="Urban"/>
    <x v="4"/>
    <s v="January"/>
    <x v="1"/>
    <n v="152.19999999999999"/>
    <n v="202.1"/>
    <n v="180.1"/>
    <n v="160.4"/>
    <n v="171"/>
    <n v="156.5"/>
    <n v="203.6"/>
    <n v="163.80000000000001"/>
    <n v="121.3"/>
    <n v="169.8"/>
    <n v="179"/>
    <n v="170.3"/>
    <n v="196.4"/>
    <n v="164.5"/>
    <n v="161.6"/>
    <n v="156.80000000000001"/>
    <n v="152.69999999999999"/>
    <n v="166.1"/>
    <n v="171.26923076923075"/>
    <n v="4.8326970581630407E-2"/>
    <n v="158.9"/>
    <n v="6.6708621774700855E-2"/>
    <n v="166.1"/>
    <n v="6.6827212522576729E-2"/>
  </r>
  <r>
    <s v="Rural+Urban"/>
    <x v="4"/>
    <s v="January"/>
    <x v="1"/>
    <n v="149.5"/>
    <n v="198.7"/>
    <n v="178.8"/>
    <n v="160.5"/>
    <n v="184.7"/>
    <n v="153.69999999999999"/>
    <n v="174.3"/>
    <n v="163.9"/>
    <n v="120"/>
    <n v="172.1"/>
    <n v="177.3"/>
    <n v="166.4"/>
    <n v="192.2"/>
    <n v="164.5"/>
    <n v="164.2"/>
    <n v="161.1"/>
    <n v="156.5"/>
    <n v="171.4"/>
    <n v="168.62307692307692"/>
    <n v="5.3647187628301694E-2"/>
    <n v="161.57499999999999"/>
    <n v="6.4830574036824976E-2"/>
    <n v="171.4"/>
    <n v="5.6592765460910084E-2"/>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s v="Cereals and products"/>
    <x v="0"/>
    <n v="0.36599495618539468"/>
    <n v="149"/>
    <n v="148"/>
    <n v="147.6"/>
    <n v="147.5"/>
    <n v="147.6"/>
    <n v="148.80000000000001"/>
    <n v="149.19999999999999"/>
    <n v="149.1"/>
    <n v="149.30000000000001"/>
    <n v="149.30000000000001"/>
    <n v="150.1"/>
    <n v="151"/>
    <n v="151.6"/>
    <n v="152.19999999999999"/>
    <n v="152.5"/>
    <n v="153.69999999999999"/>
    <n v="155.4"/>
    <n v="156.69999999999999"/>
    <n v="157.5"/>
    <n v="159.30000000000001"/>
    <n v="162.1"/>
    <n v="164.9"/>
    <n v="166.4"/>
    <n v="168.4"/>
    <n v="170.2"/>
    <n v="173.3"/>
    <n v="174.7"/>
    <n v="174.7"/>
  </r>
  <r>
    <s v="Meat and fish"/>
    <x v="0"/>
    <n v="0.84330774093722249"/>
    <n v="195.7"/>
    <n v="194.8"/>
    <n v="191.2"/>
    <n v="197.5"/>
    <n v="202.5"/>
    <n v="204.3"/>
    <n v="205.5"/>
    <n v="210.9"/>
    <n v="207.4"/>
    <n v="207.4"/>
    <n v="208.4"/>
    <n v="204.9"/>
    <n v="202.2"/>
    <n v="202.1"/>
    <n v="205.2"/>
    <n v="215.8"/>
    <n v="215.8"/>
    <n v="221.2"/>
    <n v="223.4"/>
    <n v="217.1"/>
    <n v="210.9"/>
    <n v="213.7"/>
    <n v="214.9"/>
    <n v="213.4"/>
    <n v="212.9"/>
    <n v="215.2"/>
    <n v="212.2"/>
    <n v="212.2"/>
  </r>
  <r>
    <s v="Egg"/>
    <x v="0"/>
    <n v="-0.23519088860405676"/>
    <n v="178.3"/>
    <n v="178.4"/>
    <n v="169.9"/>
    <n v="164.7"/>
    <n v="166.4"/>
    <n v="173"/>
    <n v="182.8"/>
    <n v="185"/>
    <n v="174.1"/>
    <n v="174.1"/>
    <n v="173"/>
    <n v="175.4"/>
    <n v="180"/>
    <n v="180.1"/>
    <n v="176.4"/>
    <n v="167.7"/>
    <n v="164.6"/>
    <n v="164.1"/>
    <n v="172.8"/>
    <n v="176.6"/>
    <n v="170.6"/>
    <n v="170.9"/>
    <n v="171.9"/>
    <n v="183.2"/>
    <n v="191.9"/>
    <n v="197"/>
    <n v="177.2"/>
    <n v="177.2"/>
  </r>
  <r>
    <s v="Milk and products"/>
    <x v="0"/>
    <n v="0.48804737960574901"/>
    <n v="154.19999999999999"/>
    <n v="154.4"/>
    <n v="155.1"/>
    <n v="155.6"/>
    <n v="156"/>
    <n v="156.5"/>
    <n v="156.5"/>
    <n v="158.19999999999999"/>
    <n v="159.19999999999999"/>
    <n v="159.1"/>
    <n v="159.19999999999999"/>
    <n v="159.6"/>
    <n v="160"/>
    <n v="160.4"/>
    <n v="160.6"/>
    <n v="162.6"/>
    <n v="164.2"/>
    <n v="165.4"/>
    <n v="166.4"/>
    <n v="167.1"/>
    <n v="168.4"/>
    <n v="170.1"/>
    <n v="171"/>
    <n v="172.3"/>
    <n v="173.9"/>
    <n v="175.2"/>
    <n v="177.9"/>
    <n v="177.9"/>
  </r>
  <r>
    <s v="Oils and fats"/>
    <x v="0"/>
    <n v="0.85325827127484377"/>
    <n v="140.69999999999999"/>
    <n v="144.1"/>
    <n v="151.4"/>
    <n v="156.4"/>
    <n v="161.4"/>
    <n v="168.8"/>
    <n v="172.2"/>
    <n v="170.6"/>
    <n v="175"/>
    <n v="175"/>
    <n v="176.6"/>
    <n v="175.8"/>
    <n v="173.5"/>
    <n v="171"/>
    <n v="171.5"/>
    <n v="180"/>
    <n v="186"/>
    <n v="189.5"/>
    <n v="188.6"/>
    <n v="184.8"/>
    <n v="182.5"/>
    <n v="179.3"/>
    <n v="177.7"/>
    <n v="180"/>
    <n v="179.1"/>
    <n v="178"/>
    <n v="172.2"/>
    <n v="172.2"/>
  </r>
  <r>
    <s v="Fruits"/>
    <x v="0"/>
    <n v="0.54491401923217209"/>
    <n v="149.69999999999999"/>
    <n v="152.6"/>
    <n v="154"/>
    <n v="157.30000000000001"/>
    <n v="168.8"/>
    <n v="172.5"/>
    <n v="171.5"/>
    <n v="170.9"/>
    <n v="161.30000000000001"/>
    <n v="161.19999999999999"/>
    <n v="159.30000000000001"/>
    <n v="160.30000000000001"/>
    <n v="158.30000000000001"/>
    <n v="156.5"/>
    <n v="156.4"/>
    <n v="159.6"/>
    <n v="175.9"/>
    <n v="174.5"/>
    <n v="174.1"/>
    <n v="179.5"/>
    <n v="177.1"/>
    <n v="167.5"/>
    <n v="165.7"/>
    <n v="162.6"/>
    <n v="159.5"/>
    <n v="160.5"/>
    <n v="172.1"/>
    <n v="172.1"/>
  </r>
  <r>
    <s v="Vegetables"/>
    <x v="0"/>
    <n v="0.22199555529250886"/>
    <n v="240.9"/>
    <n v="206.8"/>
    <n v="180.2"/>
    <n v="166.1"/>
    <n v="161.6"/>
    <n v="166.5"/>
    <n v="176.2"/>
    <n v="186.4"/>
    <n v="183.3"/>
    <n v="183.5"/>
    <n v="214.4"/>
    <n v="229.1"/>
    <n v="219.5"/>
    <n v="203.6"/>
    <n v="198"/>
    <n v="188.4"/>
    <n v="190.7"/>
    <n v="203.2"/>
    <n v="211.5"/>
    <n v="208.5"/>
    <n v="213.1"/>
    <n v="220.8"/>
    <n v="228.6"/>
    <n v="205.5"/>
    <n v="178.7"/>
    <n v="175.3"/>
    <n v="175.8"/>
    <n v="175.9"/>
  </r>
  <r>
    <s v="Pulses and products"/>
    <x v="0"/>
    <n v="0.18291924602534482"/>
    <n v="161.5"/>
    <n v="162.1"/>
    <n v="159.80000000000001"/>
    <n v="161.1"/>
    <n v="162.80000000000001"/>
    <n v="165.9"/>
    <n v="166.9"/>
    <n v="164.7"/>
    <n v="164.5"/>
    <n v="164.5"/>
    <n v="165.3"/>
    <n v="165.1"/>
    <n v="164.2"/>
    <n v="163.80000000000001"/>
    <n v="163.19999999999999"/>
    <n v="163.4"/>
    <n v="164"/>
    <n v="164.1"/>
    <n v="163.6"/>
    <n v="164"/>
    <n v="167.3"/>
    <n v="169.2"/>
    <n v="169.9"/>
    <n v="171"/>
    <n v="171.3"/>
    <n v="171.2"/>
    <n v="172.2"/>
    <n v="172.2"/>
  </r>
  <r>
    <s v="Sugar and Confectionery"/>
    <x v="0"/>
    <n v="0.59659705450519795"/>
    <n v="117.1"/>
    <n v="116.3"/>
    <n v="114.9"/>
    <n v="114.3"/>
    <n v="114.8"/>
    <n v="115.9"/>
    <n v="116.1"/>
    <n v="115.7"/>
    <n v="120.4"/>
    <n v="120.4"/>
    <n v="122.5"/>
    <n v="123.1"/>
    <n v="121.9"/>
    <n v="121.3"/>
    <n v="120.6"/>
    <n v="120.3"/>
    <n v="120.5"/>
    <n v="121.2"/>
    <n v="121.4"/>
    <n v="121.5"/>
    <n v="122.2"/>
    <n v="123.1"/>
    <n v="123.4"/>
    <n v="123.4"/>
    <n v="123.1"/>
    <n v="122.7"/>
    <n v="121.9"/>
    <n v="121.9"/>
  </r>
  <r>
    <s v="Spices"/>
    <x v="0"/>
    <n v="0.45829348646500984"/>
    <n v="161.9"/>
    <n v="163"/>
    <n v="162.5"/>
    <n v="162.6"/>
    <n v="162.80000000000001"/>
    <n v="165.2"/>
    <n v="165.5"/>
    <n v="165.5"/>
    <n v="166.2"/>
    <n v="166.2"/>
    <n v="166.8"/>
    <n v="167.2"/>
    <n v="168.2"/>
    <n v="169.8"/>
    <n v="172.2"/>
    <n v="174.7"/>
    <n v="178"/>
    <n v="181.4"/>
    <n v="183.5"/>
    <n v="186.3"/>
    <n v="189.7"/>
    <n v="193.6"/>
    <n v="196.4"/>
    <n v="198.8"/>
    <n v="200.5"/>
    <n v="204.3"/>
    <n v="204.8"/>
    <n v="204.8"/>
  </r>
  <r>
    <s v="Non-alcoholic beverages"/>
    <x v="1"/>
    <n v="0.63631162486377402"/>
    <n v="143.30000000000001"/>
    <n v="145.9"/>
    <n v="149.19999999999999"/>
    <n v="150.69999999999999"/>
    <n v="151.5"/>
    <n v="152"/>
    <n v="152.30000000000001"/>
    <n v="153.4"/>
    <n v="154.80000000000001"/>
    <n v="154.80000000000001"/>
    <n v="155.4"/>
    <n v="156.1"/>
    <n v="156.5"/>
    <n v="156.6"/>
    <n v="156.69999999999999"/>
    <n v="157.1"/>
    <n v="157.5"/>
    <n v="158.5"/>
    <n v="159.1"/>
    <n v="159.80000000000001"/>
    <n v="160.5"/>
    <n v="161.1"/>
    <n v="161.6"/>
    <n v="162.1"/>
    <n v="162.80000000000001"/>
    <n v="163.69999999999999"/>
    <n v="164.9"/>
    <n v="164.9"/>
  </r>
  <r>
    <s v="Prepared meals, snacks, sweets etc."/>
    <x v="0"/>
    <n v="0.60457236950804727"/>
    <n v="166.1"/>
    <n v="167.2"/>
    <n v="169.4"/>
    <n v="170.3"/>
    <n v="171.4"/>
    <n v="171.1"/>
    <n v="173.3"/>
    <n v="173.5"/>
    <n v="175.1"/>
    <n v="175.1"/>
    <n v="175.9"/>
    <n v="176.8"/>
    <n v="178.2"/>
    <n v="179"/>
    <n v="180"/>
    <n v="181.5"/>
    <n v="183.3"/>
    <n v="184.9"/>
    <n v="186.3"/>
    <n v="187.7"/>
    <n v="188.9"/>
    <n v="190.4"/>
    <n v="191.5"/>
    <n v="192.4"/>
    <n v="193.3"/>
    <n v="194.3"/>
    <n v="196.6"/>
    <n v="196.6"/>
  </r>
  <r>
    <s v="Food and beverages"/>
    <x v="0"/>
    <n v="0.66292465080795948"/>
    <n v="167"/>
    <n v="163.4"/>
    <n v="160.80000000000001"/>
    <n v="160.4"/>
    <n v="162"/>
    <n v="164.2"/>
    <n v="166.2"/>
    <n v="167.9"/>
    <n v="167.3"/>
    <n v="167.3"/>
    <n v="171.5"/>
    <n v="173.5"/>
    <n v="172.2"/>
    <n v="170.3"/>
    <n v="170.2"/>
    <n v="171.5"/>
    <n v="174.5"/>
    <n v="177.5"/>
    <n v="179.3"/>
    <n v="179.4"/>
    <n v="180.4"/>
    <n v="181.8"/>
    <n v="183.3"/>
    <n v="181.3"/>
    <n v="178.6"/>
    <n v="179.5"/>
    <n v="180.7"/>
    <n v="180.8"/>
  </r>
  <r>
    <s v="Pan, tobacco and intoxicants"/>
    <x v="0"/>
    <n v="0.51664527918801773"/>
    <n v="190.2"/>
    <n v="191.8"/>
    <n v="193.3"/>
    <n v="193.5"/>
    <n v="194.4"/>
    <n v="198.2"/>
    <n v="195.6"/>
    <n v="195.5"/>
    <n v="196.5"/>
    <n v="196.5"/>
    <n v="197"/>
    <n v="197"/>
    <n v="196.8"/>
    <n v="196.4"/>
    <n v="196.5"/>
    <n v="197.5"/>
    <n v="197.1"/>
    <n v="197.5"/>
    <n v="198.3"/>
    <n v="198.6"/>
    <n v="198.7"/>
    <n v="199.7"/>
    <n v="200.1"/>
    <n v="200.6"/>
    <n v="201.1"/>
    <n v="201.6"/>
    <n v="202.7"/>
    <n v="202.7"/>
  </r>
  <r>
    <s v="Clothing"/>
    <x v="1"/>
    <n v="0.6304794492369209"/>
    <n v="151.9"/>
    <n v="152.5"/>
    <n v="154.19999999999999"/>
    <n v="155.1"/>
    <n v="155.9"/>
    <n v="156.5"/>
    <n v="157.30000000000001"/>
    <n v="157.9"/>
    <n v="159.80000000000001"/>
    <n v="159.80000000000001"/>
    <n v="160.80000000000001"/>
    <n v="162.30000000000001"/>
    <n v="163.30000000000001"/>
    <n v="164.7"/>
    <n v="165.7"/>
    <n v="167.1"/>
    <n v="168.4"/>
    <n v="170"/>
    <n v="171.6"/>
    <n v="172.7"/>
    <n v="173.7"/>
    <n v="175"/>
    <n v="175.5"/>
    <n v="176.7"/>
    <n v="177.7"/>
    <n v="178.7"/>
    <n v="180.3"/>
    <n v="180.2"/>
  </r>
  <r>
    <s v="Footwear"/>
    <x v="1"/>
    <n v="0.62512775402214515"/>
    <n v="136.69999999999999"/>
    <n v="137.30000000000001"/>
    <n v="138.19999999999999"/>
    <n v="138.69999999999999"/>
    <n v="139.30000000000001"/>
    <n v="140.19999999999999"/>
    <n v="140.5"/>
    <n v="141.9"/>
    <n v="143.6"/>
    <n v="143.6"/>
    <n v="144.4"/>
    <n v="145.30000000000001"/>
    <n v="146.69999999999999"/>
    <n v="148.5"/>
    <n v="150.4"/>
    <n v="152.6"/>
    <n v="154.5"/>
    <n v="155.9"/>
    <n v="157.4"/>
    <n v="158.69999999999999"/>
    <n v="160"/>
    <n v="161.69999999999999"/>
    <n v="162.6"/>
    <n v="163.5"/>
    <n v="164.5"/>
    <n v="165.3"/>
    <n v="167"/>
    <n v="167"/>
  </r>
  <r>
    <s v="Clothing and footwear"/>
    <x v="1"/>
    <n v="0.62974588943675336"/>
    <n v="149.6"/>
    <n v="150.19999999999999"/>
    <n v="151.80000000000001"/>
    <n v="152.6"/>
    <n v="153.4"/>
    <n v="154.1"/>
    <n v="154.80000000000001"/>
    <n v="155.5"/>
    <n v="157.30000000000001"/>
    <n v="157.4"/>
    <n v="158.30000000000001"/>
    <n v="159.69999999999999"/>
    <n v="160.69999999999999"/>
    <n v="162.19999999999999"/>
    <n v="163.4"/>
    <n v="164.9"/>
    <n v="166.3"/>
    <n v="167.8"/>
    <n v="169.4"/>
    <n v="170.6"/>
    <n v="171.6"/>
    <n v="173"/>
    <n v="173.6"/>
    <n v="174.7"/>
    <n v="175.7"/>
    <n v="176.6"/>
    <n v="178.2"/>
    <n v="178.2"/>
  </r>
  <r>
    <s v="Fuel and light"/>
    <x v="2"/>
    <n v="0.67776210527972391"/>
    <n v="137.9"/>
    <n v="142.9"/>
    <n v="149.1"/>
    <n v="154.80000000000001"/>
    <n v="154.9"/>
    <n v="155.5"/>
    <n v="156.1"/>
    <n v="157.69999999999999"/>
    <n v="160.69999999999999"/>
    <n v="160.80000000000001"/>
    <n v="162.19999999999999"/>
    <n v="161.6"/>
    <n v="161.69999999999999"/>
    <n v="161.6"/>
    <n v="163"/>
    <n v="164.5"/>
    <n v="170.5"/>
    <n v="173.5"/>
    <n v="174.9"/>
    <n v="179.5"/>
    <n v="178.4"/>
    <n v="179.2"/>
    <n v="180"/>
    <n v="180.3"/>
    <n v="180.6"/>
    <n v="180.1"/>
    <n v="182.8"/>
    <n v="182.6"/>
  </r>
  <r>
    <s v="Household goods and services"/>
    <x v="3"/>
    <n v="0.64311230420905141"/>
    <n v="145.5"/>
    <n v="145.69999999999999"/>
    <n v="146.5"/>
    <n v="147.19999999999999"/>
    <n v="147.6"/>
    <n v="150.1"/>
    <n v="149.80000000000001"/>
    <n v="150.69999999999999"/>
    <n v="153.19999999999999"/>
    <n v="153.30000000000001"/>
    <n v="154.30000000000001"/>
    <n v="155.19999999999999"/>
    <n v="156"/>
    <n v="156.80000000000001"/>
    <n v="157.4"/>
    <n v="158.6"/>
    <n v="159.80000000000001"/>
    <n v="161.1"/>
    <n v="162.1"/>
    <n v="163.1"/>
    <n v="164.2"/>
    <n v="165"/>
    <n v="166"/>
    <n v="166.9"/>
    <n v="167.3"/>
    <n v="168"/>
    <n v="169.2"/>
    <n v="169.2"/>
  </r>
  <r>
    <s v="Health"/>
    <x v="4"/>
    <n v="0.61060353104112297"/>
    <n v="152.9"/>
    <n v="154.1"/>
    <n v="156.30000000000001"/>
    <n v="156.9"/>
    <n v="157.5"/>
    <n v="160.4"/>
    <n v="160.80000000000001"/>
    <n v="161.5"/>
    <n v="162.80000000000001"/>
    <n v="162.80000000000001"/>
    <n v="163.5"/>
    <n v="164.2"/>
    <n v="165.1"/>
    <n v="166.1"/>
    <n v="167.2"/>
    <n v="168.2"/>
    <n v="169"/>
    <n v="170.1"/>
    <n v="170.9"/>
    <n v="171.7"/>
    <n v="172.6"/>
    <n v="173.8"/>
    <n v="174.7"/>
    <n v="175.8"/>
    <n v="177.2"/>
    <n v="178.5"/>
    <n v="180.8"/>
    <n v="180.8"/>
  </r>
  <r>
    <s v="Transport and communication"/>
    <x v="5"/>
    <n v="0.77512710209787494"/>
    <n v="135.5"/>
    <n v="136.9"/>
    <n v="140.5"/>
    <n v="141.69999999999999"/>
    <n v="142.1"/>
    <n v="145"/>
    <n v="147.5"/>
    <n v="149.5"/>
    <n v="150.4"/>
    <n v="150.5"/>
    <n v="152.19999999999999"/>
    <n v="151.19999999999999"/>
    <n v="151.80000000000001"/>
    <n v="152.69999999999999"/>
    <n v="153.1"/>
    <n v="154.19999999999999"/>
    <n v="159.30000000000001"/>
    <n v="159.4"/>
    <n v="157.19999999999999"/>
    <n v="157.4"/>
    <n v="157.69999999999999"/>
    <n v="158.19999999999999"/>
    <n v="158.80000000000001"/>
    <n v="158.9"/>
    <n v="159.4"/>
    <n v="159.5"/>
    <n v="159.80000000000001"/>
    <n v="159.80000000000001"/>
  </r>
  <r>
    <s v="Recreation and amusement"/>
    <x v="1"/>
    <n v="0.71873792028041816"/>
    <n v="144.30000000000001"/>
    <n v="145.4"/>
    <n v="147.30000000000001"/>
    <n v="148.6"/>
    <n v="149.1"/>
    <n v="152.6"/>
    <n v="150.69999999999999"/>
    <n v="151.19999999999999"/>
    <n v="153.69999999999999"/>
    <n v="153.9"/>
    <n v="155.1"/>
    <n v="156.69999999999999"/>
    <n v="157.6"/>
    <n v="158.4"/>
    <n v="159.5"/>
    <n v="160.80000000000001"/>
    <n v="162.19999999999999"/>
    <n v="163.19999999999999"/>
    <n v="164.1"/>
    <n v="164.6"/>
    <n v="165.1"/>
    <n v="165.8"/>
    <n v="166.3"/>
    <n v="166.7"/>
    <n v="167.1"/>
    <n v="167.8"/>
    <n v="168.4"/>
    <n v="168.4"/>
  </r>
  <r>
    <s v="Education"/>
    <x v="6"/>
    <n v="0.55291078874698063"/>
    <n v="156.9"/>
    <n v="156.1"/>
    <n v="156.6"/>
    <n v="157.6"/>
    <n v="157.6"/>
    <n v="156.6"/>
    <n v="158.1"/>
    <n v="160.30000000000001"/>
    <n v="160.4"/>
    <n v="160.30000000000001"/>
    <n v="160.30000000000001"/>
    <n v="160.80000000000001"/>
    <n v="160.6"/>
    <n v="161"/>
    <n v="162"/>
    <n v="162.69999999999999"/>
    <n v="164"/>
    <n v="165.2"/>
    <n v="166.5"/>
    <n v="169.1"/>
    <n v="169.9"/>
    <n v="170.9"/>
    <n v="171.2"/>
    <n v="171.5"/>
    <n v="171.8"/>
    <n v="171.8"/>
    <n v="172.5"/>
    <n v="172.5"/>
  </r>
  <r>
    <s v="Personal care and effects"/>
    <x v="1"/>
    <n v="0.51823921073517254"/>
    <n v="157.9"/>
    <n v="157.69999999999999"/>
    <n v="156.69999999999999"/>
    <n v="154.9"/>
    <n v="156.6"/>
    <n v="157.5"/>
    <n v="158"/>
    <n v="159.6"/>
    <n v="159.6"/>
    <n v="159.6"/>
    <n v="160.30000000000001"/>
    <n v="161.80000000000001"/>
    <n v="162.4"/>
    <n v="162.80000000000001"/>
    <n v="164.2"/>
    <n v="166.8"/>
    <n v="168.4"/>
    <n v="168.2"/>
    <n v="169.2"/>
    <n v="169.8"/>
    <n v="171.4"/>
    <n v="171.1"/>
    <n v="172.3"/>
    <n v="173.8"/>
    <n v="176"/>
    <n v="178.8"/>
    <n v="181.4"/>
    <n v="181.5"/>
  </r>
  <r>
    <s v="Miscellaneous"/>
    <x v="7"/>
    <n v="0.67538784217301051"/>
    <n v="146.9"/>
    <n v="147.6"/>
    <n v="149.30000000000001"/>
    <n v="150"/>
    <n v="150.5"/>
    <n v="152.30000000000001"/>
    <n v="153.4"/>
    <n v="155"/>
    <n v="156"/>
    <n v="156"/>
    <n v="157"/>
    <n v="157.30000000000001"/>
    <n v="157.80000000000001"/>
    <n v="158.6"/>
    <n v="159.4"/>
    <n v="160.6"/>
    <n v="163.1"/>
    <n v="163.80000000000001"/>
    <n v="163.80000000000001"/>
    <n v="164.7"/>
    <n v="165.4"/>
    <n v="166.1"/>
    <n v="166.8"/>
    <n v="167.4"/>
    <n v="168.2"/>
    <n v="168.9"/>
    <n v="170"/>
    <n v="170"/>
  </r>
  <r>
    <s v="General index"/>
    <x v="8"/>
    <n v="0.66655127045903018"/>
    <n v="156.9"/>
    <n v="156"/>
    <n v="156.5"/>
    <n v="156.9"/>
    <n v="158"/>
    <n v="159.5"/>
    <n v="160.4"/>
    <n v="161.80000000000001"/>
    <n v="162.30000000000001"/>
    <n v="162.30000000000001"/>
    <n v="164.6"/>
    <n v="165.6"/>
    <n v="165.2"/>
    <n v="165"/>
    <n v="165.5"/>
    <n v="166.5"/>
    <n v="169.2"/>
    <n v="170.8"/>
    <n v="171.4"/>
    <n v="172.3"/>
    <n v="173.1"/>
    <n v="174.1"/>
    <n v="175.3"/>
    <n v="174.1"/>
    <n v="174.1"/>
    <n v="174.9"/>
    <n v="176.3"/>
    <n v="176.3"/>
  </r>
  <r>
    <s v="General index"/>
    <x v="9"/>
    <n v="0.66655127045903018"/>
    <n v="156.9"/>
    <n v="156"/>
    <n v="156.5"/>
    <n v="156.9"/>
    <n v="158"/>
    <n v="159.5"/>
    <n v="160.4"/>
    <n v="161.80000000000001"/>
    <n v="162.30000000000001"/>
    <n v="162.30000000000001"/>
    <n v="164.6"/>
    <n v="165.6"/>
    <n v="165.2"/>
    <n v="165"/>
    <n v="165.5"/>
    <n v="166.5"/>
    <n v="169.2"/>
    <n v="170.8"/>
    <n v="171.4"/>
    <n v="172.3"/>
    <n v="173.1"/>
    <n v="174.1"/>
    <n v="175.3"/>
    <n v="174.1"/>
    <n v="174.1"/>
    <n v="174.9"/>
    <n v="176.3"/>
    <n v="176.3"/>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s v="Cereals and products"/>
    <x v="0"/>
    <n v="0.35390489488918025"/>
    <n v="146"/>
    <n v="144.9"/>
    <n v="144.30000000000001"/>
    <n v="144.1"/>
    <n v="144.30000000000001"/>
    <n v="146.30000000000001"/>
    <n v="146.69999999999999"/>
    <n v="146.4"/>
    <n v="146.6"/>
    <n v="146.6"/>
    <n v="147.4"/>
    <n v="148.19999999999999"/>
    <n v="148.69999999999999"/>
    <n v="149.5"/>
    <n v="150"/>
    <n v="151.30000000000001"/>
    <n v="152.9"/>
    <n v="154.1"/>
    <n v="155"/>
    <n v="156.5"/>
    <n v="160.30000000000001"/>
    <n v="163.5"/>
    <n v="165.2"/>
    <n v="167.4"/>
    <n v="169.2"/>
    <n v="173.8"/>
    <n v="174.4"/>
    <n v="174.4"/>
  </r>
  <r>
    <s v="Meat and fish"/>
    <x v="0"/>
    <n v="0.83598749729266875"/>
    <n v="191"/>
    <n v="190.1"/>
    <n v="186.5"/>
    <n v="192.2"/>
    <n v="198"/>
    <n v="200.5"/>
    <n v="202"/>
    <n v="206.8"/>
    <n v="204"/>
    <n v="204"/>
    <n v="204.6"/>
    <n v="201.6"/>
    <n v="198.8"/>
    <n v="198.7"/>
    <n v="200.6"/>
    <n v="210.7"/>
    <n v="211.8"/>
    <n v="217"/>
    <n v="219.4"/>
    <n v="213"/>
    <n v="206.5"/>
    <n v="209.2"/>
    <n v="210.9"/>
    <n v="209.4"/>
    <n v="209"/>
    <n v="210.7"/>
    <n v="207.7"/>
    <n v="207.7"/>
  </r>
  <r>
    <s v="Egg"/>
    <x v="0"/>
    <n v="-0.18908169545002326"/>
    <n v="175.3"/>
    <n v="175.3"/>
    <n v="168.7"/>
    <n v="163.80000000000001"/>
    <n v="164.6"/>
    <n v="170.3"/>
    <n v="180.7"/>
    <n v="182.2"/>
    <n v="172.8"/>
    <n v="172.8"/>
    <n v="171.2"/>
    <n v="173"/>
    <n v="177.9"/>
    <n v="178.8"/>
    <n v="175.8"/>
    <n v="167.8"/>
    <n v="164.5"/>
    <n v="162.4"/>
    <n v="170.8"/>
    <n v="175.2"/>
    <n v="169.2"/>
    <n v="169.7"/>
    <n v="170.9"/>
    <n v="181.4"/>
    <n v="190.2"/>
    <n v="194.5"/>
    <n v="175.2"/>
    <n v="175.2"/>
  </r>
  <r>
    <s v="Milk and products"/>
    <x v="0"/>
    <n v="0.49054554470049516"/>
    <n v="154.1"/>
    <n v="154.1"/>
    <n v="154.69999999999999"/>
    <n v="154.9"/>
    <n v="155.4"/>
    <n v="156.1"/>
    <n v="156.19999999999999"/>
    <n v="157.5"/>
    <n v="158.4"/>
    <n v="158.4"/>
    <n v="158.69999999999999"/>
    <n v="159.30000000000001"/>
    <n v="159.9"/>
    <n v="160.5"/>
    <n v="160.69999999999999"/>
    <n v="162.19999999999999"/>
    <n v="163.9"/>
    <n v="164.9"/>
    <n v="165.8"/>
    <n v="166.6"/>
    <n v="168.1"/>
    <n v="169.7"/>
    <n v="170.9"/>
    <n v="172.3"/>
    <n v="173.6"/>
    <n v="174.6"/>
    <n v="177.3"/>
    <n v="177.3"/>
  </r>
  <r>
    <s v="Oils and fats"/>
    <x v="0"/>
    <n v="0.84422772692376136"/>
    <n v="146.6"/>
    <n v="150.9"/>
    <n v="158.69999999999999"/>
    <n v="163.9"/>
    <n v="170.1"/>
    <n v="178.7"/>
    <n v="183.7"/>
    <n v="182.1"/>
    <n v="188"/>
    <n v="188"/>
    <n v="190.6"/>
    <n v="190.1"/>
    <n v="187.6"/>
    <n v="184.7"/>
    <n v="184.9"/>
    <n v="194.6"/>
    <n v="199.5"/>
    <n v="202.4"/>
    <n v="200.9"/>
    <n v="195.8"/>
    <n v="192.4"/>
    <n v="188.7"/>
    <n v="186.5"/>
    <n v="188.9"/>
    <n v="188.5"/>
    <n v="187.2"/>
    <n v="179.3"/>
    <n v="179.2"/>
  </r>
  <r>
    <s v="Fruits"/>
    <x v="0"/>
    <n v="0.6037698236126493"/>
    <n v="147.69999999999999"/>
    <n v="149.6"/>
    <n v="150.69999999999999"/>
    <n v="153.69999999999999"/>
    <n v="164.4"/>
    <n v="167.1"/>
    <n v="164.6"/>
    <n v="163.9"/>
    <n v="156.80000000000001"/>
    <n v="156.69999999999999"/>
    <n v="155.69999999999999"/>
    <n v="156.5"/>
    <n v="154.9"/>
    <n v="153.69999999999999"/>
    <n v="153.69999999999999"/>
    <n v="157.6"/>
    <n v="172.6"/>
    <n v="171"/>
    <n v="169.7"/>
    <n v="174.2"/>
    <n v="172.9"/>
    <n v="165.7"/>
    <n v="163.80000000000001"/>
    <n v="160.69999999999999"/>
    <n v="158"/>
    <n v="158.30000000000001"/>
    <n v="169.5"/>
    <n v="169.5"/>
  </r>
  <r>
    <s v="Vegetables"/>
    <x v="0"/>
    <n v="5.5923122604335171E-2"/>
    <n v="230.5"/>
    <n v="194.2"/>
    <n v="160"/>
    <n v="149.5"/>
    <n v="144.1"/>
    <n v="147.9"/>
    <n v="155.4"/>
    <n v="164.2"/>
    <n v="162.19999999999999"/>
    <n v="162.30000000000001"/>
    <n v="185.3"/>
    <n v="199.2"/>
    <n v="188.3"/>
    <n v="174.3"/>
    <n v="169.7"/>
    <n v="166.9"/>
    <n v="166.2"/>
    <n v="174.9"/>
    <n v="182.3"/>
    <n v="182.1"/>
    <n v="186.7"/>
    <n v="191.8"/>
    <n v="199.7"/>
    <n v="183.1"/>
    <n v="159.9"/>
    <n v="153.9"/>
    <n v="152.69999999999999"/>
    <n v="152.80000000000001"/>
  </r>
  <r>
    <s v="Pulses and products"/>
    <x v="0"/>
    <n v="0.34068109477860187"/>
    <n v="160.19999999999999"/>
    <n v="160.4"/>
    <n v="158.80000000000001"/>
    <n v="159.80000000000001"/>
    <n v="161.69999999999999"/>
    <n v="165.4"/>
    <n v="166"/>
    <n v="164"/>
    <n v="164.1"/>
    <n v="164.1"/>
    <n v="165.2"/>
    <n v="165.3"/>
    <n v="164.4"/>
    <n v="163.9"/>
    <n v="163.69999999999999"/>
    <n v="163.9"/>
    <n v="164.7"/>
    <n v="164.7"/>
    <n v="164.3"/>
    <n v="164.3"/>
    <n v="167.2"/>
    <n v="169.1"/>
    <n v="169.8"/>
    <n v="170.5"/>
    <n v="170.8"/>
    <n v="170.9"/>
    <n v="171"/>
    <n v="171.1"/>
  </r>
  <r>
    <s v="Sugar and Confectionery"/>
    <x v="0"/>
    <n v="0.57331528370969742"/>
    <n v="115.3"/>
    <n v="114.6"/>
    <n v="112.8"/>
    <n v="112.6"/>
    <n v="113.1"/>
    <n v="114.8"/>
    <n v="115.1"/>
    <n v="114.5"/>
    <n v="119.7"/>
    <n v="119.7"/>
    <n v="121.9"/>
    <n v="122.4"/>
    <n v="121"/>
    <n v="120"/>
    <n v="118.9"/>
    <n v="118.8"/>
    <n v="119"/>
    <n v="119.7"/>
    <n v="119.9"/>
    <n v="120"/>
    <n v="120.9"/>
    <n v="121.6"/>
    <n v="121.9"/>
    <n v="122.1"/>
    <n v="121.8"/>
    <n v="121.1"/>
    <n v="120"/>
    <n v="120"/>
  </r>
  <r>
    <s v="Spices"/>
    <x v="0"/>
    <n v="0.46693302033217432"/>
    <n v="163"/>
    <n v="164"/>
    <n v="164.2"/>
    <n v="163.5"/>
    <n v="163.9"/>
    <n v="168.2"/>
    <n v="168.5"/>
    <n v="168.3"/>
    <n v="168.8"/>
    <n v="168.8"/>
    <n v="169.3"/>
    <n v="169.6"/>
    <n v="170.5"/>
    <n v="172.1"/>
    <n v="174.3"/>
    <n v="177.4"/>
    <n v="181.3"/>
    <n v="184.9"/>
    <n v="187.1"/>
    <n v="190"/>
    <n v="193.6"/>
    <n v="197.3"/>
    <n v="199.9"/>
    <n v="202.8"/>
    <n v="205.2"/>
    <n v="208.4"/>
    <n v="209.7"/>
    <n v="209.7"/>
  </r>
  <r>
    <s v="Non-alcoholic beverages"/>
    <x v="1"/>
    <n v="0.69006812063410339"/>
    <n v="149.19999999999999"/>
    <n v="151.80000000000001"/>
    <n v="155.5"/>
    <n v="156.5"/>
    <n v="157.6"/>
    <n v="159.30000000000001"/>
    <n v="160"/>
    <n v="160.9"/>
    <n v="162.69999999999999"/>
    <n v="162.69999999999999"/>
    <n v="163.19999999999999"/>
    <n v="163.69999999999999"/>
    <n v="164.2"/>
    <n v="164.3"/>
    <n v="164.7"/>
    <n v="165.3"/>
    <n v="166.2"/>
    <n v="167.1"/>
    <n v="167.9"/>
    <n v="168.4"/>
    <n v="168.8"/>
    <n v="169.4"/>
    <n v="169.9"/>
    <n v="170.4"/>
    <n v="171"/>
    <n v="171.4"/>
    <n v="172.3"/>
    <n v="172.3"/>
  </r>
  <r>
    <s v="Prepared meals, snacks, sweets etc."/>
    <x v="0"/>
    <n v="0.61390514483714842"/>
    <n v="164.8"/>
    <n v="165.6"/>
    <n v="167.5"/>
    <n v="168.2"/>
    <n v="168.9"/>
    <n v="170.4"/>
    <n v="172.4"/>
    <n v="172.2"/>
    <n v="173.9"/>
    <n v="173.9"/>
    <n v="174.7"/>
    <n v="175.5"/>
    <n v="176.5"/>
    <n v="177.3"/>
    <n v="178"/>
    <n v="179.3"/>
    <n v="180.9"/>
    <n v="182.5"/>
    <n v="183.9"/>
    <n v="185.2"/>
    <n v="186.3"/>
    <n v="187.4"/>
    <n v="188.3"/>
    <n v="189.5"/>
    <n v="190.3"/>
    <n v="191.2"/>
    <n v="193"/>
    <n v="193"/>
  </r>
  <r>
    <s v="Food and beverages"/>
    <x v="0"/>
    <n v="0.62611760355909529"/>
    <n v="165.4"/>
    <n v="161"/>
    <n v="156.9"/>
    <n v="156.69999999999999"/>
    <n v="158"/>
    <n v="160.69999999999999"/>
    <n v="162.6"/>
    <n v="164"/>
    <n v="164"/>
    <n v="164"/>
    <n v="167.7"/>
    <n v="169.7"/>
    <n v="168.2"/>
    <n v="166.4"/>
    <n v="166.2"/>
    <n v="168.4"/>
    <n v="170.8"/>
    <n v="173.3"/>
    <n v="174.9"/>
    <n v="175"/>
    <n v="176.3"/>
    <n v="177.8"/>
    <n v="179.6"/>
    <n v="178.3"/>
    <n v="175.9"/>
    <n v="176.7"/>
    <n v="177"/>
    <n v="177"/>
  </r>
  <r>
    <s v="Pan, tobacco and intoxicants"/>
    <x v="0"/>
    <n v="0.58049367771424432"/>
    <n v="185.4"/>
    <n v="186.5"/>
    <n v="188.3"/>
    <n v="188.1"/>
    <n v="188.8"/>
    <n v="191.9"/>
    <n v="190.8"/>
    <n v="191.2"/>
    <n v="192.1"/>
    <n v="192.1"/>
    <n v="192.7"/>
    <n v="192.9"/>
    <n v="192.4"/>
    <n v="192.2"/>
    <n v="192.8"/>
    <n v="193.7"/>
    <n v="193.9"/>
    <n v="194.1"/>
    <n v="194.3"/>
    <n v="194.6"/>
    <n v="195"/>
    <n v="195.9"/>
    <n v="196.3"/>
    <n v="196.9"/>
    <n v="197.3"/>
    <n v="198.2"/>
    <n v="199.5"/>
    <n v="199.5"/>
  </r>
  <r>
    <s v="Clothing"/>
    <x v="1"/>
    <n v="0.63999596542419068"/>
    <n v="155"/>
    <n v="155.5"/>
    <n v="157.19999999999999"/>
    <n v="157.80000000000001"/>
    <n v="158.80000000000001"/>
    <n v="161.80000000000001"/>
    <n v="162.19999999999999"/>
    <n v="162.80000000000001"/>
    <n v="164.5"/>
    <n v="164.6"/>
    <n v="165.7"/>
    <n v="167.2"/>
    <n v="168.5"/>
    <n v="169.9"/>
    <n v="170.8"/>
    <n v="172.1"/>
    <n v="173.9"/>
    <n v="175.6"/>
    <n v="177.1"/>
    <n v="178.3"/>
    <n v="179.5"/>
    <n v="180.9"/>
    <n v="181.9"/>
    <n v="183.1"/>
    <n v="184"/>
    <n v="184.9"/>
    <n v="186.2"/>
    <n v="186.1"/>
  </r>
  <r>
    <s v="Footwear"/>
    <x v="1"/>
    <n v="0.65743031343341085"/>
    <n v="145.4"/>
    <n v="146.1"/>
    <n v="147.4"/>
    <n v="147.9"/>
    <n v="148.5"/>
    <n v="152.1"/>
    <n v="151.80000000000001"/>
    <n v="153.1"/>
    <n v="155.30000000000001"/>
    <n v="155.30000000000001"/>
    <n v="156.30000000000001"/>
    <n v="157.4"/>
    <n v="158.69999999999999"/>
    <n v="160.69999999999999"/>
    <n v="162.4"/>
    <n v="164.6"/>
    <n v="166.5"/>
    <n v="168.4"/>
    <n v="169.9"/>
    <n v="171.3"/>
    <n v="172.7"/>
    <n v="174.3"/>
    <n v="175.3"/>
    <n v="176.2"/>
    <n v="177"/>
    <n v="177.6"/>
    <n v="178.7"/>
    <n v="178.7"/>
  </r>
  <r>
    <s v="Clothing and footwear"/>
    <x v="1"/>
    <n v="0.64290501356080942"/>
    <n v="153.6"/>
    <n v="154.19999999999999"/>
    <n v="155.80000000000001"/>
    <n v="156.4"/>
    <n v="157.30000000000001"/>
    <n v="160.4"/>
    <n v="160.69999999999999"/>
    <n v="161.4"/>
    <n v="163.19999999999999"/>
    <n v="163.30000000000001"/>
    <n v="164.3"/>
    <n v="165.8"/>
    <n v="167"/>
    <n v="168.5"/>
    <n v="169.6"/>
    <n v="171.1"/>
    <n v="172.8"/>
    <n v="174.6"/>
    <n v="176"/>
    <n v="177.3"/>
    <n v="178.5"/>
    <n v="179.9"/>
    <n v="181"/>
    <n v="182.1"/>
    <n v="183"/>
    <n v="183.8"/>
    <n v="185.1"/>
    <n v="185.1"/>
  </r>
  <r>
    <s v="Fuel and light"/>
    <x v="2"/>
    <n v="0.68314218184816067"/>
    <n v="144.6"/>
    <n v="147.9"/>
    <n v="152.4"/>
    <n v="155.5"/>
    <n v="155.6"/>
    <n v="159.4"/>
    <n v="159.80000000000001"/>
    <n v="160.69999999999999"/>
    <n v="162.6"/>
    <n v="162.6"/>
    <n v="164.2"/>
    <n v="163.9"/>
    <n v="164.1"/>
    <n v="164.2"/>
    <n v="165.7"/>
    <n v="167.2"/>
    <n v="172.2"/>
    <n v="174.6"/>
    <n v="176"/>
    <n v="179.6"/>
    <n v="178.8"/>
    <n v="179.5"/>
    <n v="180.5"/>
    <n v="181.3"/>
    <n v="182"/>
    <n v="182"/>
    <n v="182.1"/>
    <n v="181.9"/>
  </r>
  <r>
    <s v="Household goods and services"/>
    <x v="3"/>
    <n v="0.62840567323289465"/>
    <n v="149.69999999999999"/>
    <n v="150"/>
    <n v="150.9"/>
    <n v="151.19999999999999"/>
    <n v="151.80000000000001"/>
    <n v="154.69999999999999"/>
    <n v="154.80000000000001"/>
    <n v="155.80000000000001"/>
    <n v="157.5"/>
    <n v="157.5"/>
    <n v="158.4"/>
    <n v="159.30000000000001"/>
    <n v="160.19999999999999"/>
    <n v="161.1"/>
    <n v="161.80000000000001"/>
    <n v="162.80000000000001"/>
    <n v="164"/>
    <n v="165.2"/>
    <n v="166.4"/>
    <n v="167.4"/>
    <n v="168.5"/>
    <n v="169.5"/>
    <n v="170.4"/>
    <n v="171.4"/>
    <n v="172.1"/>
    <n v="172.9"/>
    <n v="174.2"/>
    <n v="174.2"/>
  </r>
  <r>
    <s v="Health"/>
    <x v="4"/>
    <n v="0.62234139728974081"/>
    <n v="158.30000000000001"/>
    <n v="159.30000000000001"/>
    <n v="161.30000000000001"/>
    <n v="161.69999999999999"/>
    <n v="162.30000000000001"/>
    <n v="165.8"/>
    <n v="166.3"/>
    <n v="167"/>
    <n v="168.4"/>
    <n v="168.4"/>
    <n v="169.1"/>
    <n v="169.9"/>
    <n v="170.6"/>
    <n v="171.4"/>
    <n v="172.2"/>
    <n v="173"/>
    <n v="174"/>
    <n v="174.8"/>
    <n v="175.4"/>
    <n v="176.1"/>
    <n v="176.8"/>
    <n v="177.8"/>
    <n v="178.7"/>
    <n v="179.8"/>
    <n v="181.1"/>
    <n v="182.3"/>
    <n v="184.4"/>
    <n v="184.4"/>
  </r>
  <r>
    <s v="Transport and communication"/>
    <x v="5"/>
    <n v="0.76576171271104887"/>
    <n v="140.69999999999999"/>
    <n v="141.9"/>
    <n v="145.1"/>
    <n v="146.19999999999999"/>
    <n v="146.6"/>
    <n v="148.9"/>
    <n v="150.69999999999999"/>
    <n v="153.1"/>
    <n v="154"/>
    <n v="154"/>
    <n v="155.69999999999999"/>
    <n v="154.80000000000001"/>
    <n v="155.69999999999999"/>
    <n v="156.5"/>
    <n v="156.9"/>
    <n v="157.9"/>
    <n v="162.6"/>
    <n v="163"/>
    <n v="161.1"/>
    <n v="161.6"/>
    <n v="161.9"/>
    <n v="162.30000000000001"/>
    <n v="162.9"/>
    <n v="163"/>
    <n v="163.4"/>
    <n v="163.6"/>
    <n v="164.2"/>
    <n v="164.2"/>
  </r>
  <r>
    <s v="Recreation and amusement"/>
    <x v="1"/>
    <n v="0.70780060439817616"/>
    <n v="148.5"/>
    <n v="149.6"/>
    <n v="151.5"/>
    <n v="152.6"/>
    <n v="153.19999999999999"/>
    <n v="155.80000000000001"/>
    <n v="154.9"/>
    <n v="155.30000000000001"/>
    <n v="157.6"/>
    <n v="157.69999999999999"/>
    <n v="158.6"/>
    <n v="159.80000000000001"/>
    <n v="160.6"/>
    <n v="161.19999999999999"/>
    <n v="162.1"/>
    <n v="163.30000000000001"/>
    <n v="164.4"/>
    <n v="165.1"/>
    <n v="165.8"/>
    <n v="166.3"/>
    <n v="166.9"/>
    <n v="167.6"/>
    <n v="168.2"/>
    <n v="168.5"/>
    <n v="168.9"/>
    <n v="169.5"/>
    <n v="170.3"/>
    <n v="170.3"/>
  </r>
  <r>
    <s v="Education"/>
    <x v="6"/>
    <n v="0.56530282829272271"/>
    <n v="159.4"/>
    <n v="159.19999999999999"/>
    <n v="159.5"/>
    <n v="160.19999999999999"/>
    <n v="160.30000000000001"/>
    <n v="161.19999999999999"/>
    <n v="161.69999999999999"/>
    <n v="163.19999999999999"/>
    <n v="163.80000000000001"/>
    <n v="163.69999999999999"/>
    <n v="163.9"/>
    <n v="164.3"/>
    <n v="164.4"/>
    <n v="164.7"/>
    <n v="165.4"/>
    <n v="166"/>
    <n v="166.9"/>
    <n v="167.9"/>
    <n v="169"/>
    <n v="171.4"/>
    <n v="172.3"/>
    <n v="173.1"/>
    <n v="173.4"/>
    <n v="173.7"/>
    <n v="174.1"/>
    <n v="174.3"/>
    <n v="175"/>
    <n v="175"/>
  </r>
  <r>
    <s v="Personal care and effects"/>
    <x v="1"/>
    <n v="0.54573216251432155"/>
    <n v="157.1"/>
    <n v="156.80000000000001"/>
    <n v="155.80000000000001"/>
    <n v="153.80000000000001"/>
    <n v="155.4"/>
    <n v="158.6"/>
    <n v="158.80000000000001"/>
    <n v="160.1"/>
    <n v="160"/>
    <n v="160"/>
    <n v="160.80000000000001"/>
    <n v="162.19999999999999"/>
    <n v="162.6"/>
    <n v="163"/>
    <n v="164.4"/>
    <n v="167.2"/>
    <n v="168.8"/>
    <n v="168.4"/>
    <n v="169.4"/>
    <n v="169.7"/>
    <n v="171.2"/>
    <n v="170.9"/>
    <n v="172.1"/>
    <n v="173.6"/>
    <n v="175.8"/>
    <n v="178.6"/>
    <n v="181"/>
    <n v="181"/>
  </r>
  <r>
    <s v="Miscellaneous"/>
    <x v="7"/>
    <n v="0.66711382865951885"/>
    <n v="151.19999999999999"/>
    <n v="151.9"/>
    <n v="153.4"/>
    <n v="153.80000000000001"/>
    <n v="154.4"/>
    <n v="156.80000000000001"/>
    <n v="157.6"/>
    <n v="159"/>
    <n v="160"/>
    <n v="160"/>
    <n v="161"/>
    <n v="161.4"/>
    <n v="162"/>
    <n v="162.69999999999999"/>
    <n v="163.5"/>
    <n v="164.6"/>
    <n v="166.8"/>
    <n v="167.5"/>
    <n v="167.5"/>
    <n v="168.4"/>
    <n v="169.1"/>
    <n v="169.7"/>
    <n v="170.5"/>
    <n v="171.1"/>
    <n v="172"/>
    <n v="172.8"/>
    <n v="174.1"/>
    <n v="174.1"/>
  </r>
  <r>
    <s v="General index"/>
    <x v="8"/>
    <n v="0.65481753095456197"/>
    <n v="158.9"/>
    <n v="157.30000000000001"/>
    <n v="156.6"/>
    <n v="156.80000000000001"/>
    <n v="157.80000000000001"/>
    <n v="160.4"/>
    <n v="161.30000000000001"/>
    <n v="162.5"/>
    <n v="163.19999999999999"/>
    <n v="163.19999999999999"/>
    <n v="165.5"/>
    <n v="166.7"/>
    <n v="166.2"/>
    <n v="165.7"/>
    <n v="166.1"/>
    <n v="167.7"/>
    <n v="170.1"/>
    <n v="171.7"/>
    <n v="172.6"/>
    <n v="173.4"/>
    <n v="174.3"/>
    <n v="175.3"/>
    <n v="176.7"/>
    <n v="176.5"/>
    <n v="175.7"/>
    <n v="176.5"/>
    <n v="177.2"/>
    <n v="17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7FF680-1673-4FE6-8F22-4F728E5D050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UBCATEGORIES">
  <location ref="B16:C27" firstHeaderRow="1" firstDataRow="1" firstDataCol="1"/>
  <pivotFields count="4">
    <pivotField showAll="0"/>
    <pivotField axis="axisRow" showAll="0">
      <items count="11">
        <item x="5"/>
        <item x="0"/>
        <item x="6"/>
        <item x="9"/>
        <item x="7"/>
        <item x="3"/>
        <item x="2"/>
        <item x="8"/>
        <item x="4"/>
        <item x="1"/>
        <item t="default"/>
      </items>
    </pivotField>
    <pivotField showAll="0"/>
    <pivotField dataField="1" showAll="0"/>
  </pivotFields>
  <rowFields count="1">
    <field x="1"/>
  </rowFields>
  <rowItems count="11">
    <i>
      <x/>
    </i>
    <i>
      <x v="1"/>
    </i>
    <i>
      <x v="2"/>
    </i>
    <i>
      <x v="3"/>
    </i>
    <i>
      <x v="4"/>
    </i>
    <i>
      <x v="5"/>
    </i>
    <i>
      <x v="6"/>
    </i>
    <i>
      <x v="7"/>
    </i>
    <i>
      <x v="8"/>
    </i>
    <i>
      <x v="9"/>
    </i>
    <i t="grand">
      <x/>
    </i>
  </rowItems>
  <colItems count="1">
    <i/>
  </colItems>
  <dataFields count="1">
    <dataField name=" %Share" fld="3" showDataAs="percentOfCol" baseField="1" baseItem="0" numFmtId="10"/>
  </dataFields>
  <formats count="9">
    <format dxfId="177">
      <pivotArea dataOnly="0" fieldPosition="0">
        <references count="1">
          <reference field="1" count="1">
            <x v="1"/>
          </reference>
        </references>
      </pivotArea>
    </format>
    <format dxfId="176">
      <pivotArea type="all" dataOnly="0" outline="0" fieldPosition="0"/>
    </format>
    <format dxfId="175">
      <pivotArea outline="0" collapsedLevelsAreSubtotals="1" fieldPosition="0"/>
    </format>
    <format dxfId="174">
      <pivotArea field="1" type="button" dataOnly="0" labelOnly="1" outline="0" axis="axisRow" fieldPosition="0"/>
    </format>
    <format dxfId="173">
      <pivotArea dataOnly="0" labelOnly="1" fieldPosition="0">
        <references count="1">
          <reference field="1" count="0"/>
        </references>
      </pivotArea>
    </format>
    <format dxfId="172">
      <pivotArea dataOnly="0" labelOnly="1" grandRow="1" outline="0" fieldPosition="0"/>
    </format>
    <format dxfId="171">
      <pivotArea dataOnly="0" labelOnly="1" outline="0" axis="axisValues" fieldPosition="0"/>
    </format>
    <format dxfId="170">
      <pivotArea field="1" type="button" dataOnly="0" labelOnly="1" outline="0" axis="axisRow" fieldPosition="0"/>
    </format>
    <format dxfId="169">
      <pivotArea dataOnly="0" labelOnly="1" outline="0" axis="axisValues" fieldPosition="0"/>
    </format>
  </formats>
  <chartFormats count="18">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 count="1" selected="0">
            <x v="0"/>
          </reference>
        </references>
      </pivotArea>
    </chartFormat>
    <chartFormat chart="5" format="12">
      <pivotArea type="data" outline="0" fieldPosition="0">
        <references count="2">
          <reference field="4294967294" count="1" selected="0">
            <x v="0"/>
          </reference>
          <reference field="1" count="1" selected="0">
            <x v="1"/>
          </reference>
        </references>
      </pivotArea>
    </chartFormat>
    <chartFormat chart="5" format="13">
      <pivotArea type="data" outline="0" fieldPosition="0">
        <references count="2">
          <reference field="4294967294" count="1" selected="0">
            <x v="0"/>
          </reference>
          <reference field="1" count="1" selected="0">
            <x v="2"/>
          </reference>
        </references>
      </pivotArea>
    </chartFormat>
    <chartFormat chart="5" format="14">
      <pivotArea type="data" outline="0" fieldPosition="0">
        <references count="2">
          <reference field="4294967294" count="1" selected="0">
            <x v="0"/>
          </reference>
          <reference field="1" count="1" selected="0">
            <x v="4"/>
          </reference>
        </references>
      </pivotArea>
    </chartFormat>
    <chartFormat chart="5" format="15">
      <pivotArea type="data" outline="0" fieldPosition="0">
        <references count="2">
          <reference field="4294967294" count="1" selected="0">
            <x v="0"/>
          </reference>
          <reference field="1" count="1" selected="0">
            <x v="5"/>
          </reference>
        </references>
      </pivotArea>
    </chartFormat>
    <chartFormat chart="5" format="16">
      <pivotArea type="data" outline="0" fieldPosition="0">
        <references count="2">
          <reference field="4294967294" count="1" selected="0">
            <x v="0"/>
          </reference>
          <reference field="1" count="1" selected="0">
            <x v="6"/>
          </reference>
        </references>
      </pivotArea>
    </chartFormat>
    <chartFormat chart="5" format="17">
      <pivotArea type="data" outline="0" fieldPosition="0">
        <references count="2">
          <reference field="4294967294" count="1" selected="0">
            <x v="0"/>
          </reference>
          <reference field="1" count="1" selected="0">
            <x v="7"/>
          </reference>
        </references>
      </pivotArea>
    </chartFormat>
    <chartFormat chart="5" format="18">
      <pivotArea type="data" outline="0" fieldPosition="0">
        <references count="2">
          <reference field="4294967294" count="1" selected="0">
            <x v="0"/>
          </reference>
          <reference field="1" count="1" selected="0">
            <x v="8"/>
          </reference>
        </references>
      </pivotArea>
    </chartFormat>
    <chartFormat chart="7" format="28" series="1">
      <pivotArea type="data" outline="0" fieldPosition="0">
        <references count="1">
          <reference field="4294967294" count="1" selected="0">
            <x v="0"/>
          </reference>
        </references>
      </pivotArea>
    </chartFormat>
    <chartFormat chart="7" format="29">
      <pivotArea type="data" outline="0" fieldPosition="0">
        <references count="2">
          <reference field="4294967294" count="1" selected="0">
            <x v="0"/>
          </reference>
          <reference field="1" count="1" selected="0">
            <x v="0"/>
          </reference>
        </references>
      </pivotArea>
    </chartFormat>
    <chartFormat chart="7" format="30">
      <pivotArea type="data" outline="0" fieldPosition="0">
        <references count="2">
          <reference field="4294967294" count="1" selected="0">
            <x v="0"/>
          </reference>
          <reference field="1" count="1" selected="0">
            <x v="1"/>
          </reference>
        </references>
      </pivotArea>
    </chartFormat>
    <chartFormat chart="7" format="31">
      <pivotArea type="data" outline="0" fieldPosition="0">
        <references count="2">
          <reference field="4294967294" count="1" selected="0">
            <x v="0"/>
          </reference>
          <reference field="1" count="1" selected="0">
            <x v="2"/>
          </reference>
        </references>
      </pivotArea>
    </chartFormat>
    <chartFormat chart="7" format="32">
      <pivotArea type="data" outline="0" fieldPosition="0">
        <references count="2">
          <reference field="4294967294" count="1" selected="0">
            <x v="0"/>
          </reference>
          <reference field="1" count="1" selected="0">
            <x v="4"/>
          </reference>
        </references>
      </pivotArea>
    </chartFormat>
    <chartFormat chart="7" format="33">
      <pivotArea type="data" outline="0" fieldPosition="0">
        <references count="2">
          <reference field="4294967294" count="1" selected="0">
            <x v="0"/>
          </reference>
          <reference field="1" count="1" selected="0">
            <x v="5"/>
          </reference>
        </references>
      </pivotArea>
    </chartFormat>
    <chartFormat chart="7" format="34">
      <pivotArea type="data" outline="0" fieldPosition="0">
        <references count="2">
          <reference field="4294967294" count="1" selected="0">
            <x v="0"/>
          </reference>
          <reference field="1" count="1" selected="0">
            <x v="6"/>
          </reference>
        </references>
      </pivotArea>
    </chartFormat>
    <chartFormat chart="7" format="35">
      <pivotArea type="data" outline="0" fieldPosition="0">
        <references count="2">
          <reference field="4294967294" count="1" selected="0">
            <x v="0"/>
          </reference>
          <reference field="1" count="1" selected="0">
            <x v="7"/>
          </reference>
        </references>
      </pivotArea>
    </chartFormat>
    <chartFormat chart="7" format="36">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D0E995-7048-4CED-AD2B-BB564B68F3D2}"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UBCATEGORIES">
  <location ref="S5:T15" firstHeaderRow="1" firstDataRow="1" firstDataCol="1"/>
  <pivotFields count="4">
    <pivotField showAll="0"/>
    <pivotField axis="axisRow" showAll="0">
      <items count="11">
        <item x="5"/>
        <item x="0"/>
        <item x="6"/>
        <item x="9"/>
        <item x="7"/>
        <item x="3"/>
        <item x="2"/>
        <item x="8"/>
        <item x="4"/>
        <item h="1" x="1"/>
        <item t="default"/>
      </items>
    </pivotField>
    <pivotField showAll="0"/>
    <pivotField dataField="1" showAll="0"/>
  </pivotFields>
  <rowFields count="1">
    <field x="1"/>
  </rowFields>
  <rowItems count="10">
    <i>
      <x/>
    </i>
    <i>
      <x v="1"/>
    </i>
    <i>
      <x v="2"/>
    </i>
    <i>
      <x v="3"/>
    </i>
    <i>
      <x v="4"/>
    </i>
    <i>
      <x v="5"/>
    </i>
    <i>
      <x v="6"/>
    </i>
    <i>
      <x v="7"/>
    </i>
    <i>
      <x v="8"/>
    </i>
    <i t="grand">
      <x/>
    </i>
  </rowItems>
  <colItems count="1">
    <i/>
  </colItems>
  <dataFields count="1">
    <dataField name=" %Share" fld="3" showDataAs="percentOfCol" baseField="1" baseItem="0" numFmtId="10"/>
  </dataFields>
  <formats count="8">
    <format dxfId="153">
      <pivotArea type="all" dataOnly="0" outline="0" fieldPosition="0"/>
    </format>
    <format dxfId="152">
      <pivotArea outline="0" collapsedLevelsAreSubtotals="1" fieldPosition="0"/>
    </format>
    <format dxfId="151">
      <pivotArea field="1" type="button" dataOnly="0" labelOnly="1" outline="0" axis="axisRow" fieldPosition="0"/>
    </format>
    <format dxfId="150">
      <pivotArea dataOnly="0" labelOnly="1" fieldPosition="0">
        <references count="1">
          <reference field="1" count="0"/>
        </references>
      </pivotArea>
    </format>
    <format dxfId="149">
      <pivotArea dataOnly="0" labelOnly="1" grandRow="1" outline="0" fieldPosition="0"/>
    </format>
    <format dxfId="148">
      <pivotArea dataOnly="0" labelOnly="1" outline="0" axis="axisValues" fieldPosition="0"/>
    </format>
    <format dxfId="147">
      <pivotArea collapsedLevelsAreSubtotals="1" fieldPosition="0">
        <references count="1">
          <reference field="1" count="1">
            <x v="1"/>
          </reference>
        </references>
      </pivotArea>
    </format>
    <format dxfId="146">
      <pivotArea dataOnly="0" labelOnly="1" fieldPosition="0">
        <references count="1">
          <reference field="1" count="1">
            <x v="1"/>
          </reference>
        </references>
      </pivotArea>
    </format>
  </format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1" format="2">
      <pivotArea type="data" outline="0" fieldPosition="0">
        <references count="2">
          <reference field="4294967294" count="1" selected="0">
            <x v="0"/>
          </reference>
          <reference field="1" count="1" selected="0">
            <x v="6"/>
          </reference>
        </references>
      </pivotArea>
    </chartFormat>
    <chartFormat chart="1" format="3">
      <pivotArea type="data" outline="0" fieldPosition="0">
        <references count="2">
          <reference field="4294967294" count="1" selected="0">
            <x v="0"/>
          </reference>
          <reference field="1" count="1" selected="0">
            <x v="0"/>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 chart="1" format="6">
      <pivotArea type="data" outline="0" fieldPosition="0">
        <references count="2">
          <reference field="4294967294" count="1" selected="0">
            <x v="0"/>
          </reference>
          <reference field="1" count="1" selected="0">
            <x v="4"/>
          </reference>
        </references>
      </pivotArea>
    </chartFormat>
    <chartFormat chart="1" format="7">
      <pivotArea type="data" outline="0" fieldPosition="0">
        <references count="2">
          <reference field="4294967294" count="1" selected="0">
            <x v="0"/>
          </reference>
          <reference field="1" count="1" selected="0">
            <x v="5"/>
          </reference>
        </references>
      </pivotArea>
    </chartFormat>
    <chartFormat chart="1" format="8">
      <pivotArea type="data" outline="0" fieldPosition="0">
        <references count="2">
          <reference field="4294967294" count="1" selected="0">
            <x v="0"/>
          </reference>
          <reference field="1" count="1" selected="0">
            <x v="7"/>
          </reference>
        </references>
      </pivotArea>
    </chartFormat>
    <chartFormat chart="1" format="9">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FFE9CC-27FA-403E-B3D0-1B653C3BD5A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UB CATEGORIES">
  <location ref="I49:J59" firstHeaderRow="1" firstDataRow="1" firstDataCol="1"/>
  <pivotFields count="4">
    <pivotField showAll="0"/>
    <pivotField axis="axisRow" showAll="0">
      <items count="11">
        <item x="5"/>
        <item x="0"/>
        <item x="6"/>
        <item x="9"/>
        <item x="7"/>
        <item x="3"/>
        <item x="2"/>
        <item x="8"/>
        <item x="4"/>
        <item h="1" x="1"/>
        <item t="default"/>
      </items>
    </pivotField>
    <pivotField showAll="0"/>
    <pivotField dataField="1" showAll="0"/>
  </pivotFields>
  <rowFields count="1">
    <field x="1"/>
  </rowFields>
  <rowItems count="10">
    <i>
      <x/>
    </i>
    <i>
      <x v="1"/>
    </i>
    <i>
      <x v="2"/>
    </i>
    <i>
      <x v="3"/>
    </i>
    <i>
      <x v="4"/>
    </i>
    <i>
      <x v="5"/>
    </i>
    <i>
      <x v="6"/>
    </i>
    <i>
      <x v="7"/>
    </i>
    <i>
      <x v="8"/>
    </i>
    <i t="grand">
      <x/>
    </i>
  </rowItems>
  <colItems count="1">
    <i/>
  </colItems>
  <dataFields count="1">
    <dataField name=" %Share" fld="3" showDataAs="percentOfCol" baseField="1" baseItem="0" numFmtId="10"/>
  </dataFields>
  <formats count="8">
    <format dxfId="161">
      <pivotArea dataOnly="0" fieldPosition="0">
        <references count="1">
          <reference field="1" count="1">
            <x v="1"/>
          </reference>
        </references>
      </pivotArea>
    </format>
    <format dxfId="160">
      <pivotArea dataOnly="0" fieldPosition="0">
        <references count="1">
          <reference field="1" count="1">
            <x v="1"/>
          </reference>
        </references>
      </pivotArea>
    </format>
    <format dxfId="159">
      <pivotArea type="all" dataOnly="0" outline="0" fieldPosition="0"/>
    </format>
    <format dxfId="158">
      <pivotArea outline="0" collapsedLevelsAreSubtotals="1" fieldPosition="0"/>
    </format>
    <format dxfId="157">
      <pivotArea field="1" type="button" dataOnly="0" labelOnly="1" outline="0" axis="axisRow" fieldPosition="0"/>
    </format>
    <format dxfId="156">
      <pivotArea dataOnly="0" labelOnly="1" fieldPosition="0">
        <references count="1">
          <reference field="1" count="0"/>
        </references>
      </pivotArea>
    </format>
    <format dxfId="155">
      <pivotArea dataOnly="0" labelOnly="1" grandRow="1" outline="0" fieldPosition="0"/>
    </format>
    <format dxfId="154">
      <pivotArea dataOnly="0" labelOnly="1" outline="0" axis="axisValues" fieldPosition="0"/>
    </format>
  </format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1" format="2">
      <pivotArea type="data" outline="0" fieldPosition="0">
        <references count="2">
          <reference field="4294967294" count="1" selected="0">
            <x v="0"/>
          </reference>
          <reference field="1" count="1" selected="0">
            <x v="5"/>
          </reference>
        </references>
      </pivotArea>
    </chartFormat>
    <chartFormat chart="1" format="3">
      <pivotArea type="data" outline="0" fieldPosition="0">
        <references count="2">
          <reference field="4294967294" count="1" selected="0">
            <x v="0"/>
          </reference>
          <reference field="1" count="1" selected="0">
            <x v="6"/>
          </reference>
        </references>
      </pivotArea>
    </chartFormat>
    <chartFormat chart="1" format="4">
      <pivotArea type="data" outline="0" fieldPosition="0">
        <references count="2">
          <reference field="4294967294" count="1" selected="0">
            <x v="0"/>
          </reference>
          <reference field="1" count="1" selected="0">
            <x v="0"/>
          </reference>
        </references>
      </pivotArea>
    </chartFormat>
    <chartFormat chart="1" format="5">
      <pivotArea type="data" outline="0" fieldPosition="0">
        <references count="2">
          <reference field="4294967294" count="1" selected="0">
            <x v="0"/>
          </reference>
          <reference field="1" count="1" selected="0">
            <x v="2"/>
          </reference>
        </references>
      </pivotArea>
    </chartFormat>
    <chartFormat chart="1" format="6">
      <pivotArea type="data" outline="0" fieldPosition="0">
        <references count="2">
          <reference field="4294967294" count="1" selected="0">
            <x v="0"/>
          </reference>
          <reference field="1" count="1" selected="0">
            <x v="3"/>
          </reference>
        </references>
      </pivotArea>
    </chartFormat>
    <chartFormat chart="1" format="7">
      <pivotArea type="data" outline="0" fieldPosition="0">
        <references count="2">
          <reference field="4294967294" count="1" selected="0">
            <x v="0"/>
          </reference>
          <reference field="1" count="1" selected="0">
            <x v="4"/>
          </reference>
        </references>
      </pivotArea>
    </chartFormat>
    <chartFormat chart="1" format="8">
      <pivotArea type="data" outline="0" fieldPosition="0">
        <references count="2">
          <reference field="4294967294" count="1" selected="0">
            <x v="0"/>
          </reference>
          <reference field="1" count="1" selected="0">
            <x v="7"/>
          </reference>
        </references>
      </pivotArea>
    </chartFormat>
    <chartFormat chart="1" format="9">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958B1D-8D3A-4BBA-BD61-5DCA73B19C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UBCATEGORIES">
  <location ref="I8:J19" firstHeaderRow="1" firstDataRow="1" firstDataCol="1"/>
  <pivotFields count="4">
    <pivotField showAll="0"/>
    <pivotField axis="axisRow" showAll="0">
      <items count="11">
        <item x="5"/>
        <item x="0"/>
        <item x="6"/>
        <item x="9"/>
        <item x="7"/>
        <item x="3"/>
        <item x="2"/>
        <item x="8"/>
        <item x="4"/>
        <item x="1"/>
        <item t="default"/>
      </items>
    </pivotField>
    <pivotField showAll="0"/>
    <pivotField dataField="1" showAll="0"/>
  </pivotFields>
  <rowFields count="1">
    <field x="1"/>
  </rowFields>
  <rowItems count="11">
    <i>
      <x/>
    </i>
    <i>
      <x v="1"/>
    </i>
    <i>
      <x v="2"/>
    </i>
    <i>
      <x v="3"/>
    </i>
    <i>
      <x v="4"/>
    </i>
    <i>
      <x v="5"/>
    </i>
    <i>
      <x v="6"/>
    </i>
    <i>
      <x v="7"/>
    </i>
    <i>
      <x v="8"/>
    </i>
    <i>
      <x v="9"/>
    </i>
    <i t="grand">
      <x/>
    </i>
  </rowItems>
  <colItems count="1">
    <i/>
  </colItems>
  <dataFields count="1">
    <dataField name=" %Share" fld="3" showDataAs="percentOfCol" baseField="1" baseItem="0" numFmtId="10"/>
  </dataFields>
  <formats count="7">
    <format dxfId="168">
      <pivotArea dataOnly="0" fieldPosition="0">
        <references count="1">
          <reference field="1" count="1">
            <x v="1"/>
          </reference>
        </references>
      </pivotArea>
    </format>
    <format dxfId="167">
      <pivotArea type="all" dataOnly="0" outline="0" fieldPosition="0"/>
    </format>
    <format dxfId="166">
      <pivotArea outline="0" collapsedLevelsAreSubtotals="1" fieldPosition="0"/>
    </format>
    <format dxfId="165">
      <pivotArea field="1" type="button" dataOnly="0" labelOnly="1" outline="0" axis="axisRow" fieldPosition="0"/>
    </format>
    <format dxfId="164">
      <pivotArea dataOnly="0" labelOnly="1" fieldPosition="0">
        <references count="1">
          <reference field="1" count="0"/>
        </references>
      </pivotArea>
    </format>
    <format dxfId="163">
      <pivotArea dataOnly="0" labelOnly="1" grandRow="1" outline="0" fieldPosition="0"/>
    </format>
    <format dxfId="162">
      <pivotArea dataOnly="0" labelOnly="1" outline="0" axis="axisValues" fieldPosition="0"/>
    </format>
  </formats>
  <chartFormats count="18">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 count="1" selected="0">
            <x v="0"/>
          </reference>
        </references>
      </pivotArea>
    </chartFormat>
    <chartFormat chart="5" format="12">
      <pivotArea type="data" outline="0" fieldPosition="0">
        <references count="2">
          <reference field="4294967294" count="1" selected="0">
            <x v="0"/>
          </reference>
          <reference field="1" count="1" selected="0">
            <x v="1"/>
          </reference>
        </references>
      </pivotArea>
    </chartFormat>
    <chartFormat chart="5" format="13">
      <pivotArea type="data" outline="0" fieldPosition="0">
        <references count="2">
          <reference field="4294967294" count="1" selected="0">
            <x v="0"/>
          </reference>
          <reference field="1" count="1" selected="0">
            <x v="2"/>
          </reference>
        </references>
      </pivotArea>
    </chartFormat>
    <chartFormat chart="5" format="14">
      <pivotArea type="data" outline="0" fieldPosition="0">
        <references count="2">
          <reference field="4294967294" count="1" selected="0">
            <x v="0"/>
          </reference>
          <reference field="1" count="1" selected="0">
            <x v="4"/>
          </reference>
        </references>
      </pivotArea>
    </chartFormat>
    <chartFormat chart="5" format="15">
      <pivotArea type="data" outline="0" fieldPosition="0">
        <references count="2">
          <reference field="4294967294" count="1" selected="0">
            <x v="0"/>
          </reference>
          <reference field="1" count="1" selected="0">
            <x v="5"/>
          </reference>
        </references>
      </pivotArea>
    </chartFormat>
    <chartFormat chart="5" format="16">
      <pivotArea type="data" outline="0" fieldPosition="0">
        <references count="2">
          <reference field="4294967294" count="1" selected="0">
            <x v="0"/>
          </reference>
          <reference field="1" count="1" selected="0">
            <x v="6"/>
          </reference>
        </references>
      </pivotArea>
    </chartFormat>
    <chartFormat chart="5" format="17">
      <pivotArea type="data" outline="0" fieldPosition="0">
        <references count="2">
          <reference field="4294967294" count="1" selected="0">
            <x v="0"/>
          </reference>
          <reference field="1" count="1" selected="0">
            <x v="7"/>
          </reference>
        </references>
      </pivotArea>
    </chartFormat>
    <chartFormat chart="5" format="18">
      <pivotArea type="data" outline="0" fieldPosition="0">
        <references count="2">
          <reference field="4294967294" count="1" selected="0">
            <x v="0"/>
          </reference>
          <reference field="1" count="1" selected="0">
            <x v="8"/>
          </reference>
        </references>
      </pivotArea>
    </chartFormat>
    <chartFormat chart="7" format="28" series="1">
      <pivotArea type="data" outline="0" fieldPosition="0">
        <references count="1">
          <reference field="4294967294" count="1" selected="0">
            <x v="0"/>
          </reference>
        </references>
      </pivotArea>
    </chartFormat>
    <chartFormat chart="7" format="29">
      <pivotArea type="data" outline="0" fieldPosition="0">
        <references count="2">
          <reference field="4294967294" count="1" selected="0">
            <x v="0"/>
          </reference>
          <reference field="1" count="1" selected="0">
            <x v="0"/>
          </reference>
        </references>
      </pivotArea>
    </chartFormat>
    <chartFormat chart="7" format="30">
      <pivotArea type="data" outline="0" fieldPosition="0">
        <references count="2">
          <reference field="4294967294" count="1" selected="0">
            <x v="0"/>
          </reference>
          <reference field="1" count="1" selected="0">
            <x v="1"/>
          </reference>
        </references>
      </pivotArea>
    </chartFormat>
    <chartFormat chart="7" format="31">
      <pivotArea type="data" outline="0" fieldPosition="0">
        <references count="2">
          <reference field="4294967294" count="1" selected="0">
            <x v="0"/>
          </reference>
          <reference field="1" count="1" selected="0">
            <x v="2"/>
          </reference>
        </references>
      </pivotArea>
    </chartFormat>
    <chartFormat chart="7" format="32">
      <pivotArea type="data" outline="0" fieldPosition="0">
        <references count="2">
          <reference field="4294967294" count="1" selected="0">
            <x v="0"/>
          </reference>
          <reference field="1" count="1" selected="0">
            <x v="4"/>
          </reference>
        </references>
      </pivotArea>
    </chartFormat>
    <chartFormat chart="7" format="33">
      <pivotArea type="data" outline="0" fieldPosition="0">
        <references count="2">
          <reference field="4294967294" count="1" selected="0">
            <x v="0"/>
          </reference>
          <reference field="1" count="1" selected="0">
            <x v="5"/>
          </reference>
        </references>
      </pivotArea>
    </chartFormat>
    <chartFormat chart="7" format="34">
      <pivotArea type="data" outline="0" fieldPosition="0">
        <references count="2">
          <reference field="4294967294" count="1" selected="0">
            <x v="0"/>
          </reference>
          <reference field="1" count="1" selected="0">
            <x v="6"/>
          </reference>
        </references>
      </pivotArea>
    </chartFormat>
    <chartFormat chart="7" format="35">
      <pivotArea type="data" outline="0" fieldPosition="0">
        <references count="2">
          <reference field="4294967294" count="1" selected="0">
            <x v="0"/>
          </reference>
          <reference field="1" count="1" selected="0">
            <x v="7"/>
          </reference>
        </references>
      </pivotArea>
    </chartFormat>
    <chartFormat chart="7" format="36">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CDABFF-C3FA-433B-A8CD-BAF69186E08B}"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YEAR">
  <location ref="E28:F35" firstHeaderRow="1" firstDataRow="1" firstDataCol="1"/>
  <pivotFields count="5">
    <pivotField showAll="0"/>
    <pivotField axis="axisRow" showAll="0">
      <items count="7">
        <item x="0"/>
        <item x="1"/>
        <item x="2"/>
        <item x="3"/>
        <item x="4"/>
        <item x="5"/>
        <item t="default"/>
      </items>
    </pivotField>
    <pivotField showAll="0"/>
    <pivotField showAll="0"/>
    <pivotField dataField="1" showAll="0"/>
  </pivotFields>
  <rowFields count="1">
    <field x="1"/>
  </rowFields>
  <rowItems count="7">
    <i>
      <x/>
    </i>
    <i>
      <x v="1"/>
    </i>
    <i>
      <x v="2"/>
    </i>
    <i>
      <x v="3"/>
    </i>
    <i>
      <x v="4"/>
    </i>
    <i>
      <x v="5"/>
    </i>
    <i t="grand">
      <x/>
    </i>
  </rowItems>
  <colItems count="1">
    <i/>
  </colItems>
  <dataFields count="1">
    <dataField name=" YoY CPI" fld="4" showDataAs="percentOfCol" baseField="1" baseItem="0" numFmtId="10"/>
  </dataFields>
  <formats count="10">
    <format dxfId="97">
      <pivotArea type="all" dataOnly="0" outline="0" fieldPosition="0"/>
    </format>
    <format dxfId="96">
      <pivotArea dataOnly="0" fieldPosition="0">
        <references count="1">
          <reference field="1" count="1">
            <x v="2"/>
          </reference>
        </references>
      </pivotArea>
    </format>
    <format dxfId="95">
      <pivotArea type="all" dataOnly="0" outline="0" fieldPosition="0"/>
    </format>
    <format dxfId="94">
      <pivotArea outline="0" collapsedLevelsAreSubtotals="1" fieldPosition="0"/>
    </format>
    <format dxfId="93">
      <pivotArea field="1" type="button" dataOnly="0" labelOnly="1" outline="0" axis="axisRow" fieldPosition="0"/>
    </format>
    <format dxfId="92">
      <pivotArea dataOnly="0" labelOnly="1" fieldPosition="0">
        <references count="1">
          <reference field="1" count="0"/>
        </references>
      </pivotArea>
    </format>
    <format dxfId="91">
      <pivotArea dataOnly="0" labelOnly="1" grandRow="1" outline="0" fieldPosition="0"/>
    </format>
    <format dxfId="90">
      <pivotArea dataOnly="0" labelOnly="1" outline="0" axis="axisValues" fieldPosition="0"/>
    </format>
    <format dxfId="89">
      <pivotArea field="1" type="button" dataOnly="0" labelOnly="1" outline="0" axis="axisRow" fieldPosition="0"/>
    </format>
    <format dxfId="88">
      <pivotArea dataOnly="0" labelOnly="1" outline="0" axis="axisValues" fieldPosition="0"/>
    </format>
  </formats>
  <chartFormats count="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3"/>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1" format="4">
      <pivotArea type="data" outline="0" fieldPosition="0">
        <references count="2">
          <reference field="4294967294" count="1" selected="0">
            <x v="0"/>
          </reference>
          <reference field="1" count="1" selected="0">
            <x v="0"/>
          </reference>
        </references>
      </pivotArea>
    </chartFormat>
    <chartFormat chart="1" format="5">
      <pivotArea type="data" outline="0" fieldPosition="0">
        <references count="2">
          <reference field="4294967294" count="1" selected="0">
            <x v="0"/>
          </reference>
          <reference field="1" count="1" selected="0">
            <x v="5"/>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1" count="1" selected="0">
            <x v="1"/>
          </reference>
        </references>
      </pivotArea>
    </chartFormat>
    <chartFormat chart="12" format="1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1D5DC3-742C-4FBA-8064-97D7290A2CDF}"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YEAR">
  <location ref="AD41:AG47" firstHeaderRow="0" firstDataRow="1" firstDataCol="1"/>
  <pivotFields count="28">
    <pivotField showAll="0"/>
    <pivotField axis="axisRow" showAll="0">
      <items count="6">
        <item x="0"/>
        <item x="1"/>
        <item x="2"/>
        <item x="3"/>
        <item x="4"/>
        <item t="default"/>
      </items>
    </pivotField>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dataField="1" numFmtId="165" showAll="0"/>
    <pivotField numFmtId="2" showAll="0"/>
    <pivotField dataField="1" numFmtId="10" showAll="0"/>
    <pivotField numFmtId="2" showAll="0"/>
    <pivotField dataField="1" numFmtId="165" showAll="0"/>
  </pivotFields>
  <rowFields count="1">
    <field x="1"/>
  </rowFields>
  <rowItems count="6">
    <i>
      <x/>
    </i>
    <i>
      <x v="1"/>
    </i>
    <i>
      <x v="2"/>
    </i>
    <i>
      <x v="3"/>
    </i>
    <i>
      <x v="4"/>
    </i>
    <i t="grand">
      <x/>
    </i>
  </rowItems>
  <colFields count="1">
    <field x="-2"/>
  </colFields>
  <colItems count="3">
    <i>
      <x/>
    </i>
    <i i="1">
      <x v="1"/>
    </i>
    <i i="2">
      <x v="2"/>
    </i>
  </colItems>
  <dataFields count="3">
    <dataField name="% INFLATIONOF FOOD" fld="23" showDataAs="percentOfCol" baseField="1" baseItem="0" numFmtId="165"/>
    <dataField name="% INFLATION OF ESSENTIAL" fld="25" showDataAs="percentOfCol" baseField="1" baseItem="0" numFmtId="10"/>
    <dataField name="% INFLATION OF HEALTH" fld="27" showDataAs="percentOfCol" baseField="1" baseItem="0" numFmtId="165"/>
  </dataFields>
  <formats count="13">
    <format dxfId="62">
      <pivotArea type="all" dataOnly="0" outline="0" fieldPosition="0"/>
    </format>
    <format dxfId="61">
      <pivotArea outline="0" collapsedLevelsAreSubtotals="1" fieldPosition="0"/>
    </format>
    <format dxfId="60">
      <pivotArea field="1" type="button" dataOnly="0" labelOnly="1" outline="0" axis="axisRow" fieldPosition="0"/>
    </format>
    <format dxfId="59">
      <pivotArea dataOnly="0" labelOnly="1" fieldPosition="0">
        <references count="1">
          <reference field="1" count="0"/>
        </references>
      </pivotArea>
    </format>
    <format dxfId="58">
      <pivotArea dataOnly="0" labelOnly="1" grandRow="1" outline="0" fieldPosition="0"/>
    </format>
    <format dxfId="57">
      <pivotArea dataOnly="0" labelOnly="1" outline="0" fieldPosition="0">
        <references count="1">
          <reference field="4294967294" count="3">
            <x v="0"/>
            <x v="1"/>
            <x v="2"/>
          </reference>
        </references>
      </pivotArea>
    </format>
    <format dxfId="56">
      <pivotArea dataOnly="0" fieldPosition="0">
        <references count="1">
          <reference field="1" count="1">
            <x v="2"/>
          </reference>
        </references>
      </pivotArea>
    </format>
    <format dxfId="55">
      <pivotArea type="all" dataOnly="0" outline="0" fieldPosition="0"/>
    </format>
    <format dxfId="54">
      <pivotArea outline="0" collapsedLevelsAreSubtotals="1" fieldPosition="0"/>
    </format>
    <format dxfId="53">
      <pivotArea field="1" type="button" dataOnly="0" labelOnly="1" outline="0" axis="axisRow" fieldPosition="0"/>
    </format>
    <format dxfId="52">
      <pivotArea dataOnly="0" labelOnly="1" fieldPosition="0">
        <references count="1">
          <reference field="1" count="0"/>
        </references>
      </pivotArea>
    </format>
    <format dxfId="51">
      <pivotArea dataOnly="0" labelOnly="1" grandRow="1" outline="0" fieldPosition="0"/>
    </format>
    <format dxfId="50">
      <pivotArea dataOnly="0" labelOnly="1" outline="0" fieldPosition="0">
        <references count="1">
          <reference field="4294967294" count="3">
            <x v="0"/>
            <x v="1"/>
            <x v="2"/>
          </reference>
        </references>
      </pivotArea>
    </format>
  </formats>
  <chartFormats count="10">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4" format="2" series="1">
      <pivotArea type="data" outline="0" fieldPosition="0">
        <references count="1">
          <reference field="4294967294" count="1" selected="0">
            <x v="2"/>
          </reference>
        </references>
      </pivotArea>
    </chartFormat>
    <chartFormat chart="24" format="3">
      <pivotArea type="data" outline="0" fieldPosition="0">
        <references count="2">
          <reference field="4294967294" count="1" selected="0">
            <x v="1"/>
          </reference>
          <reference field="1" count="1" selected="0">
            <x v="1"/>
          </reference>
        </references>
      </pivotArea>
    </chartFormat>
    <chartFormat chart="24" format="4">
      <pivotArea type="data" outline="0" fieldPosition="0">
        <references count="2">
          <reference field="4294967294" count="1" selected="0">
            <x v="0"/>
          </reference>
          <reference field="1" count="1" selected="0">
            <x v="2"/>
          </reference>
        </references>
      </pivotArea>
    </chartFormat>
    <chartFormat chart="24" format="5">
      <pivotArea type="data" outline="0" fieldPosition="0">
        <references count="2">
          <reference field="4294967294" count="1" selected="0">
            <x v="2"/>
          </reference>
          <reference field="1" count="1" selected="0">
            <x v="2"/>
          </reference>
        </references>
      </pivotArea>
    </chartFormat>
    <chartFormat chart="28" format="10" series="1">
      <pivotArea type="data" outline="0" fieldPosition="0">
        <references count="1">
          <reference field="4294967294" count="1" selected="0">
            <x v="0"/>
          </reference>
        </references>
      </pivotArea>
    </chartFormat>
    <chartFormat chart="28" format="11" series="1">
      <pivotArea type="data" outline="0" fieldPosition="0">
        <references count="1">
          <reference field="4294967294" count="1" selected="0">
            <x v="1"/>
          </reference>
        </references>
      </pivotArea>
    </chartFormat>
    <chartFormat chart="28" format="12" series="1">
      <pivotArea type="data" outline="0" fieldPosition="0">
        <references count="1">
          <reference field="4294967294" count="1" selected="0">
            <x v="2"/>
          </reference>
        </references>
      </pivotArea>
    </chartFormat>
    <chartFormat chart="28" format="13">
      <pivotArea type="data" outline="0" fieldPosition="0">
        <references count="2">
          <reference field="4294967294" count="1" selected="0">
            <x v="2"/>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2FC29F-604C-48E9-84EB-24A42A6CE68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 CATEGORY">
  <location ref="E14:F24" firstHeaderRow="1" firstDataRow="1" firstDataCol="1"/>
  <pivotFields count="31">
    <pivotField showAll="0"/>
    <pivotField axis="axisRow" showAll="0" sortType="ascending">
      <items count="10">
        <item x="6"/>
        <item x="0"/>
        <item x="2"/>
        <item x="8"/>
        <item x="4"/>
        <item x="3"/>
        <item x="1"/>
        <item x="7"/>
        <item x="5"/>
        <item t="default"/>
      </items>
    </pivotField>
    <pivotField dataField="1"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0">
    <i>
      <x/>
    </i>
    <i>
      <x v="1"/>
    </i>
    <i>
      <x v="2"/>
    </i>
    <i>
      <x v="3"/>
    </i>
    <i>
      <x v="4"/>
    </i>
    <i>
      <x v="5"/>
    </i>
    <i>
      <x v="6"/>
    </i>
    <i>
      <x v="7"/>
    </i>
    <i>
      <x v="8"/>
    </i>
    <i t="grand">
      <x/>
    </i>
  </rowItems>
  <colItems count="1">
    <i/>
  </colItems>
  <dataFields count="1">
    <dataField name="%CORRELATION" fld="2" showDataAs="percentOfCol" baseField="1" baseItem="0" numFmtId="10"/>
  </dataFields>
  <formats count="8">
    <format dxfId="18">
      <pivotArea collapsedLevelsAreSubtotals="1" fieldPosition="0">
        <references count="1">
          <reference field="1" count="1">
            <x v="1"/>
          </reference>
        </references>
      </pivotArea>
    </format>
    <format dxfId="17">
      <pivotArea dataOnly="0" labelOnly="1" fieldPosition="0">
        <references count="1">
          <reference field="1" count="1">
            <x v="1"/>
          </reference>
        </references>
      </pivotArea>
    </format>
    <format dxfId="16">
      <pivotArea type="all" dataOnly="0" outline="0" fieldPosition="0"/>
    </format>
    <format dxfId="15">
      <pivotArea outline="0" collapsedLevelsAreSubtotals="1" fieldPosition="0"/>
    </format>
    <format dxfId="14">
      <pivotArea field="1" type="button" dataOnly="0" labelOnly="1" outline="0" axis="axisRow" fieldPosition="0"/>
    </format>
    <format dxfId="13">
      <pivotArea dataOnly="0" labelOnly="1" fieldPosition="0">
        <references count="1">
          <reference field="1" count="0"/>
        </references>
      </pivotArea>
    </format>
    <format dxfId="12">
      <pivotArea dataOnly="0" labelOnly="1" grandRow="1" outline="0" fieldPosition="0"/>
    </format>
    <format dxfId="11">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10E9CB-1DFC-4F52-9309-287E38A3689E}"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BP35:BQ43" firstHeaderRow="1" firstDataRow="1" firstDataCol="1"/>
  <pivotFields count="31">
    <pivotField showAll="0"/>
    <pivotField axis="axisRow" showAll="0">
      <items count="10">
        <item x="6"/>
        <item x="0"/>
        <item x="2"/>
        <item h="1" x="8"/>
        <item x="4"/>
        <item x="3"/>
        <item x="1"/>
        <item h="1" x="7"/>
        <item x="5"/>
        <item t="default"/>
      </items>
    </pivotField>
    <pivotField dataField="1"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4"/>
    </i>
    <i>
      <x v="5"/>
    </i>
    <i>
      <x v="6"/>
    </i>
    <i>
      <x v="8"/>
    </i>
    <i t="grand">
      <x/>
    </i>
  </rowItems>
  <colItems count="1">
    <i/>
  </colItems>
  <dataFields count="1">
    <dataField name="% CORRELATION" fld="2" showDataAs="percentOfCol" baseField="1" baseItem="0" numFmtId="10"/>
  </dataFields>
  <formats count="2">
    <format dxfId="7">
      <pivotArea collapsedLevelsAreSubtotals="1" fieldPosition="0">
        <references count="1">
          <reference field="1" count="1">
            <x v="1"/>
          </reference>
        </references>
      </pivotArea>
    </format>
    <format dxfId="6">
      <pivotArea dataOnly="0" labelOnly="1" fieldPosition="0">
        <references count="1">
          <reference field="1" count="1">
            <x v="1"/>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80E780-5BB4-48BB-B8A3-8D95552751A6}"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AJ35:AK43" firstHeaderRow="1" firstDataRow="1" firstDataCol="1"/>
  <pivotFields count="31">
    <pivotField showAll="0"/>
    <pivotField axis="axisRow" showAll="0">
      <items count="11">
        <item x="6"/>
        <item x="0"/>
        <item x="2"/>
        <item h="1" x="8"/>
        <item x="4"/>
        <item x="3"/>
        <item x="1"/>
        <item h="1" x="7"/>
        <item x="5"/>
        <item h="1" x="9"/>
        <item t="default"/>
      </items>
    </pivotField>
    <pivotField dataField="1"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4"/>
    </i>
    <i>
      <x v="5"/>
    </i>
    <i>
      <x v="6"/>
    </i>
    <i>
      <x v="8"/>
    </i>
    <i t="grand">
      <x/>
    </i>
  </rowItems>
  <colItems count="1">
    <i/>
  </colItems>
  <dataFields count="1">
    <dataField name="% CORRELATION" fld="2" showDataAs="percentOfCol" baseField="1" baseItem="0" numFmtId="10"/>
  </dataFields>
  <formats count="1">
    <format dxfId="8">
      <pivotArea dataOnly="0" fieldPosition="0">
        <references count="1">
          <reference field="1" count="1">
            <x v="1"/>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30DA81-D595-4628-B413-213952C6B6E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 CATEGRY">
  <location ref="D35:E45" firstHeaderRow="1" firstDataRow="1" firstDataCol="1"/>
  <pivotFields count="31">
    <pivotField showAll="0"/>
    <pivotField axis="axisRow" showAll="0">
      <items count="10">
        <item x="6"/>
        <item x="0"/>
        <item x="2"/>
        <item x="8"/>
        <item x="4"/>
        <item x="3"/>
        <item x="1"/>
        <item x="7"/>
        <item x="5"/>
        <item t="default"/>
      </items>
    </pivotField>
    <pivotField dataField="1"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0">
    <i>
      <x/>
    </i>
    <i>
      <x v="1"/>
    </i>
    <i>
      <x v="2"/>
    </i>
    <i>
      <x v="3"/>
    </i>
    <i>
      <x v="4"/>
    </i>
    <i>
      <x v="5"/>
    </i>
    <i>
      <x v="6"/>
    </i>
    <i>
      <x v="7"/>
    </i>
    <i>
      <x v="8"/>
    </i>
    <i t="grand">
      <x/>
    </i>
  </rowItems>
  <colItems count="1">
    <i/>
  </colItems>
  <dataFields count="1">
    <dataField name="%CORRELATION" fld="2" showDataAs="percentOfCol" baseField="1" baseItem="0" numFmtId="10"/>
  </dataFields>
  <formats count="2">
    <format dxfId="10">
      <pivotArea collapsedLevelsAreSubtotals="1" fieldPosition="0">
        <references count="1">
          <reference field="1" count="1">
            <x v="1"/>
          </reference>
        </references>
      </pivotArea>
    </format>
    <format dxfId="9">
      <pivotArea dataOnly="0" labelOnly="1" fieldPosition="0">
        <references count="1">
          <reference field="1" count="1">
            <x v="1"/>
          </reference>
        </references>
      </pivotArea>
    </format>
  </formats>
  <chartFormats count="4">
    <chartFormat chart="3"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08A6B86-4423-4C28-B397-F6F58EA72B59}" autoFormatId="16" applyNumberFormats="0" applyBorderFormats="0" applyFontFormats="0" applyPatternFormats="0" applyAlignmentFormats="0" applyWidthHeightFormats="0">
  <queryTableRefresh nextId="33">
    <queryTableFields count="32">
      <queryTableField id="1" name="Sector" tableColumnId="1"/>
      <queryTableField id="2" name="Year" tableColumnId="2"/>
      <queryTableField id="3" name="Month" tableColumnId="3"/>
      <queryTableField id="31" dataBound="0" tableColumnId="32"/>
      <queryTableField id="32" dataBound="0" tableColumnId="33"/>
      <queryTableField id="4" name="Cereals and products" tableColumnId="4"/>
      <queryTableField id="5" name="Meat and fish" tableColumnId="5"/>
      <queryTableField id="6" name="Egg" tableColumnId="6"/>
      <queryTableField id="7" name="Milk and products" tableColumnId="7"/>
      <queryTableField id="8" name="Oils and fats" tableColumnId="8"/>
      <queryTableField id="9" name="Fruits" tableColumnId="9"/>
      <queryTableField id="10" name="Vegetables" tableColumnId="10"/>
      <queryTableField id="11" name="Pulses and products" tableColumnId="11"/>
      <queryTableField id="12" name="Sugar and Confectionery" tableColumnId="12"/>
      <queryTableField id="13" name="Spices" tableColumnId="13"/>
      <queryTableField id="14" name="Non-alcoholic beverages" tableColumnId="14"/>
      <queryTableField id="15" name="Prepared meals, snacks, sweets etc." tableColumnId="15"/>
      <queryTableField id="16" name="Food and beverages" tableColumnId="16"/>
      <queryTableField id="17" name="Pan, tobacco and intoxicants" tableColumnId="17"/>
      <queryTableField id="18" name="Clothing" tableColumnId="18"/>
      <queryTableField id="19" name="Footwear" tableColumnId="19"/>
      <queryTableField id="20" name="Clothing and footwear" tableColumnId="20"/>
      <queryTableField id="21" name="Housing" tableColumnId="21"/>
      <queryTableField id="22" name="Fuel and light" tableColumnId="22"/>
      <queryTableField id="23" name="Household goods and services" tableColumnId="23"/>
      <queryTableField id="24" name="Health" tableColumnId="24"/>
      <queryTableField id="25" name="Transport and communication" tableColumnId="25"/>
      <queryTableField id="26" name="Recreation and amusement" tableColumnId="26"/>
      <queryTableField id="27" name="Education" tableColumnId="27"/>
      <queryTableField id="28" name="Personal care and effects" tableColumnId="28"/>
      <queryTableField id="29" name="Miscellaneous" tableColumnId="29"/>
      <queryTableField id="30" name="General index" tableColumnId="3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A68F156-557C-4D29-9483-4D1E0C4DD1C7}" sourceName="TYPE">
  <pivotTables>
    <pivotTable tabId="12" name="PivotTable1"/>
    <pivotTable tabId="13" name="PivotTable5"/>
  </pivotTables>
  <data>
    <tabular pivotCacheId="694586329">
      <items count="9">
        <i x="6" s="1"/>
        <i x="0" s="1"/>
        <i x="2" s="1"/>
        <i x="8" s="1"/>
        <i x="4" s="1"/>
        <i x="3" s="1"/>
        <i x="1" s="1"/>
        <i x="7"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 xr10:uid="{C9C6E8E1-8F32-4225-A6BD-79E36F800C57}" sourceName="PERIOD">
  <pivotTables>
    <pivotTable tabId="9" name="PivotTable2"/>
  </pivotTables>
  <data>
    <tabular pivotCacheId="377322842">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BDEDF6E8-60DB-40E8-A040-81C23C07EE16}" sourceName="Sector">
  <extLst>
    <x:ext xmlns:x15="http://schemas.microsoft.com/office/spreadsheetml/2010/11/main" uri="{2F2917AC-EB37-4324-AD4E-5DD8C200BD13}">
      <x15:tableSlicerCache tableId="1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xr10:uid="{01C9772B-6DF6-4310-ADB0-B4F0AA6F5D56}" cache="Slicer_Sector" caption="Sector" style="SlicerStyleOther1" rowHeight="93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xr10:uid="{CCB9661A-6B3F-4F4A-AB3A-E287F10E0218}" cache="Slicer_PERIOD" caption="PERIOD" style="SlicerStyleOther1" rowHeight="50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CDBFB781-47CF-49DF-865C-EC4E930D396A}" cache="Slicer_TYPE" caption="TYPE" style="SlicerStyleLight5" rowHeight="247650"/>
  <slicer name="PERIOD 1" xr10:uid="{2C311535-D5B3-40B8-ABFE-C51E5E9C1497}" cache="Slicer_PERIOD" caption="PERIOD" style="SlicerStyleLight5" rowHeight="50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1" xr10:uid="{C91408C2-9137-4898-BEC8-CFF829C0B3A3}" cache="Slicer_Sector" caption="Sector" style="SlicerStyleLight5"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E41D9B-71C8-40CA-81B2-C8C7313ACA01}" name="All_India_Index_Upto_April23__1" displayName="All_India_Index_Upto_April23__1" ref="A1:AF374" tableType="queryTable" totalsRowCount="1">
  <autoFilter ref="A1:AF373" xr:uid="{C3E41D9B-71C8-40CA-81B2-C8C7313ACA01}"/>
  <tableColumns count="32">
    <tableColumn id="1" xr3:uid="{F3DBE74C-F93D-487A-8700-CAD19D777992}" uniqueName="1" name="Sector" queryTableFieldId="1" dataDxfId="182"/>
    <tableColumn id="2" xr3:uid="{D009E4D0-BCD5-4771-B643-F25727984DA3}" uniqueName="2" name="Year" queryTableFieldId="2"/>
    <tableColumn id="3" xr3:uid="{0FC38120-3373-41A3-A6DC-0E275D1EB6A9}" uniqueName="3" name="Month" queryTableFieldId="3" dataDxfId="181"/>
    <tableColumn id="32" xr3:uid="{C878094A-AD56-480A-BBC5-A4422239272A}" uniqueName="32" name="DDMM" queryTableFieldId="31" dataDxfId="180">
      <calculatedColumnFormula>CONCATENATE(All_India_Index_Upto_April23__1[[#This Row],[Month]],"-",All_India_Index_Upto_April23__1[[#This Row],[Year]])</calculatedColumnFormula>
    </tableColumn>
    <tableColumn id="33" xr3:uid="{1F33CE2E-B95D-45C6-AFB4-5F9CA227E3EF}" uniqueName="33" name="PERIOD" queryTableFieldId="32" dataDxfId="179">
      <calculatedColumnFormula>IF(All_India_Index_Upto_April23__1[[#This Row],[Year]]&lt;2019,"Pre-covid","Post-covid")</calculatedColumnFormula>
    </tableColumn>
    <tableColumn id="4" xr3:uid="{ACB2CD9D-C8B2-4539-81F0-4C87578520F8}" uniqueName="4" name="Cereals and products" queryTableFieldId="4"/>
    <tableColumn id="5" xr3:uid="{5424C5E9-C17B-416C-952B-CC92B35E7993}" uniqueName="5" name="Meat and fish" queryTableFieldId="5"/>
    <tableColumn id="6" xr3:uid="{04239296-5511-4CE2-8132-E7DD6C96402C}" uniqueName="6" name="Egg" queryTableFieldId="6"/>
    <tableColumn id="7" xr3:uid="{BD8E76F5-1233-4E1D-ACB9-A2FC8F43CAC1}" uniqueName="7" name="Milk and products" queryTableFieldId="7"/>
    <tableColumn id="8" xr3:uid="{DCF1B21F-E225-4637-802A-A62DB215BA5A}" uniqueName="8" name="Oils and fats" queryTableFieldId="8"/>
    <tableColumn id="9" xr3:uid="{A28C4865-716F-44D3-AD5B-3E5C48FC20A7}" uniqueName="9" name="Fruits" queryTableFieldId="9"/>
    <tableColumn id="10" xr3:uid="{A0036FFE-2688-4A51-9472-62289EB78116}" uniqueName="10" name="Vegetables" queryTableFieldId="10"/>
    <tableColumn id="11" xr3:uid="{9E01BA4B-4A06-441F-911C-1295E897213D}" uniqueName="11" name="Pulses and products" queryTableFieldId="11"/>
    <tableColumn id="12" xr3:uid="{32E052E3-6E9C-46DF-95BC-BFBD0F71CDD6}" uniqueName="12" name="Sugar and Confectionery" queryTableFieldId="12"/>
    <tableColumn id="13" xr3:uid="{E8DB4B20-D268-4AF8-A6EA-C0D2023BD6D4}" uniqueName="13" name="Spices" queryTableFieldId="13"/>
    <tableColumn id="14" xr3:uid="{E5507F77-245A-483B-9D94-6CA3AC6CA116}" uniqueName="14" name="Non-alcoholic beverages" queryTableFieldId="14"/>
    <tableColumn id="15" xr3:uid="{14605048-B26B-4D9A-9329-349F2EB3EE53}" uniqueName="15" name="Prepared meals, snacks, sweets etc." queryTableFieldId="15"/>
    <tableColumn id="16" xr3:uid="{D260FECE-5915-4349-8FAE-4A042923BF4E}" uniqueName="16" name="Food and beverages" queryTableFieldId="16"/>
    <tableColumn id="17" xr3:uid="{9FEAE8BF-048E-4CD0-B062-1D388B7CA8EC}" uniqueName="17" name="Pan, tobacco and intoxicants" queryTableFieldId="17"/>
    <tableColumn id="18" xr3:uid="{75539022-3AD4-481D-8797-AEEC0D00EC73}" uniqueName="18" name="Clothing" queryTableFieldId="18"/>
    <tableColumn id="19" xr3:uid="{EEBBBB01-2C5C-4A1D-BF79-0B234286A6CC}" uniqueName="19" name="Footwear" queryTableFieldId="19"/>
    <tableColumn id="20" xr3:uid="{870BAE1F-6A70-46B0-AFCE-C9C3957DD902}" uniqueName="20" name="Clothing and footwear" queryTableFieldId="20"/>
    <tableColumn id="21" xr3:uid="{73AE2579-CDDC-4C01-B28C-B7C95065F626}" uniqueName="21" name="Housing" totalsRowFunction="average" queryTableFieldId="21" dataDxfId="178"/>
    <tableColumn id="22" xr3:uid="{224FCA25-7AE7-457F-98B7-CA61CC8DA151}" uniqueName="22" name="Fuel and light" queryTableFieldId="22"/>
    <tableColumn id="23" xr3:uid="{10C8E9AB-AC61-4270-94AD-6FD8E3100634}" uniqueName="23" name="Household goods and services" queryTableFieldId="23"/>
    <tableColumn id="24" xr3:uid="{4919DE99-26ED-4A48-BCC2-049CC21AA940}" uniqueName="24" name="Health" queryTableFieldId="24"/>
    <tableColumn id="25" xr3:uid="{FCA4911F-9D16-4BB0-BC5B-8451355F2656}" uniqueName="25" name="Transport and communication" queryTableFieldId="25"/>
    <tableColumn id="26" xr3:uid="{D0B38D0F-9CF8-4E72-BC41-240C91934432}" uniqueName="26" name="Recreation and amusement" queryTableFieldId="26"/>
    <tableColumn id="27" xr3:uid="{8514DE7F-B85A-4C23-827A-BF150323618C}" uniqueName="27" name="Education" queryTableFieldId="27"/>
    <tableColumn id="28" xr3:uid="{0A9965E5-C32D-444F-88E3-8992994FDFC3}" uniqueName="28" name="Personal care and effects" queryTableFieldId="28"/>
    <tableColumn id="29" xr3:uid="{F44329B8-490A-47C5-A1C3-FCCE45E7F2C8}" uniqueName="29" name="Miscellaneous" queryTableFieldId="29"/>
    <tableColumn id="30" xr3:uid="{12CE4898-3721-4E78-9931-76FF945F2438}" uniqueName="30" name="General index" queryTableField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F83A7B-787B-4844-8473-7AA1AC1E54B7}" name="Table2" displayName="Table2" ref="C6:F42" headerRowCount="0" totalsRowCount="1" headerRowDxfId="145" dataDxfId="143" totalsRowDxfId="141" headerRowBorderDxfId="144" tableBorderDxfId="142">
  <tableColumns count="4">
    <tableColumn id="1" xr3:uid="{0611FBBF-42E3-4CBA-870F-F7022C6B194A}" name="Column1" totalsRowLabel="TOTAL SUM " headerRowDxfId="140" dataDxfId="139" totalsRowDxfId="138"/>
    <tableColumn id="4" xr3:uid="{ACF8F709-AE82-4146-86B5-91E15A3E0BA2}" name="Column4" headerRowDxfId="137" totalsRowDxfId="136"/>
    <tableColumn id="2" xr3:uid="{472ABAF3-D080-49E3-8629-D3BDC813E1BB}" name="Column2" totalsRowFunction="sum" headerRowDxfId="135" dataDxfId="134" totalsRowDxfId="133"/>
    <tableColumn id="3" xr3:uid="{4BED3304-5929-45DC-BE6F-3B75CAD93E2B}" name="Column3" headerRowDxfId="132" dataDxfId="131" totalsRowDxfId="130" dataCellStyle="Percent">
      <calculatedColumnFormula>Table2[[#This Row],[Column2]]/Table2[[#Totals],[Column2]]</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BAEE91-D9DF-4C9E-874B-C7AA2411037F}" name="Table24" displayName="Table24" ref="C48:F84" headerRowCount="0" totalsRowCount="1" headerRowDxfId="129" dataDxfId="127" totalsRowDxfId="125" headerRowBorderDxfId="128" tableBorderDxfId="126">
  <tableColumns count="4">
    <tableColumn id="1" xr3:uid="{61E02BD5-27B7-4ABD-A59B-18B7750DF3C7}" name="Column1" totalsRowLabel="TOTAL SUM " headerRowDxfId="124" dataDxfId="123" totalsRowDxfId="122"/>
    <tableColumn id="4" xr3:uid="{0F5F1DB0-05E9-4067-A735-BD617FF2BEAC}" name="Column4" headerRowDxfId="121" totalsRowDxfId="120"/>
    <tableColumn id="2" xr3:uid="{A821BA6F-D50B-4327-BAF9-AF1AE2B5F68C}" name="Column2" totalsRowFunction="sum" headerRowDxfId="119" dataDxfId="118" totalsRowDxfId="117"/>
    <tableColumn id="3" xr3:uid="{9D48E243-05E0-4716-B778-798BF8CF7850}" name="Column3" headerRowDxfId="116" dataDxfId="115" totalsRowDxfId="114" dataCellStyle="Percent">
      <calculatedColumnFormula>Table24[[#This Row],[Column2]]/Table24[[#Totals],[Column2]]</calculatedColumnFormula>
    </tableColum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582C41-ADDF-4BEC-B969-9B411E7287D1}" name="Table245" displayName="Table245" ref="M6:P42" headerRowCount="0" totalsRowCount="1" headerRowDxfId="113" dataDxfId="111" totalsRowDxfId="109" headerRowBorderDxfId="112" tableBorderDxfId="110">
  <tableColumns count="4">
    <tableColumn id="1" xr3:uid="{4F9EBC25-5ACC-497A-ACBA-2998552FB39E}" name="Column1" totalsRowLabel="TOTAL SUM " headerRowDxfId="108" dataDxfId="107" totalsRowDxfId="106"/>
    <tableColumn id="4" xr3:uid="{12F182CC-08C9-41AA-8AA4-9B804557A865}" name="Column4" headerRowDxfId="105" totalsRowDxfId="104"/>
    <tableColumn id="2" xr3:uid="{1E25E640-E72A-4C22-94E9-F82F06648C74}" name="Column2" totalsRowFunction="sum" headerRowDxfId="103" dataDxfId="102" totalsRowDxfId="101"/>
    <tableColumn id="3" xr3:uid="{3D399423-0CBB-4FA8-A43E-48ACB94F7815}" name="Column3" headerRowDxfId="100" dataDxfId="99" totalsRowDxfId="98" dataCellStyle="Percent">
      <calculatedColumnFormula>Table245[[#This Row],[Column2]]/Table245[[#Totals],[Column2]]</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6335259-2794-4DBA-85C3-88C22FAABD97}" name="Table5" displayName="Table5" ref="B12:F24" totalsRowShown="0" headerRowDxfId="87" dataDxfId="86">
  <tableColumns count="5">
    <tableColumn id="1" xr3:uid="{704D929D-9A4C-499D-A823-4E90C5B34C03}" name="SECTOR" dataDxfId="85"/>
    <tableColumn id="2" xr3:uid="{72543627-A82D-45EE-A38C-F929870AFFCA}" name="YEAR" dataDxfId="84"/>
    <tableColumn id="3" xr3:uid="{1699E7CA-43FB-425F-B12B-A7FC11F601D4}" name="MONTH" dataDxfId="83"/>
    <tableColumn id="4" xr3:uid="{2B451B00-92DD-42E1-823C-060DB6860FE8}" name="GENERAL INDEX" dataDxfId="82"/>
    <tableColumn id="5" xr3:uid="{B2491065-201A-4454-9C41-A1E29A02B944}" name="YoY CPI" dataDxfId="81" dataCellStyle="Percen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D418494-9B3E-4949-9783-CFF0489CAC6A}" name="Table11" displayName="Table11" ref="A16:Q55" totalsRowShown="0" headerRowDxfId="80">
  <autoFilter ref="A16:Q55" xr:uid="{CD418494-9B3E-4949-9783-CFF0489CAC6A}">
    <filterColumn colId="0">
      <filters>
        <filter val="Rural"/>
      </filters>
    </filterColumn>
  </autoFilter>
  <tableColumns count="17">
    <tableColumn id="1" xr3:uid="{36BA8FCC-3593-44EA-84FA-585B4D19B24A}" name="Sector" dataDxfId="79"/>
    <tableColumn id="4" xr3:uid="{B37E52B7-3678-4A5D-B00C-61DC7C3CC5B9}" name="DDMM" dataDxfId="78"/>
    <tableColumn id="33" xr3:uid="{70E703C7-75D6-4828-A1BE-75B1A4B483BA}" name="MoM inflation" dataDxfId="77" dataCellStyle="Percent">
      <calculatedColumnFormula>(D20-Table11[[#This Row],[average]])/Table11[[#This Row],[average]]</calculatedColumnFormula>
    </tableColumn>
    <tableColumn id="34" xr3:uid="{16087809-6C3C-4A98-9ABA-0B9490C529E4}" name="average" dataDxfId="76">
      <calculatedColumnFormula>AVERAGE(Table11[[#This Row],[Cereals and products]:[Pan, tobacco and intoxicants]])</calculatedColumnFormula>
    </tableColumn>
    <tableColumn id="6" xr3:uid="{B72DD7DC-B78F-4E57-A232-DD39B1940972}" name="Cereals and products" dataDxfId="75"/>
    <tableColumn id="7" xr3:uid="{4D73461E-A782-4A8B-87A2-144B578B782A}" name="Meat and fish" dataDxfId="74"/>
    <tableColumn id="8" xr3:uid="{0B203158-17F4-4838-BC1E-F90AAA128A2A}" name="Egg" dataDxfId="73"/>
    <tableColumn id="9" xr3:uid="{3AD9E641-E0DA-4C49-9CB6-FA1B94B66B76}" name="Milk and products" dataDxfId="72"/>
    <tableColumn id="10" xr3:uid="{51EB8693-4799-475F-B672-931C18CA2BDD}" name="Oils and fats" dataDxfId="71"/>
    <tableColumn id="11" xr3:uid="{D4BCAECE-C7CA-4442-BA33-16447C20360E}" name="Fruits" dataDxfId="70"/>
    <tableColumn id="12" xr3:uid="{A360CE0D-5620-4EC4-8F76-23DA6E5F5F57}" name="Vegetables" dataDxfId="69"/>
    <tableColumn id="13" xr3:uid="{C9AF74AF-A908-468F-A99B-2B046652313F}" name="Pulses and products" dataDxfId="68"/>
    <tableColumn id="14" xr3:uid="{A3A99160-CD14-4818-9F9A-6F0CE5132694}" name="Sugar and Confectionery" dataDxfId="67"/>
    <tableColumn id="15" xr3:uid="{C01B3B5F-12D4-4470-ADA9-FBD96D7AC654}" name="Spices" dataDxfId="66"/>
    <tableColumn id="17" xr3:uid="{7DE62863-0AE4-4C90-A9DB-854761C58390}" name="Prepared meals, snacks, sweets etc." dataDxfId="65"/>
    <tableColumn id="18" xr3:uid="{FF4C6EF7-4259-4599-BAED-EF612FA48339}" name="Food and beverages" dataDxfId="64"/>
    <tableColumn id="19" xr3:uid="{86A95D2E-53A5-417A-A3F3-53CB614EEE1E}" name="Pan, tobacco and intoxicants" dataDxfId="63"/>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5B464B6-84C7-442C-A4A5-222BE8EC63BC}" name="Table6" displayName="Table6" ref="A3:AB30" totalsRowShown="0" headerRowDxfId="49" dataDxfId="48" tableBorderDxfId="47" dataCellStyle="Percent">
  <autoFilter ref="A3:AB30" xr:uid="{F5B464B6-84C7-442C-A4A5-222BE8EC63BC}"/>
  <tableColumns count="28">
    <tableColumn id="1" xr3:uid="{6792156E-30D8-4D4A-B22C-4A409F6D0DA9}" name="Sector" dataDxfId="46"/>
    <tableColumn id="2" xr3:uid="{F738029F-9048-4643-A0DB-AF0141DBD622}" name="Year" dataDxfId="45"/>
    <tableColumn id="3" xr3:uid="{2F762ECF-3B24-424D-99FF-81575542012D}" name="Month" dataDxfId="44"/>
    <tableColumn id="4" xr3:uid="{EE91B768-A3FF-402C-99D7-95D4C242E39B}" name="PERIOD" dataDxfId="43"/>
    <tableColumn id="5" xr3:uid="{B2290146-6D7D-438F-B562-63114B109652}" name="Cereals and products" dataDxfId="42"/>
    <tableColumn id="6" xr3:uid="{9372C8C2-5174-4B05-9984-4DE6B031658E}" name="Meat and fish" dataDxfId="41"/>
    <tableColumn id="7" xr3:uid="{E4CF6FBC-D99E-4031-A106-86FB8A6283B8}" name="Egg" dataDxfId="40"/>
    <tableColumn id="8" xr3:uid="{36A3452E-E9BE-4EFC-A94B-DFB136D5F4ED}" name="Milk and products" dataDxfId="39"/>
    <tableColumn id="9" xr3:uid="{B3E52F4E-02C4-44AD-ADDA-71F2DF9A68A2}" name="Oils and fats" dataDxfId="38"/>
    <tableColumn id="10" xr3:uid="{77C7E1A1-F4B4-47DE-9BC7-70DA2E36B8C7}" name="Fruits" dataDxfId="37"/>
    <tableColumn id="11" xr3:uid="{4CE5918F-D861-4365-A052-E1E6DFB43A9D}" name="Vegetables" dataDxfId="36"/>
    <tableColumn id="12" xr3:uid="{98D9CB47-8DC6-4F06-9D73-D232C247D02C}" name="Pulses and products" dataDxfId="35"/>
    <tableColumn id="13" xr3:uid="{6832BB56-BB7A-4A97-B79C-E1DE6637BFDA}" name="Sugar and Confectionery" dataDxfId="34"/>
    <tableColumn id="14" xr3:uid="{8C92945F-1EDC-437E-88DC-C5F1E81C2F61}" name="Spices" dataDxfId="33"/>
    <tableColumn id="15" xr3:uid="{BD915C23-0210-42B0-B332-357FFC01A514}" name="Prepared meals, snacks, sweets etc." dataDxfId="32"/>
    <tableColumn id="16" xr3:uid="{388D31B2-9AA2-4330-9BD1-2988797D7B00}" name="Food and beverages" dataDxfId="31"/>
    <tableColumn id="17" xr3:uid="{9BF06396-87F2-4784-8CB5-077E207D14E1}" name="Pan, tobacco and intoxicants" dataDxfId="30"/>
    <tableColumn id="18" xr3:uid="{D04EC10A-2A68-4F44-8E04-4DBD64D2A21B}" name="Housing" dataDxfId="29"/>
    <tableColumn id="19" xr3:uid="{931751F8-40BC-4048-9786-4421835C8744}" name="Fuel and light" dataDxfId="28"/>
    <tableColumn id="20" xr3:uid="{94BCA5AC-BBF1-4E84-A3A8-8EC531CE1A6E}" name="Household goods and services" dataDxfId="27"/>
    <tableColumn id="21" xr3:uid="{07DA4349-A572-420D-BFDE-741FC708626C}" name="Transport and communication" dataDxfId="26"/>
    <tableColumn id="22" xr3:uid="{DE353D11-9F3D-4E5A-91A6-9BA4CE80607D}" name="Health" dataDxfId="25"/>
    <tableColumn id="23" xr3:uid="{5BC605F7-4720-472F-B2B2-3865016E4C19}" name="AVG OF FOOD" dataDxfId="24">
      <calculatedColumnFormula>AVERAGE(E4:Q4)</calculatedColumnFormula>
    </tableColumn>
    <tableColumn id="24" xr3:uid="{B23DE62E-4792-46E1-8B56-4380786B0B05}" name="%INFLATIONOF FOOD" dataDxfId="23" dataCellStyle="Percent">
      <calculatedColumnFormula>(W7-W4)/W4</calculatedColumnFormula>
    </tableColumn>
    <tableColumn id="25" xr3:uid="{B6F8BFFA-281A-484D-BFE3-0C4B33E92B3A}" name="AVG OF ESSENTIAL" dataDxfId="22">
      <calculatedColumnFormula>AVERAGE(R4:U4)</calculatedColumnFormula>
    </tableColumn>
    <tableColumn id="26" xr3:uid="{1785BE18-1D33-4B80-B2D7-91C8E9B089BD}" name="%INFLATION OF ESSENTIAL" dataDxfId="21" dataCellStyle="Percent">
      <calculatedColumnFormula>(Y7-Y4)/Y4</calculatedColumnFormula>
    </tableColumn>
    <tableColumn id="27" xr3:uid="{D096A0BF-2606-41EE-9593-4BF46D689E0B}" name="AVG OF HEALTH" dataDxfId="20">
      <calculatedColumnFormula>AVERAGE(V4)</calculatedColumnFormula>
    </tableColumn>
    <tableColumn id="28" xr3:uid="{81368F0C-9E90-49E4-887F-C9E31EA2DE86}" name="%INFLATION OF HEALTH" dataDxfId="19" dataCellStyle="Percent">
      <calculatedColumnFormula>(AA7-AA4)/AA4</calculatedColumnFormula>
    </tableColumn>
  </tableColumns>
  <tableStyleInfo name="TableStyleLight2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B8E27A7-02D4-434A-9B4E-CFBA8288C0E5}" name="Table8" displayName="Table8" ref="D7:AH33" totalsRowShown="0">
  <tableColumns count="31">
    <tableColumn id="1" xr3:uid="{55E0CA1D-611A-4EF9-94F4-A05138786852}" name="CATEGORY"/>
    <tableColumn id="89" xr3:uid="{ABDEC8D9-DCF4-4661-8AA5-0A68DBACEBA6}" name="TYPE"/>
    <tableColumn id="33" xr3:uid="{6029C915-E1A5-4564-87C2-C6E682B83420}" name="CORRELATION " dataDxfId="5" dataCellStyle="Percent">
      <calculatedColumnFormula>CORREL($B$8:$B$35,Table8[[#This Row],[Dec-20]:[March-2023]])</calculatedColumnFormula>
    </tableColumn>
    <tableColumn id="88" xr3:uid="{DCDE9D77-84D4-4F5E-9540-452724A2FCBA}" name="Dec-20"/>
    <tableColumn id="2" xr3:uid="{74DE407C-810A-4384-8846-E67D87F2C4AF}" name="January-2021"/>
    <tableColumn id="3" xr3:uid="{A9BA2E78-98E9-47BA-8819-37ED36B2DD4B}" name="February-2021"/>
    <tableColumn id="4" xr3:uid="{78799F96-88D3-400E-9523-2D99AE4FDA8E}" name="March-2021"/>
    <tableColumn id="5" xr3:uid="{040CF446-71AB-4FB3-BF15-EBF4123B2E8B}" name="April-2021"/>
    <tableColumn id="6" xr3:uid="{FC30EE52-6CBF-41BD-B20D-7EA4F9C68950}" name="May-2021"/>
    <tableColumn id="7" xr3:uid="{AF848037-1000-48CC-A0ED-3210B948E5AD}" name="June-2021"/>
    <tableColumn id="8" xr3:uid="{55E7920B-A77B-41C1-8997-6FC3889BC0F2}" name="July-2021"/>
    <tableColumn id="9" xr3:uid="{28000480-01B4-4A4A-A2E4-427E45866FF3}" name="August-2021"/>
    <tableColumn id="10" xr3:uid="{C38F01AE-72B3-4A99-AA8E-F038FF0563B0}" name="September-2021"/>
    <tableColumn id="11" xr3:uid="{DCCBB0A9-5D3F-48C7-A691-6176CC5A1A7E}" name="October-2021"/>
    <tableColumn id="12" xr3:uid="{AE2B579B-AD05-4568-9FC5-5D14AF4AFCF3}" name="November-2021"/>
    <tableColumn id="13" xr3:uid="{6C1744FE-A373-4726-913D-4751B269DC64}" name="December-2021"/>
    <tableColumn id="14" xr3:uid="{BFA68C28-FED9-422F-B67E-EDF901C5E794}" name="January-2022"/>
    <tableColumn id="15" xr3:uid="{6F442D93-5C02-4634-BB65-6745DA720CB7}" name="February-2022"/>
    <tableColumn id="16" xr3:uid="{9BD05381-903E-41C5-8D8D-682DF1D2F05E}" name="March-2022"/>
    <tableColumn id="17" xr3:uid="{3A860651-7E1D-4274-B1B2-B079C3CE8689}" name="April-2022"/>
    <tableColumn id="18" xr3:uid="{F7226278-A50C-42D4-B2B4-88BF43357E11}" name="May-2022"/>
    <tableColumn id="19" xr3:uid="{A8943E19-333D-47C4-A749-066B149253DC}" name="June-2022"/>
    <tableColumn id="20" xr3:uid="{6299E671-C918-4955-A041-34061A22BFD3}" name="July-2022"/>
    <tableColumn id="21" xr3:uid="{9283072B-699D-4E9E-8633-A92184B09246}" name="August-2022"/>
    <tableColumn id="22" xr3:uid="{FDF304C8-69B6-4965-9C72-3B3420516B63}" name="September-2022"/>
    <tableColumn id="23" xr3:uid="{F203BC38-D220-4196-9444-1616E2CD35FF}" name="October-2022"/>
    <tableColumn id="24" xr3:uid="{7513B660-C345-47AF-8C13-FDAE11108C71}" name="November-2022"/>
    <tableColumn id="25" xr3:uid="{EC327B78-B9D1-41FC-83D0-68FC4DBB564B}" name="December-2022"/>
    <tableColumn id="26" xr3:uid="{648E6090-2165-4338-B10D-3745A21D339C}" name="January-2023"/>
    <tableColumn id="27" xr3:uid="{667B091C-3478-4096-9C46-6C2C45D865AD}" name="February-2023"/>
    <tableColumn id="28" xr3:uid="{0DFF1DE8-23BE-4BCD-BE51-CE0BADB3BBE2}" name="March-2023"/>
  </tableColumns>
  <tableStyleInfo name="TableStyleMedium2" showFirstColumn="1"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6AA9A17-334C-4B91-A15B-677E66093746}" name="Table7" displayName="Table7" ref="AJ7:BN33" totalsRowShown="0">
  <autoFilter ref="AJ7:BN33" xr:uid="{C6AA9A17-334C-4B91-A15B-677E66093746}"/>
  <tableColumns count="31">
    <tableColumn id="1" xr3:uid="{E649B040-446C-498F-96E9-9C21267A8AC3}" name="CATEGORY" dataDxfId="4"/>
    <tableColumn id="44" xr3:uid="{0427C523-C5BE-4210-B21B-DA4EEF92EACA}" name="TYPE" dataDxfId="3"/>
    <tableColumn id="43" xr3:uid="{346824EB-7E1B-43D5-8643-41C67E12D6C2}" name="CORRELATION" dataDxfId="2" dataCellStyle="Percent">
      <calculatedColumnFormula>CORREL($B$8:$B$35,Table7[[#This Row],[December-2020]:[March-2023]])</calculatedColumnFormula>
    </tableColumn>
    <tableColumn id="13" xr3:uid="{F02639FF-7DB2-4FF5-9231-9A81F8F389C2}" name="December-2020"/>
    <tableColumn id="14" xr3:uid="{5D6CEF35-2D3B-40C4-A441-559952970E80}" name="January-2021"/>
    <tableColumn id="15" xr3:uid="{693617B3-7197-4FCC-BE97-7391193ABB10}" name="February-2021"/>
    <tableColumn id="16" xr3:uid="{EA6A35DC-6C87-4540-83CD-90639E460B3D}" name="March-2021"/>
    <tableColumn id="17" xr3:uid="{D08D8DDC-E2AC-4F87-9794-56D720222A22}" name="April-2021"/>
    <tableColumn id="18" xr3:uid="{85F63FF8-2F71-4E43-9C94-44058128F10F}" name="May-2021"/>
    <tableColumn id="19" xr3:uid="{0FF34CBF-FB10-4BF8-8A70-6475BC9E0B58}" name="June-2021"/>
    <tableColumn id="20" xr3:uid="{B8CC98A9-ADD9-4445-AC68-3D7A69960FC5}" name="July-2021"/>
    <tableColumn id="21" xr3:uid="{7896F7FF-C7F9-4C82-97E5-EE6BDE6241C9}" name="August-2021"/>
    <tableColumn id="22" xr3:uid="{0CF6A5DD-0208-4E89-B95E-9E9BF269C5CF}" name="September-2021"/>
    <tableColumn id="23" xr3:uid="{D1269B32-2C6E-4663-841F-CDBBDE7F9052}" name="October-2021"/>
    <tableColumn id="24" xr3:uid="{152C046F-D4D6-4A02-8E4C-38340392845C}" name="November-2021"/>
    <tableColumn id="25" xr3:uid="{30E3DE8D-4FD9-4FFE-B083-1B4C5985C757}" name="December-2021"/>
    <tableColumn id="26" xr3:uid="{4981771B-54C2-4893-B376-951FC4B1DCA2}" name="January-2022"/>
    <tableColumn id="27" xr3:uid="{EBB98AC6-CCD6-46E6-9F1D-E8B6632AF845}" name="February-2022"/>
    <tableColumn id="28" xr3:uid="{CE1E9D51-86E1-41D6-AD40-8561F88BDC50}" name="March-2022"/>
    <tableColumn id="29" xr3:uid="{7BA1F189-B077-4DCC-B784-3B8BD018CE3E}" name="April-2022"/>
    <tableColumn id="30" xr3:uid="{BFB7B94A-3A78-4501-AF08-051F1F640729}" name="May-2022"/>
    <tableColumn id="31" xr3:uid="{51C8D63F-7DDE-4B67-87B9-5FF0FCD4BB2B}" name="June-2022"/>
    <tableColumn id="32" xr3:uid="{216F3907-6B35-4E8A-A819-869A1EBF321B}" name="July-2022"/>
    <tableColumn id="33" xr3:uid="{D17041E3-2F18-4F76-9470-E30485129D86}" name="August-2022"/>
    <tableColumn id="34" xr3:uid="{CCCA1752-5792-4BF3-BDE7-86C862F8FD05}" name="September-2022"/>
    <tableColumn id="35" xr3:uid="{C33E33FB-2F69-4FAD-8E91-50D500CB1318}" name="October-2022"/>
    <tableColumn id="36" xr3:uid="{C3F180B8-586C-417B-82F8-310EA65075B9}" name="November-2022"/>
    <tableColumn id="37" xr3:uid="{92529064-525D-4BF6-9D2D-A189F9DD705C}" name="December-2022"/>
    <tableColumn id="38" xr3:uid="{8A4843EA-6D91-4B40-81BD-6EBFECE37A74}" name="January-2023"/>
    <tableColumn id="39" xr3:uid="{3971E091-C8C8-48C7-ABDC-EEE054083A2A}" name="February-2023"/>
    <tableColumn id="40" xr3:uid="{DB895E05-99FC-476E-8027-D763CA250076}" name="March-2023"/>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BA73A1E-FECF-41FB-823F-3990CCD3D5F6}" name="Table9" displayName="Table9" ref="BP7:CT33" totalsRowShown="0">
  <autoFilter ref="BP7:CT33" xr:uid="{2BA73A1E-FECF-41FB-823F-3990CCD3D5F6}"/>
  <tableColumns count="31">
    <tableColumn id="1" xr3:uid="{5FF92BA6-71CE-4DCD-8270-7ABA44B7649C}" name="CATEGORY" dataDxfId="1"/>
    <tableColumn id="2" xr3:uid="{C715F68D-33CD-4888-8C8A-698FD2240621}" name="TYPE"/>
    <tableColumn id="43" xr3:uid="{31A54B27-25E1-409E-A640-72B3F64A171B}" name="CORRELATION" dataDxfId="0">
      <calculatedColumnFormula>CORREL($B$8:$B$35,Table9[[#This Row],[December-2020]:[March-2023]])</calculatedColumnFormula>
    </tableColumn>
    <tableColumn id="14" xr3:uid="{C7F6A3EA-B85A-40AF-B011-C057D15E7495}" name="December-2020"/>
    <tableColumn id="15" xr3:uid="{BA3C2913-F343-431C-A47A-43F83EA53EB2}" name="January-2021"/>
    <tableColumn id="16" xr3:uid="{4CF7AAA2-8196-40E9-9AFC-03609B7DFB87}" name="February-2021"/>
    <tableColumn id="17" xr3:uid="{8C01CC98-8F4A-40EB-9A72-F8BFF7CAB292}" name="March-2021"/>
    <tableColumn id="18" xr3:uid="{9560E577-4118-4F9F-AC21-311BAE746430}" name="April-2021"/>
    <tableColumn id="19" xr3:uid="{AB3E3349-892A-40E2-9583-4CA118AA4353}" name="May-2021"/>
    <tableColumn id="20" xr3:uid="{350D6114-BC69-4865-A784-8734E5AF32E9}" name="June-2021"/>
    <tableColumn id="21" xr3:uid="{DEDB5677-FF2B-453F-B7ED-47421AF48367}" name="July-2021"/>
    <tableColumn id="22" xr3:uid="{0BD7AC47-A9C1-4ACF-8B85-069F5F5E5BFA}" name="August-2021"/>
    <tableColumn id="23" xr3:uid="{A0BFF9E4-8395-4BA1-AF64-026B40112242}" name="September-2021"/>
    <tableColumn id="24" xr3:uid="{541DFD38-6CF4-4522-93B6-E9C8635E965A}" name="October-2021"/>
    <tableColumn id="25" xr3:uid="{43C72D4B-1881-4B3D-A0B7-E6DFB5B92BBF}" name="November-2021"/>
    <tableColumn id="26" xr3:uid="{488A5C13-7EC6-4541-B455-BEE71227AAA8}" name="December-2021"/>
    <tableColumn id="27" xr3:uid="{7555BC76-3EDF-4922-A171-6B4481413CA2}" name="January-2022"/>
    <tableColumn id="28" xr3:uid="{CC4D209E-00A9-41D1-98A4-C0BBB2923356}" name="February-2022"/>
    <tableColumn id="29" xr3:uid="{1543D26B-8D37-46E8-920D-F62BFF51E669}" name="March-2022"/>
    <tableColumn id="30" xr3:uid="{55C1F53B-9339-4603-85F7-2A38320B1BD7}" name="April-2022"/>
    <tableColumn id="31" xr3:uid="{16E458FE-79F8-45D9-B606-05A83329648F}" name="May-2022"/>
    <tableColumn id="32" xr3:uid="{8E1032FB-C4F3-423F-9878-E559E5E9A180}" name="June-2022"/>
    <tableColumn id="33" xr3:uid="{4C5DBE42-938F-446B-A948-C8063702397E}" name="July-2022"/>
    <tableColumn id="34" xr3:uid="{F5571719-EDDA-419A-98D9-F45F1FB2D860}" name="August-2022"/>
    <tableColumn id="35" xr3:uid="{6ECD6EF3-8B68-4076-A609-A2047071B7C9}" name="September-2022"/>
    <tableColumn id="36" xr3:uid="{D40C0A02-FC3F-4DB3-8740-CEC07E531C6A}" name="October-2022"/>
    <tableColumn id="37" xr3:uid="{1176C53E-8CAC-4486-B6FE-8FA366537D66}" name="November-2022"/>
    <tableColumn id="38" xr3:uid="{18A487FE-7EB8-4B6F-89B3-C778DC8BFBA4}" name="December-2022"/>
    <tableColumn id="39" xr3:uid="{5CF24B70-0931-4F74-94AF-2E172FD714E4}" name="January-2023"/>
    <tableColumn id="40" xr3:uid="{BEDFEF51-C064-489D-AA41-66C48AE560E8}" name="February-2023"/>
    <tableColumn id="41" xr3:uid="{1630526D-C73B-4BA4-A993-0D6282C2F8BD}" name="March-2023"/>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pivotTable" Target="../pivotTables/pivotTable4.xml"/><Relationship Id="rId7" Type="http://schemas.openxmlformats.org/officeDocument/2006/relationships/table" Target="../tables/table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table" Target="../tables/table2.xml"/><Relationship Id="rId5" Type="http://schemas.openxmlformats.org/officeDocument/2006/relationships/drawing" Target="../drawings/drawing5.xml"/><Relationship Id="rId4"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6.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8.xml"/><Relationship Id="rId1" Type="http://schemas.openxmlformats.org/officeDocument/2006/relationships/pivotTable" Target="../pivotTables/pivotTable6.xml"/><Relationship Id="rId4" Type="http://schemas.microsoft.com/office/2007/relationships/slicer" Target="../slicers/slicer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table" Target="../tables/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table" Target="../tables/table9.xml"/><Relationship Id="rId5" Type="http://schemas.openxmlformats.org/officeDocument/2006/relationships/table" Target="../tables/table8.xml"/><Relationship Id="rId4"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microsoft.com/office/2007/relationships/slicer" Target="../slicers/slicer4.xml"/><Relationship Id="rId2" Type="http://schemas.microsoft.com/office/2007/relationships/slicer" Target="../slicers/slicer3.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80B07-525F-474A-A5B3-664070D9237C}">
  <dimension ref="A1"/>
  <sheetViews>
    <sheetView showGridLines="0" showRowColHeaders="0" topLeftCell="A5" zoomScale="54" zoomScaleNormal="85" workbookViewId="0">
      <selection activeCell="K1" sqref="K1"/>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BF3A0-904C-4DD3-B521-92E468DCC057}">
  <dimension ref="A1:AD373"/>
  <sheetViews>
    <sheetView topLeftCell="B1" zoomScale="91" workbookViewId="0">
      <selection activeCell="F26" sqref="F26"/>
    </sheetView>
  </sheetViews>
  <sheetFormatPr defaultRowHeight="14.4" x14ac:dyDescent="0.3"/>
  <sheetData>
    <row r="1" spans="1:30" x14ac:dyDescent="0.3">
      <c r="A1" s="34" t="s">
        <v>0</v>
      </c>
      <c r="B1" s="34" t="s">
        <v>1</v>
      </c>
      <c r="C1" s="34" t="s">
        <v>2</v>
      </c>
      <c r="D1" s="34" t="s">
        <v>3</v>
      </c>
      <c r="E1" s="34" t="s">
        <v>4</v>
      </c>
      <c r="F1" s="34" t="s">
        <v>5</v>
      </c>
      <c r="G1" s="34" t="s">
        <v>6</v>
      </c>
      <c r="H1" s="34" t="s">
        <v>7</v>
      </c>
      <c r="I1" s="34" t="s">
        <v>8</v>
      </c>
      <c r="J1" s="34" t="s">
        <v>9</v>
      </c>
      <c r="K1" s="34" t="s">
        <v>10</v>
      </c>
      <c r="L1" s="34" t="s">
        <v>11</v>
      </c>
      <c r="M1" s="34" t="s">
        <v>12</v>
      </c>
      <c r="N1" s="34" t="s">
        <v>13</v>
      </c>
      <c r="O1" s="34" t="s">
        <v>14</v>
      </c>
      <c r="P1" s="34" t="s">
        <v>15</v>
      </c>
      <c r="Q1" s="34" t="s">
        <v>16</v>
      </c>
      <c r="R1" s="34" t="s">
        <v>17</v>
      </c>
      <c r="S1" s="34" t="s">
        <v>18</v>
      </c>
      <c r="T1" s="34" t="s">
        <v>19</v>
      </c>
      <c r="U1" s="34" t="s">
        <v>20</v>
      </c>
      <c r="V1" s="34" t="s">
        <v>21</v>
      </c>
      <c r="W1" s="34" t="s">
        <v>22</v>
      </c>
      <c r="X1" s="34" t="s">
        <v>23</v>
      </c>
      <c r="Y1" s="34" t="s">
        <v>24</v>
      </c>
      <c r="Z1" s="34" t="s">
        <v>25</v>
      </c>
      <c r="AA1" s="34" t="s">
        <v>26</v>
      </c>
      <c r="AB1" s="34" t="s">
        <v>27</v>
      </c>
      <c r="AC1" s="34" t="s">
        <v>28</v>
      </c>
      <c r="AD1" s="34" t="s">
        <v>29</v>
      </c>
    </row>
    <row r="2" spans="1:30" x14ac:dyDescent="0.3">
      <c r="A2" s="35" t="s">
        <v>30</v>
      </c>
      <c r="B2" s="35">
        <v>2013</v>
      </c>
      <c r="C2" s="35" t="s">
        <v>31</v>
      </c>
      <c r="D2" s="35">
        <v>107.5</v>
      </c>
      <c r="E2" s="35">
        <v>106.3</v>
      </c>
      <c r="F2" s="35">
        <v>108.1</v>
      </c>
      <c r="G2" s="35">
        <v>104.9</v>
      </c>
      <c r="H2" s="35">
        <v>106.1</v>
      </c>
      <c r="I2" s="35">
        <v>103.9</v>
      </c>
      <c r="J2" s="35">
        <v>101.9</v>
      </c>
      <c r="K2" s="35">
        <v>106.1</v>
      </c>
      <c r="L2" s="35">
        <v>106.8</v>
      </c>
      <c r="M2" s="35">
        <v>103.1</v>
      </c>
      <c r="N2" s="35">
        <v>104.8</v>
      </c>
      <c r="O2" s="35">
        <v>106.7</v>
      </c>
      <c r="P2" s="35">
        <v>105.5</v>
      </c>
      <c r="Q2" s="35">
        <v>105.1</v>
      </c>
      <c r="R2" s="35">
        <v>106.5</v>
      </c>
      <c r="S2" s="35">
        <v>105.8</v>
      </c>
      <c r="T2" s="35">
        <v>106.4</v>
      </c>
      <c r="U2" s="35" t="s">
        <v>32</v>
      </c>
      <c r="V2" s="35">
        <v>105.5</v>
      </c>
      <c r="W2" s="35">
        <v>104.8</v>
      </c>
      <c r="X2" s="35">
        <v>104</v>
      </c>
      <c r="Y2" s="35">
        <v>103.3</v>
      </c>
      <c r="Z2" s="35">
        <v>103.4</v>
      </c>
      <c r="AA2" s="35">
        <v>103.8</v>
      </c>
      <c r="AB2" s="35">
        <v>104.7</v>
      </c>
      <c r="AC2" s="35">
        <v>104</v>
      </c>
      <c r="AD2" s="35">
        <v>105.1</v>
      </c>
    </row>
    <row r="3" spans="1:30" x14ac:dyDescent="0.3">
      <c r="A3" s="35" t="s">
        <v>33</v>
      </c>
      <c r="B3" s="35">
        <v>2013</v>
      </c>
      <c r="C3" s="35" t="s">
        <v>31</v>
      </c>
      <c r="D3" s="35">
        <v>110.5</v>
      </c>
      <c r="E3" s="35">
        <v>109.1</v>
      </c>
      <c r="F3" s="35">
        <v>113</v>
      </c>
      <c r="G3" s="35">
        <v>103.6</v>
      </c>
      <c r="H3" s="35">
        <v>103.4</v>
      </c>
      <c r="I3" s="35">
        <v>102.3</v>
      </c>
      <c r="J3" s="35">
        <v>102.9</v>
      </c>
      <c r="K3" s="35">
        <v>105.8</v>
      </c>
      <c r="L3" s="35">
        <v>105.1</v>
      </c>
      <c r="M3" s="35">
        <v>101.8</v>
      </c>
      <c r="N3" s="35">
        <v>105.1</v>
      </c>
      <c r="O3" s="35">
        <v>107.9</v>
      </c>
      <c r="P3" s="35">
        <v>105.9</v>
      </c>
      <c r="Q3" s="35">
        <v>105.2</v>
      </c>
      <c r="R3" s="35">
        <v>105.9</v>
      </c>
      <c r="S3" s="35">
        <v>105</v>
      </c>
      <c r="T3" s="35">
        <v>105.8</v>
      </c>
      <c r="U3" s="35">
        <v>100.3</v>
      </c>
      <c r="V3" s="35">
        <v>105.4</v>
      </c>
      <c r="W3" s="35">
        <v>104.8</v>
      </c>
      <c r="X3" s="35">
        <v>104.1</v>
      </c>
      <c r="Y3" s="35">
        <v>103.2</v>
      </c>
      <c r="Z3" s="35">
        <v>102.9</v>
      </c>
      <c r="AA3" s="35">
        <v>103.5</v>
      </c>
      <c r="AB3" s="35">
        <v>104.3</v>
      </c>
      <c r="AC3" s="35">
        <v>103.7</v>
      </c>
      <c r="AD3" s="35">
        <v>104</v>
      </c>
    </row>
    <row r="4" spans="1:30" x14ac:dyDescent="0.3">
      <c r="A4" s="35" t="s">
        <v>34</v>
      </c>
      <c r="B4" s="35">
        <v>2013</v>
      </c>
      <c r="C4" s="35" t="s">
        <v>31</v>
      </c>
      <c r="D4" s="35">
        <v>108.4</v>
      </c>
      <c r="E4" s="35">
        <v>107.3</v>
      </c>
      <c r="F4" s="35">
        <v>110</v>
      </c>
      <c r="G4" s="35">
        <v>104.4</v>
      </c>
      <c r="H4" s="35">
        <v>105.1</v>
      </c>
      <c r="I4" s="35">
        <v>103.2</v>
      </c>
      <c r="J4" s="35">
        <v>102.2</v>
      </c>
      <c r="K4" s="35">
        <v>106</v>
      </c>
      <c r="L4" s="35">
        <v>106.2</v>
      </c>
      <c r="M4" s="35">
        <v>102.7</v>
      </c>
      <c r="N4" s="35">
        <v>104.9</v>
      </c>
      <c r="O4" s="35">
        <v>107.3</v>
      </c>
      <c r="P4" s="35">
        <v>105.6</v>
      </c>
      <c r="Q4" s="35">
        <v>105.1</v>
      </c>
      <c r="R4" s="35">
        <v>106.3</v>
      </c>
      <c r="S4" s="35">
        <v>105.5</v>
      </c>
      <c r="T4" s="35">
        <v>106.2</v>
      </c>
      <c r="U4" s="35">
        <v>100.3</v>
      </c>
      <c r="V4" s="35">
        <v>105.5</v>
      </c>
      <c r="W4" s="35">
        <v>104.8</v>
      </c>
      <c r="X4" s="35">
        <v>104</v>
      </c>
      <c r="Y4" s="35">
        <v>103.2</v>
      </c>
      <c r="Z4" s="35">
        <v>103.1</v>
      </c>
      <c r="AA4" s="35">
        <v>103.6</v>
      </c>
      <c r="AB4" s="35">
        <v>104.5</v>
      </c>
      <c r="AC4" s="35">
        <v>103.9</v>
      </c>
      <c r="AD4" s="35">
        <v>104.6</v>
      </c>
    </row>
    <row r="5" spans="1:30" x14ac:dyDescent="0.3">
      <c r="A5" s="35" t="s">
        <v>30</v>
      </c>
      <c r="B5" s="35">
        <v>2013</v>
      </c>
      <c r="C5" s="35" t="s">
        <v>35</v>
      </c>
      <c r="D5" s="35">
        <v>109.2</v>
      </c>
      <c r="E5" s="35">
        <v>108.7</v>
      </c>
      <c r="F5" s="35">
        <v>110.2</v>
      </c>
      <c r="G5" s="35">
        <v>105.4</v>
      </c>
      <c r="H5" s="35">
        <v>106.7</v>
      </c>
      <c r="I5" s="35">
        <v>104</v>
      </c>
      <c r="J5" s="35">
        <v>102.4</v>
      </c>
      <c r="K5" s="35">
        <v>105.9</v>
      </c>
      <c r="L5" s="35">
        <v>105.7</v>
      </c>
      <c r="M5" s="35">
        <v>103.1</v>
      </c>
      <c r="N5" s="35">
        <v>105.1</v>
      </c>
      <c r="O5" s="35">
        <v>107.7</v>
      </c>
      <c r="P5" s="35">
        <v>106.3</v>
      </c>
      <c r="Q5" s="35">
        <v>105.6</v>
      </c>
      <c r="R5" s="35">
        <v>107.1</v>
      </c>
      <c r="S5" s="35">
        <v>106.3</v>
      </c>
      <c r="T5" s="35">
        <v>107</v>
      </c>
      <c r="U5" s="35" t="s">
        <v>32</v>
      </c>
      <c r="V5" s="35">
        <v>106.2</v>
      </c>
      <c r="W5" s="35">
        <v>105.2</v>
      </c>
      <c r="X5" s="35">
        <v>104.4</v>
      </c>
      <c r="Y5" s="35">
        <v>103.9</v>
      </c>
      <c r="Z5" s="35">
        <v>104</v>
      </c>
      <c r="AA5" s="35">
        <v>104.1</v>
      </c>
      <c r="AB5" s="35">
        <v>104.6</v>
      </c>
      <c r="AC5" s="35">
        <v>104.4</v>
      </c>
      <c r="AD5" s="35">
        <v>105.8</v>
      </c>
    </row>
    <row r="6" spans="1:30" x14ac:dyDescent="0.3">
      <c r="A6" s="35" t="s">
        <v>33</v>
      </c>
      <c r="B6" s="35">
        <v>2013</v>
      </c>
      <c r="C6" s="35" t="s">
        <v>35</v>
      </c>
      <c r="D6" s="35">
        <v>112.9</v>
      </c>
      <c r="E6" s="35">
        <v>112.9</v>
      </c>
      <c r="F6" s="35">
        <v>116.9</v>
      </c>
      <c r="G6" s="35">
        <v>104</v>
      </c>
      <c r="H6" s="35">
        <v>103.5</v>
      </c>
      <c r="I6" s="35">
        <v>103.1</v>
      </c>
      <c r="J6" s="35">
        <v>104.9</v>
      </c>
      <c r="K6" s="35">
        <v>104.1</v>
      </c>
      <c r="L6" s="35">
        <v>103.8</v>
      </c>
      <c r="M6" s="35">
        <v>102.3</v>
      </c>
      <c r="N6" s="35">
        <v>106</v>
      </c>
      <c r="O6" s="35">
        <v>109</v>
      </c>
      <c r="P6" s="35">
        <v>107.2</v>
      </c>
      <c r="Q6" s="35">
        <v>106</v>
      </c>
      <c r="R6" s="35">
        <v>106.6</v>
      </c>
      <c r="S6" s="35">
        <v>105.5</v>
      </c>
      <c r="T6" s="35">
        <v>106.4</v>
      </c>
      <c r="U6" s="35">
        <v>100.4</v>
      </c>
      <c r="V6" s="35">
        <v>105.7</v>
      </c>
      <c r="W6" s="35">
        <v>105.2</v>
      </c>
      <c r="X6" s="35">
        <v>104.7</v>
      </c>
      <c r="Y6" s="35">
        <v>104.4</v>
      </c>
      <c r="Z6" s="35">
        <v>103.3</v>
      </c>
      <c r="AA6" s="35">
        <v>103.7</v>
      </c>
      <c r="AB6" s="35">
        <v>104.3</v>
      </c>
      <c r="AC6" s="35">
        <v>104.3</v>
      </c>
      <c r="AD6" s="35">
        <v>104.7</v>
      </c>
    </row>
    <row r="7" spans="1:30" x14ac:dyDescent="0.3">
      <c r="A7" s="35" t="s">
        <v>34</v>
      </c>
      <c r="B7" s="35">
        <v>2013</v>
      </c>
      <c r="C7" s="35" t="s">
        <v>35</v>
      </c>
      <c r="D7" s="35">
        <v>110.4</v>
      </c>
      <c r="E7" s="35">
        <v>110.2</v>
      </c>
      <c r="F7" s="35">
        <v>112.8</v>
      </c>
      <c r="G7" s="35">
        <v>104.9</v>
      </c>
      <c r="H7" s="35">
        <v>105.5</v>
      </c>
      <c r="I7" s="35">
        <v>103.6</v>
      </c>
      <c r="J7" s="35">
        <v>103.2</v>
      </c>
      <c r="K7" s="35">
        <v>105.3</v>
      </c>
      <c r="L7" s="35">
        <v>105.1</v>
      </c>
      <c r="M7" s="35">
        <v>102.8</v>
      </c>
      <c r="N7" s="35">
        <v>105.5</v>
      </c>
      <c r="O7" s="35">
        <v>108.3</v>
      </c>
      <c r="P7" s="35">
        <v>106.6</v>
      </c>
      <c r="Q7" s="35">
        <v>105.7</v>
      </c>
      <c r="R7" s="35">
        <v>106.9</v>
      </c>
      <c r="S7" s="35">
        <v>106</v>
      </c>
      <c r="T7" s="35">
        <v>106.8</v>
      </c>
      <c r="U7" s="35">
        <v>100.4</v>
      </c>
      <c r="V7" s="35">
        <v>106</v>
      </c>
      <c r="W7" s="35">
        <v>105.2</v>
      </c>
      <c r="X7" s="35">
        <v>104.5</v>
      </c>
      <c r="Y7" s="35">
        <v>104.2</v>
      </c>
      <c r="Z7" s="35">
        <v>103.6</v>
      </c>
      <c r="AA7" s="35">
        <v>103.9</v>
      </c>
      <c r="AB7" s="35">
        <v>104.5</v>
      </c>
      <c r="AC7" s="35">
        <v>104.4</v>
      </c>
      <c r="AD7" s="35">
        <v>105.3</v>
      </c>
    </row>
    <row r="8" spans="1:30" x14ac:dyDescent="0.3">
      <c r="A8" s="35" t="s">
        <v>30</v>
      </c>
      <c r="B8" s="35">
        <v>2013</v>
      </c>
      <c r="C8" s="35" t="s">
        <v>36</v>
      </c>
      <c r="D8" s="35">
        <v>110.2</v>
      </c>
      <c r="E8" s="35">
        <v>108.8</v>
      </c>
      <c r="F8" s="35">
        <v>109.9</v>
      </c>
      <c r="G8" s="35">
        <v>105.6</v>
      </c>
      <c r="H8" s="35">
        <v>106.2</v>
      </c>
      <c r="I8" s="35">
        <v>105.7</v>
      </c>
      <c r="J8" s="35">
        <v>101.4</v>
      </c>
      <c r="K8" s="35">
        <v>105.7</v>
      </c>
      <c r="L8" s="35">
        <v>105</v>
      </c>
      <c r="M8" s="35">
        <v>103.3</v>
      </c>
      <c r="N8" s="35">
        <v>105.6</v>
      </c>
      <c r="O8" s="35">
        <v>108.2</v>
      </c>
      <c r="P8" s="35">
        <v>106.6</v>
      </c>
      <c r="Q8" s="35">
        <v>106.5</v>
      </c>
      <c r="R8" s="35">
        <v>107.6</v>
      </c>
      <c r="S8" s="35">
        <v>106.8</v>
      </c>
      <c r="T8" s="35">
        <v>107.5</v>
      </c>
      <c r="U8" s="35" t="s">
        <v>32</v>
      </c>
      <c r="V8" s="35">
        <v>106.1</v>
      </c>
      <c r="W8" s="35">
        <v>105.6</v>
      </c>
      <c r="X8" s="35">
        <v>104.7</v>
      </c>
      <c r="Y8" s="35">
        <v>104.6</v>
      </c>
      <c r="Z8" s="35">
        <v>104</v>
      </c>
      <c r="AA8" s="35">
        <v>104.3</v>
      </c>
      <c r="AB8" s="35">
        <v>104.3</v>
      </c>
      <c r="AC8" s="35">
        <v>104.6</v>
      </c>
      <c r="AD8" s="35">
        <v>106</v>
      </c>
    </row>
    <row r="9" spans="1:30" x14ac:dyDescent="0.3">
      <c r="A9" s="35" t="s">
        <v>33</v>
      </c>
      <c r="B9" s="35">
        <v>2013</v>
      </c>
      <c r="C9" s="35" t="s">
        <v>36</v>
      </c>
      <c r="D9" s="35">
        <v>113.9</v>
      </c>
      <c r="E9" s="35">
        <v>111.4</v>
      </c>
      <c r="F9" s="35">
        <v>113.2</v>
      </c>
      <c r="G9" s="35">
        <v>104.3</v>
      </c>
      <c r="H9" s="35">
        <v>102.7</v>
      </c>
      <c r="I9" s="35">
        <v>104.9</v>
      </c>
      <c r="J9" s="35">
        <v>103.8</v>
      </c>
      <c r="K9" s="35">
        <v>103.5</v>
      </c>
      <c r="L9" s="35">
        <v>102.6</v>
      </c>
      <c r="M9" s="35">
        <v>102.4</v>
      </c>
      <c r="N9" s="35">
        <v>107</v>
      </c>
      <c r="O9" s="35">
        <v>109.8</v>
      </c>
      <c r="P9" s="35">
        <v>107.3</v>
      </c>
      <c r="Q9" s="35">
        <v>106.8</v>
      </c>
      <c r="R9" s="35">
        <v>107.2</v>
      </c>
      <c r="S9" s="35">
        <v>106</v>
      </c>
      <c r="T9" s="35">
        <v>107</v>
      </c>
      <c r="U9" s="35">
        <v>100.4</v>
      </c>
      <c r="V9" s="35">
        <v>106</v>
      </c>
      <c r="W9" s="35">
        <v>105.7</v>
      </c>
      <c r="X9" s="35">
        <v>105.2</v>
      </c>
      <c r="Y9" s="35">
        <v>105.5</v>
      </c>
      <c r="Z9" s="35">
        <v>103.5</v>
      </c>
      <c r="AA9" s="35">
        <v>103.8</v>
      </c>
      <c r="AB9" s="35">
        <v>104.2</v>
      </c>
      <c r="AC9" s="35">
        <v>104.9</v>
      </c>
      <c r="AD9" s="35">
        <v>105</v>
      </c>
    </row>
    <row r="10" spans="1:30" x14ac:dyDescent="0.3">
      <c r="A10" s="35" t="s">
        <v>34</v>
      </c>
      <c r="B10" s="35">
        <v>2013</v>
      </c>
      <c r="C10" s="35" t="s">
        <v>36</v>
      </c>
      <c r="D10" s="35">
        <v>111.4</v>
      </c>
      <c r="E10" s="35">
        <v>109.7</v>
      </c>
      <c r="F10" s="35">
        <v>111.2</v>
      </c>
      <c r="G10" s="35">
        <v>105.1</v>
      </c>
      <c r="H10" s="35">
        <v>104.9</v>
      </c>
      <c r="I10" s="35">
        <v>105.3</v>
      </c>
      <c r="J10" s="35">
        <v>102.2</v>
      </c>
      <c r="K10" s="35">
        <v>105</v>
      </c>
      <c r="L10" s="35">
        <v>104.2</v>
      </c>
      <c r="M10" s="35">
        <v>103</v>
      </c>
      <c r="N10" s="35">
        <v>106.2</v>
      </c>
      <c r="O10" s="35">
        <v>108.9</v>
      </c>
      <c r="P10" s="35">
        <v>106.9</v>
      </c>
      <c r="Q10" s="35">
        <v>106.6</v>
      </c>
      <c r="R10" s="35">
        <v>107.4</v>
      </c>
      <c r="S10" s="35">
        <v>106.5</v>
      </c>
      <c r="T10" s="35">
        <v>107.3</v>
      </c>
      <c r="U10" s="35">
        <v>100.4</v>
      </c>
      <c r="V10" s="35">
        <v>106.1</v>
      </c>
      <c r="W10" s="35">
        <v>105.6</v>
      </c>
      <c r="X10" s="35">
        <v>104.9</v>
      </c>
      <c r="Y10" s="35">
        <v>105.1</v>
      </c>
      <c r="Z10" s="35">
        <v>103.7</v>
      </c>
      <c r="AA10" s="35">
        <v>104</v>
      </c>
      <c r="AB10" s="35">
        <v>104.3</v>
      </c>
      <c r="AC10" s="35">
        <v>104.7</v>
      </c>
      <c r="AD10" s="35">
        <v>105.5</v>
      </c>
    </row>
    <row r="11" spans="1:30" x14ac:dyDescent="0.3">
      <c r="A11" s="35" t="s">
        <v>30</v>
      </c>
      <c r="B11" s="35">
        <v>2013</v>
      </c>
      <c r="C11" s="35" t="s">
        <v>37</v>
      </c>
      <c r="D11" s="35">
        <v>110.2</v>
      </c>
      <c r="E11" s="35">
        <v>109.5</v>
      </c>
      <c r="F11" s="35">
        <v>106.9</v>
      </c>
      <c r="G11" s="35">
        <v>106.3</v>
      </c>
      <c r="H11" s="35">
        <v>105.7</v>
      </c>
      <c r="I11" s="35">
        <v>108.3</v>
      </c>
      <c r="J11" s="35">
        <v>103.4</v>
      </c>
      <c r="K11" s="35">
        <v>105.7</v>
      </c>
      <c r="L11" s="35">
        <v>104.2</v>
      </c>
      <c r="M11" s="35">
        <v>103.2</v>
      </c>
      <c r="N11" s="35">
        <v>106.5</v>
      </c>
      <c r="O11" s="35">
        <v>108.8</v>
      </c>
      <c r="P11" s="35">
        <v>107.1</v>
      </c>
      <c r="Q11" s="35">
        <v>107.1</v>
      </c>
      <c r="R11" s="35">
        <v>108.1</v>
      </c>
      <c r="S11" s="35">
        <v>107.4</v>
      </c>
      <c r="T11" s="35">
        <v>108</v>
      </c>
      <c r="U11" s="35" t="s">
        <v>32</v>
      </c>
      <c r="V11" s="35">
        <v>106.5</v>
      </c>
      <c r="W11" s="35">
        <v>106.1</v>
      </c>
      <c r="X11" s="35">
        <v>105.1</v>
      </c>
      <c r="Y11" s="35">
        <v>104.4</v>
      </c>
      <c r="Z11" s="35">
        <v>104.5</v>
      </c>
      <c r="AA11" s="35">
        <v>104.8</v>
      </c>
      <c r="AB11" s="35">
        <v>102.7</v>
      </c>
      <c r="AC11" s="35">
        <v>104.6</v>
      </c>
      <c r="AD11" s="35">
        <v>106.4</v>
      </c>
    </row>
    <row r="12" spans="1:30" x14ac:dyDescent="0.3">
      <c r="A12" s="35" t="s">
        <v>33</v>
      </c>
      <c r="B12" s="35">
        <v>2013</v>
      </c>
      <c r="C12" s="35" t="s">
        <v>37</v>
      </c>
      <c r="D12" s="35">
        <v>114.6</v>
      </c>
      <c r="E12" s="35">
        <v>113.4</v>
      </c>
      <c r="F12" s="35">
        <v>106</v>
      </c>
      <c r="G12" s="35">
        <v>104.7</v>
      </c>
      <c r="H12" s="35">
        <v>102.1</v>
      </c>
      <c r="I12" s="35">
        <v>109.5</v>
      </c>
      <c r="J12" s="35">
        <v>109.7</v>
      </c>
      <c r="K12" s="35">
        <v>104.6</v>
      </c>
      <c r="L12" s="35">
        <v>102</v>
      </c>
      <c r="M12" s="35">
        <v>103.5</v>
      </c>
      <c r="N12" s="35">
        <v>108.2</v>
      </c>
      <c r="O12" s="35">
        <v>110.6</v>
      </c>
      <c r="P12" s="35">
        <v>108.8</v>
      </c>
      <c r="Q12" s="35">
        <v>108.5</v>
      </c>
      <c r="R12" s="35">
        <v>107.9</v>
      </c>
      <c r="S12" s="35">
        <v>106.4</v>
      </c>
      <c r="T12" s="35">
        <v>107.7</v>
      </c>
      <c r="U12" s="35">
        <v>100.5</v>
      </c>
      <c r="V12" s="35">
        <v>106.4</v>
      </c>
      <c r="W12" s="35">
        <v>106.5</v>
      </c>
      <c r="X12" s="35">
        <v>105.7</v>
      </c>
      <c r="Y12" s="35">
        <v>105</v>
      </c>
      <c r="Z12" s="35">
        <v>104</v>
      </c>
      <c r="AA12" s="35">
        <v>105.2</v>
      </c>
      <c r="AB12" s="35">
        <v>103.2</v>
      </c>
      <c r="AC12" s="35">
        <v>105.1</v>
      </c>
      <c r="AD12" s="35">
        <v>105.7</v>
      </c>
    </row>
    <row r="13" spans="1:30" x14ac:dyDescent="0.3">
      <c r="A13" s="35" t="s">
        <v>34</v>
      </c>
      <c r="B13" s="35">
        <v>2013</v>
      </c>
      <c r="C13" s="35" t="s">
        <v>37</v>
      </c>
      <c r="D13" s="35">
        <v>111.6</v>
      </c>
      <c r="E13" s="35">
        <v>110.9</v>
      </c>
      <c r="F13" s="35">
        <v>106.6</v>
      </c>
      <c r="G13" s="35">
        <v>105.7</v>
      </c>
      <c r="H13" s="35">
        <v>104.4</v>
      </c>
      <c r="I13" s="35">
        <v>108.9</v>
      </c>
      <c r="J13" s="35">
        <v>105.5</v>
      </c>
      <c r="K13" s="35">
        <v>105.3</v>
      </c>
      <c r="L13" s="35">
        <v>103.5</v>
      </c>
      <c r="M13" s="35">
        <v>103.3</v>
      </c>
      <c r="N13" s="35">
        <v>107.2</v>
      </c>
      <c r="O13" s="35">
        <v>109.6</v>
      </c>
      <c r="P13" s="35">
        <v>107.7</v>
      </c>
      <c r="Q13" s="35">
        <v>107.5</v>
      </c>
      <c r="R13" s="35">
        <v>108</v>
      </c>
      <c r="S13" s="35">
        <v>107</v>
      </c>
      <c r="T13" s="35">
        <v>107.9</v>
      </c>
      <c r="U13" s="35">
        <v>100.5</v>
      </c>
      <c r="V13" s="35">
        <v>106.5</v>
      </c>
      <c r="W13" s="35">
        <v>106.3</v>
      </c>
      <c r="X13" s="35">
        <v>105.3</v>
      </c>
      <c r="Y13" s="35">
        <v>104.7</v>
      </c>
      <c r="Z13" s="35">
        <v>104.2</v>
      </c>
      <c r="AA13" s="35">
        <v>105</v>
      </c>
      <c r="AB13" s="35">
        <v>102.9</v>
      </c>
      <c r="AC13" s="35">
        <v>104.8</v>
      </c>
      <c r="AD13" s="35">
        <v>106.1</v>
      </c>
    </row>
    <row r="14" spans="1:30" x14ac:dyDescent="0.3">
      <c r="A14" s="35" t="s">
        <v>30</v>
      </c>
      <c r="B14" s="35">
        <v>2013</v>
      </c>
      <c r="C14" s="35" t="s">
        <v>38</v>
      </c>
      <c r="D14" s="35">
        <v>110.9</v>
      </c>
      <c r="E14" s="35">
        <v>109.8</v>
      </c>
      <c r="F14" s="35">
        <v>105.9</v>
      </c>
      <c r="G14" s="35">
        <v>107.5</v>
      </c>
      <c r="H14" s="35">
        <v>105.3</v>
      </c>
      <c r="I14" s="35">
        <v>108.1</v>
      </c>
      <c r="J14" s="35">
        <v>107.3</v>
      </c>
      <c r="K14" s="35">
        <v>106.1</v>
      </c>
      <c r="L14" s="35">
        <v>103.7</v>
      </c>
      <c r="M14" s="35">
        <v>104</v>
      </c>
      <c r="N14" s="35">
        <v>107.4</v>
      </c>
      <c r="O14" s="35">
        <v>109.9</v>
      </c>
      <c r="P14" s="35">
        <v>108.1</v>
      </c>
      <c r="Q14" s="35">
        <v>108.1</v>
      </c>
      <c r="R14" s="35">
        <v>108.8</v>
      </c>
      <c r="S14" s="35">
        <v>107.9</v>
      </c>
      <c r="T14" s="35">
        <v>108.6</v>
      </c>
      <c r="U14" s="35" t="s">
        <v>32</v>
      </c>
      <c r="V14" s="35">
        <v>107.5</v>
      </c>
      <c r="W14" s="35">
        <v>106.8</v>
      </c>
      <c r="X14" s="35">
        <v>105.7</v>
      </c>
      <c r="Y14" s="35">
        <v>104.1</v>
      </c>
      <c r="Z14" s="35">
        <v>105</v>
      </c>
      <c r="AA14" s="35">
        <v>105.5</v>
      </c>
      <c r="AB14" s="35">
        <v>102.1</v>
      </c>
      <c r="AC14" s="35">
        <v>104.8</v>
      </c>
      <c r="AD14" s="35">
        <v>107.2</v>
      </c>
    </row>
    <row r="15" spans="1:30" x14ac:dyDescent="0.3">
      <c r="A15" s="35" t="s">
        <v>33</v>
      </c>
      <c r="B15" s="35">
        <v>2013</v>
      </c>
      <c r="C15" s="35" t="s">
        <v>38</v>
      </c>
      <c r="D15" s="35">
        <v>115.4</v>
      </c>
      <c r="E15" s="35">
        <v>114.2</v>
      </c>
      <c r="F15" s="35">
        <v>102.7</v>
      </c>
      <c r="G15" s="35">
        <v>105.5</v>
      </c>
      <c r="H15" s="35">
        <v>101.5</v>
      </c>
      <c r="I15" s="35">
        <v>110.6</v>
      </c>
      <c r="J15" s="35">
        <v>123.7</v>
      </c>
      <c r="K15" s="35">
        <v>105.2</v>
      </c>
      <c r="L15" s="35">
        <v>101.9</v>
      </c>
      <c r="M15" s="35">
        <v>105</v>
      </c>
      <c r="N15" s="35">
        <v>109.1</v>
      </c>
      <c r="O15" s="35">
        <v>111.3</v>
      </c>
      <c r="P15" s="35">
        <v>111.1</v>
      </c>
      <c r="Q15" s="35">
        <v>109.8</v>
      </c>
      <c r="R15" s="35">
        <v>108.5</v>
      </c>
      <c r="S15" s="35">
        <v>106.7</v>
      </c>
      <c r="T15" s="35">
        <v>108.3</v>
      </c>
      <c r="U15" s="35">
        <v>100.5</v>
      </c>
      <c r="V15" s="35">
        <v>107.2</v>
      </c>
      <c r="W15" s="35">
        <v>107.1</v>
      </c>
      <c r="X15" s="35">
        <v>106.2</v>
      </c>
      <c r="Y15" s="35">
        <v>103.9</v>
      </c>
      <c r="Z15" s="35">
        <v>104.6</v>
      </c>
      <c r="AA15" s="35">
        <v>105.7</v>
      </c>
      <c r="AB15" s="35">
        <v>102.6</v>
      </c>
      <c r="AC15" s="35">
        <v>104.9</v>
      </c>
      <c r="AD15" s="35">
        <v>106.6</v>
      </c>
    </row>
    <row r="16" spans="1:30" x14ac:dyDescent="0.3">
      <c r="A16" s="35" t="s">
        <v>34</v>
      </c>
      <c r="B16" s="35">
        <v>2013</v>
      </c>
      <c r="C16" s="35" t="s">
        <v>38</v>
      </c>
      <c r="D16" s="35">
        <v>112.3</v>
      </c>
      <c r="E16" s="35">
        <v>111.3</v>
      </c>
      <c r="F16" s="35">
        <v>104.7</v>
      </c>
      <c r="G16" s="35">
        <v>106.8</v>
      </c>
      <c r="H16" s="35">
        <v>103.9</v>
      </c>
      <c r="I16" s="35">
        <v>109.3</v>
      </c>
      <c r="J16" s="35">
        <v>112.9</v>
      </c>
      <c r="K16" s="35">
        <v>105.8</v>
      </c>
      <c r="L16" s="35">
        <v>103.1</v>
      </c>
      <c r="M16" s="35">
        <v>104.3</v>
      </c>
      <c r="N16" s="35">
        <v>108.1</v>
      </c>
      <c r="O16" s="35">
        <v>110.5</v>
      </c>
      <c r="P16" s="35">
        <v>109.2</v>
      </c>
      <c r="Q16" s="35">
        <v>108.6</v>
      </c>
      <c r="R16" s="35">
        <v>108.7</v>
      </c>
      <c r="S16" s="35">
        <v>107.4</v>
      </c>
      <c r="T16" s="35">
        <v>108.5</v>
      </c>
      <c r="U16" s="35">
        <v>100.5</v>
      </c>
      <c r="V16" s="35">
        <v>107.4</v>
      </c>
      <c r="W16" s="35">
        <v>106.9</v>
      </c>
      <c r="X16" s="35">
        <v>105.9</v>
      </c>
      <c r="Y16" s="35">
        <v>104</v>
      </c>
      <c r="Z16" s="35">
        <v>104.8</v>
      </c>
      <c r="AA16" s="35">
        <v>105.6</v>
      </c>
      <c r="AB16" s="35">
        <v>102.3</v>
      </c>
      <c r="AC16" s="35">
        <v>104.8</v>
      </c>
      <c r="AD16" s="35">
        <v>106.9</v>
      </c>
    </row>
    <row r="17" spans="1:30" x14ac:dyDescent="0.3">
      <c r="A17" s="35" t="s">
        <v>30</v>
      </c>
      <c r="B17" s="35">
        <v>2013</v>
      </c>
      <c r="C17" s="35" t="s">
        <v>39</v>
      </c>
      <c r="D17" s="35">
        <v>112.3</v>
      </c>
      <c r="E17" s="35">
        <v>112.1</v>
      </c>
      <c r="F17" s="35">
        <v>108.1</v>
      </c>
      <c r="G17" s="35">
        <v>108.3</v>
      </c>
      <c r="H17" s="35">
        <v>105.9</v>
      </c>
      <c r="I17" s="35">
        <v>109.2</v>
      </c>
      <c r="J17" s="35">
        <v>118</v>
      </c>
      <c r="K17" s="35">
        <v>106.8</v>
      </c>
      <c r="L17" s="35">
        <v>104.1</v>
      </c>
      <c r="M17" s="35">
        <v>105.4</v>
      </c>
      <c r="N17" s="35">
        <v>108.2</v>
      </c>
      <c r="O17" s="35">
        <v>111</v>
      </c>
      <c r="P17" s="35">
        <v>110.6</v>
      </c>
      <c r="Q17" s="35">
        <v>109</v>
      </c>
      <c r="R17" s="35">
        <v>109.7</v>
      </c>
      <c r="S17" s="35">
        <v>108.8</v>
      </c>
      <c r="T17" s="35">
        <v>109.5</v>
      </c>
      <c r="U17" s="35" t="s">
        <v>32</v>
      </c>
      <c r="V17" s="35">
        <v>108.5</v>
      </c>
      <c r="W17" s="35">
        <v>107.5</v>
      </c>
      <c r="X17" s="35">
        <v>106.3</v>
      </c>
      <c r="Y17" s="35">
        <v>105</v>
      </c>
      <c r="Z17" s="35">
        <v>105.6</v>
      </c>
      <c r="AA17" s="35">
        <v>106.5</v>
      </c>
      <c r="AB17" s="35">
        <v>102.5</v>
      </c>
      <c r="AC17" s="35">
        <v>105.5</v>
      </c>
      <c r="AD17" s="35">
        <v>108.9</v>
      </c>
    </row>
    <row r="18" spans="1:30" x14ac:dyDescent="0.3">
      <c r="A18" s="35" t="s">
        <v>33</v>
      </c>
      <c r="B18" s="35">
        <v>2013</v>
      </c>
      <c r="C18" s="35" t="s">
        <v>39</v>
      </c>
      <c r="D18" s="35">
        <v>117</v>
      </c>
      <c r="E18" s="35">
        <v>120.1</v>
      </c>
      <c r="F18" s="35">
        <v>112.5</v>
      </c>
      <c r="G18" s="35">
        <v>107.3</v>
      </c>
      <c r="H18" s="35">
        <v>101.3</v>
      </c>
      <c r="I18" s="35">
        <v>112.4</v>
      </c>
      <c r="J18" s="35">
        <v>143.6</v>
      </c>
      <c r="K18" s="35">
        <v>105.4</v>
      </c>
      <c r="L18" s="35">
        <v>101.4</v>
      </c>
      <c r="M18" s="35">
        <v>106.4</v>
      </c>
      <c r="N18" s="35">
        <v>110</v>
      </c>
      <c r="O18" s="35">
        <v>112.2</v>
      </c>
      <c r="P18" s="35">
        <v>115</v>
      </c>
      <c r="Q18" s="35">
        <v>110.9</v>
      </c>
      <c r="R18" s="35">
        <v>109.2</v>
      </c>
      <c r="S18" s="35">
        <v>107.2</v>
      </c>
      <c r="T18" s="35">
        <v>108.9</v>
      </c>
      <c r="U18" s="35">
        <v>106.6</v>
      </c>
      <c r="V18" s="35">
        <v>108</v>
      </c>
      <c r="W18" s="35">
        <v>107.7</v>
      </c>
      <c r="X18" s="35">
        <v>106.5</v>
      </c>
      <c r="Y18" s="35">
        <v>105.2</v>
      </c>
      <c r="Z18" s="35">
        <v>105.2</v>
      </c>
      <c r="AA18" s="35">
        <v>108.1</v>
      </c>
      <c r="AB18" s="35">
        <v>103.3</v>
      </c>
      <c r="AC18" s="35">
        <v>106.1</v>
      </c>
      <c r="AD18" s="35">
        <v>109.7</v>
      </c>
    </row>
    <row r="19" spans="1:30" x14ac:dyDescent="0.3">
      <c r="A19" s="35" t="s">
        <v>34</v>
      </c>
      <c r="B19" s="35">
        <v>2013</v>
      </c>
      <c r="C19" s="35" t="s">
        <v>39</v>
      </c>
      <c r="D19" s="35">
        <v>113.8</v>
      </c>
      <c r="E19" s="35">
        <v>114.9</v>
      </c>
      <c r="F19" s="35">
        <v>109.8</v>
      </c>
      <c r="G19" s="35">
        <v>107.9</v>
      </c>
      <c r="H19" s="35">
        <v>104.2</v>
      </c>
      <c r="I19" s="35">
        <v>110.7</v>
      </c>
      <c r="J19" s="35">
        <v>126.7</v>
      </c>
      <c r="K19" s="35">
        <v>106.3</v>
      </c>
      <c r="L19" s="35">
        <v>103.2</v>
      </c>
      <c r="M19" s="35">
        <v>105.7</v>
      </c>
      <c r="N19" s="35">
        <v>109</v>
      </c>
      <c r="O19" s="35">
        <v>111.6</v>
      </c>
      <c r="P19" s="35">
        <v>112.2</v>
      </c>
      <c r="Q19" s="35">
        <v>109.5</v>
      </c>
      <c r="R19" s="35">
        <v>109.5</v>
      </c>
      <c r="S19" s="35">
        <v>108.1</v>
      </c>
      <c r="T19" s="35">
        <v>109.3</v>
      </c>
      <c r="U19" s="35">
        <v>106.6</v>
      </c>
      <c r="V19" s="35">
        <v>108.3</v>
      </c>
      <c r="W19" s="35">
        <v>107.6</v>
      </c>
      <c r="X19" s="35">
        <v>106.4</v>
      </c>
      <c r="Y19" s="35">
        <v>105.1</v>
      </c>
      <c r="Z19" s="35">
        <v>105.4</v>
      </c>
      <c r="AA19" s="35">
        <v>107.4</v>
      </c>
      <c r="AB19" s="35">
        <v>102.8</v>
      </c>
      <c r="AC19" s="35">
        <v>105.8</v>
      </c>
      <c r="AD19" s="35">
        <v>109.3</v>
      </c>
    </row>
    <row r="20" spans="1:30" x14ac:dyDescent="0.3">
      <c r="A20" s="35" t="s">
        <v>30</v>
      </c>
      <c r="B20" s="35">
        <v>2013</v>
      </c>
      <c r="C20" s="35" t="s">
        <v>40</v>
      </c>
      <c r="D20" s="35">
        <v>113.4</v>
      </c>
      <c r="E20" s="35">
        <v>114.9</v>
      </c>
      <c r="F20" s="35">
        <v>110.5</v>
      </c>
      <c r="G20" s="35">
        <v>109.3</v>
      </c>
      <c r="H20" s="35">
        <v>106.2</v>
      </c>
      <c r="I20" s="35">
        <v>110.3</v>
      </c>
      <c r="J20" s="35">
        <v>129.19999999999999</v>
      </c>
      <c r="K20" s="35">
        <v>107.1</v>
      </c>
      <c r="L20" s="35">
        <v>104.3</v>
      </c>
      <c r="M20" s="35">
        <v>106.4</v>
      </c>
      <c r="N20" s="35">
        <v>109.1</v>
      </c>
      <c r="O20" s="35">
        <v>112.1</v>
      </c>
      <c r="P20" s="35">
        <v>113.1</v>
      </c>
      <c r="Q20" s="35">
        <v>109.8</v>
      </c>
      <c r="R20" s="35">
        <v>110.5</v>
      </c>
      <c r="S20" s="35">
        <v>109.5</v>
      </c>
      <c r="T20" s="35">
        <v>110.3</v>
      </c>
      <c r="U20" s="35" t="s">
        <v>32</v>
      </c>
      <c r="V20" s="35">
        <v>109.5</v>
      </c>
      <c r="W20" s="35">
        <v>108.3</v>
      </c>
      <c r="X20" s="35">
        <v>106.9</v>
      </c>
      <c r="Y20" s="35">
        <v>106.8</v>
      </c>
      <c r="Z20" s="35">
        <v>106.4</v>
      </c>
      <c r="AA20" s="35">
        <v>107.8</v>
      </c>
      <c r="AB20" s="35">
        <v>102.5</v>
      </c>
      <c r="AC20" s="35">
        <v>106.5</v>
      </c>
      <c r="AD20" s="35">
        <v>110.7</v>
      </c>
    </row>
    <row r="21" spans="1:30" x14ac:dyDescent="0.3">
      <c r="A21" s="35" t="s">
        <v>33</v>
      </c>
      <c r="B21" s="35">
        <v>2013</v>
      </c>
      <c r="C21" s="35" t="s">
        <v>40</v>
      </c>
      <c r="D21" s="35">
        <v>117.8</v>
      </c>
      <c r="E21" s="35">
        <v>119.2</v>
      </c>
      <c r="F21" s="35">
        <v>114</v>
      </c>
      <c r="G21" s="35">
        <v>108.3</v>
      </c>
      <c r="H21" s="35">
        <v>101.1</v>
      </c>
      <c r="I21" s="35">
        <v>113.2</v>
      </c>
      <c r="J21" s="35">
        <v>160.9</v>
      </c>
      <c r="K21" s="35">
        <v>105.1</v>
      </c>
      <c r="L21" s="35">
        <v>101.3</v>
      </c>
      <c r="M21" s="35">
        <v>107.5</v>
      </c>
      <c r="N21" s="35">
        <v>110.4</v>
      </c>
      <c r="O21" s="35">
        <v>113.1</v>
      </c>
      <c r="P21" s="35">
        <v>117.5</v>
      </c>
      <c r="Q21" s="35">
        <v>111.7</v>
      </c>
      <c r="R21" s="35">
        <v>109.8</v>
      </c>
      <c r="S21" s="35">
        <v>107.8</v>
      </c>
      <c r="T21" s="35">
        <v>109.5</v>
      </c>
      <c r="U21" s="35">
        <v>107.7</v>
      </c>
      <c r="V21" s="35">
        <v>108.6</v>
      </c>
      <c r="W21" s="35">
        <v>108.1</v>
      </c>
      <c r="X21" s="35">
        <v>107.1</v>
      </c>
      <c r="Y21" s="35">
        <v>107.3</v>
      </c>
      <c r="Z21" s="35">
        <v>105.9</v>
      </c>
      <c r="AA21" s="35">
        <v>110.1</v>
      </c>
      <c r="AB21" s="35">
        <v>103.2</v>
      </c>
      <c r="AC21" s="35">
        <v>107.3</v>
      </c>
      <c r="AD21" s="35">
        <v>111.4</v>
      </c>
    </row>
    <row r="22" spans="1:30" x14ac:dyDescent="0.3">
      <c r="A22" s="35" t="s">
        <v>34</v>
      </c>
      <c r="B22" s="35">
        <v>2013</v>
      </c>
      <c r="C22" s="35" t="s">
        <v>40</v>
      </c>
      <c r="D22" s="35">
        <v>114.8</v>
      </c>
      <c r="E22" s="35">
        <v>116.4</v>
      </c>
      <c r="F22" s="35">
        <v>111.9</v>
      </c>
      <c r="G22" s="35">
        <v>108.9</v>
      </c>
      <c r="H22" s="35">
        <v>104.3</v>
      </c>
      <c r="I22" s="35">
        <v>111.7</v>
      </c>
      <c r="J22" s="35">
        <v>140</v>
      </c>
      <c r="K22" s="35">
        <v>106.4</v>
      </c>
      <c r="L22" s="35">
        <v>103.3</v>
      </c>
      <c r="M22" s="35">
        <v>106.8</v>
      </c>
      <c r="N22" s="35">
        <v>109.6</v>
      </c>
      <c r="O22" s="35">
        <v>112.6</v>
      </c>
      <c r="P22" s="35">
        <v>114.7</v>
      </c>
      <c r="Q22" s="35">
        <v>110.3</v>
      </c>
      <c r="R22" s="35">
        <v>110.2</v>
      </c>
      <c r="S22" s="35">
        <v>108.8</v>
      </c>
      <c r="T22" s="35">
        <v>110</v>
      </c>
      <c r="U22" s="35">
        <v>107.7</v>
      </c>
      <c r="V22" s="35">
        <v>109.2</v>
      </c>
      <c r="W22" s="35">
        <v>108.2</v>
      </c>
      <c r="X22" s="35">
        <v>107</v>
      </c>
      <c r="Y22" s="35">
        <v>107.1</v>
      </c>
      <c r="Z22" s="35">
        <v>106.1</v>
      </c>
      <c r="AA22" s="35">
        <v>109.1</v>
      </c>
      <c r="AB22" s="35">
        <v>102.8</v>
      </c>
      <c r="AC22" s="35">
        <v>106.9</v>
      </c>
      <c r="AD22" s="35">
        <v>111</v>
      </c>
    </row>
    <row r="23" spans="1:30" x14ac:dyDescent="0.3">
      <c r="A23" s="35" t="s">
        <v>30</v>
      </c>
      <c r="B23" s="35">
        <v>2013</v>
      </c>
      <c r="C23" s="35" t="s">
        <v>41</v>
      </c>
      <c r="D23" s="35">
        <v>114.3</v>
      </c>
      <c r="E23" s="35">
        <v>115.4</v>
      </c>
      <c r="F23" s="35">
        <v>111.1</v>
      </c>
      <c r="G23" s="35">
        <v>110</v>
      </c>
      <c r="H23" s="35">
        <v>106.4</v>
      </c>
      <c r="I23" s="35">
        <v>110.8</v>
      </c>
      <c r="J23" s="35">
        <v>138.9</v>
      </c>
      <c r="K23" s="35">
        <v>107.4</v>
      </c>
      <c r="L23" s="35">
        <v>104.1</v>
      </c>
      <c r="M23" s="35">
        <v>106.9</v>
      </c>
      <c r="N23" s="35">
        <v>109.7</v>
      </c>
      <c r="O23" s="35">
        <v>112.6</v>
      </c>
      <c r="P23" s="35">
        <v>114.9</v>
      </c>
      <c r="Q23" s="35">
        <v>110.7</v>
      </c>
      <c r="R23" s="35">
        <v>111.3</v>
      </c>
      <c r="S23" s="35">
        <v>110.2</v>
      </c>
      <c r="T23" s="35">
        <v>111.1</v>
      </c>
      <c r="U23" s="35" t="s">
        <v>32</v>
      </c>
      <c r="V23" s="35">
        <v>109.9</v>
      </c>
      <c r="W23" s="35">
        <v>108.7</v>
      </c>
      <c r="X23" s="35">
        <v>107.5</v>
      </c>
      <c r="Y23" s="35">
        <v>107.8</v>
      </c>
      <c r="Z23" s="35">
        <v>106.8</v>
      </c>
      <c r="AA23" s="35">
        <v>108.7</v>
      </c>
      <c r="AB23" s="35">
        <v>105</v>
      </c>
      <c r="AC23" s="35">
        <v>107.5</v>
      </c>
      <c r="AD23" s="35">
        <v>112.1</v>
      </c>
    </row>
    <row r="24" spans="1:30" x14ac:dyDescent="0.3">
      <c r="A24" s="35" t="s">
        <v>33</v>
      </c>
      <c r="B24" s="35">
        <v>2013</v>
      </c>
      <c r="C24" s="35" t="s">
        <v>41</v>
      </c>
      <c r="D24" s="35">
        <v>118.3</v>
      </c>
      <c r="E24" s="35">
        <v>120.4</v>
      </c>
      <c r="F24" s="35">
        <v>112.7</v>
      </c>
      <c r="G24" s="35">
        <v>108.9</v>
      </c>
      <c r="H24" s="35">
        <v>101.1</v>
      </c>
      <c r="I24" s="35">
        <v>108.7</v>
      </c>
      <c r="J24" s="35">
        <v>177</v>
      </c>
      <c r="K24" s="35">
        <v>104.7</v>
      </c>
      <c r="L24" s="35">
        <v>101</v>
      </c>
      <c r="M24" s="35">
        <v>108.5</v>
      </c>
      <c r="N24" s="35">
        <v>110.9</v>
      </c>
      <c r="O24" s="35">
        <v>114.3</v>
      </c>
      <c r="P24" s="35">
        <v>119.6</v>
      </c>
      <c r="Q24" s="35">
        <v>112.4</v>
      </c>
      <c r="R24" s="35">
        <v>110.6</v>
      </c>
      <c r="S24" s="35">
        <v>108.3</v>
      </c>
      <c r="T24" s="35">
        <v>110.2</v>
      </c>
      <c r="U24" s="35">
        <v>108.9</v>
      </c>
      <c r="V24" s="35">
        <v>109.3</v>
      </c>
      <c r="W24" s="35">
        <v>108.7</v>
      </c>
      <c r="X24" s="35">
        <v>107.6</v>
      </c>
      <c r="Y24" s="35">
        <v>108.1</v>
      </c>
      <c r="Z24" s="35">
        <v>106.5</v>
      </c>
      <c r="AA24" s="35">
        <v>110.8</v>
      </c>
      <c r="AB24" s="35">
        <v>106</v>
      </c>
      <c r="AC24" s="35">
        <v>108.3</v>
      </c>
      <c r="AD24" s="35">
        <v>112.7</v>
      </c>
    </row>
    <row r="25" spans="1:30" x14ac:dyDescent="0.3">
      <c r="A25" s="35" t="s">
        <v>34</v>
      </c>
      <c r="B25" s="35">
        <v>2013</v>
      </c>
      <c r="C25" s="35" t="s">
        <v>41</v>
      </c>
      <c r="D25" s="35">
        <v>115.6</v>
      </c>
      <c r="E25" s="35">
        <v>117.2</v>
      </c>
      <c r="F25" s="35">
        <v>111.7</v>
      </c>
      <c r="G25" s="35">
        <v>109.6</v>
      </c>
      <c r="H25" s="35">
        <v>104.5</v>
      </c>
      <c r="I25" s="35">
        <v>109.8</v>
      </c>
      <c r="J25" s="35">
        <v>151.80000000000001</v>
      </c>
      <c r="K25" s="35">
        <v>106.5</v>
      </c>
      <c r="L25" s="35">
        <v>103.1</v>
      </c>
      <c r="M25" s="35">
        <v>107.4</v>
      </c>
      <c r="N25" s="35">
        <v>110.2</v>
      </c>
      <c r="O25" s="35">
        <v>113.4</v>
      </c>
      <c r="P25" s="35">
        <v>116.6</v>
      </c>
      <c r="Q25" s="35">
        <v>111.2</v>
      </c>
      <c r="R25" s="35">
        <v>111</v>
      </c>
      <c r="S25" s="35">
        <v>109.4</v>
      </c>
      <c r="T25" s="35">
        <v>110.7</v>
      </c>
      <c r="U25" s="35">
        <v>108.9</v>
      </c>
      <c r="V25" s="35">
        <v>109.7</v>
      </c>
      <c r="W25" s="35">
        <v>108.7</v>
      </c>
      <c r="X25" s="35">
        <v>107.5</v>
      </c>
      <c r="Y25" s="35">
        <v>108</v>
      </c>
      <c r="Z25" s="35">
        <v>106.6</v>
      </c>
      <c r="AA25" s="35">
        <v>109.9</v>
      </c>
      <c r="AB25" s="35">
        <v>105.4</v>
      </c>
      <c r="AC25" s="35">
        <v>107.9</v>
      </c>
      <c r="AD25" s="35">
        <v>112.4</v>
      </c>
    </row>
    <row r="26" spans="1:30" x14ac:dyDescent="0.3">
      <c r="A26" s="35" t="s">
        <v>30</v>
      </c>
      <c r="B26" s="35">
        <v>2013</v>
      </c>
      <c r="C26" s="35" t="s">
        <v>42</v>
      </c>
      <c r="D26" s="35">
        <v>115.4</v>
      </c>
      <c r="E26" s="35">
        <v>115.7</v>
      </c>
      <c r="F26" s="35">
        <v>111.7</v>
      </c>
      <c r="G26" s="35">
        <v>111</v>
      </c>
      <c r="H26" s="35">
        <v>107.4</v>
      </c>
      <c r="I26" s="35">
        <v>110.9</v>
      </c>
      <c r="J26" s="35">
        <v>154</v>
      </c>
      <c r="K26" s="35">
        <v>108.1</v>
      </c>
      <c r="L26" s="35">
        <v>104.2</v>
      </c>
      <c r="M26" s="35">
        <v>107.9</v>
      </c>
      <c r="N26" s="35">
        <v>110.4</v>
      </c>
      <c r="O26" s="35">
        <v>114</v>
      </c>
      <c r="P26" s="35">
        <v>117.8</v>
      </c>
      <c r="Q26" s="35">
        <v>111.7</v>
      </c>
      <c r="R26" s="35">
        <v>112.7</v>
      </c>
      <c r="S26" s="35">
        <v>111.4</v>
      </c>
      <c r="T26" s="35">
        <v>112.5</v>
      </c>
      <c r="U26" s="35" t="s">
        <v>32</v>
      </c>
      <c r="V26" s="35">
        <v>111.1</v>
      </c>
      <c r="W26" s="35">
        <v>109.6</v>
      </c>
      <c r="X26" s="35">
        <v>108.3</v>
      </c>
      <c r="Y26" s="35">
        <v>109.3</v>
      </c>
      <c r="Z26" s="35">
        <v>107.7</v>
      </c>
      <c r="AA26" s="35">
        <v>109.8</v>
      </c>
      <c r="AB26" s="35">
        <v>106.7</v>
      </c>
      <c r="AC26" s="35">
        <v>108.7</v>
      </c>
      <c r="AD26" s="35">
        <v>114.2</v>
      </c>
    </row>
    <row r="27" spans="1:30" x14ac:dyDescent="0.3">
      <c r="A27" s="35" t="s">
        <v>33</v>
      </c>
      <c r="B27" s="35">
        <v>2013</v>
      </c>
      <c r="C27" s="35" t="s">
        <v>42</v>
      </c>
      <c r="D27" s="35">
        <v>118.6</v>
      </c>
      <c r="E27" s="35">
        <v>119.1</v>
      </c>
      <c r="F27" s="35">
        <v>113.2</v>
      </c>
      <c r="G27" s="35">
        <v>109.6</v>
      </c>
      <c r="H27" s="35">
        <v>101.7</v>
      </c>
      <c r="I27" s="35">
        <v>103.2</v>
      </c>
      <c r="J27" s="35">
        <v>174.3</v>
      </c>
      <c r="K27" s="35">
        <v>105.1</v>
      </c>
      <c r="L27" s="35">
        <v>100.8</v>
      </c>
      <c r="M27" s="35">
        <v>109.1</v>
      </c>
      <c r="N27" s="35">
        <v>111.1</v>
      </c>
      <c r="O27" s="35">
        <v>115.4</v>
      </c>
      <c r="P27" s="35">
        <v>119.2</v>
      </c>
      <c r="Q27" s="35">
        <v>112.9</v>
      </c>
      <c r="R27" s="35">
        <v>111.4</v>
      </c>
      <c r="S27" s="35">
        <v>109</v>
      </c>
      <c r="T27" s="35">
        <v>111.1</v>
      </c>
      <c r="U27" s="35">
        <v>109.7</v>
      </c>
      <c r="V27" s="35">
        <v>109.5</v>
      </c>
      <c r="W27" s="35">
        <v>109.6</v>
      </c>
      <c r="X27" s="35">
        <v>107.9</v>
      </c>
      <c r="Y27" s="35">
        <v>110.4</v>
      </c>
      <c r="Z27" s="35">
        <v>107.4</v>
      </c>
      <c r="AA27" s="35">
        <v>111.2</v>
      </c>
      <c r="AB27" s="35">
        <v>106.9</v>
      </c>
      <c r="AC27" s="35">
        <v>109.4</v>
      </c>
      <c r="AD27" s="35">
        <v>113.2</v>
      </c>
    </row>
    <row r="28" spans="1:30" x14ac:dyDescent="0.3">
      <c r="A28" s="35" t="s">
        <v>34</v>
      </c>
      <c r="B28" s="35">
        <v>2013</v>
      </c>
      <c r="C28" s="35" t="s">
        <v>42</v>
      </c>
      <c r="D28" s="35">
        <v>116.4</v>
      </c>
      <c r="E28" s="35">
        <v>116.9</v>
      </c>
      <c r="F28" s="35">
        <v>112.3</v>
      </c>
      <c r="G28" s="35">
        <v>110.5</v>
      </c>
      <c r="H28" s="35">
        <v>105.3</v>
      </c>
      <c r="I28" s="35">
        <v>107.3</v>
      </c>
      <c r="J28" s="35">
        <v>160.9</v>
      </c>
      <c r="K28" s="35">
        <v>107.1</v>
      </c>
      <c r="L28" s="35">
        <v>103.1</v>
      </c>
      <c r="M28" s="35">
        <v>108.3</v>
      </c>
      <c r="N28" s="35">
        <v>110.7</v>
      </c>
      <c r="O28" s="35">
        <v>114.6</v>
      </c>
      <c r="P28" s="35">
        <v>118.3</v>
      </c>
      <c r="Q28" s="35">
        <v>112</v>
      </c>
      <c r="R28" s="35">
        <v>112.2</v>
      </c>
      <c r="S28" s="35">
        <v>110.4</v>
      </c>
      <c r="T28" s="35">
        <v>111.9</v>
      </c>
      <c r="U28" s="35">
        <v>109.7</v>
      </c>
      <c r="V28" s="35">
        <v>110.5</v>
      </c>
      <c r="W28" s="35">
        <v>109.6</v>
      </c>
      <c r="X28" s="35">
        <v>108.1</v>
      </c>
      <c r="Y28" s="35">
        <v>109.9</v>
      </c>
      <c r="Z28" s="35">
        <v>107.5</v>
      </c>
      <c r="AA28" s="35">
        <v>110.6</v>
      </c>
      <c r="AB28" s="35">
        <v>106.8</v>
      </c>
      <c r="AC28" s="35">
        <v>109</v>
      </c>
      <c r="AD28" s="35">
        <v>113.7</v>
      </c>
    </row>
    <row r="29" spans="1:30" x14ac:dyDescent="0.3">
      <c r="A29" s="35" t="s">
        <v>30</v>
      </c>
      <c r="B29" s="35">
        <v>2013</v>
      </c>
      <c r="C29" s="35" t="s">
        <v>43</v>
      </c>
      <c r="D29" s="35">
        <v>116.3</v>
      </c>
      <c r="E29" s="35">
        <v>115.4</v>
      </c>
      <c r="F29" s="35">
        <v>112.6</v>
      </c>
      <c r="G29" s="35">
        <v>111.7</v>
      </c>
      <c r="H29" s="35">
        <v>107.7</v>
      </c>
      <c r="I29" s="35">
        <v>113.2</v>
      </c>
      <c r="J29" s="35">
        <v>164.9</v>
      </c>
      <c r="K29" s="35">
        <v>108.3</v>
      </c>
      <c r="L29" s="35">
        <v>103.9</v>
      </c>
      <c r="M29" s="35">
        <v>108.2</v>
      </c>
      <c r="N29" s="35">
        <v>111.1</v>
      </c>
      <c r="O29" s="35">
        <v>114.9</v>
      </c>
      <c r="P29" s="35">
        <v>119.8</v>
      </c>
      <c r="Q29" s="35">
        <v>112.2</v>
      </c>
      <c r="R29" s="35">
        <v>113.6</v>
      </c>
      <c r="S29" s="35">
        <v>112.3</v>
      </c>
      <c r="T29" s="35">
        <v>113.4</v>
      </c>
      <c r="U29" s="35" t="s">
        <v>32</v>
      </c>
      <c r="V29" s="35">
        <v>111.6</v>
      </c>
      <c r="W29" s="35">
        <v>110.4</v>
      </c>
      <c r="X29" s="35">
        <v>108.9</v>
      </c>
      <c r="Y29" s="35">
        <v>109.3</v>
      </c>
      <c r="Z29" s="35">
        <v>108.3</v>
      </c>
      <c r="AA29" s="35">
        <v>110.2</v>
      </c>
      <c r="AB29" s="35">
        <v>107.5</v>
      </c>
      <c r="AC29" s="35">
        <v>109.1</v>
      </c>
      <c r="AD29" s="35">
        <v>115.5</v>
      </c>
    </row>
    <row r="30" spans="1:30" x14ac:dyDescent="0.3">
      <c r="A30" s="35" t="s">
        <v>33</v>
      </c>
      <c r="B30" s="35">
        <v>2013</v>
      </c>
      <c r="C30" s="35" t="s">
        <v>43</v>
      </c>
      <c r="D30" s="35">
        <v>118.9</v>
      </c>
      <c r="E30" s="35">
        <v>118.1</v>
      </c>
      <c r="F30" s="35">
        <v>114.5</v>
      </c>
      <c r="G30" s="35">
        <v>110.4</v>
      </c>
      <c r="H30" s="35">
        <v>102.3</v>
      </c>
      <c r="I30" s="35">
        <v>106.2</v>
      </c>
      <c r="J30" s="35">
        <v>183.5</v>
      </c>
      <c r="K30" s="35">
        <v>105.3</v>
      </c>
      <c r="L30" s="35">
        <v>100.2</v>
      </c>
      <c r="M30" s="35">
        <v>109.6</v>
      </c>
      <c r="N30" s="35">
        <v>111.4</v>
      </c>
      <c r="O30" s="35">
        <v>116</v>
      </c>
      <c r="P30" s="35">
        <v>120.8</v>
      </c>
      <c r="Q30" s="35">
        <v>113.5</v>
      </c>
      <c r="R30" s="35">
        <v>112.5</v>
      </c>
      <c r="S30" s="35">
        <v>109.7</v>
      </c>
      <c r="T30" s="35">
        <v>112</v>
      </c>
      <c r="U30" s="35">
        <v>110.5</v>
      </c>
      <c r="V30" s="35">
        <v>109.7</v>
      </c>
      <c r="W30" s="35">
        <v>110.2</v>
      </c>
      <c r="X30" s="35">
        <v>108.2</v>
      </c>
      <c r="Y30" s="35">
        <v>109.7</v>
      </c>
      <c r="Z30" s="35">
        <v>108</v>
      </c>
      <c r="AA30" s="35">
        <v>111.3</v>
      </c>
      <c r="AB30" s="35">
        <v>107.3</v>
      </c>
      <c r="AC30" s="35">
        <v>109.4</v>
      </c>
      <c r="AD30" s="35">
        <v>114</v>
      </c>
    </row>
    <row r="31" spans="1:30" x14ac:dyDescent="0.3">
      <c r="A31" s="35" t="s">
        <v>34</v>
      </c>
      <c r="B31" s="35">
        <v>2013</v>
      </c>
      <c r="C31" s="35" t="s">
        <v>43</v>
      </c>
      <c r="D31" s="35">
        <v>117.1</v>
      </c>
      <c r="E31" s="35">
        <v>116.3</v>
      </c>
      <c r="F31" s="35">
        <v>113.3</v>
      </c>
      <c r="G31" s="35">
        <v>111.2</v>
      </c>
      <c r="H31" s="35">
        <v>105.7</v>
      </c>
      <c r="I31" s="35">
        <v>109.9</v>
      </c>
      <c r="J31" s="35">
        <v>171.2</v>
      </c>
      <c r="K31" s="35">
        <v>107.3</v>
      </c>
      <c r="L31" s="35">
        <v>102.7</v>
      </c>
      <c r="M31" s="35">
        <v>108.7</v>
      </c>
      <c r="N31" s="35">
        <v>111.2</v>
      </c>
      <c r="O31" s="35">
        <v>115.4</v>
      </c>
      <c r="P31" s="35">
        <v>120.2</v>
      </c>
      <c r="Q31" s="35">
        <v>112.5</v>
      </c>
      <c r="R31" s="35">
        <v>113.2</v>
      </c>
      <c r="S31" s="35">
        <v>111.2</v>
      </c>
      <c r="T31" s="35">
        <v>112.8</v>
      </c>
      <c r="U31" s="35">
        <v>110.5</v>
      </c>
      <c r="V31" s="35">
        <v>110.9</v>
      </c>
      <c r="W31" s="35">
        <v>110.3</v>
      </c>
      <c r="X31" s="35">
        <v>108.6</v>
      </c>
      <c r="Y31" s="35">
        <v>109.5</v>
      </c>
      <c r="Z31" s="35">
        <v>108.1</v>
      </c>
      <c r="AA31" s="35">
        <v>110.8</v>
      </c>
      <c r="AB31" s="35">
        <v>107.4</v>
      </c>
      <c r="AC31" s="35">
        <v>109.2</v>
      </c>
      <c r="AD31" s="35">
        <v>114.8</v>
      </c>
    </row>
    <row r="32" spans="1:30" x14ac:dyDescent="0.3">
      <c r="A32" s="35" t="s">
        <v>30</v>
      </c>
      <c r="B32" s="35">
        <v>2013</v>
      </c>
      <c r="C32" s="35" t="s">
        <v>47</v>
      </c>
      <c r="D32" s="35">
        <v>117.3</v>
      </c>
      <c r="E32" s="35">
        <v>114.9</v>
      </c>
      <c r="F32" s="35">
        <v>116.2</v>
      </c>
      <c r="G32" s="35">
        <v>112.8</v>
      </c>
      <c r="H32" s="35">
        <v>108.9</v>
      </c>
      <c r="I32" s="35">
        <v>116.6</v>
      </c>
      <c r="J32" s="35">
        <v>178.1</v>
      </c>
      <c r="K32" s="35">
        <v>109.1</v>
      </c>
      <c r="L32" s="35">
        <v>103.6</v>
      </c>
      <c r="M32" s="35">
        <v>109</v>
      </c>
      <c r="N32" s="35">
        <v>111.8</v>
      </c>
      <c r="O32" s="35">
        <v>116</v>
      </c>
      <c r="P32" s="35">
        <v>122.5</v>
      </c>
      <c r="Q32" s="35">
        <v>112.8</v>
      </c>
      <c r="R32" s="35">
        <v>114.6</v>
      </c>
      <c r="S32" s="35">
        <v>113.1</v>
      </c>
      <c r="T32" s="35">
        <v>114.4</v>
      </c>
      <c r="U32" s="35" t="s">
        <v>32</v>
      </c>
      <c r="V32" s="35">
        <v>112.6</v>
      </c>
      <c r="W32" s="35">
        <v>111.3</v>
      </c>
      <c r="X32" s="35">
        <v>109.7</v>
      </c>
      <c r="Y32" s="35">
        <v>109.6</v>
      </c>
      <c r="Z32" s="35">
        <v>108.7</v>
      </c>
      <c r="AA32" s="35">
        <v>111</v>
      </c>
      <c r="AB32" s="35">
        <v>108.2</v>
      </c>
      <c r="AC32" s="35">
        <v>109.8</v>
      </c>
      <c r="AD32" s="35">
        <v>117.4</v>
      </c>
    </row>
    <row r="33" spans="1:30" x14ac:dyDescent="0.3">
      <c r="A33" s="35" t="s">
        <v>33</v>
      </c>
      <c r="B33" s="35">
        <v>2013</v>
      </c>
      <c r="C33" s="35" t="s">
        <v>44</v>
      </c>
      <c r="D33" s="35">
        <v>119.8</v>
      </c>
      <c r="E33" s="35">
        <v>116.3</v>
      </c>
      <c r="F33" s="35">
        <v>122.6</v>
      </c>
      <c r="G33" s="35">
        <v>112</v>
      </c>
      <c r="H33" s="35">
        <v>103.2</v>
      </c>
      <c r="I33" s="35">
        <v>110</v>
      </c>
      <c r="J33" s="35">
        <v>192.8</v>
      </c>
      <c r="K33" s="35">
        <v>106.3</v>
      </c>
      <c r="L33" s="35">
        <v>99.5</v>
      </c>
      <c r="M33" s="35">
        <v>110.3</v>
      </c>
      <c r="N33" s="35">
        <v>111.8</v>
      </c>
      <c r="O33" s="35">
        <v>117.1</v>
      </c>
      <c r="P33" s="35">
        <v>122.9</v>
      </c>
      <c r="Q33" s="35">
        <v>114.1</v>
      </c>
      <c r="R33" s="35">
        <v>113.5</v>
      </c>
      <c r="S33" s="35">
        <v>110.3</v>
      </c>
      <c r="T33" s="35">
        <v>113</v>
      </c>
      <c r="U33" s="35">
        <v>111.1</v>
      </c>
      <c r="V33" s="35">
        <v>110</v>
      </c>
      <c r="W33" s="35">
        <v>110.9</v>
      </c>
      <c r="X33" s="35">
        <v>108.6</v>
      </c>
      <c r="Y33" s="35">
        <v>109.5</v>
      </c>
      <c r="Z33" s="35">
        <v>108.5</v>
      </c>
      <c r="AA33" s="35">
        <v>111.3</v>
      </c>
      <c r="AB33" s="35">
        <v>107.9</v>
      </c>
      <c r="AC33" s="35">
        <v>109.6</v>
      </c>
      <c r="AD33" s="35">
        <v>115</v>
      </c>
    </row>
    <row r="34" spans="1:30" x14ac:dyDescent="0.3">
      <c r="A34" s="35" t="s">
        <v>34</v>
      </c>
      <c r="B34" s="35">
        <v>2013</v>
      </c>
      <c r="C34" s="35" t="s">
        <v>44</v>
      </c>
      <c r="D34" s="35">
        <v>118.1</v>
      </c>
      <c r="E34" s="35">
        <v>115.4</v>
      </c>
      <c r="F34" s="35">
        <v>118.7</v>
      </c>
      <c r="G34" s="35">
        <v>112.5</v>
      </c>
      <c r="H34" s="35">
        <v>106.8</v>
      </c>
      <c r="I34" s="35">
        <v>113.5</v>
      </c>
      <c r="J34" s="35">
        <v>183.1</v>
      </c>
      <c r="K34" s="35">
        <v>108.2</v>
      </c>
      <c r="L34" s="35">
        <v>102.2</v>
      </c>
      <c r="M34" s="35">
        <v>109.4</v>
      </c>
      <c r="N34" s="35">
        <v>111.8</v>
      </c>
      <c r="O34" s="35">
        <v>116.5</v>
      </c>
      <c r="P34" s="35">
        <v>122.6</v>
      </c>
      <c r="Q34" s="35">
        <v>113.1</v>
      </c>
      <c r="R34" s="35">
        <v>114.2</v>
      </c>
      <c r="S34" s="35">
        <v>111.9</v>
      </c>
      <c r="T34" s="35">
        <v>113.8</v>
      </c>
      <c r="U34" s="35">
        <v>111.1</v>
      </c>
      <c r="V34" s="35">
        <v>111.6</v>
      </c>
      <c r="W34" s="35">
        <v>111.1</v>
      </c>
      <c r="X34" s="35">
        <v>109.3</v>
      </c>
      <c r="Y34" s="35">
        <v>109.5</v>
      </c>
      <c r="Z34" s="35">
        <v>108.6</v>
      </c>
      <c r="AA34" s="35">
        <v>111.2</v>
      </c>
      <c r="AB34" s="35">
        <v>108.1</v>
      </c>
      <c r="AC34" s="35">
        <v>109.7</v>
      </c>
      <c r="AD34" s="35">
        <v>116.3</v>
      </c>
    </row>
    <row r="35" spans="1:30" x14ac:dyDescent="0.3">
      <c r="A35" s="35" t="s">
        <v>30</v>
      </c>
      <c r="B35" s="35">
        <v>2013</v>
      </c>
      <c r="C35" s="35" t="s">
        <v>45</v>
      </c>
      <c r="D35" s="35">
        <v>118.4</v>
      </c>
      <c r="E35" s="35">
        <v>115.9</v>
      </c>
      <c r="F35" s="35">
        <v>120.4</v>
      </c>
      <c r="G35" s="35">
        <v>113.8</v>
      </c>
      <c r="H35" s="35">
        <v>109.5</v>
      </c>
      <c r="I35" s="35">
        <v>115.5</v>
      </c>
      <c r="J35" s="35">
        <v>145.69999999999999</v>
      </c>
      <c r="K35" s="35">
        <v>109.5</v>
      </c>
      <c r="L35" s="35">
        <v>102.9</v>
      </c>
      <c r="M35" s="35">
        <v>109.8</v>
      </c>
      <c r="N35" s="35">
        <v>112.1</v>
      </c>
      <c r="O35" s="35">
        <v>116.8</v>
      </c>
      <c r="P35" s="35">
        <v>118.7</v>
      </c>
      <c r="Q35" s="35">
        <v>113.6</v>
      </c>
      <c r="R35" s="35">
        <v>115.8</v>
      </c>
      <c r="S35" s="35">
        <v>114</v>
      </c>
      <c r="T35" s="35">
        <v>115.5</v>
      </c>
      <c r="U35" s="35" t="s">
        <v>32</v>
      </c>
      <c r="V35" s="35">
        <v>112.8</v>
      </c>
      <c r="W35" s="35">
        <v>112.1</v>
      </c>
      <c r="X35" s="35">
        <v>110.1</v>
      </c>
      <c r="Y35" s="35">
        <v>109.9</v>
      </c>
      <c r="Z35" s="35">
        <v>109.2</v>
      </c>
      <c r="AA35" s="35">
        <v>111.6</v>
      </c>
      <c r="AB35" s="35">
        <v>108.1</v>
      </c>
      <c r="AC35" s="35">
        <v>110.1</v>
      </c>
      <c r="AD35" s="35">
        <v>115.5</v>
      </c>
    </row>
    <row r="36" spans="1:30" x14ac:dyDescent="0.3">
      <c r="A36" s="35" t="s">
        <v>33</v>
      </c>
      <c r="B36" s="35">
        <v>2013</v>
      </c>
      <c r="C36" s="35" t="s">
        <v>45</v>
      </c>
      <c r="D36" s="35">
        <v>120.5</v>
      </c>
      <c r="E36" s="35">
        <v>118.1</v>
      </c>
      <c r="F36" s="35">
        <v>128.5</v>
      </c>
      <c r="G36" s="35">
        <v>112.8</v>
      </c>
      <c r="H36" s="35">
        <v>103.4</v>
      </c>
      <c r="I36" s="35">
        <v>110.7</v>
      </c>
      <c r="J36" s="35">
        <v>144.80000000000001</v>
      </c>
      <c r="K36" s="35">
        <v>107.1</v>
      </c>
      <c r="L36" s="35">
        <v>98.6</v>
      </c>
      <c r="M36" s="35">
        <v>111.9</v>
      </c>
      <c r="N36" s="35">
        <v>112.1</v>
      </c>
      <c r="O36" s="35">
        <v>118.1</v>
      </c>
      <c r="P36" s="35">
        <v>117.8</v>
      </c>
      <c r="Q36" s="35">
        <v>115</v>
      </c>
      <c r="R36" s="35">
        <v>114.2</v>
      </c>
      <c r="S36" s="35">
        <v>110.9</v>
      </c>
      <c r="T36" s="35">
        <v>113.7</v>
      </c>
      <c r="U36" s="35">
        <v>110.7</v>
      </c>
      <c r="V36" s="35">
        <v>110.4</v>
      </c>
      <c r="W36" s="35">
        <v>111.3</v>
      </c>
      <c r="X36" s="35">
        <v>109</v>
      </c>
      <c r="Y36" s="35">
        <v>109.7</v>
      </c>
      <c r="Z36" s="35">
        <v>108.9</v>
      </c>
      <c r="AA36" s="35">
        <v>111.4</v>
      </c>
      <c r="AB36" s="35">
        <v>107.7</v>
      </c>
      <c r="AC36" s="35">
        <v>109.8</v>
      </c>
      <c r="AD36" s="35">
        <v>113.3</v>
      </c>
    </row>
    <row r="37" spans="1:30" x14ac:dyDescent="0.3">
      <c r="A37" s="35" t="s">
        <v>34</v>
      </c>
      <c r="B37" s="35">
        <v>2013</v>
      </c>
      <c r="C37" s="35" t="s">
        <v>45</v>
      </c>
      <c r="D37" s="35">
        <v>119.1</v>
      </c>
      <c r="E37" s="35">
        <v>116.7</v>
      </c>
      <c r="F37" s="35">
        <v>123.5</v>
      </c>
      <c r="G37" s="35">
        <v>113.4</v>
      </c>
      <c r="H37" s="35">
        <v>107.3</v>
      </c>
      <c r="I37" s="35">
        <v>113.3</v>
      </c>
      <c r="J37" s="35">
        <v>145.4</v>
      </c>
      <c r="K37" s="35">
        <v>108.7</v>
      </c>
      <c r="L37" s="35">
        <v>101.5</v>
      </c>
      <c r="M37" s="35">
        <v>110.5</v>
      </c>
      <c r="N37" s="35">
        <v>112.1</v>
      </c>
      <c r="O37" s="35">
        <v>117.4</v>
      </c>
      <c r="P37" s="35">
        <v>118.4</v>
      </c>
      <c r="Q37" s="35">
        <v>114</v>
      </c>
      <c r="R37" s="35">
        <v>115.2</v>
      </c>
      <c r="S37" s="35">
        <v>112.7</v>
      </c>
      <c r="T37" s="35">
        <v>114.8</v>
      </c>
      <c r="U37" s="35">
        <v>110.7</v>
      </c>
      <c r="V37" s="35">
        <v>111.9</v>
      </c>
      <c r="W37" s="35">
        <v>111.7</v>
      </c>
      <c r="X37" s="35">
        <v>109.7</v>
      </c>
      <c r="Y37" s="35">
        <v>109.8</v>
      </c>
      <c r="Z37" s="35">
        <v>109</v>
      </c>
      <c r="AA37" s="35">
        <v>111.5</v>
      </c>
      <c r="AB37" s="35">
        <v>107.9</v>
      </c>
      <c r="AC37" s="35">
        <v>110</v>
      </c>
      <c r="AD37" s="35">
        <v>114.5</v>
      </c>
    </row>
    <row r="38" spans="1:30" x14ac:dyDescent="0.3">
      <c r="A38" s="35" t="s">
        <v>30</v>
      </c>
      <c r="B38" s="35">
        <v>2014</v>
      </c>
      <c r="C38" s="35" t="s">
        <v>31</v>
      </c>
      <c r="D38" s="35">
        <v>118.9</v>
      </c>
      <c r="E38" s="35">
        <v>117.1</v>
      </c>
      <c r="F38" s="35">
        <v>120.5</v>
      </c>
      <c r="G38" s="35">
        <v>114.4</v>
      </c>
      <c r="H38" s="35">
        <v>109</v>
      </c>
      <c r="I38" s="35">
        <v>115.5</v>
      </c>
      <c r="J38" s="35">
        <v>123.9</v>
      </c>
      <c r="K38" s="35">
        <v>109.6</v>
      </c>
      <c r="L38" s="35">
        <v>101.8</v>
      </c>
      <c r="M38" s="35">
        <v>110.2</v>
      </c>
      <c r="N38" s="35">
        <v>112.4</v>
      </c>
      <c r="O38" s="35">
        <v>117.3</v>
      </c>
      <c r="P38" s="35">
        <v>116</v>
      </c>
      <c r="Q38" s="35">
        <v>114</v>
      </c>
      <c r="R38" s="35">
        <v>116.5</v>
      </c>
      <c r="S38" s="35">
        <v>114.5</v>
      </c>
      <c r="T38" s="35">
        <v>116.2</v>
      </c>
      <c r="U38" s="35" t="s">
        <v>32</v>
      </c>
      <c r="V38" s="35">
        <v>113</v>
      </c>
      <c r="W38" s="35">
        <v>112.6</v>
      </c>
      <c r="X38" s="35">
        <v>110.6</v>
      </c>
      <c r="Y38" s="35">
        <v>110.5</v>
      </c>
      <c r="Z38" s="35">
        <v>109.6</v>
      </c>
      <c r="AA38" s="35">
        <v>111.8</v>
      </c>
      <c r="AB38" s="35">
        <v>108.3</v>
      </c>
      <c r="AC38" s="35">
        <v>110.6</v>
      </c>
      <c r="AD38" s="35">
        <v>114.2</v>
      </c>
    </row>
    <row r="39" spans="1:30" x14ac:dyDescent="0.3">
      <c r="A39" s="35" t="s">
        <v>33</v>
      </c>
      <c r="B39" s="35">
        <v>2014</v>
      </c>
      <c r="C39" s="35" t="s">
        <v>31</v>
      </c>
      <c r="D39" s="35">
        <v>121.2</v>
      </c>
      <c r="E39" s="35">
        <v>122</v>
      </c>
      <c r="F39" s="35">
        <v>129.9</v>
      </c>
      <c r="G39" s="35">
        <v>113.6</v>
      </c>
      <c r="H39" s="35">
        <v>102.9</v>
      </c>
      <c r="I39" s="35">
        <v>112.1</v>
      </c>
      <c r="J39" s="35">
        <v>118.9</v>
      </c>
      <c r="K39" s="35">
        <v>107.5</v>
      </c>
      <c r="L39" s="35">
        <v>96.9</v>
      </c>
      <c r="M39" s="35">
        <v>112.7</v>
      </c>
      <c r="N39" s="35">
        <v>112.1</v>
      </c>
      <c r="O39" s="35">
        <v>119</v>
      </c>
      <c r="P39" s="35">
        <v>115.5</v>
      </c>
      <c r="Q39" s="35">
        <v>115.7</v>
      </c>
      <c r="R39" s="35">
        <v>114.8</v>
      </c>
      <c r="S39" s="35">
        <v>111.3</v>
      </c>
      <c r="T39" s="35">
        <v>114.3</v>
      </c>
      <c r="U39" s="35">
        <v>111.6</v>
      </c>
      <c r="V39" s="35">
        <v>111</v>
      </c>
      <c r="W39" s="35">
        <v>111.9</v>
      </c>
      <c r="X39" s="35">
        <v>109.7</v>
      </c>
      <c r="Y39" s="35">
        <v>110.8</v>
      </c>
      <c r="Z39" s="35">
        <v>109.8</v>
      </c>
      <c r="AA39" s="35">
        <v>111.5</v>
      </c>
      <c r="AB39" s="35">
        <v>108</v>
      </c>
      <c r="AC39" s="35">
        <v>110.5</v>
      </c>
      <c r="AD39" s="35">
        <v>112.9</v>
      </c>
    </row>
    <row r="40" spans="1:30" x14ac:dyDescent="0.3">
      <c r="A40" s="35" t="s">
        <v>34</v>
      </c>
      <c r="B40" s="35">
        <v>2014</v>
      </c>
      <c r="C40" s="35" t="s">
        <v>31</v>
      </c>
      <c r="D40" s="35">
        <v>119.6</v>
      </c>
      <c r="E40" s="35">
        <v>118.8</v>
      </c>
      <c r="F40" s="35">
        <v>124.1</v>
      </c>
      <c r="G40" s="35">
        <v>114.1</v>
      </c>
      <c r="H40" s="35">
        <v>106.8</v>
      </c>
      <c r="I40" s="35">
        <v>113.9</v>
      </c>
      <c r="J40" s="35">
        <v>122.2</v>
      </c>
      <c r="K40" s="35">
        <v>108.9</v>
      </c>
      <c r="L40" s="35">
        <v>100.2</v>
      </c>
      <c r="M40" s="35">
        <v>111</v>
      </c>
      <c r="N40" s="35">
        <v>112.3</v>
      </c>
      <c r="O40" s="35">
        <v>118.1</v>
      </c>
      <c r="P40" s="35">
        <v>115.8</v>
      </c>
      <c r="Q40" s="35">
        <v>114.5</v>
      </c>
      <c r="R40" s="35">
        <v>115.8</v>
      </c>
      <c r="S40" s="35">
        <v>113.2</v>
      </c>
      <c r="T40" s="35">
        <v>115.4</v>
      </c>
      <c r="U40" s="35">
        <v>111.6</v>
      </c>
      <c r="V40" s="35">
        <v>112.2</v>
      </c>
      <c r="W40" s="35">
        <v>112.3</v>
      </c>
      <c r="X40" s="35">
        <v>110.3</v>
      </c>
      <c r="Y40" s="35">
        <v>110.7</v>
      </c>
      <c r="Z40" s="35">
        <v>109.7</v>
      </c>
      <c r="AA40" s="35">
        <v>111.6</v>
      </c>
      <c r="AB40" s="35">
        <v>108.2</v>
      </c>
      <c r="AC40" s="35">
        <v>110.6</v>
      </c>
      <c r="AD40" s="35">
        <v>113.6</v>
      </c>
    </row>
    <row r="41" spans="1:30" x14ac:dyDescent="0.3">
      <c r="A41" s="35" t="s">
        <v>30</v>
      </c>
      <c r="B41" s="35">
        <v>2014</v>
      </c>
      <c r="C41" s="35" t="s">
        <v>35</v>
      </c>
      <c r="D41" s="35">
        <v>119.4</v>
      </c>
      <c r="E41" s="35">
        <v>117.7</v>
      </c>
      <c r="F41" s="35">
        <v>121.2</v>
      </c>
      <c r="G41" s="35">
        <v>115</v>
      </c>
      <c r="H41" s="35">
        <v>109</v>
      </c>
      <c r="I41" s="35">
        <v>116.6</v>
      </c>
      <c r="J41" s="35">
        <v>116</v>
      </c>
      <c r="K41" s="35">
        <v>109.8</v>
      </c>
      <c r="L41" s="35">
        <v>101.1</v>
      </c>
      <c r="M41" s="35">
        <v>110.4</v>
      </c>
      <c r="N41" s="35">
        <v>112.9</v>
      </c>
      <c r="O41" s="35">
        <v>117.8</v>
      </c>
      <c r="P41" s="35">
        <v>115.3</v>
      </c>
      <c r="Q41" s="35">
        <v>114.2</v>
      </c>
      <c r="R41" s="35">
        <v>117.1</v>
      </c>
      <c r="S41" s="35">
        <v>114.5</v>
      </c>
      <c r="T41" s="35">
        <v>116.7</v>
      </c>
      <c r="U41" s="35" t="s">
        <v>32</v>
      </c>
      <c r="V41" s="35">
        <v>113.2</v>
      </c>
      <c r="W41" s="35">
        <v>112.9</v>
      </c>
      <c r="X41" s="35">
        <v>110.9</v>
      </c>
      <c r="Y41" s="35">
        <v>110.8</v>
      </c>
      <c r="Z41" s="35">
        <v>109.9</v>
      </c>
      <c r="AA41" s="35">
        <v>112</v>
      </c>
      <c r="AB41" s="35">
        <v>108.7</v>
      </c>
      <c r="AC41" s="35">
        <v>110.9</v>
      </c>
      <c r="AD41" s="35">
        <v>114</v>
      </c>
    </row>
    <row r="42" spans="1:30" x14ac:dyDescent="0.3">
      <c r="A42" s="35" t="s">
        <v>33</v>
      </c>
      <c r="B42" s="35">
        <v>2014</v>
      </c>
      <c r="C42" s="35" t="s">
        <v>35</v>
      </c>
      <c r="D42" s="35">
        <v>121.9</v>
      </c>
      <c r="E42" s="35">
        <v>122</v>
      </c>
      <c r="F42" s="35">
        <v>124.5</v>
      </c>
      <c r="G42" s="35">
        <v>115.2</v>
      </c>
      <c r="H42" s="35">
        <v>102.5</v>
      </c>
      <c r="I42" s="35">
        <v>114.1</v>
      </c>
      <c r="J42" s="35">
        <v>111.5</v>
      </c>
      <c r="K42" s="35">
        <v>108.2</v>
      </c>
      <c r="L42" s="35">
        <v>95.4</v>
      </c>
      <c r="M42" s="35">
        <v>113.5</v>
      </c>
      <c r="N42" s="35">
        <v>112.1</v>
      </c>
      <c r="O42" s="35">
        <v>119.9</v>
      </c>
      <c r="P42" s="35">
        <v>115.2</v>
      </c>
      <c r="Q42" s="35">
        <v>116.2</v>
      </c>
      <c r="R42" s="35">
        <v>115.3</v>
      </c>
      <c r="S42" s="35">
        <v>111.7</v>
      </c>
      <c r="T42" s="35">
        <v>114.7</v>
      </c>
      <c r="U42" s="35">
        <v>112.5</v>
      </c>
      <c r="V42" s="35">
        <v>111.1</v>
      </c>
      <c r="W42" s="35">
        <v>112.6</v>
      </c>
      <c r="X42" s="35">
        <v>110.4</v>
      </c>
      <c r="Y42" s="35">
        <v>111.3</v>
      </c>
      <c r="Z42" s="35">
        <v>110.3</v>
      </c>
      <c r="AA42" s="35">
        <v>111.6</v>
      </c>
      <c r="AB42" s="35">
        <v>108.7</v>
      </c>
      <c r="AC42" s="35">
        <v>111</v>
      </c>
      <c r="AD42" s="35">
        <v>113.1</v>
      </c>
    </row>
    <row r="43" spans="1:30" x14ac:dyDescent="0.3">
      <c r="A43" s="35" t="s">
        <v>34</v>
      </c>
      <c r="B43" s="35">
        <v>2014</v>
      </c>
      <c r="C43" s="35" t="s">
        <v>35</v>
      </c>
      <c r="D43" s="35">
        <v>120.2</v>
      </c>
      <c r="E43" s="35">
        <v>119.2</v>
      </c>
      <c r="F43" s="35">
        <v>122.5</v>
      </c>
      <c r="G43" s="35">
        <v>115.1</v>
      </c>
      <c r="H43" s="35">
        <v>106.6</v>
      </c>
      <c r="I43" s="35">
        <v>115.4</v>
      </c>
      <c r="J43" s="35">
        <v>114.5</v>
      </c>
      <c r="K43" s="35">
        <v>109.3</v>
      </c>
      <c r="L43" s="35">
        <v>99.2</v>
      </c>
      <c r="M43" s="35">
        <v>111.4</v>
      </c>
      <c r="N43" s="35">
        <v>112.6</v>
      </c>
      <c r="O43" s="35">
        <v>118.8</v>
      </c>
      <c r="P43" s="35">
        <v>115.3</v>
      </c>
      <c r="Q43" s="35">
        <v>114.7</v>
      </c>
      <c r="R43" s="35">
        <v>116.4</v>
      </c>
      <c r="S43" s="35">
        <v>113.3</v>
      </c>
      <c r="T43" s="35">
        <v>115.9</v>
      </c>
      <c r="U43" s="35">
        <v>112.5</v>
      </c>
      <c r="V43" s="35">
        <v>112.4</v>
      </c>
      <c r="W43" s="35">
        <v>112.8</v>
      </c>
      <c r="X43" s="35">
        <v>110.7</v>
      </c>
      <c r="Y43" s="35">
        <v>111.1</v>
      </c>
      <c r="Z43" s="35">
        <v>110.1</v>
      </c>
      <c r="AA43" s="35">
        <v>111.8</v>
      </c>
      <c r="AB43" s="35">
        <v>108.7</v>
      </c>
      <c r="AC43" s="35">
        <v>110.9</v>
      </c>
      <c r="AD43" s="35">
        <v>113.6</v>
      </c>
    </row>
    <row r="44" spans="1:30" x14ac:dyDescent="0.3">
      <c r="A44" s="35" t="s">
        <v>30</v>
      </c>
      <c r="B44" s="35">
        <v>2014</v>
      </c>
      <c r="C44" s="35" t="s">
        <v>36</v>
      </c>
      <c r="D44" s="35">
        <v>120.1</v>
      </c>
      <c r="E44" s="35">
        <v>118.1</v>
      </c>
      <c r="F44" s="35">
        <v>120.7</v>
      </c>
      <c r="G44" s="35">
        <v>116.1</v>
      </c>
      <c r="H44" s="35">
        <v>109.3</v>
      </c>
      <c r="I44" s="35">
        <v>119.6</v>
      </c>
      <c r="J44" s="35">
        <v>117.9</v>
      </c>
      <c r="K44" s="35">
        <v>110.2</v>
      </c>
      <c r="L44" s="35">
        <v>101.2</v>
      </c>
      <c r="M44" s="35">
        <v>110.7</v>
      </c>
      <c r="N44" s="35">
        <v>113</v>
      </c>
      <c r="O44" s="35">
        <v>118.3</v>
      </c>
      <c r="P44" s="35">
        <v>116.2</v>
      </c>
      <c r="Q44" s="35">
        <v>114.6</v>
      </c>
      <c r="R44" s="35">
        <v>117.5</v>
      </c>
      <c r="S44" s="35">
        <v>114.9</v>
      </c>
      <c r="T44" s="35">
        <v>117.2</v>
      </c>
      <c r="U44" s="35" t="s">
        <v>32</v>
      </c>
      <c r="V44" s="35">
        <v>113.4</v>
      </c>
      <c r="W44" s="35">
        <v>113.4</v>
      </c>
      <c r="X44" s="35">
        <v>111.4</v>
      </c>
      <c r="Y44" s="35">
        <v>111.2</v>
      </c>
      <c r="Z44" s="35">
        <v>110.2</v>
      </c>
      <c r="AA44" s="35">
        <v>112.4</v>
      </c>
      <c r="AB44" s="35">
        <v>108.9</v>
      </c>
      <c r="AC44" s="35">
        <v>111.3</v>
      </c>
      <c r="AD44" s="35">
        <v>114.6</v>
      </c>
    </row>
    <row r="45" spans="1:30" x14ac:dyDescent="0.3">
      <c r="A45" s="35" t="s">
        <v>33</v>
      </c>
      <c r="B45" s="35">
        <v>2014</v>
      </c>
      <c r="C45" s="35" t="s">
        <v>36</v>
      </c>
      <c r="D45" s="35">
        <v>122.1</v>
      </c>
      <c r="E45" s="35">
        <v>121.4</v>
      </c>
      <c r="F45" s="35">
        <v>121.5</v>
      </c>
      <c r="G45" s="35">
        <v>116.2</v>
      </c>
      <c r="H45" s="35">
        <v>102.8</v>
      </c>
      <c r="I45" s="35">
        <v>117.7</v>
      </c>
      <c r="J45" s="35">
        <v>113.3</v>
      </c>
      <c r="K45" s="35">
        <v>108.9</v>
      </c>
      <c r="L45" s="35">
        <v>96.3</v>
      </c>
      <c r="M45" s="35">
        <v>114.1</v>
      </c>
      <c r="N45" s="35">
        <v>112.2</v>
      </c>
      <c r="O45" s="35">
        <v>120.5</v>
      </c>
      <c r="P45" s="35">
        <v>116</v>
      </c>
      <c r="Q45" s="35">
        <v>116.7</v>
      </c>
      <c r="R45" s="35">
        <v>115.8</v>
      </c>
      <c r="S45" s="35">
        <v>112.1</v>
      </c>
      <c r="T45" s="35">
        <v>115.2</v>
      </c>
      <c r="U45" s="35">
        <v>113.2</v>
      </c>
      <c r="V45" s="35">
        <v>110.9</v>
      </c>
      <c r="W45" s="35">
        <v>113</v>
      </c>
      <c r="X45" s="35">
        <v>110.8</v>
      </c>
      <c r="Y45" s="35">
        <v>111.6</v>
      </c>
      <c r="Z45" s="35">
        <v>110.9</v>
      </c>
      <c r="AA45" s="35">
        <v>111.8</v>
      </c>
      <c r="AB45" s="35">
        <v>109.2</v>
      </c>
      <c r="AC45" s="35">
        <v>111.4</v>
      </c>
      <c r="AD45" s="35">
        <v>113.7</v>
      </c>
    </row>
    <row r="46" spans="1:30" x14ac:dyDescent="0.3">
      <c r="A46" s="35" t="s">
        <v>34</v>
      </c>
      <c r="B46" s="35">
        <v>2014</v>
      </c>
      <c r="C46" s="35" t="s">
        <v>48</v>
      </c>
      <c r="D46" s="35">
        <v>120.7</v>
      </c>
      <c r="E46" s="35">
        <v>119.3</v>
      </c>
      <c r="F46" s="35">
        <v>121</v>
      </c>
      <c r="G46" s="35">
        <v>116.1</v>
      </c>
      <c r="H46" s="35">
        <v>106.9</v>
      </c>
      <c r="I46" s="35">
        <v>118.7</v>
      </c>
      <c r="J46" s="35">
        <v>116.3</v>
      </c>
      <c r="K46" s="35">
        <v>109.8</v>
      </c>
      <c r="L46" s="35">
        <v>99.6</v>
      </c>
      <c r="M46" s="35">
        <v>111.8</v>
      </c>
      <c r="N46" s="35">
        <v>112.7</v>
      </c>
      <c r="O46" s="35">
        <v>119.3</v>
      </c>
      <c r="P46" s="35">
        <v>116.1</v>
      </c>
      <c r="Q46" s="35">
        <v>115.2</v>
      </c>
      <c r="R46" s="35">
        <v>116.8</v>
      </c>
      <c r="S46" s="35">
        <v>113.7</v>
      </c>
      <c r="T46" s="35">
        <v>116.4</v>
      </c>
      <c r="U46" s="35">
        <v>113.2</v>
      </c>
      <c r="V46" s="35">
        <v>112.5</v>
      </c>
      <c r="W46" s="35">
        <v>113.2</v>
      </c>
      <c r="X46" s="35">
        <v>111.2</v>
      </c>
      <c r="Y46" s="35">
        <v>111.4</v>
      </c>
      <c r="Z46" s="35">
        <v>110.6</v>
      </c>
      <c r="AA46" s="35">
        <v>112</v>
      </c>
      <c r="AB46" s="35">
        <v>109</v>
      </c>
      <c r="AC46" s="35">
        <v>111.3</v>
      </c>
      <c r="AD46" s="35">
        <v>114.2</v>
      </c>
    </row>
    <row r="47" spans="1:30" x14ac:dyDescent="0.3">
      <c r="A47" s="35" t="s">
        <v>30</v>
      </c>
      <c r="B47" s="35">
        <v>2014</v>
      </c>
      <c r="C47" s="35" t="s">
        <v>37</v>
      </c>
      <c r="D47" s="35">
        <v>120.2</v>
      </c>
      <c r="E47" s="35">
        <v>118.9</v>
      </c>
      <c r="F47" s="35">
        <v>118.1</v>
      </c>
      <c r="G47" s="35">
        <v>117</v>
      </c>
      <c r="H47" s="35">
        <v>109.7</v>
      </c>
      <c r="I47" s="35">
        <v>125.5</v>
      </c>
      <c r="J47" s="35">
        <v>120.5</v>
      </c>
      <c r="K47" s="35">
        <v>111</v>
      </c>
      <c r="L47" s="35">
        <v>102.6</v>
      </c>
      <c r="M47" s="35">
        <v>111.2</v>
      </c>
      <c r="N47" s="35">
        <v>113.5</v>
      </c>
      <c r="O47" s="35">
        <v>118.7</v>
      </c>
      <c r="P47" s="35">
        <v>117.2</v>
      </c>
      <c r="Q47" s="35">
        <v>115.4</v>
      </c>
      <c r="R47" s="35">
        <v>118.1</v>
      </c>
      <c r="S47" s="35">
        <v>116.1</v>
      </c>
      <c r="T47" s="35">
        <v>117.8</v>
      </c>
      <c r="U47" s="35" t="s">
        <v>32</v>
      </c>
      <c r="V47" s="35">
        <v>113.4</v>
      </c>
      <c r="W47" s="35">
        <v>113.7</v>
      </c>
      <c r="X47" s="35">
        <v>111.8</v>
      </c>
      <c r="Y47" s="35">
        <v>111.2</v>
      </c>
      <c r="Z47" s="35">
        <v>110.5</v>
      </c>
      <c r="AA47" s="35">
        <v>113</v>
      </c>
      <c r="AB47" s="35">
        <v>108.9</v>
      </c>
      <c r="AC47" s="35">
        <v>111.5</v>
      </c>
      <c r="AD47" s="35">
        <v>115.4</v>
      </c>
    </row>
    <row r="48" spans="1:30" x14ac:dyDescent="0.3">
      <c r="A48" s="35" t="s">
        <v>33</v>
      </c>
      <c r="B48" s="35">
        <v>2014</v>
      </c>
      <c r="C48" s="35" t="s">
        <v>37</v>
      </c>
      <c r="D48" s="35">
        <v>122.5</v>
      </c>
      <c r="E48" s="35">
        <v>121.7</v>
      </c>
      <c r="F48" s="35">
        <v>113.3</v>
      </c>
      <c r="G48" s="35">
        <v>117</v>
      </c>
      <c r="H48" s="35">
        <v>103.1</v>
      </c>
      <c r="I48" s="35">
        <v>126.7</v>
      </c>
      <c r="J48" s="35">
        <v>121.2</v>
      </c>
      <c r="K48" s="35">
        <v>111</v>
      </c>
      <c r="L48" s="35">
        <v>100.3</v>
      </c>
      <c r="M48" s="35">
        <v>115.3</v>
      </c>
      <c r="N48" s="35">
        <v>112.7</v>
      </c>
      <c r="O48" s="35">
        <v>121</v>
      </c>
      <c r="P48" s="35">
        <v>118.2</v>
      </c>
      <c r="Q48" s="35">
        <v>117.6</v>
      </c>
      <c r="R48" s="35">
        <v>116.3</v>
      </c>
      <c r="S48" s="35">
        <v>112.5</v>
      </c>
      <c r="T48" s="35">
        <v>115.7</v>
      </c>
      <c r="U48" s="35">
        <v>113.9</v>
      </c>
      <c r="V48" s="35">
        <v>110.9</v>
      </c>
      <c r="W48" s="35">
        <v>113.4</v>
      </c>
      <c r="X48" s="35">
        <v>111</v>
      </c>
      <c r="Y48" s="35">
        <v>111.2</v>
      </c>
      <c r="Z48" s="35">
        <v>111.2</v>
      </c>
      <c r="AA48" s="35">
        <v>112.5</v>
      </c>
      <c r="AB48" s="35">
        <v>109.1</v>
      </c>
      <c r="AC48" s="35">
        <v>111.4</v>
      </c>
      <c r="AD48" s="35">
        <v>114.7</v>
      </c>
    </row>
    <row r="49" spans="1:30" x14ac:dyDescent="0.3">
      <c r="A49" s="35" t="s">
        <v>34</v>
      </c>
      <c r="B49" s="35">
        <v>2014</v>
      </c>
      <c r="C49" s="35" t="s">
        <v>37</v>
      </c>
      <c r="D49" s="35">
        <v>120.9</v>
      </c>
      <c r="E49" s="35">
        <v>119.9</v>
      </c>
      <c r="F49" s="35">
        <v>116.2</v>
      </c>
      <c r="G49" s="35">
        <v>117</v>
      </c>
      <c r="H49" s="35">
        <v>107.3</v>
      </c>
      <c r="I49" s="35">
        <v>126.1</v>
      </c>
      <c r="J49" s="35">
        <v>120.7</v>
      </c>
      <c r="K49" s="35">
        <v>111</v>
      </c>
      <c r="L49" s="35">
        <v>101.8</v>
      </c>
      <c r="M49" s="35">
        <v>112.6</v>
      </c>
      <c r="N49" s="35">
        <v>113.2</v>
      </c>
      <c r="O49" s="35">
        <v>119.8</v>
      </c>
      <c r="P49" s="35">
        <v>117.6</v>
      </c>
      <c r="Q49" s="35">
        <v>116</v>
      </c>
      <c r="R49" s="35">
        <v>117.4</v>
      </c>
      <c r="S49" s="35">
        <v>114.6</v>
      </c>
      <c r="T49" s="35">
        <v>117</v>
      </c>
      <c r="U49" s="35">
        <v>113.9</v>
      </c>
      <c r="V49" s="35">
        <v>112.5</v>
      </c>
      <c r="W49" s="35">
        <v>113.6</v>
      </c>
      <c r="X49" s="35">
        <v>111.5</v>
      </c>
      <c r="Y49" s="35">
        <v>111.2</v>
      </c>
      <c r="Z49" s="35">
        <v>110.9</v>
      </c>
      <c r="AA49" s="35">
        <v>112.7</v>
      </c>
      <c r="AB49" s="35">
        <v>109</v>
      </c>
      <c r="AC49" s="35">
        <v>111.5</v>
      </c>
      <c r="AD49" s="35">
        <v>115.1</v>
      </c>
    </row>
    <row r="50" spans="1:30" x14ac:dyDescent="0.3">
      <c r="A50" s="35" t="s">
        <v>30</v>
      </c>
      <c r="B50" s="35">
        <v>2014</v>
      </c>
      <c r="C50" s="35" t="s">
        <v>38</v>
      </c>
      <c r="D50" s="35">
        <v>120.3</v>
      </c>
      <c r="E50" s="35">
        <v>120.2</v>
      </c>
      <c r="F50" s="35">
        <v>116.9</v>
      </c>
      <c r="G50" s="35">
        <v>118</v>
      </c>
      <c r="H50" s="35">
        <v>110.1</v>
      </c>
      <c r="I50" s="35">
        <v>126.3</v>
      </c>
      <c r="J50" s="35">
        <v>123.9</v>
      </c>
      <c r="K50" s="35">
        <v>111.5</v>
      </c>
      <c r="L50" s="35">
        <v>103.5</v>
      </c>
      <c r="M50" s="35">
        <v>111.6</v>
      </c>
      <c r="N50" s="35">
        <v>114.2</v>
      </c>
      <c r="O50" s="35">
        <v>119.2</v>
      </c>
      <c r="P50" s="35">
        <v>118.2</v>
      </c>
      <c r="Q50" s="35">
        <v>116.3</v>
      </c>
      <c r="R50" s="35">
        <v>118.7</v>
      </c>
      <c r="S50" s="35">
        <v>116.8</v>
      </c>
      <c r="T50" s="35">
        <v>118.5</v>
      </c>
      <c r="U50" s="35" t="s">
        <v>32</v>
      </c>
      <c r="V50" s="35">
        <v>113.4</v>
      </c>
      <c r="W50" s="35">
        <v>114.1</v>
      </c>
      <c r="X50" s="35">
        <v>112.1</v>
      </c>
      <c r="Y50" s="35">
        <v>111.4</v>
      </c>
      <c r="Z50" s="35">
        <v>110.9</v>
      </c>
      <c r="AA50" s="35">
        <v>113.1</v>
      </c>
      <c r="AB50" s="35">
        <v>108.9</v>
      </c>
      <c r="AC50" s="35">
        <v>111.8</v>
      </c>
      <c r="AD50" s="35">
        <v>116</v>
      </c>
    </row>
    <row r="51" spans="1:30" x14ac:dyDescent="0.3">
      <c r="A51" s="35" t="s">
        <v>33</v>
      </c>
      <c r="B51" s="35">
        <v>2014</v>
      </c>
      <c r="C51" s="35" t="s">
        <v>38</v>
      </c>
      <c r="D51" s="35">
        <v>122.7</v>
      </c>
      <c r="E51" s="35">
        <v>124.1</v>
      </c>
      <c r="F51" s="35">
        <v>114.2</v>
      </c>
      <c r="G51" s="35">
        <v>119.1</v>
      </c>
      <c r="H51" s="35">
        <v>103.5</v>
      </c>
      <c r="I51" s="35">
        <v>129.19999999999999</v>
      </c>
      <c r="J51" s="35">
        <v>127</v>
      </c>
      <c r="K51" s="35">
        <v>112.6</v>
      </c>
      <c r="L51" s="35">
        <v>101.3</v>
      </c>
      <c r="M51" s="35">
        <v>117</v>
      </c>
      <c r="N51" s="35">
        <v>112.9</v>
      </c>
      <c r="O51" s="35">
        <v>121.7</v>
      </c>
      <c r="P51" s="35">
        <v>120</v>
      </c>
      <c r="Q51" s="35">
        <v>118.3</v>
      </c>
      <c r="R51" s="35">
        <v>116.8</v>
      </c>
      <c r="S51" s="35">
        <v>112.9</v>
      </c>
      <c r="T51" s="35">
        <v>116.2</v>
      </c>
      <c r="U51" s="35">
        <v>114.3</v>
      </c>
      <c r="V51" s="35">
        <v>111.1</v>
      </c>
      <c r="W51" s="35">
        <v>114.1</v>
      </c>
      <c r="X51" s="35">
        <v>111.2</v>
      </c>
      <c r="Y51" s="35">
        <v>111.3</v>
      </c>
      <c r="Z51" s="35">
        <v>111.5</v>
      </c>
      <c r="AA51" s="35">
        <v>112.9</v>
      </c>
      <c r="AB51" s="35">
        <v>109.3</v>
      </c>
      <c r="AC51" s="35">
        <v>111.7</v>
      </c>
      <c r="AD51" s="35">
        <v>115.6</v>
      </c>
    </row>
    <row r="52" spans="1:30" x14ac:dyDescent="0.3">
      <c r="A52" s="35" t="s">
        <v>34</v>
      </c>
      <c r="B52" s="35">
        <v>2014</v>
      </c>
      <c r="C52" s="35" t="s">
        <v>38</v>
      </c>
      <c r="D52" s="35">
        <v>121.1</v>
      </c>
      <c r="E52" s="35">
        <v>121.6</v>
      </c>
      <c r="F52" s="35">
        <v>115.9</v>
      </c>
      <c r="G52" s="35">
        <v>118.4</v>
      </c>
      <c r="H52" s="35">
        <v>107.7</v>
      </c>
      <c r="I52" s="35">
        <v>127.7</v>
      </c>
      <c r="J52" s="35">
        <v>125</v>
      </c>
      <c r="K52" s="35">
        <v>111.9</v>
      </c>
      <c r="L52" s="35">
        <v>102.8</v>
      </c>
      <c r="M52" s="35">
        <v>113.4</v>
      </c>
      <c r="N52" s="35">
        <v>113.7</v>
      </c>
      <c r="O52" s="35">
        <v>120.4</v>
      </c>
      <c r="P52" s="35">
        <v>118.9</v>
      </c>
      <c r="Q52" s="35">
        <v>116.8</v>
      </c>
      <c r="R52" s="35">
        <v>118</v>
      </c>
      <c r="S52" s="35">
        <v>115.2</v>
      </c>
      <c r="T52" s="35">
        <v>117.6</v>
      </c>
      <c r="U52" s="35">
        <v>114.3</v>
      </c>
      <c r="V52" s="35">
        <v>112.5</v>
      </c>
      <c r="W52" s="35">
        <v>114.1</v>
      </c>
      <c r="X52" s="35">
        <v>111.8</v>
      </c>
      <c r="Y52" s="35">
        <v>111.3</v>
      </c>
      <c r="Z52" s="35">
        <v>111.2</v>
      </c>
      <c r="AA52" s="35">
        <v>113</v>
      </c>
      <c r="AB52" s="35">
        <v>109.1</v>
      </c>
      <c r="AC52" s="35">
        <v>111.8</v>
      </c>
      <c r="AD52" s="35">
        <v>115.8</v>
      </c>
    </row>
    <row r="53" spans="1:30" x14ac:dyDescent="0.3">
      <c r="A53" s="35" t="s">
        <v>30</v>
      </c>
      <c r="B53" s="35">
        <v>2014</v>
      </c>
      <c r="C53" s="35" t="s">
        <v>39</v>
      </c>
      <c r="D53" s="35">
        <v>120.7</v>
      </c>
      <c r="E53" s="35">
        <v>121.6</v>
      </c>
      <c r="F53" s="35">
        <v>116.1</v>
      </c>
      <c r="G53" s="35">
        <v>119.3</v>
      </c>
      <c r="H53" s="35">
        <v>110.3</v>
      </c>
      <c r="I53" s="35">
        <v>125.8</v>
      </c>
      <c r="J53" s="35">
        <v>129.30000000000001</v>
      </c>
      <c r="K53" s="35">
        <v>112.2</v>
      </c>
      <c r="L53" s="35">
        <v>103.6</v>
      </c>
      <c r="M53" s="35">
        <v>112.3</v>
      </c>
      <c r="N53" s="35">
        <v>114.9</v>
      </c>
      <c r="O53" s="35">
        <v>120.1</v>
      </c>
      <c r="P53" s="35">
        <v>119.5</v>
      </c>
      <c r="Q53" s="35">
        <v>117.3</v>
      </c>
      <c r="R53" s="35">
        <v>119.7</v>
      </c>
      <c r="S53" s="35">
        <v>117.3</v>
      </c>
      <c r="T53" s="35">
        <v>119.3</v>
      </c>
      <c r="U53" s="35" t="s">
        <v>32</v>
      </c>
      <c r="V53" s="35">
        <v>114.4</v>
      </c>
      <c r="W53" s="35">
        <v>114.9</v>
      </c>
      <c r="X53" s="35">
        <v>112.8</v>
      </c>
      <c r="Y53" s="35">
        <v>112.2</v>
      </c>
      <c r="Z53" s="35">
        <v>111.4</v>
      </c>
      <c r="AA53" s="35">
        <v>114.3</v>
      </c>
      <c r="AB53" s="35">
        <v>108</v>
      </c>
      <c r="AC53" s="35">
        <v>112.3</v>
      </c>
      <c r="AD53" s="35">
        <v>117</v>
      </c>
    </row>
    <row r="54" spans="1:30" x14ac:dyDescent="0.3">
      <c r="A54" s="35" t="s">
        <v>33</v>
      </c>
      <c r="B54" s="35">
        <v>2014</v>
      </c>
      <c r="C54" s="35" t="s">
        <v>39</v>
      </c>
      <c r="D54" s="35">
        <v>123.1</v>
      </c>
      <c r="E54" s="35">
        <v>125.9</v>
      </c>
      <c r="F54" s="35">
        <v>115.4</v>
      </c>
      <c r="G54" s="35">
        <v>120.4</v>
      </c>
      <c r="H54" s="35">
        <v>103.4</v>
      </c>
      <c r="I54" s="35">
        <v>131.19999999999999</v>
      </c>
      <c r="J54" s="35">
        <v>137.5</v>
      </c>
      <c r="K54" s="35">
        <v>112.8</v>
      </c>
      <c r="L54" s="35">
        <v>101.4</v>
      </c>
      <c r="M54" s="35">
        <v>118.3</v>
      </c>
      <c r="N54" s="35">
        <v>113.2</v>
      </c>
      <c r="O54" s="35">
        <v>122.4</v>
      </c>
      <c r="P54" s="35">
        <v>122</v>
      </c>
      <c r="Q54" s="35">
        <v>119</v>
      </c>
      <c r="R54" s="35">
        <v>117.4</v>
      </c>
      <c r="S54" s="35">
        <v>113.2</v>
      </c>
      <c r="T54" s="35">
        <v>116.7</v>
      </c>
      <c r="U54" s="35">
        <v>113.9</v>
      </c>
      <c r="V54" s="35">
        <v>111.2</v>
      </c>
      <c r="W54" s="35">
        <v>114.3</v>
      </c>
      <c r="X54" s="35">
        <v>111.4</v>
      </c>
      <c r="Y54" s="35">
        <v>111.5</v>
      </c>
      <c r="Z54" s="35">
        <v>111.8</v>
      </c>
      <c r="AA54" s="35">
        <v>115.1</v>
      </c>
      <c r="AB54" s="35">
        <v>108.7</v>
      </c>
      <c r="AC54" s="35">
        <v>112.2</v>
      </c>
      <c r="AD54" s="35">
        <v>116.4</v>
      </c>
    </row>
    <row r="55" spans="1:30" x14ac:dyDescent="0.3">
      <c r="A55" s="35" t="s">
        <v>34</v>
      </c>
      <c r="B55" s="35">
        <v>2014</v>
      </c>
      <c r="C55" s="35" t="s">
        <v>39</v>
      </c>
      <c r="D55" s="35">
        <v>121.5</v>
      </c>
      <c r="E55" s="35">
        <v>123.1</v>
      </c>
      <c r="F55" s="35">
        <v>115.8</v>
      </c>
      <c r="G55" s="35">
        <v>119.7</v>
      </c>
      <c r="H55" s="35">
        <v>107.8</v>
      </c>
      <c r="I55" s="35">
        <v>128.30000000000001</v>
      </c>
      <c r="J55" s="35">
        <v>132.1</v>
      </c>
      <c r="K55" s="35">
        <v>112.4</v>
      </c>
      <c r="L55" s="35">
        <v>102.9</v>
      </c>
      <c r="M55" s="35">
        <v>114.3</v>
      </c>
      <c r="N55" s="35">
        <v>114.2</v>
      </c>
      <c r="O55" s="35">
        <v>121.2</v>
      </c>
      <c r="P55" s="35">
        <v>120.4</v>
      </c>
      <c r="Q55" s="35">
        <v>117.8</v>
      </c>
      <c r="R55" s="35">
        <v>118.8</v>
      </c>
      <c r="S55" s="35">
        <v>115.6</v>
      </c>
      <c r="T55" s="35">
        <v>118.3</v>
      </c>
      <c r="U55" s="35">
        <v>113.9</v>
      </c>
      <c r="V55" s="35">
        <v>113.2</v>
      </c>
      <c r="W55" s="35">
        <v>114.6</v>
      </c>
      <c r="X55" s="35">
        <v>112.3</v>
      </c>
      <c r="Y55" s="35">
        <v>111.8</v>
      </c>
      <c r="Z55" s="35">
        <v>111.6</v>
      </c>
      <c r="AA55" s="35">
        <v>114.8</v>
      </c>
      <c r="AB55" s="35">
        <v>108.3</v>
      </c>
      <c r="AC55" s="35">
        <v>112.3</v>
      </c>
      <c r="AD55" s="35">
        <v>116.7</v>
      </c>
    </row>
    <row r="56" spans="1:30" x14ac:dyDescent="0.3">
      <c r="A56" s="35" t="s">
        <v>30</v>
      </c>
      <c r="B56" s="35">
        <v>2014</v>
      </c>
      <c r="C56" s="35" t="s">
        <v>40</v>
      </c>
      <c r="D56" s="35">
        <v>121.7</v>
      </c>
      <c r="E56" s="35">
        <v>122.5</v>
      </c>
      <c r="F56" s="35">
        <v>117.7</v>
      </c>
      <c r="G56" s="35">
        <v>120.6</v>
      </c>
      <c r="H56" s="35">
        <v>110.4</v>
      </c>
      <c r="I56" s="35">
        <v>129.1</v>
      </c>
      <c r="J56" s="35">
        <v>150.1</v>
      </c>
      <c r="K56" s="35">
        <v>113.2</v>
      </c>
      <c r="L56" s="35">
        <v>104.8</v>
      </c>
      <c r="M56" s="35">
        <v>113.3</v>
      </c>
      <c r="N56" s="35">
        <v>115.6</v>
      </c>
      <c r="O56" s="35">
        <v>120.9</v>
      </c>
      <c r="P56" s="35">
        <v>123.3</v>
      </c>
      <c r="Q56" s="35">
        <v>118</v>
      </c>
      <c r="R56" s="35">
        <v>120.7</v>
      </c>
      <c r="S56" s="35">
        <v>118.3</v>
      </c>
      <c r="T56" s="35">
        <v>120.3</v>
      </c>
      <c r="U56" s="35" t="s">
        <v>32</v>
      </c>
      <c r="V56" s="35">
        <v>115.3</v>
      </c>
      <c r="W56" s="35">
        <v>115.4</v>
      </c>
      <c r="X56" s="35">
        <v>113.4</v>
      </c>
      <c r="Y56" s="35">
        <v>113.2</v>
      </c>
      <c r="Z56" s="35">
        <v>111.8</v>
      </c>
      <c r="AA56" s="35">
        <v>115.5</v>
      </c>
      <c r="AB56" s="35">
        <v>108.8</v>
      </c>
      <c r="AC56" s="35">
        <v>113.1</v>
      </c>
      <c r="AD56" s="35">
        <v>119.5</v>
      </c>
    </row>
    <row r="57" spans="1:30" x14ac:dyDescent="0.3">
      <c r="A57" s="35" t="s">
        <v>33</v>
      </c>
      <c r="B57" s="35">
        <v>2014</v>
      </c>
      <c r="C57" s="35" t="s">
        <v>40</v>
      </c>
      <c r="D57" s="35">
        <v>123.8</v>
      </c>
      <c r="E57" s="35">
        <v>126.4</v>
      </c>
      <c r="F57" s="35">
        <v>118</v>
      </c>
      <c r="G57" s="35">
        <v>121.6</v>
      </c>
      <c r="H57" s="35">
        <v>103.5</v>
      </c>
      <c r="I57" s="35">
        <v>133.69999999999999</v>
      </c>
      <c r="J57" s="35">
        <v>172.4</v>
      </c>
      <c r="K57" s="35">
        <v>113.1</v>
      </c>
      <c r="L57" s="35">
        <v>102.7</v>
      </c>
      <c r="M57" s="35">
        <v>120</v>
      </c>
      <c r="N57" s="35">
        <v>113.8</v>
      </c>
      <c r="O57" s="35">
        <v>123.4</v>
      </c>
      <c r="P57" s="35">
        <v>127.1</v>
      </c>
      <c r="Q57" s="35">
        <v>121</v>
      </c>
      <c r="R57" s="35">
        <v>118</v>
      </c>
      <c r="S57" s="35">
        <v>113.6</v>
      </c>
      <c r="T57" s="35">
        <v>117.4</v>
      </c>
      <c r="U57" s="35">
        <v>114.8</v>
      </c>
      <c r="V57" s="35">
        <v>111.6</v>
      </c>
      <c r="W57" s="35">
        <v>114.9</v>
      </c>
      <c r="X57" s="35">
        <v>111.5</v>
      </c>
      <c r="Y57" s="35">
        <v>113</v>
      </c>
      <c r="Z57" s="35">
        <v>112.4</v>
      </c>
      <c r="AA57" s="35">
        <v>117.8</v>
      </c>
      <c r="AB57" s="35">
        <v>109.7</v>
      </c>
      <c r="AC57" s="35">
        <v>113.5</v>
      </c>
      <c r="AD57" s="35">
        <v>118.9</v>
      </c>
    </row>
    <row r="58" spans="1:30" x14ac:dyDescent="0.3">
      <c r="A58" s="35" t="s">
        <v>34</v>
      </c>
      <c r="B58" s="35">
        <v>2014</v>
      </c>
      <c r="C58" s="35" t="s">
        <v>40</v>
      </c>
      <c r="D58" s="35">
        <v>122.4</v>
      </c>
      <c r="E58" s="35">
        <v>123.9</v>
      </c>
      <c r="F58" s="35">
        <v>117.8</v>
      </c>
      <c r="G58" s="35">
        <v>121</v>
      </c>
      <c r="H58" s="35">
        <v>107.9</v>
      </c>
      <c r="I58" s="35">
        <v>131.19999999999999</v>
      </c>
      <c r="J58" s="35">
        <v>157.69999999999999</v>
      </c>
      <c r="K58" s="35">
        <v>113.2</v>
      </c>
      <c r="L58" s="35">
        <v>104.1</v>
      </c>
      <c r="M58" s="35">
        <v>115.5</v>
      </c>
      <c r="N58" s="35">
        <v>114.8</v>
      </c>
      <c r="O58" s="35">
        <v>122.1</v>
      </c>
      <c r="P58" s="35">
        <v>124.7</v>
      </c>
      <c r="Q58" s="35">
        <v>118.8</v>
      </c>
      <c r="R58" s="35">
        <v>119.6</v>
      </c>
      <c r="S58" s="35">
        <v>116.3</v>
      </c>
      <c r="T58" s="35">
        <v>119.1</v>
      </c>
      <c r="U58" s="35">
        <v>114.8</v>
      </c>
      <c r="V58" s="35">
        <v>113.9</v>
      </c>
      <c r="W58" s="35">
        <v>115.2</v>
      </c>
      <c r="X58" s="35">
        <v>112.7</v>
      </c>
      <c r="Y58" s="35">
        <v>113.1</v>
      </c>
      <c r="Z58" s="35">
        <v>112.1</v>
      </c>
      <c r="AA58" s="35">
        <v>116.8</v>
      </c>
      <c r="AB58" s="35">
        <v>109.2</v>
      </c>
      <c r="AC58" s="35">
        <v>113.3</v>
      </c>
      <c r="AD58" s="35">
        <v>119.2</v>
      </c>
    </row>
    <row r="59" spans="1:30" x14ac:dyDescent="0.3">
      <c r="A59" s="35" t="s">
        <v>30</v>
      </c>
      <c r="B59" s="35">
        <v>2014</v>
      </c>
      <c r="C59" s="35" t="s">
        <v>41</v>
      </c>
      <c r="D59" s="35">
        <v>121.8</v>
      </c>
      <c r="E59" s="35">
        <v>122.8</v>
      </c>
      <c r="F59" s="35">
        <v>117.8</v>
      </c>
      <c r="G59" s="35">
        <v>121.9</v>
      </c>
      <c r="H59" s="35">
        <v>110.6</v>
      </c>
      <c r="I59" s="35">
        <v>129.69999999999999</v>
      </c>
      <c r="J59" s="35">
        <v>161.1</v>
      </c>
      <c r="K59" s="35">
        <v>114.1</v>
      </c>
      <c r="L59" s="35">
        <v>105.1</v>
      </c>
      <c r="M59" s="35">
        <v>114.6</v>
      </c>
      <c r="N59" s="35">
        <v>115.8</v>
      </c>
      <c r="O59" s="35">
        <v>121.7</v>
      </c>
      <c r="P59" s="35">
        <v>125.3</v>
      </c>
      <c r="Q59" s="35">
        <v>118.8</v>
      </c>
      <c r="R59" s="35">
        <v>120.9</v>
      </c>
      <c r="S59" s="35">
        <v>118.8</v>
      </c>
      <c r="T59" s="35">
        <v>120.7</v>
      </c>
      <c r="U59" s="35" t="s">
        <v>32</v>
      </c>
      <c r="V59" s="35">
        <v>115.4</v>
      </c>
      <c r="W59" s="35">
        <v>115.9</v>
      </c>
      <c r="X59" s="35">
        <v>114</v>
      </c>
      <c r="Y59" s="35">
        <v>113.2</v>
      </c>
      <c r="Z59" s="35">
        <v>112.2</v>
      </c>
      <c r="AA59" s="35">
        <v>116.2</v>
      </c>
      <c r="AB59" s="35">
        <v>109.4</v>
      </c>
      <c r="AC59" s="35">
        <v>113.5</v>
      </c>
      <c r="AD59" s="35">
        <v>120.7</v>
      </c>
    </row>
    <row r="60" spans="1:30" x14ac:dyDescent="0.3">
      <c r="A60" s="35" t="s">
        <v>33</v>
      </c>
      <c r="B60" s="35">
        <v>2014</v>
      </c>
      <c r="C60" s="35" t="s">
        <v>41</v>
      </c>
      <c r="D60" s="35">
        <v>124.8</v>
      </c>
      <c r="E60" s="35">
        <v>127.3</v>
      </c>
      <c r="F60" s="35">
        <v>116.5</v>
      </c>
      <c r="G60" s="35">
        <v>122.2</v>
      </c>
      <c r="H60" s="35">
        <v>103.6</v>
      </c>
      <c r="I60" s="35">
        <v>132.69999999999999</v>
      </c>
      <c r="J60" s="35">
        <v>181.9</v>
      </c>
      <c r="K60" s="35">
        <v>115.2</v>
      </c>
      <c r="L60" s="35">
        <v>102.7</v>
      </c>
      <c r="M60" s="35">
        <v>122.1</v>
      </c>
      <c r="N60" s="35">
        <v>114.4</v>
      </c>
      <c r="O60" s="35">
        <v>124.7</v>
      </c>
      <c r="P60" s="35">
        <v>128.9</v>
      </c>
      <c r="Q60" s="35">
        <v>123</v>
      </c>
      <c r="R60" s="35">
        <v>118.6</v>
      </c>
      <c r="S60" s="35">
        <v>114.1</v>
      </c>
      <c r="T60" s="35">
        <v>117.9</v>
      </c>
      <c r="U60" s="35">
        <v>115.5</v>
      </c>
      <c r="V60" s="35">
        <v>111.8</v>
      </c>
      <c r="W60" s="35">
        <v>115.3</v>
      </c>
      <c r="X60" s="35">
        <v>112.2</v>
      </c>
      <c r="Y60" s="35">
        <v>112.5</v>
      </c>
      <c r="Z60" s="35">
        <v>112.9</v>
      </c>
      <c r="AA60" s="35">
        <v>119.2</v>
      </c>
      <c r="AB60" s="35">
        <v>110.5</v>
      </c>
      <c r="AC60" s="35">
        <v>113.9</v>
      </c>
      <c r="AD60" s="35">
        <v>119.9</v>
      </c>
    </row>
    <row r="61" spans="1:30" x14ac:dyDescent="0.3">
      <c r="A61" s="35" t="s">
        <v>34</v>
      </c>
      <c r="B61" s="35">
        <v>2014</v>
      </c>
      <c r="C61" s="35" t="s">
        <v>41</v>
      </c>
      <c r="D61" s="35">
        <v>122.7</v>
      </c>
      <c r="E61" s="35">
        <v>124.4</v>
      </c>
      <c r="F61" s="35">
        <v>117.3</v>
      </c>
      <c r="G61" s="35">
        <v>122</v>
      </c>
      <c r="H61" s="35">
        <v>108</v>
      </c>
      <c r="I61" s="35">
        <v>131.1</v>
      </c>
      <c r="J61" s="35">
        <v>168.2</v>
      </c>
      <c r="K61" s="35">
        <v>114.5</v>
      </c>
      <c r="L61" s="35">
        <v>104.3</v>
      </c>
      <c r="M61" s="35">
        <v>117.1</v>
      </c>
      <c r="N61" s="35">
        <v>115.2</v>
      </c>
      <c r="O61" s="35">
        <v>123.1</v>
      </c>
      <c r="P61" s="35">
        <v>126.6</v>
      </c>
      <c r="Q61" s="35">
        <v>119.9</v>
      </c>
      <c r="R61" s="35">
        <v>120</v>
      </c>
      <c r="S61" s="35">
        <v>116.8</v>
      </c>
      <c r="T61" s="35">
        <v>119.6</v>
      </c>
      <c r="U61" s="35">
        <v>115.5</v>
      </c>
      <c r="V61" s="35">
        <v>114</v>
      </c>
      <c r="W61" s="35">
        <v>115.6</v>
      </c>
      <c r="X61" s="35">
        <v>113.3</v>
      </c>
      <c r="Y61" s="35">
        <v>112.8</v>
      </c>
      <c r="Z61" s="35">
        <v>112.6</v>
      </c>
      <c r="AA61" s="35">
        <v>118</v>
      </c>
      <c r="AB61" s="35">
        <v>109.9</v>
      </c>
      <c r="AC61" s="35">
        <v>113.7</v>
      </c>
      <c r="AD61" s="35">
        <v>120.3</v>
      </c>
    </row>
    <row r="62" spans="1:30" x14ac:dyDescent="0.3">
      <c r="A62" s="35" t="s">
        <v>30</v>
      </c>
      <c r="B62" s="35">
        <v>2014</v>
      </c>
      <c r="C62" s="35" t="s">
        <v>42</v>
      </c>
      <c r="D62" s="35">
        <v>122.3</v>
      </c>
      <c r="E62" s="35">
        <v>122.4</v>
      </c>
      <c r="F62" s="35">
        <v>117.8</v>
      </c>
      <c r="G62" s="35">
        <v>122.7</v>
      </c>
      <c r="H62" s="35">
        <v>110.4</v>
      </c>
      <c r="I62" s="35">
        <v>129.80000000000001</v>
      </c>
      <c r="J62" s="35">
        <v>158.80000000000001</v>
      </c>
      <c r="K62" s="35">
        <v>115</v>
      </c>
      <c r="L62" s="35">
        <v>104.7</v>
      </c>
      <c r="M62" s="35">
        <v>114.9</v>
      </c>
      <c r="N62" s="35">
        <v>116.5</v>
      </c>
      <c r="O62" s="35">
        <v>122.6</v>
      </c>
      <c r="P62" s="35">
        <v>125.3</v>
      </c>
      <c r="Q62" s="35">
        <v>119.5</v>
      </c>
      <c r="R62" s="35">
        <v>121.7</v>
      </c>
      <c r="S62" s="35">
        <v>119.2</v>
      </c>
      <c r="T62" s="35">
        <v>121.3</v>
      </c>
      <c r="U62" s="35" t="s">
        <v>32</v>
      </c>
      <c r="V62" s="35">
        <v>115.8</v>
      </c>
      <c r="W62" s="35">
        <v>116.7</v>
      </c>
      <c r="X62" s="35">
        <v>114.5</v>
      </c>
      <c r="Y62" s="35">
        <v>112.8</v>
      </c>
      <c r="Z62" s="35">
        <v>112.6</v>
      </c>
      <c r="AA62" s="35">
        <v>116.6</v>
      </c>
      <c r="AB62" s="35">
        <v>109.1</v>
      </c>
      <c r="AC62" s="35">
        <v>113.7</v>
      </c>
      <c r="AD62" s="35">
        <v>120.9</v>
      </c>
    </row>
    <row r="63" spans="1:30" x14ac:dyDescent="0.3">
      <c r="A63" s="35" t="s">
        <v>33</v>
      </c>
      <c r="B63" s="35">
        <v>2014</v>
      </c>
      <c r="C63" s="35" t="s">
        <v>42</v>
      </c>
      <c r="D63" s="35">
        <v>124.2</v>
      </c>
      <c r="E63" s="35">
        <v>125.4</v>
      </c>
      <c r="F63" s="35">
        <v>116.4</v>
      </c>
      <c r="G63" s="35">
        <v>122.7</v>
      </c>
      <c r="H63" s="35">
        <v>103.5</v>
      </c>
      <c r="I63" s="35">
        <v>124.5</v>
      </c>
      <c r="J63" s="35">
        <v>168.6</v>
      </c>
      <c r="K63" s="35">
        <v>116.9</v>
      </c>
      <c r="L63" s="35">
        <v>101.9</v>
      </c>
      <c r="M63" s="35">
        <v>122.9</v>
      </c>
      <c r="N63" s="35">
        <v>114.8</v>
      </c>
      <c r="O63" s="35">
        <v>125.2</v>
      </c>
      <c r="P63" s="35">
        <v>126.7</v>
      </c>
      <c r="Q63" s="35">
        <v>124.3</v>
      </c>
      <c r="R63" s="35">
        <v>119.2</v>
      </c>
      <c r="S63" s="35">
        <v>114.5</v>
      </c>
      <c r="T63" s="35">
        <v>118.4</v>
      </c>
      <c r="U63" s="35">
        <v>116.1</v>
      </c>
      <c r="V63" s="35">
        <v>111.8</v>
      </c>
      <c r="W63" s="35">
        <v>115.5</v>
      </c>
      <c r="X63" s="35">
        <v>112.3</v>
      </c>
      <c r="Y63" s="35">
        <v>111.2</v>
      </c>
      <c r="Z63" s="35">
        <v>113.4</v>
      </c>
      <c r="AA63" s="35">
        <v>120</v>
      </c>
      <c r="AB63" s="35">
        <v>110</v>
      </c>
      <c r="AC63" s="35">
        <v>113.6</v>
      </c>
      <c r="AD63" s="35">
        <v>119.2</v>
      </c>
    </row>
    <row r="64" spans="1:30" x14ac:dyDescent="0.3">
      <c r="A64" s="35" t="s">
        <v>34</v>
      </c>
      <c r="B64" s="35">
        <v>2014</v>
      </c>
      <c r="C64" s="35" t="s">
        <v>42</v>
      </c>
      <c r="D64" s="35">
        <v>122.9</v>
      </c>
      <c r="E64" s="35">
        <v>123.5</v>
      </c>
      <c r="F64" s="35">
        <v>117.3</v>
      </c>
      <c r="G64" s="35">
        <v>122.7</v>
      </c>
      <c r="H64" s="35">
        <v>107.9</v>
      </c>
      <c r="I64" s="35">
        <v>127.3</v>
      </c>
      <c r="J64" s="35">
        <v>162.1</v>
      </c>
      <c r="K64" s="35">
        <v>115.6</v>
      </c>
      <c r="L64" s="35">
        <v>103.8</v>
      </c>
      <c r="M64" s="35">
        <v>117.6</v>
      </c>
      <c r="N64" s="35">
        <v>115.8</v>
      </c>
      <c r="O64" s="35">
        <v>123.8</v>
      </c>
      <c r="P64" s="35">
        <v>125.8</v>
      </c>
      <c r="Q64" s="35">
        <v>120.8</v>
      </c>
      <c r="R64" s="35">
        <v>120.7</v>
      </c>
      <c r="S64" s="35">
        <v>117.2</v>
      </c>
      <c r="T64" s="35">
        <v>120.1</v>
      </c>
      <c r="U64" s="35">
        <v>116.1</v>
      </c>
      <c r="V64" s="35">
        <v>114.3</v>
      </c>
      <c r="W64" s="35">
        <v>116.1</v>
      </c>
      <c r="X64" s="35">
        <v>113.7</v>
      </c>
      <c r="Y64" s="35">
        <v>112</v>
      </c>
      <c r="Z64" s="35">
        <v>113.1</v>
      </c>
      <c r="AA64" s="35">
        <v>118.6</v>
      </c>
      <c r="AB64" s="35">
        <v>109.5</v>
      </c>
      <c r="AC64" s="35">
        <v>113.7</v>
      </c>
      <c r="AD64" s="35">
        <v>120.1</v>
      </c>
    </row>
    <row r="65" spans="1:30" x14ac:dyDescent="0.3">
      <c r="A65" s="35" t="s">
        <v>30</v>
      </c>
      <c r="B65" s="35">
        <v>2014</v>
      </c>
      <c r="C65" s="35" t="s">
        <v>43</v>
      </c>
      <c r="D65" s="35">
        <v>122.6</v>
      </c>
      <c r="E65" s="35">
        <v>122.5</v>
      </c>
      <c r="F65" s="35">
        <v>118.3</v>
      </c>
      <c r="G65" s="35">
        <v>123.2</v>
      </c>
      <c r="H65" s="35">
        <v>110.5</v>
      </c>
      <c r="I65" s="35">
        <v>128.9</v>
      </c>
      <c r="J65" s="35">
        <v>155.30000000000001</v>
      </c>
      <c r="K65" s="35">
        <v>115.5</v>
      </c>
      <c r="L65" s="35">
        <v>104</v>
      </c>
      <c r="M65" s="35">
        <v>115.3</v>
      </c>
      <c r="N65" s="35">
        <v>116.8</v>
      </c>
      <c r="O65" s="35">
        <v>123.2</v>
      </c>
      <c r="P65" s="35">
        <v>125.1</v>
      </c>
      <c r="Q65" s="35">
        <v>120</v>
      </c>
      <c r="R65" s="35">
        <v>122.7</v>
      </c>
      <c r="S65" s="35">
        <v>120.3</v>
      </c>
      <c r="T65" s="35">
        <v>122.3</v>
      </c>
      <c r="U65" s="35" t="s">
        <v>32</v>
      </c>
      <c r="V65" s="35">
        <v>116.4</v>
      </c>
      <c r="W65" s="35">
        <v>117.5</v>
      </c>
      <c r="X65" s="35">
        <v>115.3</v>
      </c>
      <c r="Y65" s="35">
        <v>112.6</v>
      </c>
      <c r="Z65" s="35">
        <v>113</v>
      </c>
      <c r="AA65" s="35">
        <v>116.9</v>
      </c>
      <c r="AB65" s="35">
        <v>109.3</v>
      </c>
      <c r="AC65" s="35">
        <v>114</v>
      </c>
      <c r="AD65" s="35">
        <v>121</v>
      </c>
    </row>
    <row r="66" spans="1:30" x14ac:dyDescent="0.3">
      <c r="A66" s="35" t="s">
        <v>33</v>
      </c>
      <c r="B66" s="35">
        <v>2014</v>
      </c>
      <c r="C66" s="35" t="s">
        <v>43</v>
      </c>
      <c r="D66" s="35">
        <v>124.6</v>
      </c>
      <c r="E66" s="35">
        <v>126.1</v>
      </c>
      <c r="F66" s="35">
        <v>117.8</v>
      </c>
      <c r="G66" s="35">
        <v>123.1</v>
      </c>
      <c r="H66" s="35">
        <v>103.5</v>
      </c>
      <c r="I66" s="35">
        <v>123.5</v>
      </c>
      <c r="J66" s="35">
        <v>159.6</v>
      </c>
      <c r="K66" s="35">
        <v>117.4</v>
      </c>
      <c r="L66" s="35">
        <v>101.2</v>
      </c>
      <c r="M66" s="35">
        <v>123.8</v>
      </c>
      <c r="N66" s="35">
        <v>115.2</v>
      </c>
      <c r="O66" s="35">
        <v>125.9</v>
      </c>
      <c r="P66" s="35">
        <v>125.8</v>
      </c>
      <c r="Q66" s="35">
        <v>124.3</v>
      </c>
      <c r="R66" s="35">
        <v>119.6</v>
      </c>
      <c r="S66" s="35">
        <v>114.9</v>
      </c>
      <c r="T66" s="35">
        <v>118.9</v>
      </c>
      <c r="U66" s="35">
        <v>116.7</v>
      </c>
      <c r="V66" s="35">
        <v>112</v>
      </c>
      <c r="W66" s="35">
        <v>115.8</v>
      </c>
      <c r="X66" s="35">
        <v>112.6</v>
      </c>
      <c r="Y66" s="35">
        <v>111</v>
      </c>
      <c r="Z66" s="35">
        <v>113.6</v>
      </c>
      <c r="AA66" s="35">
        <v>120.2</v>
      </c>
      <c r="AB66" s="35">
        <v>110.1</v>
      </c>
      <c r="AC66" s="35">
        <v>113.7</v>
      </c>
      <c r="AD66" s="35">
        <v>119.1</v>
      </c>
    </row>
    <row r="67" spans="1:30" x14ac:dyDescent="0.3">
      <c r="A67" s="35" t="s">
        <v>34</v>
      </c>
      <c r="B67" s="35">
        <v>2014</v>
      </c>
      <c r="C67" s="35" t="s">
        <v>43</v>
      </c>
      <c r="D67" s="35">
        <v>123.2</v>
      </c>
      <c r="E67" s="35">
        <v>123.8</v>
      </c>
      <c r="F67" s="35">
        <v>118.1</v>
      </c>
      <c r="G67" s="35">
        <v>123.2</v>
      </c>
      <c r="H67" s="35">
        <v>107.9</v>
      </c>
      <c r="I67" s="35">
        <v>126.4</v>
      </c>
      <c r="J67" s="35">
        <v>156.80000000000001</v>
      </c>
      <c r="K67" s="35">
        <v>116.1</v>
      </c>
      <c r="L67" s="35">
        <v>103.1</v>
      </c>
      <c r="M67" s="35">
        <v>118.1</v>
      </c>
      <c r="N67" s="35">
        <v>116.1</v>
      </c>
      <c r="O67" s="35">
        <v>124.5</v>
      </c>
      <c r="P67" s="35">
        <v>125.4</v>
      </c>
      <c r="Q67" s="35">
        <v>121.1</v>
      </c>
      <c r="R67" s="35">
        <v>121.5</v>
      </c>
      <c r="S67" s="35">
        <v>118.1</v>
      </c>
      <c r="T67" s="35">
        <v>121</v>
      </c>
      <c r="U67" s="35">
        <v>116.7</v>
      </c>
      <c r="V67" s="35">
        <v>114.7</v>
      </c>
      <c r="W67" s="35">
        <v>116.7</v>
      </c>
      <c r="X67" s="35">
        <v>114.3</v>
      </c>
      <c r="Y67" s="35">
        <v>111.8</v>
      </c>
      <c r="Z67" s="35">
        <v>113.3</v>
      </c>
      <c r="AA67" s="35">
        <v>118.8</v>
      </c>
      <c r="AB67" s="35">
        <v>109.6</v>
      </c>
      <c r="AC67" s="35">
        <v>113.9</v>
      </c>
      <c r="AD67" s="35">
        <v>120.1</v>
      </c>
    </row>
    <row r="68" spans="1:30" x14ac:dyDescent="0.3">
      <c r="A68" s="35" t="s">
        <v>30</v>
      </c>
      <c r="B68" s="35">
        <v>2014</v>
      </c>
      <c r="C68" s="35" t="s">
        <v>44</v>
      </c>
      <c r="D68" s="35">
        <v>122.7</v>
      </c>
      <c r="E68" s="35">
        <v>122.6</v>
      </c>
      <c r="F68" s="35">
        <v>119.9</v>
      </c>
      <c r="G68" s="35">
        <v>124</v>
      </c>
      <c r="H68" s="35">
        <v>110.5</v>
      </c>
      <c r="I68" s="35">
        <v>128.80000000000001</v>
      </c>
      <c r="J68" s="35">
        <v>152</v>
      </c>
      <c r="K68" s="35">
        <v>116.2</v>
      </c>
      <c r="L68" s="35">
        <v>103.3</v>
      </c>
      <c r="M68" s="35">
        <v>115.8</v>
      </c>
      <c r="N68" s="35">
        <v>116.8</v>
      </c>
      <c r="O68" s="35">
        <v>124.5</v>
      </c>
      <c r="P68" s="35">
        <v>124.9</v>
      </c>
      <c r="Q68" s="35">
        <v>120.8</v>
      </c>
      <c r="R68" s="35">
        <v>123.3</v>
      </c>
      <c r="S68" s="35">
        <v>120.5</v>
      </c>
      <c r="T68" s="35">
        <v>122.9</v>
      </c>
      <c r="U68" s="35" t="s">
        <v>32</v>
      </c>
      <c r="V68" s="35">
        <v>117.3</v>
      </c>
      <c r="W68" s="35">
        <v>118.1</v>
      </c>
      <c r="X68" s="35">
        <v>115.9</v>
      </c>
      <c r="Y68" s="35">
        <v>112</v>
      </c>
      <c r="Z68" s="35">
        <v>113.3</v>
      </c>
      <c r="AA68" s="35">
        <v>117.2</v>
      </c>
      <c r="AB68" s="35">
        <v>108.8</v>
      </c>
      <c r="AC68" s="35">
        <v>114.1</v>
      </c>
      <c r="AD68" s="35">
        <v>121.1</v>
      </c>
    </row>
    <row r="69" spans="1:30" x14ac:dyDescent="0.3">
      <c r="A69" s="35" t="s">
        <v>33</v>
      </c>
      <c r="B69" s="35">
        <v>2014</v>
      </c>
      <c r="C69" s="35" t="s">
        <v>44</v>
      </c>
      <c r="D69" s="35">
        <v>124.5</v>
      </c>
      <c r="E69" s="35">
        <v>125.6</v>
      </c>
      <c r="F69" s="35">
        <v>122.7</v>
      </c>
      <c r="G69" s="35">
        <v>124.6</v>
      </c>
      <c r="H69" s="35">
        <v>103.2</v>
      </c>
      <c r="I69" s="35">
        <v>122.2</v>
      </c>
      <c r="J69" s="35">
        <v>153.19999999999999</v>
      </c>
      <c r="K69" s="35">
        <v>119.3</v>
      </c>
      <c r="L69" s="35">
        <v>99.8</v>
      </c>
      <c r="M69" s="35">
        <v>124.6</v>
      </c>
      <c r="N69" s="35">
        <v>115.8</v>
      </c>
      <c r="O69" s="35">
        <v>126.9</v>
      </c>
      <c r="P69" s="35">
        <v>125.4</v>
      </c>
      <c r="Q69" s="35">
        <v>125.8</v>
      </c>
      <c r="R69" s="35">
        <v>120.3</v>
      </c>
      <c r="S69" s="35">
        <v>115.4</v>
      </c>
      <c r="T69" s="35">
        <v>119.5</v>
      </c>
      <c r="U69" s="35">
        <v>117.1</v>
      </c>
      <c r="V69" s="35">
        <v>112.6</v>
      </c>
      <c r="W69" s="35">
        <v>116.4</v>
      </c>
      <c r="X69" s="35">
        <v>113</v>
      </c>
      <c r="Y69" s="35">
        <v>109.7</v>
      </c>
      <c r="Z69" s="35">
        <v>114</v>
      </c>
      <c r="AA69" s="35">
        <v>120.3</v>
      </c>
      <c r="AB69" s="35">
        <v>109.6</v>
      </c>
      <c r="AC69" s="35">
        <v>113.4</v>
      </c>
      <c r="AD69" s="35">
        <v>119</v>
      </c>
    </row>
    <row r="70" spans="1:30" x14ac:dyDescent="0.3">
      <c r="A70" s="35" t="s">
        <v>34</v>
      </c>
      <c r="B70" s="35">
        <v>2014</v>
      </c>
      <c r="C70" s="35" t="s">
        <v>44</v>
      </c>
      <c r="D70" s="35">
        <v>123.3</v>
      </c>
      <c r="E70" s="35">
        <v>123.7</v>
      </c>
      <c r="F70" s="35">
        <v>121</v>
      </c>
      <c r="G70" s="35">
        <v>124.2</v>
      </c>
      <c r="H70" s="35">
        <v>107.8</v>
      </c>
      <c r="I70" s="35">
        <v>125.7</v>
      </c>
      <c r="J70" s="35">
        <v>152.4</v>
      </c>
      <c r="K70" s="35">
        <v>117.2</v>
      </c>
      <c r="L70" s="35">
        <v>102.1</v>
      </c>
      <c r="M70" s="35">
        <v>118.7</v>
      </c>
      <c r="N70" s="35">
        <v>116.4</v>
      </c>
      <c r="O70" s="35">
        <v>125.6</v>
      </c>
      <c r="P70" s="35">
        <v>125.1</v>
      </c>
      <c r="Q70" s="35">
        <v>122.1</v>
      </c>
      <c r="R70" s="35">
        <v>122.1</v>
      </c>
      <c r="S70" s="35">
        <v>118.4</v>
      </c>
      <c r="T70" s="35">
        <v>121.6</v>
      </c>
      <c r="U70" s="35">
        <v>117.1</v>
      </c>
      <c r="V70" s="35">
        <v>115.5</v>
      </c>
      <c r="W70" s="35">
        <v>117.3</v>
      </c>
      <c r="X70" s="35">
        <v>114.8</v>
      </c>
      <c r="Y70" s="35">
        <v>110.8</v>
      </c>
      <c r="Z70" s="35">
        <v>113.7</v>
      </c>
      <c r="AA70" s="35">
        <v>119</v>
      </c>
      <c r="AB70" s="35">
        <v>109.1</v>
      </c>
      <c r="AC70" s="35">
        <v>113.8</v>
      </c>
      <c r="AD70" s="35">
        <v>120.1</v>
      </c>
    </row>
    <row r="71" spans="1:30" x14ac:dyDescent="0.3">
      <c r="A71" s="35" t="s">
        <v>30</v>
      </c>
      <c r="B71" s="35">
        <v>2014</v>
      </c>
      <c r="C71" s="35" t="s">
        <v>45</v>
      </c>
      <c r="D71" s="35">
        <v>122.4</v>
      </c>
      <c r="E71" s="35">
        <v>122.4</v>
      </c>
      <c r="F71" s="35">
        <v>121.8</v>
      </c>
      <c r="G71" s="35">
        <v>124.2</v>
      </c>
      <c r="H71" s="35">
        <v>110.2</v>
      </c>
      <c r="I71" s="35">
        <v>128.6</v>
      </c>
      <c r="J71" s="35">
        <v>140.30000000000001</v>
      </c>
      <c r="K71" s="35">
        <v>116.3</v>
      </c>
      <c r="L71" s="35">
        <v>102</v>
      </c>
      <c r="M71" s="35">
        <v>116</v>
      </c>
      <c r="N71" s="35">
        <v>117.3</v>
      </c>
      <c r="O71" s="35">
        <v>124.8</v>
      </c>
      <c r="P71" s="35">
        <v>123.3</v>
      </c>
      <c r="Q71" s="35">
        <v>121.7</v>
      </c>
      <c r="R71" s="35">
        <v>123.8</v>
      </c>
      <c r="S71" s="35">
        <v>120.6</v>
      </c>
      <c r="T71" s="35">
        <v>123.3</v>
      </c>
      <c r="U71" s="35" t="s">
        <v>32</v>
      </c>
      <c r="V71" s="35">
        <v>117.4</v>
      </c>
      <c r="W71" s="35">
        <v>118.2</v>
      </c>
      <c r="X71" s="35">
        <v>116.2</v>
      </c>
      <c r="Y71" s="35">
        <v>111.5</v>
      </c>
      <c r="Z71" s="35">
        <v>113.3</v>
      </c>
      <c r="AA71" s="35">
        <v>117.7</v>
      </c>
      <c r="AB71" s="35">
        <v>109.4</v>
      </c>
      <c r="AC71" s="35">
        <v>114.2</v>
      </c>
      <c r="AD71" s="35">
        <v>120.3</v>
      </c>
    </row>
    <row r="72" spans="1:30" x14ac:dyDescent="0.3">
      <c r="A72" s="35" t="s">
        <v>33</v>
      </c>
      <c r="B72" s="35">
        <v>2014</v>
      </c>
      <c r="C72" s="35" t="s">
        <v>45</v>
      </c>
      <c r="D72" s="35">
        <v>124</v>
      </c>
      <c r="E72" s="35">
        <v>124.7</v>
      </c>
      <c r="F72" s="35">
        <v>126.3</v>
      </c>
      <c r="G72" s="35">
        <v>124.9</v>
      </c>
      <c r="H72" s="35">
        <v>103</v>
      </c>
      <c r="I72" s="35">
        <v>122.3</v>
      </c>
      <c r="J72" s="35">
        <v>141</v>
      </c>
      <c r="K72" s="35">
        <v>120.1</v>
      </c>
      <c r="L72" s="35">
        <v>97.8</v>
      </c>
      <c r="M72" s="35">
        <v>125.4</v>
      </c>
      <c r="N72" s="35">
        <v>116.1</v>
      </c>
      <c r="O72" s="35">
        <v>127.6</v>
      </c>
      <c r="P72" s="35">
        <v>124</v>
      </c>
      <c r="Q72" s="35">
        <v>126.4</v>
      </c>
      <c r="R72" s="35">
        <v>120.7</v>
      </c>
      <c r="S72" s="35">
        <v>115.8</v>
      </c>
      <c r="T72" s="35">
        <v>120</v>
      </c>
      <c r="U72" s="35">
        <v>116.5</v>
      </c>
      <c r="V72" s="35">
        <v>113</v>
      </c>
      <c r="W72" s="35">
        <v>116.8</v>
      </c>
      <c r="X72" s="35">
        <v>113.2</v>
      </c>
      <c r="Y72" s="35">
        <v>108.8</v>
      </c>
      <c r="Z72" s="35">
        <v>114.3</v>
      </c>
      <c r="AA72" s="35">
        <v>120.7</v>
      </c>
      <c r="AB72" s="35">
        <v>110.4</v>
      </c>
      <c r="AC72" s="35">
        <v>113.4</v>
      </c>
      <c r="AD72" s="35">
        <v>118.4</v>
      </c>
    </row>
    <row r="73" spans="1:30" x14ac:dyDescent="0.3">
      <c r="A73" s="35" t="s">
        <v>34</v>
      </c>
      <c r="B73" s="35">
        <v>2014</v>
      </c>
      <c r="C73" s="35" t="s">
        <v>45</v>
      </c>
      <c r="D73" s="35">
        <v>122.9</v>
      </c>
      <c r="E73" s="35">
        <v>123.2</v>
      </c>
      <c r="F73" s="35">
        <v>123.5</v>
      </c>
      <c r="G73" s="35">
        <v>124.5</v>
      </c>
      <c r="H73" s="35">
        <v>107.6</v>
      </c>
      <c r="I73" s="35">
        <v>125.7</v>
      </c>
      <c r="J73" s="35">
        <v>140.5</v>
      </c>
      <c r="K73" s="35">
        <v>117.6</v>
      </c>
      <c r="L73" s="35">
        <v>100.6</v>
      </c>
      <c r="M73" s="35">
        <v>119.1</v>
      </c>
      <c r="N73" s="35">
        <v>116.8</v>
      </c>
      <c r="O73" s="35">
        <v>126.1</v>
      </c>
      <c r="P73" s="35">
        <v>123.6</v>
      </c>
      <c r="Q73" s="35">
        <v>123</v>
      </c>
      <c r="R73" s="35">
        <v>122.6</v>
      </c>
      <c r="S73" s="35">
        <v>118.6</v>
      </c>
      <c r="T73" s="35">
        <v>122</v>
      </c>
      <c r="U73" s="35">
        <v>116.5</v>
      </c>
      <c r="V73" s="35">
        <v>115.7</v>
      </c>
      <c r="W73" s="35">
        <v>117.5</v>
      </c>
      <c r="X73" s="35">
        <v>115.1</v>
      </c>
      <c r="Y73" s="35">
        <v>110.1</v>
      </c>
      <c r="Z73" s="35">
        <v>113.9</v>
      </c>
      <c r="AA73" s="35">
        <v>119.5</v>
      </c>
      <c r="AB73" s="35">
        <v>109.8</v>
      </c>
      <c r="AC73" s="35">
        <v>113.8</v>
      </c>
      <c r="AD73" s="35">
        <v>119.4</v>
      </c>
    </row>
    <row r="74" spans="1:30" x14ac:dyDescent="0.3">
      <c r="A74" s="35" t="s">
        <v>30</v>
      </c>
      <c r="B74" s="35">
        <v>2015</v>
      </c>
      <c r="C74" s="35" t="s">
        <v>31</v>
      </c>
      <c r="D74" s="35">
        <v>123.1</v>
      </c>
      <c r="E74" s="35">
        <v>123.1</v>
      </c>
      <c r="F74" s="35">
        <v>122.1</v>
      </c>
      <c r="G74" s="35">
        <v>124.9</v>
      </c>
      <c r="H74" s="35">
        <v>111</v>
      </c>
      <c r="I74" s="35">
        <v>130.4</v>
      </c>
      <c r="J74" s="35">
        <v>132.30000000000001</v>
      </c>
      <c r="K74" s="35">
        <v>117.2</v>
      </c>
      <c r="L74" s="35">
        <v>100.5</v>
      </c>
      <c r="M74" s="35">
        <v>117.2</v>
      </c>
      <c r="N74" s="35">
        <v>117.9</v>
      </c>
      <c r="O74" s="35">
        <v>125.6</v>
      </c>
      <c r="P74" s="35">
        <v>122.8</v>
      </c>
      <c r="Q74" s="35">
        <v>122.7</v>
      </c>
      <c r="R74" s="35">
        <v>124.4</v>
      </c>
      <c r="S74" s="35">
        <v>121.6</v>
      </c>
      <c r="T74" s="35">
        <v>124</v>
      </c>
      <c r="U74" s="35" t="s">
        <v>32</v>
      </c>
      <c r="V74" s="35">
        <v>118.4</v>
      </c>
      <c r="W74" s="35">
        <v>118.9</v>
      </c>
      <c r="X74" s="35">
        <v>116.6</v>
      </c>
      <c r="Y74" s="35">
        <v>111</v>
      </c>
      <c r="Z74" s="35">
        <v>114</v>
      </c>
      <c r="AA74" s="35">
        <v>118.2</v>
      </c>
      <c r="AB74" s="35">
        <v>110.2</v>
      </c>
      <c r="AC74" s="35">
        <v>114.5</v>
      </c>
      <c r="AD74" s="35">
        <v>120.3</v>
      </c>
    </row>
    <row r="75" spans="1:30" x14ac:dyDescent="0.3">
      <c r="A75" s="35" t="s">
        <v>33</v>
      </c>
      <c r="B75" s="35">
        <v>2015</v>
      </c>
      <c r="C75" s="35" t="s">
        <v>31</v>
      </c>
      <c r="D75" s="35">
        <v>124</v>
      </c>
      <c r="E75" s="35">
        <v>125.5</v>
      </c>
      <c r="F75" s="35">
        <v>126.6</v>
      </c>
      <c r="G75" s="35">
        <v>125.2</v>
      </c>
      <c r="H75" s="35">
        <v>104.3</v>
      </c>
      <c r="I75" s="35">
        <v>121.3</v>
      </c>
      <c r="J75" s="35">
        <v>134.4</v>
      </c>
      <c r="K75" s="35">
        <v>122.9</v>
      </c>
      <c r="L75" s="35">
        <v>96.1</v>
      </c>
      <c r="M75" s="35">
        <v>126.6</v>
      </c>
      <c r="N75" s="35">
        <v>116.5</v>
      </c>
      <c r="O75" s="35">
        <v>128</v>
      </c>
      <c r="P75" s="35">
        <v>123.5</v>
      </c>
      <c r="Q75" s="35">
        <v>127.4</v>
      </c>
      <c r="R75" s="35">
        <v>121</v>
      </c>
      <c r="S75" s="35">
        <v>116.1</v>
      </c>
      <c r="T75" s="35">
        <v>120.2</v>
      </c>
      <c r="U75" s="35">
        <v>117.3</v>
      </c>
      <c r="V75" s="35">
        <v>113.4</v>
      </c>
      <c r="W75" s="35">
        <v>117.2</v>
      </c>
      <c r="X75" s="35">
        <v>113.7</v>
      </c>
      <c r="Y75" s="35">
        <v>107.9</v>
      </c>
      <c r="Z75" s="35">
        <v>114.6</v>
      </c>
      <c r="AA75" s="35">
        <v>120.8</v>
      </c>
      <c r="AB75" s="35">
        <v>111.4</v>
      </c>
      <c r="AC75" s="35">
        <v>113.4</v>
      </c>
      <c r="AD75" s="35">
        <v>118.5</v>
      </c>
    </row>
    <row r="76" spans="1:30" x14ac:dyDescent="0.3">
      <c r="A76" s="35" t="s">
        <v>34</v>
      </c>
      <c r="B76" s="35">
        <v>2015</v>
      </c>
      <c r="C76" s="35" t="s">
        <v>31</v>
      </c>
      <c r="D76" s="35">
        <v>123.4</v>
      </c>
      <c r="E76" s="35">
        <v>123.9</v>
      </c>
      <c r="F76" s="35">
        <v>123.8</v>
      </c>
      <c r="G76" s="35">
        <v>125</v>
      </c>
      <c r="H76" s="35">
        <v>108.5</v>
      </c>
      <c r="I76" s="35">
        <v>126.2</v>
      </c>
      <c r="J76" s="35">
        <v>133</v>
      </c>
      <c r="K76" s="35">
        <v>119.1</v>
      </c>
      <c r="L76" s="35">
        <v>99</v>
      </c>
      <c r="M76" s="35">
        <v>120.3</v>
      </c>
      <c r="N76" s="35">
        <v>117.3</v>
      </c>
      <c r="O76" s="35">
        <v>126.7</v>
      </c>
      <c r="P76" s="35">
        <v>123.1</v>
      </c>
      <c r="Q76" s="35">
        <v>124</v>
      </c>
      <c r="R76" s="35">
        <v>123.1</v>
      </c>
      <c r="S76" s="35">
        <v>119.3</v>
      </c>
      <c r="T76" s="35">
        <v>122.5</v>
      </c>
      <c r="U76" s="35">
        <v>117.3</v>
      </c>
      <c r="V76" s="35">
        <v>116.5</v>
      </c>
      <c r="W76" s="35">
        <v>118.1</v>
      </c>
      <c r="X76" s="35">
        <v>115.5</v>
      </c>
      <c r="Y76" s="35">
        <v>109.4</v>
      </c>
      <c r="Z76" s="35">
        <v>114.3</v>
      </c>
      <c r="AA76" s="35">
        <v>119.7</v>
      </c>
      <c r="AB76" s="35">
        <v>110.7</v>
      </c>
      <c r="AC76" s="35">
        <v>114</v>
      </c>
      <c r="AD76" s="35">
        <v>119.5</v>
      </c>
    </row>
    <row r="77" spans="1:30" x14ac:dyDescent="0.3">
      <c r="A77" s="35" t="s">
        <v>30</v>
      </c>
      <c r="B77" s="35">
        <v>2015</v>
      </c>
      <c r="C77" s="35" t="s">
        <v>35</v>
      </c>
      <c r="D77" s="35">
        <v>123.4</v>
      </c>
      <c r="E77" s="35">
        <v>124.4</v>
      </c>
      <c r="F77" s="35">
        <v>122.1</v>
      </c>
      <c r="G77" s="35">
        <v>125.8</v>
      </c>
      <c r="H77" s="35">
        <v>111.5</v>
      </c>
      <c r="I77" s="35">
        <v>129.4</v>
      </c>
      <c r="J77" s="35">
        <v>128.19999999999999</v>
      </c>
      <c r="K77" s="35">
        <v>118.8</v>
      </c>
      <c r="L77" s="35">
        <v>100</v>
      </c>
      <c r="M77" s="35">
        <v>118.6</v>
      </c>
      <c r="N77" s="35">
        <v>118.8</v>
      </c>
      <c r="O77" s="35">
        <v>126.8</v>
      </c>
      <c r="P77" s="35">
        <v>122.8</v>
      </c>
      <c r="Q77" s="35">
        <v>124.2</v>
      </c>
      <c r="R77" s="35">
        <v>125.4</v>
      </c>
      <c r="S77" s="35">
        <v>122.7</v>
      </c>
      <c r="T77" s="35">
        <v>125</v>
      </c>
      <c r="U77" s="35" t="s">
        <v>32</v>
      </c>
      <c r="V77" s="35">
        <v>120</v>
      </c>
      <c r="W77" s="35">
        <v>119.6</v>
      </c>
      <c r="X77" s="35">
        <v>117.7</v>
      </c>
      <c r="Y77" s="35">
        <v>110.9</v>
      </c>
      <c r="Z77" s="35">
        <v>114.8</v>
      </c>
      <c r="AA77" s="35">
        <v>118.7</v>
      </c>
      <c r="AB77" s="35">
        <v>110.8</v>
      </c>
      <c r="AC77" s="35">
        <v>115</v>
      </c>
      <c r="AD77" s="35">
        <v>120.6</v>
      </c>
    </row>
    <row r="78" spans="1:30" x14ac:dyDescent="0.3">
      <c r="A78" s="35" t="s">
        <v>33</v>
      </c>
      <c r="B78" s="35">
        <v>2015</v>
      </c>
      <c r="C78" s="35" t="s">
        <v>35</v>
      </c>
      <c r="D78" s="35">
        <v>124.3</v>
      </c>
      <c r="E78" s="35">
        <v>126.5</v>
      </c>
      <c r="F78" s="35">
        <v>119.5</v>
      </c>
      <c r="G78" s="35">
        <v>125.6</v>
      </c>
      <c r="H78" s="35">
        <v>104.9</v>
      </c>
      <c r="I78" s="35">
        <v>121.6</v>
      </c>
      <c r="J78" s="35">
        <v>131.80000000000001</v>
      </c>
      <c r="K78" s="35">
        <v>125.1</v>
      </c>
      <c r="L78" s="35">
        <v>95</v>
      </c>
      <c r="M78" s="35">
        <v>127.7</v>
      </c>
      <c r="N78" s="35">
        <v>116.8</v>
      </c>
      <c r="O78" s="35">
        <v>128.6</v>
      </c>
      <c r="P78" s="35">
        <v>123.7</v>
      </c>
      <c r="Q78" s="35">
        <v>128.1</v>
      </c>
      <c r="R78" s="35">
        <v>121.3</v>
      </c>
      <c r="S78" s="35">
        <v>116.5</v>
      </c>
      <c r="T78" s="35">
        <v>120.6</v>
      </c>
      <c r="U78" s="35">
        <v>118.1</v>
      </c>
      <c r="V78" s="35">
        <v>114</v>
      </c>
      <c r="W78" s="35">
        <v>117.7</v>
      </c>
      <c r="X78" s="35">
        <v>114.1</v>
      </c>
      <c r="Y78" s="35">
        <v>106.8</v>
      </c>
      <c r="Z78" s="35">
        <v>114.9</v>
      </c>
      <c r="AA78" s="35">
        <v>120.4</v>
      </c>
      <c r="AB78" s="35">
        <v>111.7</v>
      </c>
      <c r="AC78" s="35">
        <v>113.2</v>
      </c>
      <c r="AD78" s="35">
        <v>118.7</v>
      </c>
    </row>
    <row r="79" spans="1:30" x14ac:dyDescent="0.3">
      <c r="A79" s="35" t="s">
        <v>34</v>
      </c>
      <c r="B79" s="35">
        <v>2015</v>
      </c>
      <c r="C79" s="35" t="s">
        <v>35</v>
      </c>
      <c r="D79" s="35">
        <v>123.7</v>
      </c>
      <c r="E79" s="35">
        <v>125.1</v>
      </c>
      <c r="F79" s="35">
        <v>121.1</v>
      </c>
      <c r="G79" s="35">
        <v>125.7</v>
      </c>
      <c r="H79" s="35">
        <v>109.1</v>
      </c>
      <c r="I79" s="35">
        <v>125.8</v>
      </c>
      <c r="J79" s="35">
        <v>129.4</v>
      </c>
      <c r="K79" s="35">
        <v>120.9</v>
      </c>
      <c r="L79" s="35">
        <v>98.3</v>
      </c>
      <c r="M79" s="35">
        <v>121.6</v>
      </c>
      <c r="N79" s="35">
        <v>118</v>
      </c>
      <c r="O79" s="35">
        <v>127.6</v>
      </c>
      <c r="P79" s="35">
        <v>123.1</v>
      </c>
      <c r="Q79" s="35">
        <v>125.2</v>
      </c>
      <c r="R79" s="35">
        <v>123.8</v>
      </c>
      <c r="S79" s="35">
        <v>120.1</v>
      </c>
      <c r="T79" s="35">
        <v>123.3</v>
      </c>
      <c r="U79" s="35">
        <v>118.1</v>
      </c>
      <c r="V79" s="35">
        <v>117.7</v>
      </c>
      <c r="W79" s="35">
        <v>118.7</v>
      </c>
      <c r="X79" s="35">
        <v>116.3</v>
      </c>
      <c r="Y79" s="35">
        <v>108.7</v>
      </c>
      <c r="Z79" s="35">
        <v>114.9</v>
      </c>
      <c r="AA79" s="35">
        <v>119.7</v>
      </c>
      <c r="AB79" s="35">
        <v>111.2</v>
      </c>
      <c r="AC79" s="35">
        <v>114.1</v>
      </c>
      <c r="AD79" s="35">
        <v>119.7</v>
      </c>
    </row>
    <row r="80" spans="1:30" x14ac:dyDescent="0.3">
      <c r="A80" s="35" t="s">
        <v>30</v>
      </c>
      <c r="B80" s="35">
        <v>2015</v>
      </c>
      <c r="C80" s="35" t="s">
        <v>36</v>
      </c>
      <c r="D80" s="35">
        <v>123.3</v>
      </c>
      <c r="E80" s="35">
        <v>124.7</v>
      </c>
      <c r="F80" s="35">
        <v>118.9</v>
      </c>
      <c r="G80" s="35">
        <v>126</v>
      </c>
      <c r="H80" s="35">
        <v>111.8</v>
      </c>
      <c r="I80" s="35">
        <v>130.9</v>
      </c>
      <c r="J80" s="35">
        <v>128</v>
      </c>
      <c r="K80" s="35">
        <v>119.9</v>
      </c>
      <c r="L80" s="35">
        <v>98.9</v>
      </c>
      <c r="M80" s="35">
        <v>119.4</v>
      </c>
      <c r="N80" s="35">
        <v>118.9</v>
      </c>
      <c r="O80" s="35">
        <v>127.7</v>
      </c>
      <c r="P80" s="35">
        <v>123.1</v>
      </c>
      <c r="Q80" s="35">
        <v>124.7</v>
      </c>
      <c r="R80" s="35">
        <v>126</v>
      </c>
      <c r="S80" s="35">
        <v>122.9</v>
      </c>
      <c r="T80" s="35">
        <v>125.5</v>
      </c>
      <c r="U80" s="35" t="s">
        <v>32</v>
      </c>
      <c r="V80" s="35">
        <v>120.6</v>
      </c>
      <c r="W80" s="35">
        <v>120.2</v>
      </c>
      <c r="X80" s="35">
        <v>118.2</v>
      </c>
      <c r="Y80" s="35">
        <v>111.6</v>
      </c>
      <c r="Z80" s="35">
        <v>115.5</v>
      </c>
      <c r="AA80" s="35">
        <v>119.4</v>
      </c>
      <c r="AB80" s="35">
        <v>110.8</v>
      </c>
      <c r="AC80" s="35">
        <v>115.5</v>
      </c>
      <c r="AD80" s="35">
        <v>121.1</v>
      </c>
    </row>
    <row r="81" spans="1:30" x14ac:dyDescent="0.3">
      <c r="A81" s="35" t="s">
        <v>33</v>
      </c>
      <c r="B81" s="35">
        <v>2015</v>
      </c>
      <c r="C81" s="35" t="s">
        <v>36</v>
      </c>
      <c r="D81" s="35">
        <v>124</v>
      </c>
      <c r="E81" s="35">
        <v>126.7</v>
      </c>
      <c r="F81" s="35">
        <v>113.5</v>
      </c>
      <c r="G81" s="35">
        <v>125.9</v>
      </c>
      <c r="H81" s="35">
        <v>104.8</v>
      </c>
      <c r="I81" s="35">
        <v>123.8</v>
      </c>
      <c r="J81" s="35">
        <v>131.4</v>
      </c>
      <c r="K81" s="35">
        <v>127.2</v>
      </c>
      <c r="L81" s="35">
        <v>93.2</v>
      </c>
      <c r="M81" s="35">
        <v>127.4</v>
      </c>
      <c r="N81" s="35">
        <v>117</v>
      </c>
      <c r="O81" s="35">
        <v>129.19999999999999</v>
      </c>
      <c r="P81" s="35">
        <v>123.9</v>
      </c>
      <c r="Q81" s="35">
        <v>128.80000000000001</v>
      </c>
      <c r="R81" s="35">
        <v>121.7</v>
      </c>
      <c r="S81" s="35">
        <v>116.9</v>
      </c>
      <c r="T81" s="35">
        <v>120.9</v>
      </c>
      <c r="U81" s="35">
        <v>118.6</v>
      </c>
      <c r="V81" s="35">
        <v>114.4</v>
      </c>
      <c r="W81" s="35">
        <v>118</v>
      </c>
      <c r="X81" s="35">
        <v>114.3</v>
      </c>
      <c r="Y81" s="35">
        <v>108.4</v>
      </c>
      <c r="Z81" s="35">
        <v>115.4</v>
      </c>
      <c r="AA81" s="35">
        <v>120.6</v>
      </c>
      <c r="AB81" s="35">
        <v>111.3</v>
      </c>
      <c r="AC81" s="35">
        <v>113.8</v>
      </c>
      <c r="AD81" s="35">
        <v>119.1</v>
      </c>
    </row>
    <row r="82" spans="1:30" x14ac:dyDescent="0.3">
      <c r="A82" s="35" t="s">
        <v>34</v>
      </c>
      <c r="B82" s="35">
        <v>2015</v>
      </c>
      <c r="C82" s="35" t="s">
        <v>36</v>
      </c>
      <c r="D82" s="35">
        <v>123.5</v>
      </c>
      <c r="E82" s="35">
        <v>125.4</v>
      </c>
      <c r="F82" s="35">
        <v>116.8</v>
      </c>
      <c r="G82" s="35">
        <v>126</v>
      </c>
      <c r="H82" s="35">
        <v>109.2</v>
      </c>
      <c r="I82" s="35">
        <v>127.6</v>
      </c>
      <c r="J82" s="35">
        <v>129.19999999999999</v>
      </c>
      <c r="K82" s="35">
        <v>122.4</v>
      </c>
      <c r="L82" s="35">
        <v>97</v>
      </c>
      <c r="M82" s="35">
        <v>122.1</v>
      </c>
      <c r="N82" s="35">
        <v>118.1</v>
      </c>
      <c r="O82" s="35">
        <v>128.4</v>
      </c>
      <c r="P82" s="35">
        <v>123.4</v>
      </c>
      <c r="Q82" s="35">
        <v>125.8</v>
      </c>
      <c r="R82" s="35">
        <v>124.3</v>
      </c>
      <c r="S82" s="35">
        <v>120.4</v>
      </c>
      <c r="T82" s="35">
        <v>123.7</v>
      </c>
      <c r="U82" s="35">
        <v>118.6</v>
      </c>
      <c r="V82" s="35">
        <v>118.3</v>
      </c>
      <c r="W82" s="35">
        <v>119.2</v>
      </c>
      <c r="X82" s="35">
        <v>116.7</v>
      </c>
      <c r="Y82" s="35">
        <v>109.9</v>
      </c>
      <c r="Z82" s="35">
        <v>115.4</v>
      </c>
      <c r="AA82" s="35">
        <v>120.1</v>
      </c>
      <c r="AB82" s="35">
        <v>111</v>
      </c>
      <c r="AC82" s="35">
        <v>114.7</v>
      </c>
      <c r="AD82" s="35">
        <v>120.2</v>
      </c>
    </row>
    <row r="83" spans="1:30" x14ac:dyDescent="0.3">
      <c r="A83" s="35" t="s">
        <v>30</v>
      </c>
      <c r="B83" s="35">
        <v>2015</v>
      </c>
      <c r="C83" s="35" t="s">
        <v>37</v>
      </c>
      <c r="D83" s="35">
        <v>123.3</v>
      </c>
      <c r="E83" s="35">
        <v>125.5</v>
      </c>
      <c r="F83" s="35">
        <v>117.2</v>
      </c>
      <c r="G83" s="35">
        <v>126.8</v>
      </c>
      <c r="H83" s="35">
        <v>111.9</v>
      </c>
      <c r="I83" s="35">
        <v>134.19999999999999</v>
      </c>
      <c r="J83" s="35">
        <v>127.5</v>
      </c>
      <c r="K83" s="35">
        <v>121.5</v>
      </c>
      <c r="L83" s="35">
        <v>97.8</v>
      </c>
      <c r="M83" s="35">
        <v>119.8</v>
      </c>
      <c r="N83" s="35">
        <v>119.4</v>
      </c>
      <c r="O83" s="35">
        <v>128.69999999999999</v>
      </c>
      <c r="P83" s="35">
        <v>123.6</v>
      </c>
      <c r="Q83" s="35">
        <v>125.7</v>
      </c>
      <c r="R83" s="35">
        <v>126.4</v>
      </c>
      <c r="S83" s="35">
        <v>123.3</v>
      </c>
      <c r="T83" s="35">
        <v>126</v>
      </c>
      <c r="U83" s="35" t="s">
        <v>32</v>
      </c>
      <c r="V83" s="35">
        <v>121.2</v>
      </c>
      <c r="W83" s="35">
        <v>120.9</v>
      </c>
      <c r="X83" s="35">
        <v>118.6</v>
      </c>
      <c r="Y83" s="35">
        <v>111.9</v>
      </c>
      <c r="Z83" s="35">
        <v>116.2</v>
      </c>
      <c r="AA83" s="35">
        <v>119.9</v>
      </c>
      <c r="AB83" s="35">
        <v>111.6</v>
      </c>
      <c r="AC83" s="35">
        <v>116</v>
      </c>
      <c r="AD83" s="35">
        <v>121.5</v>
      </c>
    </row>
    <row r="84" spans="1:30" x14ac:dyDescent="0.3">
      <c r="A84" s="35" t="s">
        <v>33</v>
      </c>
      <c r="B84" s="35">
        <v>2015</v>
      </c>
      <c r="C84" s="35" t="s">
        <v>37</v>
      </c>
      <c r="D84" s="35">
        <v>123.8</v>
      </c>
      <c r="E84" s="35">
        <v>128.19999999999999</v>
      </c>
      <c r="F84" s="35">
        <v>110</v>
      </c>
      <c r="G84" s="35">
        <v>126.3</v>
      </c>
      <c r="H84" s="35">
        <v>104.5</v>
      </c>
      <c r="I84" s="35">
        <v>130.6</v>
      </c>
      <c r="J84" s="35">
        <v>130.80000000000001</v>
      </c>
      <c r="K84" s="35">
        <v>131.30000000000001</v>
      </c>
      <c r="L84" s="35">
        <v>91.6</v>
      </c>
      <c r="M84" s="35">
        <v>127.7</v>
      </c>
      <c r="N84" s="35">
        <v>117.2</v>
      </c>
      <c r="O84" s="35">
        <v>129.5</v>
      </c>
      <c r="P84" s="35">
        <v>124.6</v>
      </c>
      <c r="Q84" s="35">
        <v>130.1</v>
      </c>
      <c r="R84" s="35">
        <v>122.1</v>
      </c>
      <c r="S84" s="35">
        <v>117.2</v>
      </c>
      <c r="T84" s="35">
        <v>121.3</v>
      </c>
      <c r="U84" s="35">
        <v>119.2</v>
      </c>
      <c r="V84" s="35">
        <v>114.7</v>
      </c>
      <c r="W84" s="35">
        <v>118.4</v>
      </c>
      <c r="X84" s="35">
        <v>114.6</v>
      </c>
      <c r="Y84" s="35">
        <v>108.4</v>
      </c>
      <c r="Z84" s="35">
        <v>115.6</v>
      </c>
      <c r="AA84" s="35">
        <v>121.7</v>
      </c>
      <c r="AB84" s="35">
        <v>111.8</v>
      </c>
      <c r="AC84" s="35">
        <v>114.2</v>
      </c>
      <c r="AD84" s="35">
        <v>119.7</v>
      </c>
    </row>
    <row r="85" spans="1:30" x14ac:dyDescent="0.3">
      <c r="A85" s="35" t="s">
        <v>34</v>
      </c>
      <c r="B85" s="35">
        <v>2015</v>
      </c>
      <c r="C85" s="35" t="s">
        <v>37</v>
      </c>
      <c r="D85" s="35">
        <v>123.5</v>
      </c>
      <c r="E85" s="35">
        <v>126.4</v>
      </c>
      <c r="F85" s="35">
        <v>114.4</v>
      </c>
      <c r="G85" s="35">
        <v>126.6</v>
      </c>
      <c r="H85" s="35">
        <v>109.2</v>
      </c>
      <c r="I85" s="35">
        <v>132.5</v>
      </c>
      <c r="J85" s="35">
        <v>128.6</v>
      </c>
      <c r="K85" s="35">
        <v>124.8</v>
      </c>
      <c r="L85" s="35">
        <v>95.7</v>
      </c>
      <c r="M85" s="35">
        <v>122.4</v>
      </c>
      <c r="N85" s="35">
        <v>118.5</v>
      </c>
      <c r="O85" s="35">
        <v>129.1</v>
      </c>
      <c r="P85" s="35">
        <v>124</v>
      </c>
      <c r="Q85" s="35">
        <v>126.9</v>
      </c>
      <c r="R85" s="35">
        <v>124.7</v>
      </c>
      <c r="S85" s="35">
        <v>120.8</v>
      </c>
      <c r="T85" s="35">
        <v>124.1</v>
      </c>
      <c r="U85" s="35">
        <v>119.2</v>
      </c>
      <c r="V85" s="35">
        <v>118.7</v>
      </c>
      <c r="W85" s="35">
        <v>119.7</v>
      </c>
      <c r="X85" s="35">
        <v>117.1</v>
      </c>
      <c r="Y85" s="35">
        <v>110.1</v>
      </c>
      <c r="Z85" s="35">
        <v>115.9</v>
      </c>
      <c r="AA85" s="35">
        <v>121</v>
      </c>
      <c r="AB85" s="35">
        <v>111.7</v>
      </c>
      <c r="AC85" s="35">
        <v>115.1</v>
      </c>
      <c r="AD85" s="35">
        <v>120.7</v>
      </c>
    </row>
    <row r="86" spans="1:30" x14ac:dyDescent="0.3">
      <c r="A86" s="35" t="s">
        <v>30</v>
      </c>
      <c r="B86" s="35">
        <v>2015</v>
      </c>
      <c r="C86" s="35" t="s">
        <v>38</v>
      </c>
      <c r="D86" s="35">
        <v>123.5</v>
      </c>
      <c r="E86" s="35">
        <v>127.1</v>
      </c>
      <c r="F86" s="35">
        <v>117.3</v>
      </c>
      <c r="G86" s="35">
        <v>127.7</v>
      </c>
      <c r="H86" s="35">
        <v>112.5</v>
      </c>
      <c r="I86" s="35">
        <v>134.1</v>
      </c>
      <c r="J86" s="35">
        <v>128.5</v>
      </c>
      <c r="K86" s="35">
        <v>124.3</v>
      </c>
      <c r="L86" s="35">
        <v>97.6</v>
      </c>
      <c r="M86" s="35">
        <v>120.7</v>
      </c>
      <c r="N86" s="35">
        <v>120.2</v>
      </c>
      <c r="O86" s="35">
        <v>129.80000000000001</v>
      </c>
      <c r="P86" s="35">
        <v>124.4</v>
      </c>
      <c r="Q86" s="35">
        <v>126.7</v>
      </c>
      <c r="R86" s="35">
        <v>127.3</v>
      </c>
      <c r="S86" s="35">
        <v>124.1</v>
      </c>
      <c r="T86" s="35">
        <v>126.8</v>
      </c>
      <c r="U86" s="35" t="s">
        <v>32</v>
      </c>
      <c r="V86" s="35">
        <v>121.9</v>
      </c>
      <c r="W86" s="35">
        <v>121.5</v>
      </c>
      <c r="X86" s="35">
        <v>119.4</v>
      </c>
      <c r="Y86" s="35">
        <v>113.3</v>
      </c>
      <c r="Z86" s="35">
        <v>116.7</v>
      </c>
      <c r="AA86" s="35">
        <v>120.5</v>
      </c>
      <c r="AB86" s="35">
        <v>112.3</v>
      </c>
      <c r="AC86" s="35">
        <v>116.9</v>
      </c>
      <c r="AD86" s="35">
        <v>122.4</v>
      </c>
    </row>
    <row r="87" spans="1:30" x14ac:dyDescent="0.3">
      <c r="A87" s="35" t="s">
        <v>33</v>
      </c>
      <c r="B87" s="35">
        <v>2015</v>
      </c>
      <c r="C87" s="35" t="s">
        <v>38</v>
      </c>
      <c r="D87" s="35">
        <v>123.8</v>
      </c>
      <c r="E87" s="35">
        <v>129.69999999999999</v>
      </c>
      <c r="F87" s="35">
        <v>111.3</v>
      </c>
      <c r="G87" s="35">
        <v>126.6</v>
      </c>
      <c r="H87" s="35">
        <v>105.2</v>
      </c>
      <c r="I87" s="35">
        <v>130.80000000000001</v>
      </c>
      <c r="J87" s="35">
        <v>135.6</v>
      </c>
      <c r="K87" s="35">
        <v>142.6</v>
      </c>
      <c r="L87" s="35">
        <v>90.8</v>
      </c>
      <c r="M87" s="35">
        <v>128.80000000000001</v>
      </c>
      <c r="N87" s="35">
        <v>117.7</v>
      </c>
      <c r="O87" s="35">
        <v>129.9</v>
      </c>
      <c r="P87" s="35">
        <v>126.1</v>
      </c>
      <c r="Q87" s="35">
        <v>131.30000000000001</v>
      </c>
      <c r="R87" s="35">
        <v>122.4</v>
      </c>
      <c r="S87" s="35">
        <v>117.4</v>
      </c>
      <c r="T87" s="35">
        <v>121.6</v>
      </c>
      <c r="U87" s="35">
        <v>119.6</v>
      </c>
      <c r="V87" s="35">
        <v>114.9</v>
      </c>
      <c r="W87" s="35">
        <v>118.7</v>
      </c>
      <c r="X87" s="35">
        <v>114.9</v>
      </c>
      <c r="Y87" s="35">
        <v>110.8</v>
      </c>
      <c r="Z87" s="35">
        <v>116</v>
      </c>
      <c r="AA87" s="35">
        <v>122</v>
      </c>
      <c r="AB87" s="35">
        <v>112.4</v>
      </c>
      <c r="AC87" s="35">
        <v>115.2</v>
      </c>
      <c r="AD87" s="35">
        <v>120.7</v>
      </c>
    </row>
    <row r="88" spans="1:30" x14ac:dyDescent="0.3">
      <c r="A88" s="35" t="s">
        <v>34</v>
      </c>
      <c r="B88" s="35">
        <v>2015</v>
      </c>
      <c r="C88" s="35" t="s">
        <v>38</v>
      </c>
      <c r="D88" s="35">
        <v>123.6</v>
      </c>
      <c r="E88" s="35">
        <v>128</v>
      </c>
      <c r="F88" s="35">
        <v>115</v>
      </c>
      <c r="G88" s="35">
        <v>127.3</v>
      </c>
      <c r="H88" s="35">
        <v>109.8</v>
      </c>
      <c r="I88" s="35">
        <v>132.6</v>
      </c>
      <c r="J88" s="35">
        <v>130.9</v>
      </c>
      <c r="K88" s="35">
        <v>130.5</v>
      </c>
      <c r="L88" s="35">
        <v>95.3</v>
      </c>
      <c r="M88" s="35">
        <v>123.4</v>
      </c>
      <c r="N88" s="35">
        <v>119.2</v>
      </c>
      <c r="O88" s="35">
        <v>129.80000000000001</v>
      </c>
      <c r="P88" s="35">
        <v>125</v>
      </c>
      <c r="Q88" s="35">
        <v>127.9</v>
      </c>
      <c r="R88" s="35">
        <v>125.4</v>
      </c>
      <c r="S88" s="35">
        <v>121.3</v>
      </c>
      <c r="T88" s="35">
        <v>124.7</v>
      </c>
      <c r="U88" s="35">
        <v>119.6</v>
      </c>
      <c r="V88" s="35">
        <v>119.2</v>
      </c>
      <c r="W88" s="35">
        <v>120.2</v>
      </c>
      <c r="X88" s="35">
        <v>117.7</v>
      </c>
      <c r="Y88" s="35">
        <v>112</v>
      </c>
      <c r="Z88" s="35">
        <v>116.3</v>
      </c>
      <c r="AA88" s="35">
        <v>121.4</v>
      </c>
      <c r="AB88" s="35">
        <v>112.3</v>
      </c>
      <c r="AC88" s="35">
        <v>116.1</v>
      </c>
      <c r="AD88" s="35">
        <v>121.6</v>
      </c>
    </row>
    <row r="89" spans="1:30" x14ac:dyDescent="0.3">
      <c r="A89" s="35" t="s">
        <v>30</v>
      </c>
      <c r="B89" s="35">
        <v>2015</v>
      </c>
      <c r="C89" s="35" t="s">
        <v>39</v>
      </c>
      <c r="D89" s="35">
        <v>124.1</v>
      </c>
      <c r="E89" s="35">
        <v>130.4</v>
      </c>
      <c r="F89" s="35">
        <v>122.1</v>
      </c>
      <c r="G89" s="35">
        <v>128.69999999999999</v>
      </c>
      <c r="H89" s="35">
        <v>114.1</v>
      </c>
      <c r="I89" s="35">
        <v>133.19999999999999</v>
      </c>
      <c r="J89" s="35">
        <v>135.19999999999999</v>
      </c>
      <c r="K89" s="35">
        <v>131.9</v>
      </c>
      <c r="L89" s="35">
        <v>96.3</v>
      </c>
      <c r="M89" s="35">
        <v>123</v>
      </c>
      <c r="N89" s="35">
        <v>121.1</v>
      </c>
      <c r="O89" s="35">
        <v>131.19999999999999</v>
      </c>
      <c r="P89" s="35">
        <v>126.6</v>
      </c>
      <c r="Q89" s="35">
        <v>128.19999999999999</v>
      </c>
      <c r="R89" s="35">
        <v>128.4</v>
      </c>
      <c r="S89" s="35">
        <v>125.1</v>
      </c>
      <c r="T89" s="35">
        <v>128</v>
      </c>
      <c r="U89" s="35" t="s">
        <v>32</v>
      </c>
      <c r="V89" s="35">
        <v>122.6</v>
      </c>
      <c r="W89" s="35">
        <v>122.8</v>
      </c>
      <c r="X89" s="35">
        <v>120.4</v>
      </c>
      <c r="Y89" s="35">
        <v>114.2</v>
      </c>
      <c r="Z89" s="35">
        <v>117.9</v>
      </c>
      <c r="AA89" s="35">
        <v>122</v>
      </c>
      <c r="AB89" s="35">
        <v>113</v>
      </c>
      <c r="AC89" s="35">
        <v>117.9</v>
      </c>
      <c r="AD89" s="35">
        <v>124.1</v>
      </c>
    </row>
    <row r="90" spans="1:30" x14ac:dyDescent="0.3">
      <c r="A90" s="35" t="s">
        <v>33</v>
      </c>
      <c r="B90" s="35">
        <v>2015</v>
      </c>
      <c r="C90" s="35" t="s">
        <v>39</v>
      </c>
      <c r="D90" s="35">
        <v>123.6</v>
      </c>
      <c r="E90" s="35">
        <v>134.4</v>
      </c>
      <c r="F90" s="35">
        <v>120.9</v>
      </c>
      <c r="G90" s="35">
        <v>127.3</v>
      </c>
      <c r="H90" s="35">
        <v>106</v>
      </c>
      <c r="I90" s="35">
        <v>132.30000000000001</v>
      </c>
      <c r="J90" s="35">
        <v>146.69999999999999</v>
      </c>
      <c r="K90" s="35">
        <v>148.1</v>
      </c>
      <c r="L90" s="35">
        <v>89.8</v>
      </c>
      <c r="M90" s="35">
        <v>130.5</v>
      </c>
      <c r="N90" s="35">
        <v>118</v>
      </c>
      <c r="O90" s="35">
        <v>130.5</v>
      </c>
      <c r="P90" s="35">
        <v>128.5</v>
      </c>
      <c r="Q90" s="35">
        <v>132.1</v>
      </c>
      <c r="R90" s="35">
        <v>123.2</v>
      </c>
      <c r="S90" s="35">
        <v>117.6</v>
      </c>
      <c r="T90" s="35">
        <v>122.3</v>
      </c>
      <c r="U90" s="35">
        <v>119</v>
      </c>
      <c r="V90" s="35">
        <v>115.1</v>
      </c>
      <c r="W90" s="35">
        <v>119.2</v>
      </c>
      <c r="X90" s="35">
        <v>115.4</v>
      </c>
      <c r="Y90" s="35">
        <v>111.7</v>
      </c>
      <c r="Z90" s="35">
        <v>116.2</v>
      </c>
      <c r="AA90" s="35">
        <v>123.8</v>
      </c>
      <c r="AB90" s="35">
        <v>112.5</v>
      </c>
      <c r="AC90" s="35">
        <v>116</v>
      </c>
      <c r="AD90" s="35">
        <v>121.7</v>
      </c>
    </row>
    <row r="91" spans="1:30" x14ac:dyDescent="0.3">
      <c r="A91" s="35" t="s">
        <v>34</v>
      </c>
      <c r="B91" s="35">
        <v>2015</v>
      </c>
      <c r="C91" s="35" t="s">
        <v>39</v>
      </c>
      <c r="D91" s="35">
        <v>123.9</v>
      </c>
      <c r="E91" s="35">
        <v>131.80000000000001</v>
      </c>
      <c r="F91" s="35">
        <v>121.6</v>
      </c>
      <c r="G91" s="35">
        <v>128.19999999999999</v>
      </c>
      <c r="H91" s="35">
        <v>111.1</v>
      </c>
      <c r="I91" s="35">
        <v>132.80000000000001</v>
      </c>
      <c r="J91" s="35">
        <v>139.1</v>
      </c>
      <c r="K91" s="35">
        <v>137.4</v>
      </c>
      <c r="L91" s="35">
        <v>94.1</v>
      </c>
      <c r="M91" s="35">
        <v>125.5</v>
      </c>
      <c r="N91" s="35">
        <v>119.8</v>
      </c>
      <c r="O91" s="35">
        <v>130.9</v>
      </c>
      <c r="P91" s="35">
        <v>127.3</v>
      </c>
      <c r="Q91" s="35">
        <v>129.19999999999999</v>
      </c>
      <c r="R91" s="35">
        <v>126.4</v>
      </c>
      <c r="S91" s="35">
        <v>122</v>
      </c>
      <c r="T91" s="35">
        <v>125.7</v>
      </c>
      <c r="U91" s="35">
        <v>119</v>
      </c>
      <c r="V91" s="35">
        <v>119.8</v>
      </c>
      <c r="W91" s="35">
        <v>121.1</v>
      </c>
      <c r="X91" s="35">
        <v>118.5</v>
      </c>
      <c r="Y91" s="35">
        <v>112.9</v>
      </c>
      <c r="Z91" s="35">
        <v>116.9</v>
      </c>
      <c r="AA91" s="35">
        <v>123.1</v>
      </c>
      <c r="AB91" s="35">
        <v>112.8</v>
      </c>
      <c r="AC91" s="35">
        <v>117</v>
      </c>
      <c r="AD91" s="35">
        <v>123</v>
      </c>
    </row>
    <row r="92" spans="1:30" x14ac:dyDescent="0.3">
      <c r="A92" s="35" t="s">
        <v>30</v>
      </c>
      <c r="B92" s="35">
        <v>2015</v>
      </c>
      <c r="C92" s="35" t="s">
        <v>40</v>
      </c>
      <c r="D92" s="35">
        <v>124</v>
      </c>
      <c r="E92" s="35">
        <v>131.5</v>
      </c>
      <c r="F92" s="35">
        <v>122</v>
      </c>
      <c r="G92" s="35">
        <v>128.69999999999999</v>
      </c>
      <c r="H92" s="35">
        <v>113.5</v>
      </c>
      <c r="I92" s="35">
        <v>133.30000000000001</v>
      </c>
      <c r="J92" s="35">
        <v>140.80000000000001</v>
      </c>
      <c r="K92" s="35">
        <v>133.80000000000001</v>
      </c>
      <c r="L92" s="35">
        <v>94.1</v>
      </c>
      <c r="M92" s="35">
        <v>123.4</v>
      </c>
      <c r="N92" s="35">
        <v>121</v>
      </c>
      <c r="O92" s="35">
        <v>131.69999999999999</v>
      </c>
      <c r="P92" s="35">
        <v>127.5</v>
      </c>
      <c r="Q92" s="35">
        <v>129.4</v>
      </c>
      <c r="R92" s="35">
        <v>128.80000000000001</v>
      </c>
      <c r="S92" s="35">
        <v>125.5</v>
      </c>
      <c r="T92" s="35">
        <v>128.30000000000001</v>
      </c>
      <c r="U92" s="35" t="s">
        <v>32</v>
      </c>
      <c r="V92" s="35">
        <v>123</v>
      </c>
      <c r="W92" s="35">
        <v>123</v>
      </c>
      <c r="X92" s="35">
        <v>120.8</v>
      </c>
      <c r="Y92" s="35">
        <v>114.1</v>
      </c>
      <c r="Z92" s="35">
        <v>118</v>
      </c>
      <c r="AA92" s="35">
        <v>122.9</v>
      </c>
      <c r="AB92" s="35">
        <v>112.7</v>
      </c>
      <c r="AC92" s="35">
        <v>118.1</v>
      </c>
      <c r="AD92" s="35">
        <v>124.7</v>
      </c>
    </row>
    <row r="93" spans="1:30" x14ac:dyDescent="0.3">
      <c r="A93" s="35" t="s">
        <v>33</v>
      </c>
      <c r="B93" s="35">
        <v>2015</v>
      </c>
      <c r="C93" s="35" t="s">
        <v>40</v>
      </c>
      <c r="D93" s="35">
        <v>123.2</v>
      </c>
      <c r="E93" s="35">
        <v>134.30000000000001</v>
      </c>
      <c r="F93" s="35">
        <v>119.5</v>
      </c>
      <c r="G93" s="35">
        <v>127.7</v>
      </c>
      <c r="H93" s="35">
        <v>106.3</v>
      </c>
      <c r="I93" s="35">
        <v>132.80000000000001</v>
      </c>
      <c r="J93" s="35">
        <v>153.5</v>
      </c>
      <c r="K93" s="35">
        <v>149.5</v>
      </c>
      <c r="L93" s="35">
        <v>85.7</v>
      </c>
      <c r="M93" s="35">
        <v>131.5</v>
      </c>
      <c r="N93" s="35">
        <v>118.3</v>
      </c>
      <c r="O93" s="35">
        <v>131.1</v>
      </c>
      <c r="P93" s="35">
        <v>129.5</v>
      </c>
      <c r="Q93" s="35">
        <v>133.1</v>
      </c>
      <c r="R93" s="35">
        <v>123.5</v>
      </c>
      <c r="S93" s="35">
        <v>117.9</v>
      </c>
      <c r="T93" s="35">
        <v>122.7</v>
      </c>
      <c r="U93" s="35">
        <v>119.9</v>
      </c>
      <c r="V93" s="35">
        <v>115.3</v>
      </c>
      <c r="W93" s="35">
        <v>119.5</v>
      </c>
      <c r="X93" s="35">
        <v>116</v>
      </c>
      <c r="Y93" s="35">
        <v>111.5</v>
      </c>
      <c r="Z93" s="35">
        <v>116.6</v>
      </c>
      <c r="AA93" s="35">
        <v>125.4</v>
      </c>
      <c r="AB93" s="35">
        <v>111.7</v>
      </c>
      <c r="AC93" s="35">
        <v>116.3</v>
      </c>
      <c r="AD93" s="35">
        <v>122.4</v>
      </c>
    </row>
    <row r="94" spans="1:30" x14ac:dyDescent="0.3">
      <c r="A94" s="35" t="s">
        <v>34</v>
      </c>
      <c r="B94" s="35">
        <v>2015</v>
      </c>
      <c r="C94" s="35" t="s">
        <v>40</v>
      </c>
      <c r="D94" s="35">
        <v>123.7</v>
      </c>
      <c r="E94" s="35">
        <v>132.5</v>
      </c>
      <c r="F94" s="35">
        <v>121</v>
      </c>
      <c r="G94" s="35">
        <v>128.30000000000001</v>
      </c>
      <c r="H94" s="35">
        <v>110.9</v>
      </c>
      <c r="I94" s="35">
        <v>133.1</v>
      </c>
      <c r="J94" s="35">
        <v>145.1</v>
      </c>
      <c r="K94" s="35">
        <v>139.1</v>
      </c>
      <c r="L94" s="35">
        <v>91.3</v>
      </c>
      <c r="M94" s="35">
        <v>126.1</v>
      </c>
      <c r="N94" s="35">
        <v>119.9</v>
      </c>
      <c r="O94" s="35">
        <v>131.4</v>
      </c>
      <c r="P94" s="35">
        <v>128.19999999999999</v>
      </c>
      <c r="Q94" s="35">
        <v>130.4</v>
      </c>
      <c r="R94" s="35">
        <v>126.7</v>
      </c>
      <c r="S94" s="35">
        <v>122.3</v>
      </c>
      <c r="T94" s="35">
        <v>126.1</v>
      </c>
      <c r="U94" s="35">
        <v>119.9</v>
      </c>
      <c r="V94" s="35">
        <v>120.1</v>
      </c>
      <c r="W94" s="35">
        <v>121.3</v>
      </c>
      <c r="X94" s="35">
        <v>119</v>
      </c>
      <c r="Y94" s="35">
        <v>112.7</v>
      </c>
      <c r="Z94" s="35">
        <v>117.2</v>
      </c>
      <c r="AA94" s="35">
        <v>124.4</v>
      </c>
      <c r="AB94" s="35">
        <v>112.3</v>
      </c>
      <c r="AC94" s="35">
        <v>117.2</v>
      </c>
      <c r="AD94" s="35">
        <v>123.6</v>
      </c>
    </row>
    <row r="95" spans="1:30" x14ac:dyDescent="0.3">
      <c r="A95" s="35" t="s">
        <v>30</v>
      </c>
      <c r="B95" s="35">
        <v>2015</v>
      </c>
      <c r="C95" s="35" t="s">
        <v>41</v>
      </c>
      <c r="D95" s="35">
        <v>124.7</v>
      </c>
      <c r="E95" s="35">
        <v>131.30000000000001</v>
      </c>
      <c r="F95" s="35">
        <v>121.3</v>
      </c>
      <c r="G95" s="35">
        <v>128.80000000000001</v>
      </c>
      <c r="H95" s="35">
        <v>114</v>
      </c>
      <c r="I95" s="35">
        <v>134.19999999999999</v>
      </c>
      <c r="J95" s="35">
        <v>153.6</v>
      </c>
      <c r="K95" s="35">
        <v>137.9</v>
      </c>
      <c r="L95" s="35">
        <v>93.1</v>
      </c>
      <c r="M95" s="35">
        <v>123.9</v>
      </c>
      <c r="N95" s="35">
        <v>121.5</v>
      </c>
      <c r="O95" s="35">
        <v>132.5</v>
      </c>
      <c r="P95" s="35">
        <v>129.80000000000001</v>
      </c>
      <c r="Q95" s="35">
        <v>130.1</v>
      </c>
      <c r="R95" s="35">
        <v>129.5</v>
      </c>
      <c r="S95" s="35">
        <v>126.3</v>
      </c>
      <c r="T95" s="35">
        <v>129</v>
      </c>
      <c r="U95" s="35" t="s">
        <v>32</v>
      </c>
      <c r="V95" s="35">
        <v>123.8</v>
      </c>
      <c r="W95" s="35">
        <v>123.7</v>
      </c>
      <c r="X95" s="35">
        <v>121.1</v>
      </c>
      <c r="Y95" s="35">
        <v>113.6</v>
      </c>
      <c r="Z95" s="35">
        <v>118.5</v>
      </c>
      <c r="AA95" s="35">
        <v>123.6</v>
      </c>
      <c r="AB95" s="35">
        <v>112.5</v>
      </c>
      <c r="AC95" s="35">
        <v>118.2</v>
      </c>
      <c r="AD95" s="35">
        <v>126.1</v>
      </c>
    </row>
    <row r="96" spans="1:30" x14ac:dyDescent="0.3">
      <c r="A96" s="35" t="s">
        <v>33</v>
      </c>
      <c r="B96" s="35">
        <v>2015</v>
      </c>
      <c r="C96" s="35" t="s">
        <v>41</v>
      </c>
      <c r="D96" s="35">
        <v>123.1</v>
      </c>
      <c r="E96" s="35">
        <v>131.69999999999999</v>
      </c>
      <c r="F96" s="35">
        <v>118.1</v>
      </c>
      <c r="G96" s="35">
        <v>128</v>
      </c>
      <c r="H96" s="35">
        <v>106.8</v>
      </c>
      <c r="I96" s="35">
        <v>130.1</v>
      </c>
      <c r="J96" s="35">
        <v>165.5</v>
      </c>
      <c r="K96" s="35">
        <v>156</v>
      </c>
      <c r="L96" s="35">
        <v>85.3</v>
      </c>
      <c r="M96" s="35">
        <v>132.69999999999999</v>
      </c>
      <c r="N96" s="35">
        <v>118.8</v>
      </c>
      <c r="O96" s="35">
        <v>131.69999999999999</v>
      </c>
      <c r="P96" s="35">
        <v>131.1</v>
      </c>
      <c r="Q96" s="35">
        <v>134.19999999999999</v>
      </c>
      <c r="R96" s="35">
        <v>123.7</v>
      </c>
      <c r="S96" s="35">
        <v>118.2</v>
      </c>
      <c r="T96" s="35">
        <v>122.9</v>
      </c>
      <c r="U96" s="35">
        <v>120.9</v>
      </c>
      <c r="V96" s="35">
        <v>115.3</v>
      </c>
      <c r="W96" s="35">
        <v>120</v>
      </c>
      <c r="X96" s="35">
        <v>116.6</v>
      </c>
      <c r="Y96" s="35">
        <v>109.9</v>
      </c>
      <c r="Z96" s="35">
        <v>117.2</v>
      </c>
      <c r="AA96" s="35">
        <v>126.2</v>
      </c>
      <c r="AB96" s="35">
        <v>112</v>
      </c>
      <c r="AC96" s="35">
        <v>116.2</v>
      </c>
      <c r="AD96" s="35">
        <v>123.2</v>
      </c>
    </row>
    <row r="97" spans="1:30" x14ac:dyDescent="0.3">
      <c r="A97" s="35" t="s">
        <v>34</v>
      </c>
      <c r="B97" s="35">
        <v>2015</v>
      </c>
      <c r="C97" s="35" t="s">
        <v>41</v>
      </c>
      <c r="D97" s="35">
        <v>124.2</v>
      </c>
      <c r="E97" s="35">
        <v>131.4</v>
      </c>
      <c r="F97" s="35">
        <v>120.1</v>
      </c>
      <c r="G97" s="35">
        <v>128.5</v>
      </c>
      <c r="H97" s="35">
        <v>111.4</v>
      </c>
      <c r="I97" s="35">
        <v>132.30000000000001</v>
      </c>
      <c r="J97" s="35">
        <v>157.6</v>
      </c>
      <c r="K97" s="35">
        <v>144</v>
      </c>
      <c r="L97" s="35">
        <v>90.5</v>
      </c>
      <c r="M97" s="35">
        <v>126.8</v>
      </c>
      <c r="N97" s="35">
        <v>120.4</v>
      </c>
      <c r="O97" s="35">
        <v>132.1</v>
      </c>
      <c r="P97" s="35">
        <v>130.30000000000001</v>
      </c>
      <c r="Q97" s="35">
        <v>131.19999999999999</v>
      </c>
      <c r="R97" s="35">
        <v>127.2</v>
      </c>
      <c r="S97" s="35">
        <v>122.9</v>
      </c>
      <c r="T97" s="35">
        <v>126.6</v>
      </c>
      <c r="U97" s="35">
        <v>120.9</v>
      </c>
      <c r="V97" s="35">
        <v>120.6</v>
      </c>
      <c r="W97" s="35">
        <v>122</v>
      </c>
      <c r="X97" s="35">
        <v>119.4</v>
      </c>
      <c r="Y97" s="35">
        <v>111.7</v>
      </c>
      <c r="Z97" s="35">
        <v>117.8</v>
      </c>
      <c r="AA97" s="35">
        <v>125.1</v>
      </c>
      <c r="AB97" s="35">
        <v>112.3</v>
      </c>
      <c r="AC97" s="35">
        <v>117.2</v>
      </c>
      <c r="AD97" s="35">
        <v>124.8</v>
      </c>
    </row>
    <row r="98" spans="1:30" x14ac:dyDescent="0.3">
      <c r="A98" s="35" t="s">
        <v>30</v>
      </c>
      <c r="B98" s="35">
        <v>2015</v>
      </c>
      <c r="C98" s="35" t="s">
        <v>42</v>
      </c>
      <c r="D98" s="35">
        <v>125.1</v>
      </c>
      <c r="E98" s="35">
        <v>131.1</v>
      </c>
      <c r="F98" s="35">
        <v>120.7</v>
      </c>
      <c r="G98" s="35">
        <v>129.19999999999999</v>
      </c>
      <c r="H98" s="35">
        <v>114.7</v>
      </c>
      <c r="I98" s="35">
        <v>132.30000000000001</v>
      </c>
      <c r="J98" s="35">
        <v>158.9</v>
      </c>
      <c r="K98" s="35">
        <v>142.1</v>
      </c>
      <c r="L98" s="35">
        <v>92.5</v>
      </c>
      <c r="M98" s="35">
        <v>125.4</v>
      </c>
      <c r="N98" s="35">
        <v>121.9</v>
      </c>
      <c r="O98" s="35">
        <v>132.69999999999999</v>
      </c>
      <c r="P98" s="35">
        <v>131</v>
      </c>
      <c r="Q98" s="35">
        <v>131</v>
      </c>
      <c r="R98" s="35">
        <v>130.4</v>
      </c>
      <c r="S98" s="35">
        <v>126.8</v>
      </c>
      <c r="T98" s="35">
        <v>129.9</v>
      </c>
      <c r="U98" s="35" t="s">
        <v>32</v>
      </c>
      <c r="V98" s="35">
        <v>123.7</v>
      </c>
      <c r="W98" s="35">
        <v>124.5</v>
      </c>
      <c r="X98" s="35">
        <v>121.4</v>
      </c>
      <c r="Y98" s="35">
        <v>113.8</v>
      </c>
      <c r="Z98" s="35">
        <v>119.6</v>
      </c>
      <c r="AA98" s="35">
        <v>124.5</v>
      </c>
      <c r="AB98" s="35">
        <v>113.7</v>
      </c>
      <c r="AC98" s="35">
        <v>118.8</v>
      </c>
      <c r="AD98" s="35">
        <v>127</v>
      </c>
    </row>
    <row r="99" spans="1:30" x14ac:dyDescent="0.3">
      <c r="A99" s="35" t="s">
        <v>33</v>
      </c>
      <c r="B99" s="35">
        <v>2015</v>
      </c>
      <c r="C99" s="35" t="s">
        <v>42</v>
      </c>
      <c r="D99" s="35">
        <v>123.4</v>
      </c>
      <c r="E99" s="35">
        <v>129</v>
      </c>
      <c r="F99" s="35">
        <v>115.6</v>
      </c>
      <c r="G99" s="35">
        <v>128.30000000000001</v>
      </c>
      <c r="H99" s="35">
        <v>107</v>
      </c>
      <c r="I99" s="35">
        <v>124</v>
      </c>
      <c r="J99" s="35">
        <v>168.5</v>
      </c>
      <c r="K99" s="35">
        <v>165.4</v>
      </c>
      <c r="L99" s="35">
        <v>86.3</v>
      </c>
      <c r="M99" s="35">
        <v>134.4</v>
      </c>
      <c r="N99" s="35">
        <v>119.1</v>
      </c>
      <c r="O99" s="35">
        <v>132.30000000000001</v>
      </c>
      <c r="P99" s="35">
        <v>131.5</v>
      </c>
      <c r="Q99" s="35">
        <v>134.69999999999999</v>
      </c>
      <c r="R99" s="35">
        <v>124</v>
      </c>
      <c r="S99" s="35">
        <v>118.6</v>
      </c>
      <c r="T99" s="35">
        <v>123.2</v>
      </c>
      <c r="U99" s="35">
        <v>121.6</v>
      </c>
      <c r="V99" s="35">
        <v>115.1</v>
      </c>
      <c r="W99" s="35">
        <v>120.4</v>
      </c>
      <c r="X99" s="35">
        <v>117.1</v>
      </c>
      <c r="Y99" s="35">
        <v>109.1</v>
      </c>
      <c r="Z99" s="35">
        <v>117.3</v>
      </c>
      <c r="AA99" s="35">
        <v>126.5</v>
      </c>
      <c r="AB99" s="35">
        <v>112.9</v>
      </c>
      <c r="AC99" s="35">
        <v>116.2</v>
      </c>
      <c r="AD99" s="35">
        <v>123.5</v>
      </c>
    </row>
    <row r="100" spans="1:30" x14ac:dyDescent="0.3">
      <c r="A100" s="35" t="s">
        <v>34</v>
      </c>
      <c r="B100" s="35">
        <v>2015</v>
      </c>
      <c r="C100" s="35" t="s">
        <v>42</v>
      </c>
      <c r="D100" s="35">
        <v>124.6</v>
      </c>
      <c r="E100" s="35">
        <v>130.4</v>
      </c>
      <c r="F100" s="35">
        <v>118.7</v>
      </c>
      <c r="G100" s="35">
        <v>128.9</v>
      </c>
      <c r="H100" s="35">
        <v>111.9</v>
      </c>
      <c r="I100" s="35">
        <v>128.4</v>
      </c>
      <c r="J100" s="35">
        <v>162.19999999999999</v>
      </c>
      <c r="K100" s="35">
        <v>150</v>
      </c>
      <c r="L100" s="35">
        <v>90.4</v>
      </c>
      <c r="M100" s="35">
        <v>128.4</v>
      </c>
      <c r="N100" s="35">
        <v>120.7</v>
      </c>
      <c r="O100" s="35">
        <v>132.5</v>
      </c>
      <c r="P100" s="35">
        <v>131.19999999999999</v>
      </c>
      <c r="Q100" s="35">
        <v>132</v>
      </c>
      <c r="R100" s="35">
        <v>127.9</v>
      </c>
      <c r="S100" s="35">
        <v>123.4</v>
      </c>
      <c r="T100" s="35">
        <v>127.2</v>
      </c>
      <c r="U100" s="35">
        <v>121.6</v>
      </c>
      <c r="V100" s="35">
        <v>120.4</v>
      </c>
      <c r="W100" s="35">
        <v>122.6</v>
      </c>
      <c r="X100" s="35">
        <v>119.8</v>
      </c>
      <c r="Y100" s="35">
        <v>111.3</v>
      </c>
      <c r="Z100" s="35">
        <v>118.3</v>
      </c>
      <c r="AA100" s="35">
        <v>125.7</v>
      </c>
      <c r="AB100" s="35">
        <v>113.4</v>
      </c>
      <c r="AC100" s="35">
        <v>117.5</v>
      </c>
      <c r="AD100" s="35">
        <v>125.4</v>
      </c>
    </row>
    <row r="101" spans="1:30" x14ac:dyDescent="0.3">
      <c r="A101" s="35" t="s">
        <v>30</v>
      </c>
      <c r="B101" s="35">
        <v>2015</v>
      </c>
      <c r="C101" s="35" t="s">
        <v>43</v>
      </c>
      <c r="D101" s="35">
        <v>125.6</v>
      </c>
      <c r="E101" s="35">
        <v>130.4</v>
      </c>
      <c r="F101" s="35">
        <v>120.8</v>
      </c>
      <c r="G101" s="35">
        <v>129.4</v>
      </c>
      <c r="H101" s="35">
        <v>115.8</v>
      </c>
      <c r="I101" s="35">
        <v>133.19999999999999</v>
      </c>
      <c r="J101" s="35">
        <v>157.69999999999999</v>
      </c>
      <c r="K101" s="35">
        <v>154.19999999999999</v>
      </c>
      <c r="L101" s="35">
        <v>93.7</v>
      </c>
      <c r="M101" s="35">
        <v>126.6</v>
      </c>
      <c r="N101" s="35">
        <v>122.3</v>
      </c>
      <c r="O101" s="35">
        <v>133.1</v>
      </c>
      <c r="P101" s="35">
        <v>131.80000000000001</v>
      </c>
      <c r="Q101" s="35">
        <v>131.5</v>
      </c>
      <c r="R101" s="35">
        <v>131.1</v>
      </c>
      <c r="S101" s="35">
        <v>127.3</v>
      </c>
      <c r="T101" s="35">
        <v>130.6</v>
      </c>
      <c r="U101" s="35" t="s">
        <v>32</v>
      </c>
      <c r="V101" s="35">
        <v>124.4</v>
      </c>
      <c r="W101" s="35">
        <v>125.1</v>
      </c>
      <c r="X101" s="35">
        <v>122</v>
      </c>
      <c r="Y101" s="35">
        <v>113.8</v>
      </c>
      <c r="Z101" s="35">
        <v>120.1</v>
      </c>
      <c r="AA101" s="35">
        <v>125.1</v>
      </c>
      <c r="AB101" s="35">
        <v>114.2</v>
      </c>
      <c r="AC101" s="35">
        <v>119.2</v>
      </c>
      <c r="AD101" s="35">
        <v>127.7</v>
      </c>
    </row>
    <row r="102" spans="1:30" x14ac:dyDescent="0.3">
      <c r="A102" s="35" t="s">
        <v>33</v>
      </c>
      <c r="B102" s="35">
        <v>2015</v>
      </c>
      <c r="C102" s="35" t="s">
        <v>43</v>
      </c>
      <c r="D102" s="35">
        <v>123.6</v>
      </c>
      <c r="E102" s="35">
        <v>128.6</v>
      </c>
      <c r="F102" s="35">
        <v>115.9</v>
      </c>
      <c r="G102" s="35">
        <v>128.5</v>
      </c>
      <c r="H102" s="35">
        <v>109</v>
      </c>
      <c r="I102" s="35">
        <v>124.1</v>
      </c>
      <c r="J102" s="35">
        <v>165.8</v>
      </c>
      <c r="K102" s="35">
        <v>187.2</v>
      </c>
      <c r="L102" s="35">
        <v>89.4</v>
      </c>
      <c r="M102" s="35">
        <v>135.80000000000001</v>
      </c>
      <c r="N102" s="35">
        <v>119.4</v>
      </c>
      <c r="O102" s="35">
        <v>132.9</v>
      </c>
      <c r="P102" s="35">
        <v>132.6</v>
      </c>
      <c r="Q102" s="35">
        <v>135.30000000000001</v>
      </c>
      <c r="R102" s="35">
        <v>124.4</v>
      </c>
      <c r="S102" s="35">
        <v>118.8</v>
      </c>
      <c r="T102" s="35">
        <v>123.6</v>
      </c>
      <c r="U102" s="35">
        <v>122.4</v>
      </c>
      <c r="V102" s="35">
        <v>114.9</v>
      </c>
      <c r="W102" s="35">
        <v>120.7</v>
      </c>
      <c r="X102" s="35">
        <v>117.7</v>
      </c>
      <c r="Y102" s="35">
        <v>109.3</v>
      </c>
      <c r="Z102" s="35">
        <v>117.7</v>
      </c>
      <c r="AA102" s="35">
        <v>126.5</v>
      </c>
      <c r="AB102" s="35">
        <v>113.5</v>
      </c>
      <c r="AC102" s="35">
        <v>116.5</v>
      </c>
      <c r="AD102" s="35">
        <v>124.2</v>
      </c>
    </row>
    <row r="103" spans="1:30" x14ac:dyDescent="0.3">
      <c r="A103" s="35" t="s">
        <v>34</v>
      </c>
      <c r="B103" s="35">
        <v>2015</v>
      </c>
      <c r="C103" s="35" t="s">
        <v>43</v>
      </c>
      <c r="D103" s="35">
        <v>125</v>
      </c>
      <c r="E103" s="35">
        <v>129.80000000000001</v>
      </c>
      <c r="F103" s="35">
        <v>118.9</v>
      </c>
      <c r="G103" s="35">
        <v>129.1</v>
      </c>
      <c r="H103" s="35">
        <v>113.3</v>
      </c>
      <c r="I103" s="35">
        <v>129</v>
      </c>
      <c r="J103" s="35">
        <v>160.4</v>
      </c>
      <c r="K103" s="35">
        <v>165.3</v>
      </c>
      <c r="L103" s="35">
        <v>92.3</v>
      </c>
      <c r="M103" s="35">
        <v>129.69999999999999</v>
      </c>
      <c r="N103" s="35">
        <v>121.1</v>
      </c>
      <c r="O103" s="35">
        <v>133</v>
      </c>
      <c r="P103" s="35">
        <v>132.1</v>
      </c>
      <c r="Q103" s="35">
        <v>132.5</v>
      </c>
      <c r="R103" s="35">
        <v>128.5</v>
      </c>
      <c r="S103" s="35">
        <v>123.8</v>
      </c>
      <c r="T103" s="35">
        <v>127.8</v>
      </c>
      <c r="U103" s="35">
        <v>122.4</v>
      </c>
      <c r="V103" s="35">
        <v>120.8</v>
      </c>
      <c r="W103" s="35">
        <v>123</v>
      </c>
      <c r="X103" s="35">
        <v>120.4</v>
      </c>
      <c r="Y103" s="35">
        <v>111.4</v>
      </c>
      <c r="Z103" s="35">
        <v>118.7</v>
      </c>
      <c r="AA103" s="35">
        <v>125.9</v>
      </c>
      <c r="AB103" s="35">
        <v>113.9</v>
      </c>
      <c r="AC103" s="35">
        <v>117.9</v>
      </c>
      <c r="AD103" s="35">
        <v>126.1</v>
      </c>
    </row>
    <row r="104" spans="1:30" x14ac:dyDescent="0.3">
      <c r="A104" s="35" t="s">
        <v>30</v>
      </c>
      <c r="B104" s="35">
        <v>2015</v>
      </c>
      <c r="C104" s="35" t="s">
        <v>44</v>
      </c>
      <c r="D104" s="35">
        <v>126.1</v>
      </c>
      <c r="E104" s="35">
        <v>130.6</v>
      </c>
      <c r="F104" s="35">
        <v>121.7</v>
      </c>
      <c r="G104" s="35">
        <v>129.5</v>
      </c>
      <c r="H104" s="35">
        <v>117.8</v>
      </c>
      <c r="I104" s="35">
        <v>132.1</v>
      </c>
      <c r="J104" s="35">
        <v>155.19999999999999</v>
      </c>
      <c r="K104" s="35">
        <v>160.80000000000001</v>
      </c>
      <c r="L104" s="35">
        <v>94.5</v>
      </c>
      <c r="M104" s="35">
        <v>128.30000000000001</v>
      </c>
      <c r="N104" s="35">
        <v>123.1</v>
      </c>
      <c r="O104" s="35">
        <v>134.19999999999999</v>
      </c>
      <c r="P104" s="35">
        <v>132.4</v>
      </c>
      <c r="Q104" s="35">
        <v>132.19999999999999</v>
      </c>
      <c r="R104" s="35">
        <v>132.1</v>
      </c>
      <c r="S104" s="35">
        <v>128.19999999999999</v>
      </c>
      <c r="T104" s="35">
        <v>131.5</v>
      </c>
      <c r="U104" s="35" t="s">
        <v>32</v>
      </c>
      <c r="V104" s="35">
        <v>125.6</v>
      </c>
      <c r="W104" s="35">
        <v>125.6</v>
      </c>
      <c r="X104" s="35">
        <v>122.6</v>
      </c>
      <c r="Y104" s="35">
        <v>114</v>
      </c>
      <c r="Z104" s="35">
        <v>120.9</v>
      </c>
      <c r="AA104" s="35">
        <v>125.8</v>
      </c>
      <c r="AB104" s="35">
        <v>114.2</v>
      </c>
      <c r="AC104" s="35">
        <v>119.6</v>
      </c>
      <c r="AD104" s="35">
        <v>128.30000000000001</v>
      </c>
    </row>
    <row r="105" spans="1:30" x14ac:dyDescent="0.3">
      <c r="A105" s="35" t="s">
        <v>33</v>
      </c>
      <c r="B105" s="35">
        <v>2015</v>
      </c>
      <c r="C105" s="35" t="s">
        <v>44</v>
      </c>
      <c r="D105" s="35">
        <v>124</v>
      </c>
      <c r="E105" s="35">
        <v>129.80000000000001</v>
      </c>
      <c r="F105" s="35">
        <v>121.5</v>
      </c>
      <c r="G105" s="35">
        <v>128.6</v>
      </c>
      <c r="H105" s="35">
        <v>110</v>
      </c>
      <c r="I105" s="35">
        <v>123.7</v>
      </c>
      <c r="J105" s="35">
        <v>164.6</v>
      </c>
      <c r="K105" s="35">
        <v>191.6</v>
      </c>
      <c r="L105" s="35">
        <v>90.8</v>
      </c>
      <c r="M105" s="35">
        <v>137.1</v>
      </c>
      <c r="N105" s="35">
        <v>119.8</v>
      </c>
      <c r="O105" s="35">
        <v>133.69999999999999</v>
      </c>
      <c r="P105" s="35">
        <v>133.30000000000001</v>
      </c>
      <c r="Q105" s="35">
        <v>137.6</v>
      </c>
      <c r="R105" s="35">
        <v>125</v>
      </c>
      <c r="S105" s="35">
        <v>119.3</v>
      </c>
      <c r="T105" s="35">
        <v>124.2</v>
      </c>
      <c r="U105" s="35">
        <v>122.9</v>
      </c>
      <c r="V105" s="35">
        <v>115.1</v>
      </c>
      <c r="W105" s="35">
        <v>121</v>
      </c>
      <c r="X105" s="35">
        <v>118.1</v>
      </c>
      <c r="Y105" s="35">
        <v>109.3</v>
      </c>
      <c r="Z105" s="35">
        <v>117.9</v>
      </c>
      <c r="AA105" s="35">
        <v>126.6</v>
      </c>
      <c r="AB105" s="35">
        <v>113.3</v>
      </c>
      <c r="AC105" s="35">
        <v>116.6</v>
      </c>
      <c r="AD105" s="35">
        <v>124.6</v>
      </c>
    </row>
    <row r="106" spans="1:30" x14ac:dyDescent="0.3">
      <c r="A106" s="35" t="s">
        <v>34</v>
      </c>
      <c r="B106" s="35">
        <v>2015</v>
      </c>
      <c r="C106" s="35" t="s">
        <v>44</v>
      </c>
      <c r="D106" s="35">
        <v>125.4</v>
      </c>
      <c r="E106" s="35">
        <v>130.30000000000001</v>
      </c>
      <c r="F106" s="35">
        <v>121.6</v>
      </c>
      <c r="G106" s="35">
        <v>129.19999999999999</v>
      </c>
      <c r="H106" s="35">
        <v>114.9</v>
      </c>
      <c r="I106" s="35">
        <v>128.19999999999999</v>
      </c>
      <c r="J106" s="35">
        <v>158.4</v>
      </c>
      <c r="K106" s="35">
        <v>171.2</v>
      </c>
      <c r="L106" s="35">
        <v>93.3</v>
      </c>
      <c r="M106" s="35">
        <v>131.19999999999999</v>
      </c>
      <c r="N106" s="35">
        <v>121.7</v>
      </c>
      <c r="O106" s="35">
        <v>134</v>
      </c>
      <c r="P106" s="35">
        <v>132.69999999999999</v>
      </c>
      <c r="Q106" s="35">
        <v>133.6</v>
      </c>
      <c r="R106" s="35">
        <v>129.30000000000001</v>
      </c>
      <c r="S106" s="35">
        <v>124.5</v>
      </c>
      <c r="T106" s="35">
        <v>128.6</v>
      </c>
      <c r="U106" s="35">
        <v>122.9</v>
      </c>
      <c r="V106" s="35">
        <v>121.6</v>
      </c>
      <c r="W106" s="35">
        <v>123.4</v>
      </c>
      <c r="X106" s="35">
        <v>120.9</v>
      </c>
      <c r="Y106" s="35">
        <v>111.5</v>
      </c>
      <c r="Z106" s="35">
        <v>119.2</v>
      </c>
      <c r="AA106" s="35">
        <v>126.3</v>
      </c>
      <c r="AB106" s="35">
        <v>113.8</v>
      </c>
      <c r="AC106" s="35">
        <v>118.1</v>
      </c>
      <c r="AD106" s="35">
        <v>126.6</v>
      </c>
    </row>
    <row r="107" spans="1:30" x14ac:dyDescent="0.3">
      <c r="A107" s="35" t="s">
        <v>30</v>
      </c>
      <c r="B107" s="35">
        <v>2015</v>
      </c>
      <c r="C107" s="35" t="s">
        <v>45</v>
      </c>
      <c r="D107" s="35">
        <v>126.3</v>
      </c>
      <c r="E107" s="35">
        <v>131.30000000000001</v>
      </c>
      <c r="F107" s="35">
        <v>123.3</v>
      </c>
      <c r="G107" s="35">
        <v>129.80000000000001</v>
      </c>
      <c r="H107" s="35">
        <v>118.3</v>
      </c>
      <c r="I107" s="35">
        <v>131.6</v>
      </c>
      <c r="J107" s="35">
        <v>145.5</v>
      </c>
      <c r="K107" s="35">
        <v>162.1</v>
      </c>
      <c r="L107" s="35">
        <v>95.4</v>
      </c>
      <c r="M107" s="35">
        <v>128.9</v>
      </c>
      <c r="N107" s="35">
        <v>123.3</v>
      </c>
      <c r="O107" s="35">
        <v>135.1</v>
      </c>
      <c r="P107" s="35">
        <v>131.4</v>
      </c>
      <c r="Q107" s="35">
        <v>133.1</v>
      </c>
      <c r="R107" s="35">
        <v>132.5</v>
      </c>
      <c r="S107" s="35">
        <v>128.5</v>
      </c>
      <c r="T107" s="35">
        <v>131.9</v>
      </c>
      <c r="U107" s="35" t="s">
        <v>32</v>
      </c>
      <c r="V107" s="35">
        <v>125.7</v>
      </c>
      <c r="W107" s="35">
        <v>126</v>
      </c>
      <c r="X107" s="35">
        <v>123.1</v>
      </c>
      <c r="Y107" s="35">
        <v>114</v>
      </c>
      <c r="Z107" s="35">
        <v>121.6</v>
      </c>
      <c r="AA107" s="35">
        <v>125.6</v>
      </c>
      <c r="AB107" s="35">
        <v>114.1</v>
      </c>
      <c r="AC107" s="35">
        <v>119.8</v>
      </c>
      <c r="AD107" s="35">
        <v>127.9</v>
      </c>
    </row>
    <row r="108" spans="1:30" x14ac:dyDescent="0.3">
      <c r="A108" s="35" t="s">
        <v>33</v>
      </c>
      <c r="B108" s="35">
        <v>2015</v>
      </c>
      <c r="C108" s="35" t="s">
        <v>45</v>
      </c>
      <c r="D108" s="35">
        <v>124.3</v>
      </c>
      <c r="E108" s="35">
        <v>131.69999999999999</v>
      </c>
      <c r="F108" s="35">
        <v>127.1</v>
      </c>
      <c r="G108" s="35">
        <v>128.6</v>
      </c>
      <c r="H108" s="35">
        <v>110</v>
      </c>
      <c r="I108" s="35">
        <v>120.8</v>
      </c>
      <c r="J108" s="35">
        <v>149</v>
      </c>
      <c r="K108" s="35">
        <v>190.1</v>
      </c>
      <c r="L108" s="35">
        <v>92.7</v>
      </c>
      <c r="M108" s="35">
        <v>138.6</v>
      </c>
      <c r="N108" s="35">
        <v>120.2</v>
      </c>
      <c r="O108" s="35">
        <v>134.19999999999999</v>
      </c>
      <c r="P108" s="35">
        <v>131.5</v>
      </c>
      <c r="Q108" s="35">
        <v>138.19999999999999</v>
      </c>
      <c r="R108" s="35">
        <v>125.4</v>
      </c>
      <c r="S108" s="35">
        <v>119.5</v>
      </c>
      <c r="T108" s="35">
        <v>124.5</v>
      </c>
      <c r="U108" s="35">
        <v>122.4</v>
      </c>
      <c r="V108" s="35">
        <v>116</v>
      </c>
      <c r="W108" s="35">
        <v>121</v>
      </c>
      <c r="X108" s="35">
        <v>118.6</v>
      </c>
      <c r="Y108" s="35">
        <v>109.3</v>
      </c>
      <c r="Z108" s="35">
        <v>118.1</v>
      </c>
      <c r="AA108" s="35">
        <v>126.6</v>
      </c>
      <c r="AB108" s="35">
        <v>113.2</v>
      </c>
      <c r="AC108" s="35">
        <v>116.7</v>
      </c>
      <c r="AD108" s="35">
        <v>124</v>
      </c>
    </row>
    <row r="109" spans="1:30" x14ac:dyDescent="0.3">
      <c r="A109" s="35" t="s">
        <v>34</v>
      </c>
      <c r="B109" s="35">
        <v>2015</v>
      </c>
      <c r="C109" s="35" t="s">
        <v>45</v>
      </c>
      <c r="D109" s="35">
        <v>125.7</v>
      </c>
      <c r="E109" s="35">
        <v>131.4</v>
      </c>
      <c r="F109" s="35">
        <v>124.8</v>
      </c>
      <c r="G109" s="35">
        <v>129.4</v>
      </c>
      <c r="H109" s="35">
        <v>115.3</v>
      </c>
      <c r="I109" s="35">
        <v>126.6</v>
      </c>
      <c r="J109" s="35">
        <v>146.69999999999999</v>
      </c>
      <c r="K109" s="35">
        <v>171.5</v>
      </c>
      <c r="L109" s="35">
        <v>94.5</v>
      </c>
      <c r="M109" s="35">
        <v>132.1</v>
      </c>
      <c r="N109" s="35">
        <v>122</v>
      </c>
      <c r="O109" s="35">
        <v>134.69999999999999</v>
      </c>
      <c r="P109" s="35">
        <v>131.4</v>
      </c>
      <c r="Q109" s="35">
        <v>134.5</v>
      </c>
      <c r="R109" s="35">
        <v>129.69999999999999</v>
      </c>
      <c r="S109" s="35">
        <v>124.8</v>
      </c>
      <c r="T109" s="35">
        <v>129</v>
      </c>
      <c r="U109" s="35">
        <v>122.4</v>
      </c>
      <c r="V109" s="35">
        <v>122</v>
      </c>
      <c r="W109" s="35">
        <v>123.6</v>
      </c>
      <c r="X109" s="35">
        <v>121.4</v>
      </c>
      <c r="Y109" s="35">
        <v>111.5</v>
      </c>
      <c r="Z109" s="35">
        <v>119.6</v>
      </c>
      <c r="AA109" s="35">
        <v>126.2</v>
      </c>
      <c r="AB109" s="35">
        <v>113.7</v>
      </c>
      <c r="AC109" s="35">
        <v>118.3</v>
      </c>
      <c r="AD109" s="35">
        <v>126.1</v>
      </c>
    </row>
    <row r="110" spans="1:30" x14ac:dyDescent="0.3">
      <c r="A110" s="35" t="s">
        <v>30</v>
      </c>
      <c r="B110" s="35">
        <v>2016</v>
      </c>
      <c r="C110" s="35" t="s">
        <v>31</v>
      </c>
      <c r="D110" s="35">
        <v>126.8</v>
      </c>
      <c r="E110" s="35">
        <v>133.19999999999999</v>
      </c>
      <c r="F110" s="35">
        <v>126.5</v>
      </c>
      <c r="G110" s="35">
        <v>130.30000000000001</v>
      </c>
      <c r="H110" s="35">
        <v>118.9</v>
      </c>
      <c r="I110" s="35">
        <v>131.6</v>
      </c>
      <c r="J110" s="35">
        <v>140.1</v>
      </c>
      <c r="K110" s="35">
        <v>163.80000000000001</v>
      </c>
      <c r="L110" s="35">
        <v>97.7</v>
      </c>
      <c r="M110" s="35">
        <v>129.6</v>
      </c>
      <c r="N110" s="35">
        <v>124.3</v>
      </c>
      <c r="O110" s="35">
        <v>135.9</v>
      </c>
      <c r="P110" s="35">
        <v>131.4</v>
      </c>
      <c r="Q110" s="35">
        <v>133.6</v>
      </c>
      <c r="R110" s="35">
        <v>133.19999999999999</v>
      </c>
      <c r="S110" s="35">
        <v>128.9</v>
      </c>
      <c r="T110" s="35">
        <v>132.6</v>
      </c>
      <c r="U110" s="35" t="s">
        <v>32</v>
      </c>
      <c r="V110" s="35">
        <v>126.2</v>
      </c>
      <c r="W110" s="35">
        <v>126.6</v>
      </c>
      <c r="X110" s="35">
        <v>123.7</v>
      </c>
      <c r="Y110" s="35">
        <v>113.6</v>
      </c>
      <c r="Z110" s="35">
        <v>121.4</v>
      </c>
      <c r="AA110" s="35">
        <v>126.2</v>
      </c>
      <c r="AB110" s="35">
        <v>114.9</v>
      </c>
      <c r="AC110" s="35">
        <v>120.1</v>
      </c>
      <c r="AD110" s="35">
        <v>128.1</v>
      </c>
    </row>
    <row r="111" spans="1:30" x14ac:dyDescent="0.3">
      <c r="A111" s="35" t="s">
        <v>33</v>
      </c>
      <c r="B111" s="35">
        <v>2016</v>
      </c>
      <c r="C111" s="35" t="s">
        <v>31</v>
      </c>
      <c r="D111" s="35">
        <v>124.7</v>
      </c>
      <c r="E111" s="35">
        <v>135.9</v>
      </c>
      <c r="F111" s="35">
        <v>132</v>
      </c>
      <c r="G111" s="35">
        <v>129.19999999999999</v>
      </c>
      <c r="H111" s="35">
        <v>109.7</v>
      </c>
      <c r="I111" s="35">
        <v>119</v>
      </c>
      <c r="J111" s="35">
        <v>144.1</v>
      </c>
      <c r="K111" s="35">
        <v>184.2</v>
      </c>
      <c r="L111" s="35">
        <v>96.7</v>
      </c>
      <c r="M111" s="35">
        <v>139.5</v>
      </c>
      <c r="N111" s="35">
        <v>120.5</v>
      </c>
      <c r="O111" s="35">
        <v>134.69999999999999</v>
      </c>
      <c r="P111" s="35">
        <v>131.19999999999999</v>
      </c>
      <c r="Q111" s="35">
        <v>139.5</v>
      </c>
      <c r="R111" s="35">
        <v>125.8</v>
      </c>
      <c r="S111" s="35">
        <v>119.8</v>
      </c>
      <c r="T111" s="35">
        <v>124.9</v>
      </c>
      <c r="U111" s="35">
        <v>123.4</v>
      </c>
      <c r="V111" s="35">
        <v>116.9</v>
      </c>
      <c r="W111" s="35">
        <v>121.6</v>
      </c>
      <c r="X111" s="35">
        <v>119.1</v>
      </c>
      <c r="Y111" s="35">
        <v>108.9</v>
      </c>
      <c r="Z111" s="35">
        <v>118.5</v>
      </c>
      <c r="AA111" s="35">
        <v>126.4</v>
      </c>
      <c r="AB111" s="35">
        <v>114</v>
      </c>
      <c r="AC111" s="35">
        <v>116.8</v>
      </c>
      <c r="AD111" s="35">
        <v>124.2</v>
      </c>
    </row>
    <row r="112" spans="1:30" x14ac:dyDescent="0.3">
      <c r="A112" s="35" t="s">
        <v>34</v>
      </c>
      <c r="B112" s="35">
        <v>2016</v>
      </c>
      <c r="C112" s="35" t="s">
        <v>31</v>
      </c>
      <c r="D112" s="35">
        <v>126.1</v>
      </c>
      <c r="E112" s="35">
        <v>134.1</v>
      </c>
      <c r="F112" s="35">
        <v>128.6</v>
      </c>
      <c r="G112" s="35">
        <v>129.9</v>
      </c>
      <c r="H112" s="35">
        <v>115.5</v>
      </c>
      <c r="I112" s="35">
        <v>125.7</v>
      </c>
      <c r="J112" s="35">
        <v>141.5</v>
      </c>
      <c r="K112" s="35">
        <v>170.7</v>
      </c>
      <c r="L112" s="35">
        <v>97.4</v>
      </c>
      <c r="M112" s="35">
        <v>132.9</v>
      </c>
      <c r="N112" s="35">
        <v>122.7</v>
      </c>
      <c r="O112" s="35">
        <v>135.30000000000001</v>
      </c>
      <c r="P112" s="35">
        <v>131.30000000000001</v>
      </c>
      <c r="Q112" s="35">
        <v>135.19999999999999</v>
      </c>
      <c r="R112" s="35">
        <v>130.30000000000001</v>
      </c>
      <c r="S112" s="35">
        <v>125.1</v>
      </c>
      <c r="T112" s="35">
        <v>129.5</v>
      </c>
      <c r="U112" s="35">
        <v>123.4</v>
      </c>
      <c r="V112" s="35">
        <v>122.7</v>
      </c>
      <c r="W112" s="35">
        <v>124.2</v>
      </c>
      <c r="X112" s="35">
        <v>122</v>
      </c>
      <c r="Y112" s="35">
        <v>111.1</v>
      </c>
      <c r="Z112" s="35">
        <v>119.8</v>
      </c>
      <c r="AA112" s="35">
        <v>126.3</v>
      </c>
      <c r="AB112" s="35">
        <v>114.5</v>
      </c>
      <c r="AC112" s="35">
        <v>118.5</v>
      </c>
      <c r="AD112" s="35">
        <v>126.3</v>
      </c>
    </row>
    <row r="113" spans="1:30" x14ac:dyDescent="0.3">
      <c r="A113" s="35" t="s">
        <v>30</v>
      </c>
      <c r="B113" s="35">
        <v>2016</v>
      </c>
      <c r="C113" s="35" t="s">
        <v>35</v>
      </c>
      <c r="D113" s="35">
        <v>127.1</v>
      </c>
      <c r="E113" s="35">
        <v>133.69999999999999</v>
      </c>
      <c r="F113" s="35">
        <v>127.7</v>
      </c>
      <c r="G113" s="35">
        <v>130.69999999999999</v>
      </c>
      <c r="H113" s="35">
        <v>118.5</v>
      </c>
      <c r="I113" s="35">
        <v>130.4</v>
      </c>
      <c r="J113" s="35">
        <v>130.9</v>
      </c>
      <c r="K113" s="35">
        <v>162.80000000000001</v>
      </c>
      <c r="L113" s="35">
        <v>98.7</v>
      </c>
      <c r="M113" s="35">
        <v>130.6</v>
      </c>
      <c r="N113" s="35">
        <v>124.8</v>
      </c>
      <c r="O113" s="35">
        <v>136.4</v>
      </c>
      <c r="P113" s="35">
        <v>130.30000000000001</v>
      </c>
      <c r="Q113" s="35">
        <v>134.4</v>
      </c>
      <c r="R113" s="35">
        <v>133.9</v>
      </c>
      <c r="S113" s="35">
        <v>129.80000000000001</v>
      </c>
      <c r="T113" s="35">
        <v>133.4</v>
      </c>
      <c r="U113" s="35" t="s">
        <v>32</v>
      </c>
      <c r="V113" s="35">
        <v>127.5</v>
      </c>
      <c r="W113" s="35">
        <v>127.1</v>
      </c>
      <c r="X113" s="35">
        <v>124.3</v>
      </c>
      <c r="Y113" s="35">
        <v>113.9</v>
      </c>
      <c r="Z113" s="35">
        <v>122.3</v>
      </c>
      <c r="AA113" s="35">
        <v>127.1</v>
      </c>
      <c r="AB113" s="35">
        <v>116.8</v>
      </c>
      <c r="AC113" s="35">
        <v>120.9</v>
      </c>
      <c r="AD113" s="35">
        <v>127.9</v>
      </c>
    </row>
    <row r="114" spans="1:30" x14ac:dyDescent="0.3">
      <c r="A114" s="35" t="s">
        <v>33</v>
      </c>
      <c r="B114" s="35">
        <v>2016</v>
      </c>
      <c r="C114" s="35" t="s">
        <v>35</v>
      </c>
      <c r="D114" s="35">
        <v>124.8</v>
      </c>
      <c r="E114" s="35">
        <v>135.1</v>
      </c>
      <c r="F114" s="35">
        <v>130.30000000000001</v>
      </c>
      <c r="G114" s="35">
        <v>129.6</v>
      </c>
      <c r="H114" s="35">
        <v>108.4</v>
      </c>
      <c r="I114" s="35">
        <v>118.6</v>
      </c>
      <c r="J114" s="35">
        <v>129.19999999999999</v>
      </c>
      <c r="K114" s="35">
        <v>176.4</v>
      </c>
      <c r="L114" s="35">
        <v>99.1</v>
      </c>
      <c r="M114" s="35">
        <v>139.69999999999999</v>
      </c>
      <c r="N114" s="35">
        <v>120.6</v>
      </c>
      <c r="O114" s="35">
        <v>135.19999999999999</v>
      </c>
      <c r="P114" s="35">
        <v>129.1</v>
      </c>
      <c r="Q114" s="35">
        <v>140</v>
      </c>
      <c r="R114" s="35">
        <v>126.2</v>
      </c>
      <c r="S114" s="35">
        <v>120.1</v>
      </c>
      <c r="T114" s="35">
        <v>125.3</v>
      </c>
      <c r="U114" s="35">
        <v>124.4</v>
      </c>
      <c r="V114" s="35">
        <v>116</v>
      </c>
      <c r="W114" s="35">
        <v>121.8</v>
      </c>
      <c r="X114" s="35">
        <v>119.5</v>
      </c>
      <c r="Y114" s="35">
        <v>109.1</v>
      </c>
      <c r="Z114" s="35">
        <v>118.8</v>
      </c>
      <c r="AA114" s="35">
        <v>126.3</v>
      </c>
      <c r="AB114" s="35">
        <v>116.2</v>
      </c>
      <c r="AC114" s="35">
        <v>117.2</v>
      </c>
      <c r="AD114" s="35">
        <v>123.8</v>
      </c>
    </row>
    <row r="115" spans="1:30" x14ac:dyDescent="0.3">
      <c r="A115" s="35" t="s">
        <v>34</v>
      </c>
      <c r="B115" s="35">
        <v>2016</v>
      </c>
      <c r="C115" s="35" t="s">
        <v>35</v>
      </c>
      <c r="D115" s="35">
        <v>126.4</v>
      </c>
      <c r="E115" s="35">
        <v>134.19999999999999</v>
      </c>
      <c r="F115" s="35">
        <v>128.69999999999999</v>
      </c>
      <c r="G115" s="35">
        <v>130.30000000000001</v>
      </c>
      <c r="H115" s="35">
        <v>114.8</v>
      </c>
      <c r="I115" s="35">
        <v>124.9</v>
      </c>
      <c r="J115" s="35">
        <v>130.30000000000001</v>
      </c>
      <c r="K115" s="35">
        <v>167.4</v>
      </c>
      <c r="L115" s="35">
        <v>98.8</v>
      </c>
      <c r="M115" s="35">
        <v>133.6</v>
      </c>
      <c r="N115" s="35">
        <v>123</v>
      </c>
      <c r="O115" s="35">
        <v>135.80000000000001</v>
      </c>
      <c r="P115" s="35">
        <v>129.9</v>
      </c>
      <c r="Q115" s="35">
        <v>135.9</v>
      </c>
      <c r="R115" s="35">
        <v>130.9</v>
      </c>
      <c r="S115" s="35">
        <v>125.8</v>
      </c>
      <c r="T115" s="35">
        <v>130.19999999999999</v>
      </c>
      <c r="U115" s="35">
        <v>124.4</v>
      </c>
      <c r="V115" s="35">
        <v>123.1</v>
      </c>
      <c r="W115" s="35">
        <v>124.6</v>
      </c>
      <c r="X115" s="35">
        <v>122.5</v>
      </c>
      <c r="Y115" s="35">
        <v>111.4</v>
      </c>
      <c r="Z115" s="35">
        <v>120.3</v>
      </c>
      <c r="AA115" s="35">
        <v>126.6</v>
      </c>
      <c r="AB115" s="35">
        <v>116.6</v>
      </c>
      <c r="AC115" s="35">
        <v>119.1</v>
      </c>
      <c r="AD115" s="35">
        <v>126</v>
      </c>
    </row>
    <row r="116" spans="1:30" x14ac:dyDescent="0.3">
      <c r="A116" s="35" t="s">
        <v>30</v>
      </c>
      <c r="B116" s="35">
        <v>2016</v>
      </c>
      <c r="C116" s="35" t="s">
        <v>36</v>
      </c>
      <c r="D116" s="35">
        <v>127.3</v>
      </c>
      <c r="E116" s="35">
        <v>134.4</v>
      </c>
      <c r="F116" s="35">
        <v>125.1</v>
      </c>
      <c r="G116" s="35">
        <v>130.5</v>
      </c>
      <c r="H116" s="35">
        <v>118.3</v>
      </c>
      <c r="I116" s="35">
        <v>131.69999999999999</v>
      </c>
      <c r="J116" s="35">
        <v>130.69999999999999</v>
      </c>
      <c r="K116" s="35">
        <v>161.19999999999999</v>
      </c>
      <c r="L116" s="35">
        <v>100.4</v>
      </c>
      <c r="M116" s="35">
        <v>130.80000000000001</v>
      </c>
      <c r="N116" s="35">
        <v>124.9</v>
      </c>
      <c r="O116" s="35">
        <v>137</v>
      </c>
      <c r="P116" s="35">
        <v>130.4</v>
      </c>
      <c r="Q116" s="35">
        <v>135</v>
      </c>
      <c r="R116" s="35">
        <v>134.4</v>
      </c>
      <c r="S116" s="35">
        <v>130.19999999999999</v>
      </c>
      <c r="T116" s="35">
        <v>133.80000000000001</v>
      </c>
      <c r="U116" s="35" t="s">
        <v>32</v>
      </c>
      <c r="V116" s="35">
        <v>127</v>
      </c>
      <c r="W116" s="35">
        <v>127.7</v>
      </c>
      <c r="X116" s="35">
        <v>124.8</v>
      </c>
      <c r="Y116" s="35">
        <v>113.6</v>
      </c>
      <c r="Z116" s="35">
        <v>122.5</v>
      </c>
      <c r="AA116" s="35">
        <v>127.5</v>
      </c>
      <c r="AB116" s="35">
        <v>117.4</v>
      </c>
      <c r="AC116" s="35">
        <v>121.1</v>
      </c>
      <c r="AD116" s="35">
        <v>128</v>
      </c>
    </row>
    <row r="117" spans="1:30" x14ac:dyDescent="0.3">
      <c r="A117" s="35" t="s">
        <v>33</v>
      </c>
      <c r="B117" s="35">
        <v>2016</v>
      </c>
      <c r="C117" s="35" t="s">
        <v>36</v>
      </c>
      <c r="D117" s="35">
        <v>124.8</v>
      </c>
      <c r="E117" s="35">
        <v>136.30000000000001</v>
      </c>
      <c r="F117" s="35">
        <v>123.7</v>
      </c>
      <c r="G117" s="35">
        <v>129.69999999999999</v>
      </c>
      <c r="H117" s="35">
        <v>107.9</v>
      </c>
      <c r="I117" s="35">
        <v>119.9</v>
      </c>
      <c r="J117" s="35">
        <v>128.1</v>
      </c>
      <c r="K117" s="35">
        <v>170.3</v>
      </c>
      <c r="L117" s="35">
        <v>101.8</v>
      </c>
      <c r="M117" s="35">
        <v>140.1</v>
      </c>
      <c r="N117" s="35">
        <v>120.7</v>
      </c>
      <c r="O117" s="35">
        <v>135.4</v>
      </c>
      <c r="P117" s="35">
        <v>128.9</v>
      </c>
      <c r="Q117" s="35">
        <v>140.6</v>
      </c>
      <c r="R117" s="35">
        <v>126.4</v>
      </c>
      <c r="S117" s="35">
        <v>120.3</v>
      </c>
      <c r="T117" s="35">
        <v>125.5</v>
      </c>
      <c r="U117" s="35">
        <v>124.9</v>
      </c>
      <c r="V117" s="35">
        <v>114.8</v>
      </c>
      <c r="W117" s="35">
        <v>122.3</v>
      </c>
      <c r="X117" s="35">
        <v>119.7</v>
      </c>
      <c r="Y117" s="35">
        <v>108.5</v>
      </c>
      <c r="Z117" s="35">
        <v>119.1</v>
      </c>
      <c r="AA117" s="35">
        <v>126.4</v>
      </c>
      <c r="AB117" s="35">
        <v>117.1</v>
      </c>
      <c r="AC117" s="35">
        <v>117.3</v>
      </c>
      <c r="AD117" s="35">
        <v>123.8</v>
      </c>
    </row>
    <row r="118" spans="1:30" x14ac:dyDescent="0.3">
      <c r="A118" s="35" t="s">
        <v>34</v>
      </c>
      <c r="B118" s="35">
        <v>2016</v>
      </c>
      <c r="C118" s="35" t="s">
        <v>36</v>
      </c>
      <c r="D118" s="35">
        <v>126.5</v>
      </c>
      <c r="E118" s="35">
        <v>135.1</v>
      </c>
      <c r="F118" s="35">
        <v>124.6</v>
      </c>
      <c r="G118" s="35">
        <v>130.19999999999999</v>
      </c>
      <c r="H118" s="35">
        <v>114.5</v>
      </c>
      <c r="I118" s="35">
        <v>126.2</v>
      </c>
      <c r="J118" s="35">
        <v>129.80000000000001</v>
      </c>
      <c r="K118" s="35">
        <v>164.3</v>
      </c>
      <c r="L118" s="35">
        <v>100.9</v>
      </c>
      <c r="M118" s="35">
        <v>133.9</v>
      </c>
      <c r="N118" s="35">
        <v>123.1</v>
      </c>
      <c r="O118" s="35">
        <v>136.30000000000001</v>
      </c>
      <c r="P118" s="35">
        <v>129.80000000000001</v>
      </c>
      <c r="Q118" s="35">
        <v>136.5</v>
      </c>
      <c r="R118" s="35">
        <v>131.30000000000001</v>
      </c>
      <c r="S118" s="35">
        <v>126.1</v>
      </c>
      <c r="T118" s="35">
        <v>130.5</v>
      </c>
      <c r="U118" s="35">
        <v>124.9</v>
      </c>
      <c r="V118" s="35">
        <v>122.4</v>
      </c>
      <c r="W118" s="35">
        <v>125.1</v>
      </c>
      <c r="X118" s="35">
        <v>122.9</v>
      </c>
      <c r="Y118" s="35">
        <v>110.9</v>
      </c>
      <c r="Z118" s="35">
        <v>120.6</v>
      </c>
      <c r="AA118" s="35">
        <v>126.9</v>
      </c>
      <c r="AB118" s="35">
        <v>117.3</v>
      </c>
      <c r="AC118" s="35">
        <v>119.3</v>
      </c>
      <c r="AD118" s="35">
        <v>126</v>
      </c>
    </row>
    <row r="119" spans="1:30" x14ac:dyDescent="0.3">
      <c r="A119" s="35" t="s">
        <v>30</v>
      </c>
      <c r="B119" s="35">
        <v>2016</v>
      </c>
      <c r="C119" s="35" t="s">
        <v>37</v>
      </c>
      <c r="D119" s="35">
        <v>127.4</v>
      </c>
      <c r="E119" s="35">
        <v>135.4</v>
      </c>
      <c r="F119" s="35">
        <v>123.4</v>
      </c>
      <c r="G119" s="35">
        <v>131.30000000000001</v>
      </c>
      <c r="H119" s="35">
        <v>118.2</v>
      </c>
      <c r="I119" s="35">
        <v>138.1</v>
      </c>
      <c r="J119" s="35">
        <v>134.1</v>
      </c>
      <c r="K119" s="35">
        <v>162.69999999999999</v>
      </c>
      <c r="L119" s="35">
        <v>105</v>
      </c>
      <c r="M119" s="35">
        <v>131.4</v>
      </c>
      <c r="N119" s="35">
        <v>125.4</v>
      </c>
      <c r="O119" s="35">
        <v>137.4</v>
      </c>
      <c r="P119" s="35">
        <v>131.80000000000001</v>
      </c>
      <c r="Q119" s="35">
        <v>135.5</v>
      </c>
      <c r="R119" s="35">
        <v>135</v>
      </c>
      <c r="S119" s="35">
        <v>130.6</v>
      </c>
      <c r="T119" s="35">
        <v>134.4</v>
      </c>
      <c r="U119" s="35" t="s">
        <v>32</v>
      </c>
      <c r="V119" s="35">
        <v>127</v>
      </c>
      <c r="W119" s="35">
        <v>128</v>
      </c>
      <c r="X119" s="35">
        <v>125.2</v>
      </c>
      <c r="Y119" s="35">
        <v>114.4</v>
      </c>
      <c r="Z119" s="35">
        <v>123.2</v>
      </c>
      <c r="AA119" s="35">
        <v>127.9</v>
      </c>
      <c r="AB119" s="35">
        <v>118.4</v>
      </c>
      <c r="AC119" s="35">
        <v>121.7</v>
      </c>
      <c r="AD119" s="35">
        <v>129</v>
      </c>
    </row>
    <row r="120" spans="1:30" x14ac:dyDescent="0.3">
      <c r="A120" s="35" t="s">
        <v>33</v>
      </c>
      <c r="B120" s="35">
        <v>2016</v>
      </c>
      <c r="C120" s="35" t="s">
        <v>37</v>
      </c>
      <c r="D120" s="35">
        <v>124.9</v>
      </c>
      <c r="E120" s="35">
        <v>139.30000000000001</v>
      </c>
      <c r="F120" s="35">
        <v>119.9</v>
      </c>
      <c r="G120" s="35">
        <v>130.19999999999999</v>
      </c>
      <c r="H120" s="35">
        <v>108.9</v>
      </c>
      <c r="I120" s="35">
        <v>131.1</v>
      </c>
      <c r="J120" s="35">
        <v>136.80000000000001</v>
      </c>
      <c r="K120" s="35">
        <v>176.9</v>
      </c>
      <c r="L120" s="35">
        <v>109.1</v>
      </c>
      <c r="M120" s="35">
        <v>140.4</v>
      </c>
      <c r="N120" s="35">
        <v>121.1</v>
      </c>
      <c r="O120" s="35">
        <v>135.9</v>
      </c>
      <c r="P120" s="35">
        <v>131.80000000000001</v>
      </c>
      <c r="Q120" s="35">
        <v>141.5</v>
      </c>
      <c r="R120" s="35">
        <v>126.8</v>
      </c>
      <c r="S120" s="35">
        <v>120.5</v>
      </c>
      <c r="T120" s="35">
        <v>125.8</v>
      </c>
      <c r="U120" s="35">
        <v>125.6</v>
      </c>
      <c r="V120" s="35">
        <v>114.6</v>
      </c>
      <c r="W120" s="35">
        <v>122.8</v>
      </c>
      <c r="X120" s="35">
        <v>120</v>
      </c>
      <c r="Y120" s="35">
        <v>110</v>
      </c>
      <c r="Z120" s="35">
        <v>119.5</v>
      </c>
      <c r="AA120" s="35">
        <v>127.6</v>
      </c>
      <c r="AB120" s="35">
        <v>117.6</v>
      </c>
      <c r="AC120" s="35">
        <v>118.2</v>
      </c>
      <c r="AD120" s="35">
        <v>125.3</v>
      </c>
    </row>
    <row r="121" spans="1:30" x14ac:dyDescent="0.3">
      <c r="A121" s="35" t="s">
        <v>34</v>
      </c>
      <c r="B121" s="35">
        <v>2016</v>
      </c>
      <c r="C121" s="35" t="s">
        <v>37</v>
      </c>
      <c r="D121" s="35">
        <v>126.6</v>
      </c>
      <c r="E121" s="35">
        <v>136.80000000000001</v>
      </c>
      <c r="F121" s="35">
        <v>122</v>
      </c>
      <c r="G121" s="35">
        <v>130.9</v>
      </c>
      <c r="H121" s="35">
        <v>114.8</v>
      </c>
      <c r="I121" s="35">
        <v>134.80000000000001</v>
      </c>
      <c r="J121" s="35">
        <v>135</v>
      </c>
      <c r="K121" s="35">
        <v>167.5</v>
      </c>
      <c r="L121" s="35">
        <v>106.4</v>
      </c>
      <c r="M121" s="35">
        <v>134.4</v>
      </c>
      <c r="N121" s="35">
        <v>123.6</v>
      </c>
      <c r="O121" s="35">
        <v>136.69999999999999</v>
      </c>
      <c r="P121" s="35">
        <v>131.80000000000001</v>
      </c>
      <c r="Q121" s="35">
        <v>137.1</v>
      </c>
      <c r="R121" s="35">
        <v>131.80000000000001</v>
      </c>
      <c r="S121" s="35">
        <v>126.4</v>
      </c>
      <c r="T121" s="35">
        <v>131</v>
      </c>
      <c r="U121" s="35">
        <v>125.6</v>
      </c>
      <c r="V121" s="35">
        <v>122.3</v>
      </c>
      <c r="W121" s="35">
        <v>125.5</v>
      </c>
      <c r="X121" s="35">
        <v>123.2</v>
      </c>
      <c r="Y121" s="35">
        <v>112.1</v>
      </c>
      <c r="Z121" s="35">
        <v>121.1</v>
      </c>
      <c r="AA121" s="35">
        <v>127.7</v>
      </c>
      <c r="AB121" s="35">
        <v>118.1</v>
      </c>
      <c r="AC121" s="35">
        <v>120</v>
      </c>
      <c r="AD121" s="35">
        <v>127.3</v>
      </c>
    </row>
    <row r="122" spans="1:30" x14ac:dyDescent="0.3">
      <c r="A122" s="35" t="s">
        <v>30</v>
      </c>
      <c r="B122" s="35">
        <v>2016</v>
      </c>
      <c r="C122" s="35" t="s">
        <v>38</v>
      </c>
      <c r="D122" s="35">
        <v>127.6</v>
      </c>
      <c r="E122" s="35">
        <v>137.5</v>
      </c>
      <c r="F122" s="35">
        <v>124.4</v>
      </c>
      <c r="G122" s="35">
        <v>132.4</v>
      </c>
      <c r="H122" s="35">
        <v>118.2</v>
      </c>
      <c r="I122" s="35">
        <v>138.1</v>
      </c>
      <c r="J122" s="35">
        <v>141.80000000000001</v>
      </c>
      <c r="K122" s="35">
        <v>166</v>
      </c>
      <c r="L122" s="35">
        <v>107.5</v>
      </c>
      <c r="M122" s="35">
        <v>132.19999999999999</v>
      </c>
      <c r="N122" s="35">
        <v>126.1</v>
      </c>
      <c r="O122" s="35">
        <v>138.30000000000001</v>
      </c>
      <c r="P122" s="35">
        <v>133.6</v>
      </c>
      <c r="Q122" s="35">
        <v>136</v>
      </c>
      <c r="R122" s="35">
        <v>135.4</v>
      </c>
      <c r="S122" s="35">
        <v>131.1</v>
      </c>
      <c r="T122" s="35">
        <v>134.80000000000001</v>
      </c>
      <c r="U122" s="35" t="s">
        <v>32</v>
      </c>
      <c r="V122" s="35">
        <v>127.4</v>
      </c>
      <c r="W122" s="35">
        <v>128.5</v>
      </c>
      <c r="X122" s="35">
        <v>125.8</v>
      </c>
      <c r="Y122" s="35">
        <v>115.1</v>
      </c>
      <c r="Z122" s="35">
        <v>123.6</v>
      </c>
      <c r="AA122" s="35">
        <v>129.1</v>
      </c>
      <c r="AB122" s="35">
        <v>119.7</v>
      </c>
      <c r="AC122" s="35">
        <v>122.5</v>
      </c>
      <c r="AD122" s="35">
        <v>130.30000000000001</v>
      </c>
    </row>
    <row r="123" spans="1:30" x14ac:dyDescent="0.3">
      <c r="A123" s="35" t="s">
        <v>33</v>
      </c>
      <c r="B123" s="35">
        <v>2016</v>
      </c>
      <c r="C123" s="35" t="s">
        <v>38</v>
      </c>
      <c r="D123" s="35">
        <v>125</v>
      </c>
      <c r="E123" s="35">
        <v>142.1</v>
      </c>
      <c r="F123" s="35">
        <v>127</v>
      </c>
      <c r="G123" s="35">
        <v>130.4</v>
      </c>
      <c r="H123" s="35">
        <v>109.6</v>
      </c>
      <c r="I123" s="35">
        <v>133.5</v>
      </c>
      <c r="J123" s="35">
        <v>151.4</v>
      </c>
      <c r="K123" s="35">
        <v>182.8</v>
      </c>
      <c r="L123" s="35">
        <v>111.1</v>
      </c>
      <c r="M123" s="35">
        <v>141.5</v>
      </c>
      <c r="N123" s="35">
        <v>121.5</v>
      </c>
      <c r="O123" s="35">
        <v>136.30000000000001</v>
      </c>
      <c r="P123" s="35">
        <v>134.6</v>
      </c>
      <c r="Q123" s="35">
        <v>142.19999999999999</v>
      </c>
      <c r="R123" s="35">
        <v>127.2</v>
      </c>
      <c r="S123" s="35">
        <v>120.7</v>
      </c>
      <c r="T123" s="35">
        <v>126.2</v>
      </c>
      <c r="U123" s="35">
        <v>126</v>
      </c>
      <c r="V123" s="35">
        <v>115</v>
      </c>
      <c r="W123" s="35">
        <v>123.2</v>
      </c>
      <c r="X123" s="35">
        <v>120.3</v>
      </c>
      <c r="Y123" s="35">
        <v>110.7</v>
      </c>
      <c r="Z123" s="35">
        <v>119.8</v>
      </c>
      <c r="AA123" s="35">
        <v>128</v>
      </c>
      <c r="AB123" s="35">
        <v>118.5</v>
      </c>
      <c r="AC123" s="35">
        <v>118.7</v>
      </c>
      <c r="AD123" s="35">
        <v>126.6</v>
      </c>
    </row>
    <row r="124" spans="1:30" x14ac:dyDescent="0.3">
      <c r="A124" s="35" t="s">
        <v>34</v>
      </c>
      <c r="B124" s="35">
        <v>2016</v>
      </c>
      <c r="C124" s="35" t="s">
        <v>38</v>
      </c>
      <c r="D124" s="35">
        <v>126.8</v>
      </c>
      <c r="E124" s="35">
        <v>139.1</v>
      </c>
      <c r="F124" s="35">
        <v>125.4</v>
      </c>
      <c r="G124" s="35">
        <v>131.69999999999999</v>
      </c>
      <c r="H124" s="35">
        <v>115</v>
      </c>
      <c r="I124" s="35">
        <v>136</v>
      </c>
      <c r="J124" s="35">
        <v>145.1</v>
      </c>
      <c r="K124" s="35">
        <v>171.7</v>
      </c>
      <c r="L124" s="35">
        <v>108.7</v>
      </c>
      <c r="M124" s="35">
        <v>135.30000000000001</v>
      </c>
      <c r="N124" s="35">
        <v>124.2</v>
      </c>
      <c r="O124" s="35">
        <v>137.4</v>
      </c>
      <c r="P124" s="35">
        <v>134</v>
      </c>
      <c r="Q124" s="35">
        <v>137.69999999999999</v>
      </c>
      <c r="R124" s="35">
        <v>132.19999999999999</v>
      </c>
      <c r="S124" s="35">
        <v>126.8</v>
      </c>
      <c r="T124" s="35">
        <v>131.4</v>
      </c>
      <c r="U124" s="35">
        <v>126</v>
      </c>
      <c r="V124" s="35">
        <v>122.7</v>
      </c>
      <c r="W124" s="35">
        <v>126</v>
      </c>
      <c r="X124" s="35">
        <v>123.7</v>
      </c>
      <c r="Y124" s="35">
        <v>112.8</v>
      </c>
      <c r="Z124" s="35">
        <v>121.5</v>
      </c>
      <c r="AA124" s="35">
        <v>128.5</v>
      </c>
      <c r="AB124" s="35">
        <v>119.2</v>
      </c>
      <c r="AC124" s="35">
        <v>120.7</v>
      </c>
      <c r="AD124" s="35">
        <v>128.6</v>
      </c>
    </row>
    <row r="125" spans="1:30" x14ac:dyDescent="0.3">
      <c r="A125" s="35" t="s">
        <v>30</v>
      </c>
      <c r="B125" s="35">
        <v>2016</v>
      </c>
      <c r="C125" s="35" t="s">
        <v>39</v>
      </c>
      <c r="D125" s="35">
        <v>128.6</v>
      </c>
      <c r="E125" s="35">
        <v>138.6</v>
      </c>
      <c r="F125" s="35">
        <v>126.6</v>
      </c>
      <c r="G125" s="35">
        <v>133.6</v>
      </c>
      <c r="H125" s="35">
        <v>118.6</v>
      </c>
      <c r="I125" s="35">
        <v>137.4</v>
      </c>
      <c r="J125" s="35">
        <v>152.5</v>
      </c>
      <c r="K125" s="35">
        <v>169.2</v>
      </c>
      <c r="L125" s="35">
        <v>108.8</v>
      </c>
      <c r="M125" s="35">
        <v>133.1</v>
      </c>
      <c r="N125" s="35">
        <v>126.4</v>
      </c>
      <c r="O125" s="35">
        <v>139.19999999999999</v>
      </c>
      <c r="P125" s="35">
        <v>136</v>
      </c>
      <c r="Q125" s="35">
        <v>137.19999999999999</v>
      </c>
      <c r="R125" s="35">
        <v>136.30000000000001</v>
      </c>
      <c r="S125" s="35">
        <v>131.6</v>
      </c>
      <c r="T125" s="35">
        <v>135.6</v>
      </c>
      <c r="U125" s="35" t="s">
        <v>32</v>
      </c>
      <c r="V125" s="35">
        <v>128</v>
      </c>
      <c r="W125" s="35">
        <v>129.30000000000001</v>
      </c>
      <c r="X125" s="35">
        <v>126.2</v>
      </c>
      <c r="Y125" s="35">
        <v>116.3</v>
      </c>
      <c r="Z125" s="35">
        <v>124.1</v>
      </c>
      <c r="AA125" s="35">
        <v>130.19999999999999</v>
      </c>
      <c r="AB125" s="35">
        <v>119.9</v>
      </c>
      <c r="AC125" s="35">
        <v>123.3</v>
      </c>
      <c r="AD125" s="35">
        <v>131.9</v>
      </c>
    </row>
    <row r="126" spans="1:30" x14ac:dyDescent="0.3">
      <c r="A126" s="35" t="s">
        <v>33</v>
      </c>
      <c r="B126" s="35">
        <v>2016</v>
      </c>
      <c r="C126" s="35" t="s">
        <v>39</v>
      </c>
      <c r="D126" s="35">
        <v>125.9</v>
      </c>
      <c r="E126" s="35">
        <v>143.9</v>
      </c>
      <c r="F126" s="35">
        <v>130.9</v>
      </c>
      <c r="G126" s="35">
        <v>131</v>
      </c>
      <c r="H126" s="35">
        <v>110.2</v>
      </c>
      <c r="I126" s="35">
        <v>135.5</v>
      </c>
      <c r="J126" s="35">
        <v>173.7</v>
      </c>
      <c r="K126" s="35">
        <v>184.4</v>
      </c>
      <c r="L126" s="35">
        <v>112</v>
      </c>
      <c r="M126" s="35">
        <v>142.80000000000001</v>
      </c>
      <c r="N126" s="35">
        <v>121.6</v>
      </c>
      <c r="O126" s="35">
        <v>136.9</v>
      </c>
      <c r="P126" s="35">
        <v>138.19999999999999</v>
      </c>
      <c r="Q126" s="35">
        <v>142.69999999999999</v>
      </c>
      <c r="R126" s="35">
        <v>127.6</v>
      </c>
      <c r="S126" s="35">
        <v>121.1</v>
      </c>
      <c r="T126" s="35">
        <v>126.6</v>
      </c>
      <c r="U126" s="35">
        <v>125.5</v>
      </c>
      <c r="V126" s="35">
        <v>115.5</v>
      </c>
      <c r="W126" s="35">
        <v>123.2</v>
      </c>
      <c r="X126" s="35">
        <v>120.6</v>
      </c>
      <c r="Y126" s="35">
        <v>112.3</v>
      </c>
      <c r="Z126" s="35">
        <v>119.9</v>
      </c>
      <c r="AA126" s="35">
        <v>129.30000000000001</v>
      </c>
      <c r="AB126" s="35">
        <v>118.8</v>
      </c>
      <c r="AC126" s="35">
        <v>119.6</v>
      </c>
      <c r="AD126" s="35">
        <v>128.1</v>
      </c>
    </row>
    <row r="127" spans="1:30" x14ac:dyDescent="0.3">
      <c r="A127" s="35" t="s">
        <v>34</v>
      </c>
      <c r="B127" s="35">
        <v>2016</v>
      </c>
      <c r="C127" s="35" t="s">
        <v>39</v>
      </c>
      <c r="D127" s="35">
        <v>127.7</v>
      </c>
      <c r="E127" s="35">
        <v>140.5</v>
      </c>
      <c r="F127" s="35">
        <v>128.30000000000001</v>
      </c>
      <c r="G127" s="35">
        <v>132.6</v>
      </c>
      <c r="H127" s="35">
        <v>115.5</v>
      </c>
      <c r="I127" s="35">
        <v>136.5</v>
      </c>
      <c r="J127" s="35">
        <v>159.69999999999999</v>
      </c>
      <c r="K127" s="35">
        <v>174.3</v>
      </c>
      <c r="L127" s="35">
        <v>109.9</v>
      </c>
      <c r="M127" s="35">
        <v>136.30000000000001</v>
      </c>
      <c r="N127" s="35">
        <v>124.4</v>
      </c>
      <c r="O127" s="35">
        <v>138.1</v>
      </c>
      <c r="P127" s="35">
        <v>136.80000000000001</v>
      </c>
      <c r="Q127" s="35">
        <v>138.69999999999999</v>
      </c>
      <c r="R127" s="35">
        <v>132.9</v>
      </c>
      <c r="S127" s="35">
        <v>127.2</v>
      </c>
      <c r="T127" s="35">
        <v>132</v>
      </c>
      <c r="U127" s="35">
        <v>125.5</v>
      </c>
      <c r="V127" s="35">
        <v>123.3</v>
      </c>
      <c r="W127" s="35">
        <v>126.4</v>
      </c>
      <c r="X127" s="35">
        <v>124.1</v>
      </c>
      <c r="Y127" s="35">
        <v>114.2</v>
      </c>
      <c r="Z127" s="35">
        <v>121.7</v>
      </c>
      <c r="AA127" s="35">
        <v>129.69999999999999</v>
      </c>
      <c r="AB127" s="35">
        <v>119.4</v>
      </c>
      <c r="AC127" s="35">
        <v>121.5</v>
      </c>
      <c r="AD127" s="35">
        <v>130.1</v>
      </c>
    </row>
    <row r="128" spans="1:30" x14ac:dyDescent="0.3">
      <c r="A128" s="35" t="s">
        <v>30</v>
      </c>
      <c r="B128" s="35">
        <v>2016</v>
      </c>
      <c r="C128" s="35" t="s">
        <v>40</v>
      </c>
      <c r="D128" s="35">
        <v>129.30000000000001</v>
      </c>
      <c r="E128" s="35">
        <v>139.5</v>
      </c>
      <c r="F128" s="35">
        <v>129.6</v>
      </c>
      <c r="G128" s="35">
        <v>134.5</v>
      </c>
      <c r="H128" s="35">
        <v>119.5</v>
      </c>
      <c r="I128" s="35">
        <v>138.5</v>
      </c>
      <c r="J128" s="35">
        <v>158.19999999999999</v>
      </c>
      <c r="K128" s="35">
        <v>171.8</v>
      </c>
      <c r="L128" s="35">
        <v>110.3</v>
      </c>
      <c r="M128" s="35">
        <v>134.30000000000001</v>
      </c>
      <c r="N128" s="35">
        <v>127.3</v>
      </c>
      <c r="O128" s="35">
        <v>139.9</v>
      </c>
      <c r="P128" s="35">
        <v>137.6</v>
      </c>
      <c r="Q128" s="35">
        <v>138</v>
      </c>
      <c r="R128" s="35">
        <v>137.19999999999999</v>
      </c>
      <c r="S128" s="35">
        <v>132.19999999999999</v>
      </c>
      <c r="T128" s="35">
        <v>136.5</v>
      </c>
      <c r="U128" s="35" t="s">
        <v>32</v>
      </c>
      <c r="V128" s="35">
        <v>128.19999999999999</v>
      </c>
      <c r="W128" s="35">
        <v>130</v>
      </c>
      <c r="X128" s="35">
        <v>126.7</v>
      </c>
      <c r="Y128" s="35">
        <v>116.4</v>
      </c>
      <c r="Z128" s="35">
        <v>125.2</v>
      </c>
      <c r="AA128" s="35">
        <v>130.80000000000001</v>
      </c>
      <c r="AB128" s="35">
        <v>120.9</v>
      </c>
      <c r="AC128" s="35">
        <v>123.8</v>
      </c>
      <c r="AD128" s="35">
        <v>133</v>
      </c>
    </row>
    <row r="129" spans="1:30" x14ac:dyDescent="0.3">
      <c r="A129" s="35" t="s">
        <v>33</v>
      </c>
      <c r="B129" s="35">
        <v>2016</v>
      </c>
      <c r="C129" s="35" t="s">
        <v>40</v>
      </c>
      <c r="D129" s="35">
        <v>126.8</v>
      </c>
      <c r="E129" s="35">
        <v>144.19999999999999</v>
      </c>
      <c r="F129" s="35">
        <v>136.6</v>
      </c>
      <c r="G129" s="35">
        <v>131.80000000000001</v>
      </c>
      <c r="H129" s="35">
        <v>111</v>
      </c>
      <c r="I129" s="35">
        <v>137</v>
      </c>
      <c r="J129" s="35">
        <v>179.5</v>
      </c>
      <c r="K129" s="35">
        <v>188.4</v>
      </c>
      <c r="L129" s="35">
        <v>113.3</v>
      </c>
      <c r="M129" s="35">
        <v>143.9</v>
      </c>
      <c r="N129" s="35">
        <v>121.7</v>
      </c>
      <c r="O129" s="35">
        <v>137.5</v>
      </c>
      <c r="P129" s="35">
        <v>139.80000000000001</v>
      </c>
      <c r="Q129" s="35">
        <v>142.9</v>
      </c>
      <c r="R129" s="35">
        <v>127.9</v>
      </c>
      <c r="S129" s="35">
        <v>121.1</v>
      </c>
      <c r="T129" s="35">
        <v>126.9</v>
      </c>
      <c r="U129" s="35">
        <v>126.4</v>
      </c>
      <c r="V129" s="35">
        <v>115.5</v>
      </c>
      <c r="W129" s="35">
        <v>123.5</v>
      </c>
      <c r="X129" s="35">
        <v>120.9</v>
      </c>
      <c r="Y129" s="35">
        <v>111.7</v>
      </c>
      <c r="Z129" s="35">
        <v>120.3</v>
      </c>
      <c r="AA129" s="35">
        <v>130.80000000000001</v>
      </c>
      <c r="AB129" s="35">
        <v>120</v>
      </c>
      <c r="AC129" s="35">
        <v>119.9</v>
      </c>
      <c r="AD129" s="35">
        <v>129</v>
      </c>
    </row>
    <row r="130" spans="1:30" x14ac:dyDescent="0.3">
      <c r="A130" s="35" t="s">
        <v>34</v>
      </c>
      <c r="B130" s="35">
        <v>2016</v>
      </c>
      <c r="C130" s="35" t="s">
        <v>40</v>
      </c>
      <c r="D130" s="35">
        <v>128.5</v>
      </c>
      <c r="E130" s="35">
        <v>141.19999999999999</v>
      </c>
      <c r="F130" s="35">
        <v>132.30000000000001</v>
      </c>
      <c r="G130" s="35">
        <v>133.5</v>
      </c>
      <c r="H130" s="35">
        <v>116.4</v>
      </c>
      <c r="I130" s="35">
        <v>137.80000000000001</v>
      </c>
      <c r="J130" s="35">
        <v>165.4</v>
      </c>
      <c r="K130" s="35">
        <v>177.4</v>
      </c>
      <c r="L130" s="35">
        <v>111.3</v>
      </c>
      <c r="M130" s="35">
        <v>137.5</v>
      </c>
      <c r="N130" s="35">
        <v>125</v>
      </c>
      <c r="O130" s="35">
        <v>138.80000000000001</v>
      </c>
      <c r="P130" s="35">
        <v>138.4</v>
      </c>
      <c r="Q130" s="35">
        <v>139.30000000000001</v>
      </c>
      <c r="R130" s="35">
        <v>133.5</v>
      </c>
      <c r="S130" s="35">
        <v>127.6</v>
      </c>
      <c r="T130" s="35">
        <v>132.69999999999999</v>
      </c>
      <c r="U130" s="35">
        <v>126.4</v>
      </c>
      <c r="V130" s="35">
        <v>123.4</v>
      </c>
      <c r="W130" s="35">
        <v>126.9</v>
      </c>
      <c r="X130" s="35">
        <v>124.5</v>
      </c>
      <c r="Y130" s="35">
        <v>113.9</v>
      </c>
      <c r="Z130" s="35">
        <v>122.4</v>
      </c>
      <c r="AA130" s="35">
        <v>130.80000000000001</v>
      </c>
      <c r="AB130" s="35">
        <v>120.5</v>
      </c>
      <c r="AC130" s="35">
        <v>121.9</v>
      </c>
      <c r="AD130" s="35">
        <v>131.1</v>
      </c>
    </row>
    <row r="131" spans="1:30" x14ac:dyDescent="0.3">
      <c r="A131" s="35" t="s">
        <v>30</v>
      </c>
      <c r="B131" s="35">
        <v>2016</v>
      </c>
      <c r="C131" s="35" t="s">
        <v>41</v>
      </c>
      <c r="D131" s="35">
        <v>130.1</v>
      </c>
      <c r="E131" s="35">
        <v>138.80000000000001</v>
      </c>
      <c r="F131" s="35">
        <v>130.30000000000001</v>
      </c>
      <c r="G131" s="35">
        <v>135.30000000000001</v>
      </c>
      <c r="H131" s="35">
        <v>119.9</v>
      </c>
      <c r="I131" s="35">
        <v>140.19999999999999</v>
      </c>
      <c r="J131" s="35">
        <v>156.9</v>
      </c>
      <c r="K131" s="35">
        <v>172.2</v>
      </c>
      <c r="L131" s="35">
        <v>112.1</v>
      </c>
      <c r="M131" s="35">
        <v>134.9</v>
      </c>
      <c r="N131" s="35">
        <v>128.1</v>
      </c>
      <c r="O131" s="35">
        <v>140.69999999999999</v>
      </c>
      <c r="P131" s="35">
        <v>138</v>
      </c>
      <c r="Q131" s="35">
        <v>138.9</v>
      </c>
      <c r="R131" s="35">
        <v>137.80000000000001</v>
      </c>
      <c r="S131" s="35">
        <v>133</v>
      </c>
      <c r="T131" s="35">
        <v>137.1</v>
      </c>
      <c r="U131" s="35" t="s">
        <v>32</v>
      </c>
      <c r="V131" s="35">
        <v>129.1</v>
      </c>
      <c r="W131" s="35">
        <v>130.6</v>
      </c>
      <c r="X131" s="35">
        <v>127</v>
      </c>
      <c r="Y131" s="35">
        <v>116</v>
      </c>
      <c r="Z131" s="35">
        <v>125.5</v>
      </c>
      <c r="AA131" s="35">
        <v>131.9</v>
      </c>
      <c r="AB131" s="35">
        <v>122</v>
      </c>
      <c r="AC131" s="35">
        <v>124.2</v>
      </c>
      <c r="AD131" s="35">
        <v>133.5</v>
      </c>
    </row>
    <row r="132" spans="1:30" x14ac:dyDescent="0.3">
      <c r="A132" s="35" t="s">
        <v>33</v>
      </c>
      <c r="B132" s="35">
        <v>2016</v>
      </c>
      <c r="C132" s="35" t="s">
        <v>41</v>
      </c>
      <c r="D132" s="35">
        <v>127.6</v>
      </c>
      <c r="E132" s="35">
        <v>140.30000000000001</v>
      </c>
      <c r="F132" s="35">
        <v>133.69999999999999</v>
      </c>
      <c r="G132" s="35">
        <v>132.19999999999999</v>
      </c>
      <c r="H132" s="35">
        <v>111.8</v>
      </c>
      <c r="I132" s="35">
        <v>135.80000000000001</v>
      </c>
      <c r="J132" s="35">
        <v>163.5</v>
      </c>
      <c r="K132" s="35">
        <v>182.3</v>
      </c>
      <c r="L132" s="35">
        <v>114.6</v>
      </c>
      <c r="M132" s="35">
        <v>144.6</v>
      </c>
      <c r="N132" s="35">
        <v>121.9</v>
      </c>
      <c r="O132" s="35">
        <v>138.1</v>
      </c>
      <c r="P132" s="35">
        <v>137.6</v>
      </c>
      <c r="Q132" s="35">
        <v>143.6</v>
      </c>
      <c r="R132" s="35">
        <v>128.30000000000001</v>
      </c>
      <c r="S132" s="35">
        <v>121.4</v>
      </c>
      <c r="T132" s="35">
        <v>127.3</v>
      </c>
      <c r="U132" s="35">
        <v>127.3</v>
      </c>
      <c r="V132" s="35">
        <v>114.7</v>
      </c>
      <c r="W132" s="35">
        <v>123.9</v>
      </c>
      <c r="X132" s="35">
        <v>121.2</v>
      </c>
      <c r="Y132" s="35">
        <v>110.4</v>
      </c>
      <c r="Z132" s="35">
        <v>120.6</v>
      </c>
      <c r="AA132" s="35">
        <v>131.5</v>
      </c>
      <c r="AB132" s="35">
        <v>120.9</v>
      </c>
      <c r="AC132" s="35">
        <v>119.9</v>
      </c>
      <c r="AD132" s="35">
        <v>128.4</v>
      </c>
    </row>
    <row r="133" spans="1:30" x14ac:dyDescent="0.3">
      <c r="A133" s="35" t="s">
        <v>34</v>
      </c>
      <c r="B133" s="35">
        <v>2016</v>
      </c>
      <c r="C133" s="35" t="s">
        <v>41</v>
      </c>
      <c r="D133" s="35">
        <v>129.30000000000001</v>
      </c>
      <c r="E133" s="35">
        <v>139.30000000000001</v>
      </c>
      <c r="F133" s="35">
        <v>131.6</v>
      </c>
      <c r="G133" s="35">
        <v>134.1</v>
      </c>
      <c r="H133" s="35">
        <v>116.9</v>
      </c>
      <c r="I133" s="35">
        <v>138.1</v>
      </c>
      <c r="J133" s="35">
        <v>159.1</v>
      </c>
      <c r="K133" s="35">
        <v>175.6</v>
      </c>
      <c r="L133" s="35">
        <v>112.9</v>
      </c>
      <c r="M133" s="35">
        <v>138.1</v>
      </c>
      <c r="N133" s="35">
        <v>125.5</v>
      </c>
      <c r="O133" s="35">
        <v>139.5</v>
      </c>
      <c r="P133" s="35">
        <v>137.9</v>
      </c>
      <c r="Q133" s="35">
        <v>140.19999999999999</v>
      </c>
      <c r="R133" s="35">
        <v>134.1</v>
      </c>
      <c r="S133" s="35">
        <v>128.19999999999999</v>
      </c>
      <c r="T133" s="35">
        <v>133.19999999999999</v>
      </c>
      <c r="U133" s="35">
        <v>127.3</v>
      </c>
      <c r="V133" s="35">
        <v>123.6</v>
      </c>
      <c r="W133" s="35">
        <v>127.4</v>
      </c>
      <c r="X133" s="35">
        <v>124.8</v>
      </c>
      <c r="Y133" s="35">
        <v>113.1</v>
      </c>
      <c r="Z133" s="35">
        <v>122.7</v>
      </c>
      <c r="AA133" s="35">
        <v>131.69999999999999</v>
      </c>
      <c r="AB133" s="35">
        <v>121.5</v>
      </c>
      <c r="AC133" s="35">
        <v>122.1</v>
      </c>
      <c r="AD133" s="35">
        <v>131.1</v>
      </c>
    </row>
    <row r="134" spans="1:30" x14ac:dyDescent="0.3">
      <c r="A134" s="35" t="s">
        <v>30</v>
      </c>
      <c r="B134" s="35">
        <v>2016</v>
      </c>
      <c r="C134" s="35" t="s">
        <v>42</v>
      </c>
      <c r="D134" s="35">
        <v>130.80000000000001</v>
      </c>
      <c r="E134" s="35">
        <v>138.19999999999999</v>
      </c>
      <c r="F134" s="35">
        <v>130.5</v>
      </c>
      <c r="G134" s="35">
        <v>135.5</v>
      </c>
      <c r="H134" s="35">
        <v>120.2</v>
      </c>
      <c r="I134" s="35">
        <v>139.19999999999999</v>
      </c>
      <c r="J134" s="35">
        <v>149.5</v>
      </c>
      <c r="K134" s="35">
        <v>170.4</v>
      </c>
      <c r="L134" s="35">
        <v>113.1</v>
      </c>
      <c r="M134" s="35">
        <v>135.80000000000001</v>
      </c>
      <c r="N134" s="35">
        <v>128.80000000000001</v>
      </c>
      <c r="O134" s="35">
        <v>141.5</v>
      </c>
      <c r="P134" s="35">
        <v>137.19999999999999</v>
      </c>
      <c r="Q134" s="35">
        <v>139.9</v>
      </c>
      <c r="R134" s="35">
        <v>138.5</v>
      </c>
      <c r="S134" s="35">
        <v>133.5</v>
      </c>
      <c r="T134" s="35">
        <v>137.80000000000001</v>
      </c>
      <c r="U134" s="35" t="s">
        <v>32</v>
      </c>
      <c r="V134" s="35">
        <v>129.69999999999999</v>
      </c>
      <c r="W134" s="35">
        <v>131.1</v>
      </c>
      <c r="X134" s="35">
        <v>127.8</v>
      </c>
      <c r="Y134" s="35">
        <v>117</v>
      </c>
      <c r="Z134" s="35">
        <v>125.7</v>
      </c>
      <c r="AA134" s="35">
        <v>132.19999999999999</v>
      </c>
      <c r="AB134" s="35">
        <v>122.8</v>
      </c>
      <c r="AC134" s="35">
        <v>124.9</v>
      </c>
      <c r="AD134" s="35">
        <v>133.4</v>
      </c>
    </row>
    <row r="135" spans="1:30" x14ac:dyDescent="0.3">
      <c r="A135" s="35" t="s">
        <v>33</v>
      </c>
      <c r="B135" s="35">
        <v>2016</v>
      </c>
      <c r="C135" s="35" t="s">
        <v>42</v>
      </c>
      <c r="D135" s="35">
        <v>128.1</v>
      </c>
      <c r="E135" s="35">
        <v>137.69999999999999</v>
      </c>
      <c r="F135" s="35">
        <v>130.6</v>
      </c>
      <c r="G135" s="35">
        <v>132.6</v>
      </c>
      <c r="H135" s="35">
        <v>111.9</v>
      </c>
      <c r="I135" s="35">
        <v>132.5</v>
      </c>
      <c r="J135" s="35">
        <v>152.9</v>
      </c>
      <c r="K135" s="35">
        <v>173.6</v>
      </c>
      <c r="L135" s="35">
        <v>115.1</v>
      </c>
      <c r="M135" s="35">
        <v>144.80000000000001</v>
      </c>
      <c r="N135" s="35">
        <v>122.1</v>
      </c>
      <c r="O135" s="35">
        <v>138.80000000000001</v>
      </c>
      <c r="P135" s="35">
        <v>135.69999999999999</v>
      </c>
      <c r="Q135" s="35">
        <v>143.9</v>
      </c>
      <c r="R135" s="35">
        <v>128.69999999999999</v>
      </c>
      <c r="S135" s="35">
        <v>121.6</v>
      </c>
      <c r="T135" s="35">
        <v>127.7</v>
      </c>
      <c r="U135" s="35">
        <v>127.9</v>
      </c>
      <c r="V135" s="35">
        <v>114.8</v>
      </c>
      <c r="W135" s="35">
        <v>124.3</v>
      </c>
      <c r="X135" s="35">
        <v>121.4</v>
      </c>
      <c r="Y135" s="35">
        <v>111.8</v>
      </c>
      <c r="Z135" s="35">
        <v>120.8</v>
      </c>
      <c r="AA135" s="35">
        <v>131.6</v>
      </c>
      <c r="AB135" s="35">
        <v>121.2</v>
      </c>
      <c r="AC135" s="35">
        <v>120.5</v>
      </c>
      <c r="AD135" s="35">
        <v>128</v>
      </c>
    </row>
    <row r="136" spans="1:30" x14ac:dyDescent="0.3">
      <c r="A136" s="35" t="s">
        <v>34</v>
      </c>
      <c r="B136" s="35">
        <v>2016</v>
      </c>
      <c r="C136" s="35" t="s">
        <v>42</v>
      </c>
      <c r="D136" s="35">
        <v>129.9</v>
      </c>
      <c r="E136" s="35">
        <v>138</v>
      </c>
      <c r="F136" s="35">
        <v>130.5</v>
      </c>
      <c r="G136" s="35">
        <v>134.4</v>
      </c>
      <c r="H136" s="35">
        <v>117.2</v>
      </c>
      <c r="I136" s="35">
        <v>136.1</v>
      </c>
      <c r="J136" s="35">
        <v>150.69999999999999</v>
      </c>
      <c r="K136" s="35">
        <v>171.5</v>
      </c>
      <c r="L136" s="35">
        <v>113.8</v>
      </c>
      <c r="M136" s="35">
        <v>138.80000000000001</v>
      </c>
      <c r="N136" s="35">
        <v>126</v>
      </c>
      <c r="O136" s="35">
        <v>140.19999999999999</v>
      </c>
      <c r="P136" s="35">
        <v>136.6</v>
      </c>
      <c r="Q136" s="35">
        <v>141</v>
      </c>
      <c r="R136" s="35">
        <v>134.6</v>
      </c>
      <c r="S136" s="35">
        <v>128.6</v>
      </c>
      <c r="T136" s="35">
        <v>133.80000000000001</v>
      </c>
      <c r="U136" s="35">
        <v>127.9</v>
      </c>
      <c r="V136" s="35">
        <v>124.1</v>
      </c>
      <c r="W136" s="35">
        <v>127.9</v>
      </c>
      <c r="X136" s="35">
        <v>125.4</v>
      </c>
      <c r="Y136" s="35">
        <v>114.3</v>
      </c>
      <c r="Z136" s="35">
        <v>122.9</v>
      </c>
      <c r="AA136" s="35">
        <v>131.80000000000001</v>
      </c>
      <c r="AB136" s="35">
        <v>122.1</v>
      </c>
      <c r="AC136" s="35">
        <v>122.8</v>
      </c>
      <c r="AD136" s="35">
        <v>130.9</v>
      </c>
    </row>
    <row r="137" spans="1:30" x14ac:dyDescent="0.3">
      <c r="A137" s="35" t="s">
        <v>30</v>
      </c>
      <c r="B137" s="35">
        <v>2016</v>
      </c>
      <c r="C137" s="35" t="s">
        <v>43</v>
      </c>
      <c r="D137" s="35">
        <v>131.30000000000001</v>
      </c>
      <c r="E137" s="35">
        <v>137.6</v>
      </c>
      <c r="F137" s="35">
        <v>130.1</v>
      </c>
      <c r="G137" s="35">
        <v>136</v>
      </c>
      <c r="H137" s="35">
        <v>120.8</v>
      </c>
      <c r="I137" s="35">
        <v>138.4</v>
      </c>
      <c r="J137" s="35">
        <v>149.19999999999999</v>
      </c>
      <c r="K137" s="35">
        <v>170.2</v>
      </c>
      <c r="L137" s="35">
        <v>113.4</v>
      </c>
      <c r="M137" s="35">
        <v>136.30000000000001</v>
      </c>
      <c r="N137" s="35">
        <v>128.69999999999999</v>
      </c>
      <c r="O137" s="35">
        <v>142.4</v>
      </c>
      <c r="P137" s="35">
        <v>137.4</v>
      </c>
      <c r="Q137" s="35">
        <v>140.9</v>
      </c>
      <c r="R137" s="35">
        <v>139.6</v>
      </c>
      <c r="S137" s="35">
        <v>134.30000000000001</v>
      </c>
      <c r="T137" s="35">
        <v>138.80000000000001</v>
      </c>
      <c r="U137" s="35" t="s">
        <v>32</v>
      </c>
      <c r="V137" s="35">
        <v>129.80000000000001</v>
      </c>
      <c r="W137" s="35">
        <v>131.80000000000001</v>
      </c>
      <c r="X137" s="35">
        <v>128.69999999999999</v>
      </c>
      <c r="Y137" s="35">
        <v>117.8</v>
      </c>
      <c r="Z137" s="35">
        <v>126.5</v>
      </c>
      <c r="AA137" s="35">
        <v>133</v>
      </c>
      <c r="AB137" s="35">
        <v>123</v>
      </c>
      <c r="AC137" s="35">
        <v>125.7</v>
      </c>
      <c r="AD137" s="35">
        <v>133.80000000000001</v>
      </c>
    </row>
    <row r="138" spans="1:30" x14ac:dyDescent="0.3">
      <c r="A138" s="35" t="s">
        <v>33</v>
      </c>
      <c r="B138" s="35">
        <v>2016</v>
      </c>
      <c r="C138" s="35" t="s">
        <v>43</v>
      </c>
      <c r="D138" s="35">
        <v>128.69999999999999</v>
      </c>
      <c r="E138" s="35">
        <v>138.4</v>
      </c>
      <c r="F138" s="35">
        <v>130.30000000000001</v>
      </c>
      <c r="G138" s="35">
        <v>132.69999999999999</v>
      </c>
      <c r="H138" s="35">
        <v>112.5</v>
      </c>
      <c r="I138" s="35">
        <v>130.4</v>
      </c>
      <c r="J138" s="35">
        <v>155.1</v>
      </c>
      <c r="K138" s="35">
        <v>175.7</v>
      </c>
      <c r="L138" s="35">
        <v>115.4</v>
      </c>
      <c r="M138" s="35">
        <v>145.30000000000001</v>
      </c>
      <c r="N138" s="35">
        <v>122.5</v>
      </c>
      <c r="O138" s="35">
        <v>139.6</v>
      </c>
      <c r="P138" s="35">
        <v>136.30000000000001</v>
      </c>
      <c r="Q138" s="35">
        <v>144.30000000000001</v>
      </c>
      <c r="R138" s="35">
        <v>129.1</v>
      </c>
      <c r="S138" s="35">
        <v>121.9</v>
      </c>
      <c r="T138" s="35">
        <v>128</v>
      </c>
      <c r="U138" s="35">
        <v>128.69999999999999</v>
      </c>
      <c r="V138" s="35">
        <v>115.2</v>
      </c>
      <c r="W138" s="35">
        <v>124.5</v>
      </c>
      <c r="X138" s="35">
        <v>121.8</v>
      </c>
      <c r="Y138" s="35">
        <v>112.8</v>
      </c>
      <c r="Z138" s="35">
        <v>121.2</v>
      </c>
      <c r="AA138" s="35">
        <v>131.9</v>
      </c>
      <c r="AB138" s="35">
        <v>120.8</v>
      </c>
      <c r="AC138" s="35">
        <v>120.9</v>
      </c>
      <c r="AD138" s="35">
        <v>128.6</v>
      </c>
    </row>
    <row r="139" spans="1:30" x14ac:dyDescent="0.3">
      <c r="A139" s="35" t="s">
        <v>34</v>
      </c>
      <c r="B139" s="35">
        <v>2016</v>
      </c>
      <c r="C139" s="35" t="s">
        <v>43</v>
      </c>
      <c r="D139" s="35">
        <v>130.5</v>
      </c>
      <c r="E139" s="35">
        <v>137.9</v>
      </c>
      <c r="F139" s="35">
        <v>130.19999999999999</v>
      </c>
      <c r="G139" s="35">
        <v>134.80000000000001</v>
      </c>
      <c r="H139" s="35">
        <v>117.8</v>
      </c>
      <c r="I139" s="35">
        <v>134.69999999999999</v>
      </c>
      <c r="J139" s="35">
        <v>151.19999999999999</v>
      </c>
      <c r="K139" s="35">
        <v>172.1</v>
      </c>
      <c r="L139" s="35">
        <v>114.1</v>
      </c>
      <c r="M139" s="35">
        <v>139.30000000000001</v>
      </c>
      <c r="N139" s="35">
        <v>126.1</v>
      </c>
      <c r="O139" s="35">
        <v>141.1</v>
      </c>
      <c r="P139" s="35">
        <v>137</v>
      </c>
      <c r="Q139" s="35">
        <v>141.80000000000001</v>
      </c>
      <c r="R139" s="35">
        <v>135.5</v>
      </c>
      <c r="S139" s="35">
        <v>129.1</v>
      </c>
      <c r="T139" s="35">
        <v>134.5</v>
      </c>
      <c r="U139" s="35">
        <v>128.69999999999999</v>
      </c>
      <c r="V139" s="35">
        <v>124.3</v>
      </c>
      <c r="W139" s="35">
        <v>128.4</v>
      </c>
      <c r="X139" s="35">
        <v>126.1</v>
      </c>
      <c r="Y139" s="35">
        <v>115.2</v>
      </c>
      <c r="Z139" s="35">
        <v>123.5</v>
      </c>
      <c r="AA139" s="35">
        <v>132.4</v>
      </c>
      <c r="AB139" s="35">
        <v>122.1</v>
      </c>
      <c r="AC139" s="35">
        <v>123.4</v>
      </c>
      <c r="AD139" s="35">
        <v>131.4</v>
      </c>
    </row>
    <row r="140" spans="1:30" x14ac:dyDescent="0.3">
      <c r="A140" s="35" t="s">
        <v>30</v>
      </c>
      <c r="B140" s="35">
        <v>2016</v>
      </c>
      <c r="C140" s="35" t="s">
        <v>44</v>
      </c>
      <c r="D140" s="35">
        <v>132</v>
      </c>
      <c r="E140" s="35">
        <v>137.4</v>
      </c>
      <c r="F140" s="35">
        <v>130.6</v>
      </c>
      <c r="G140" s="35">
        <v>136.19999999999999</v>
      </c>
      <c r="H140" s="35">
        <v>121.1</v>
      </c>
      <c r="I140" s="35">
        <v>136.9</v>
      </c>
      <c r="J140" s="35">
        <v>141.80000000000001</v>
      </c>
      <c r="K140" s="35">
        <v>170</v>
      </c>
      <c r="L140" s="35">
        <v>113.4</v>
      </c>
      <c r="M140" s="35">
        <v>136.80000000000001</v>
      </c>
      <c r="N140" s="35">
        <v>128.69999999999999</v>
      </c>
      <c r="O140" s="35">
        <v>143.1</v>
      </c>
      <c r="P140" s="35">
        <v>136.6</v>
      </c>
      <c r="Q140" s="35">
        <v>141.19999999999999</v>
      </c>
      <c r="R140" s="35">
        <v>139.9</v>
      </c>
      <c r="S140" s="35">
        <v>134.5</v>
      </c>
      <c r="T140" s="35">
        <v>139.19999999999999</v>
      </c>
      <c r="U140" s="35" t="s">
        <v>32</v>
      </c>
      <c r="V140" s="35">
        <v>130.30000000000001</v>
      </c>
      <c r="W140" s="35">
        <v>132.1</v>
      </c>
      <c r="X140" s="35">
        <v>129.1</v>
      </c>
      <c r="Y140" s="35">
        <v>118.2</v>
      </c>
      <c r="Z140" s="35">
        <v>126.9</v>
      </c>
      <c r="AA140" s="35">
        <v>133.69999999999999</v>
      </c>
      <c r="AB140" s="35">
        <v>123.5</v>
      </c>
      <c r="AC140" s="35">
        <v>126.1</v>
      </c>
      <c r="AD140" s="35">
        <v>133.6</v>
      </c>
    </row>
    <row r="141" spans="1:30" x14ac:dyDescent="0.3">
      <c r="A141" s="35" t="s">
        <v>33</v>
      </c>
      <c r="B141" s="35">
        <v>2016</v>
      </c>
      <c r="C141" s="35" t="s">
        <v>44</v>
      </c>
      <c r="D141" s="35">
        <v>130.19999999999999</v>
      </c>
      <c r="E141" s="35">
        <v>138.5</v>
      </c>
      <c r="F141" s="35">
        <v>134.1</v>
      </c>
      <c r="G141" s="35">
        <v>132.9</v>
      </c>
      <c r="H141" s="35">
        <v>112.6</v>
      </c>
      <c r="I141" s="35">
        <v>130.80000000000001</v>
      </c>
      <c r="J141" s="35">
        <v>142</v>
      </c>
      <c r="K141" s="35">
        <v>174.9</v>
      </c>
      <c r="L141" s="35">
        <v>115.6</v>
      </c>
      <c r="M141" s="35">
        <v>145.4</v>
      </c>
      <c r="N141" s="35">
        <v>122.7</v>
      </c>
      <c r="O141" s="35">
        <v>140.30000000000001</v>
      </c>
      <c r="P141" s="35">
        <v>135.19999999999999</v>
      </c>
      <c r="Q141" s="35">
        <v>144.30000000000001</v>
      </c>
      <c r="R141" s="35">
        <v>129.6</v>
      </c>
      <c r="S141" s="35">
        <v>122.1</v>
      </c>
      <c r="T141" s="35">
        <v>128.5</v>
      </c>
      <c r="U141" s="35">
        <v>129.1</v>
      </c>
      <c r="V141" s="35">
        <v>116.2</v>
      </c>
      <c r="W141" s="35">
        <v>124.7</v>
      </c>
      <c r="X141" s="35">
        <v>122.1</v>
      </c>
      <c r="Y141" s="35">
        <v>113.4</v>
      </c>
      <c r="Z141" s="35">
        <v>121.7</v>
      </c>
      <c r="AA141" s="35">
        <v>132.1</v>
      </c>
      <c r="AB141" s="35">
        <v>121.3</v>
      </c>
      <c r="AC141" s="35">
        <v>121.3</v>
      </c>
      <c r="AD141" s="35">
        <v>128.5</v>
      </c>
    </row>
    <row r="142" spans="1:30" x14ac:dyDescent="0.3">
      <c r="A142" s="35" t="s">
        <v>34</v>
      </c>
      <c r="B142" s="35">
        <v>2016</v>
      </c>
      <c r="C142" s="35" t="s">
        <v>44</v>
      </c>
      <c r="D142" s="35">
        <v>131.4</v>
      </c>
      <c r="E142" s="35">
        <v>137.80000000000001</v>
      </c>
      <c r="F142" s="35">
        <v>132</v>
      </c>
      <c r="G142" s="35">
        <v>135</v>
      </c>
      <c r="H142" s="35">
        <v>118</v>
      </c>
      <c r="I142" s="35">
        <v>134.1</v>
      </c>
      <c r="J142" s="35">
        <v>141.9</v>
      </c>
      <c r="K142" s="35">
        <v>171.7</v>
      </c>
      <c r="L142" s="35">
        <v>114.1</v>
      </c>
      <c r="M142" s="35">
        <v>139.69999999999999</v>
      </c>
      <c r="N142" s="35">
        <v>126.2</v>
      </c>
      <c r="O142" s="35">
        <v>141.80000000000001</v>
      </c>
      <c r="P142" s="35">
        <v>136.1</v>
      </c>
      <c r="Q142" s="35">
        <v>142</v>
      </c>
      <c r="R142" s="35">
        <v>135.80000000000001</v>
      </c>
      <c r="S142" s="35">
        <v>129.30000000000001</v>
      </c>
      <c r="T142" s="35">
        <v>135</v>
      </c>
      <c r="U142" s="35">
        <v>129.1</v>
      </c>
      <c r="V142" s="35">
        <v>125</v>
      </c>
      <c r="W142" s="35">
        <v>128.6</v>
      </c>
      <c r="X142" s="35">
        <v>126.4</v>
      </c>
      <c r="Y142" s="35">
        <v>115.7</v>
      </c>
      <c r="Z142" s="35">
        <v>124</v>
      </c>
      <c r="AA142" s="35">
        <v>132.80000000000001</v>
      </c>
      <c r="AB142" s="35">
        <v>122.6</v>
      </c>
      <c r="AC142" s="35">
        <v>123.8</v>
      </c>
      <c r="AD142" s="35">
        <v>131.19999999999999</v>
      </c>
    </row>
    <row r="143" spans="1:30" x14ac:dyDescent="0.3">
      <c r="A143" s="35" t="s">
        <v>30</v>
      </c>
      <c r="B143" s="35">
        <v>2016</v>
      </c>
      <c r="C143" s="35" t="s">
        <v>45</v>
      </c>
      <c r="D143" s="35">
        <v>132.6</v>
      </c>
      <c r="E143" s="35">
        <v>137.30000000000001</v>
      </c>
      <c r="F143" s="35">
        <v>131.6</v>
      </c>
      <c r="G143" s="35">
        <v>136.30000000000001</v>
      </c>
      <c r="H143" s="35">
        <v>121.6</v>
      </c>
      <c r="I143" s="35">
        <v>135.6</v>
      </c>
      <c r="J143" s="35">
        <v>127.5</v>
      </c>
      <c r="K143" s="35">
        <v>167.9</v>
      </c>
      <c r="L143" s="35">
        <v>113.8</v>
      </c>
      <c r="M143" s="35">
        <v>137.5</v>
      </c>
      <c r="N143" s="35">
        <v>129.1</v>
      </c>
      <c r="O143" s="35">
        <v>143.6</v>
      </c>
      <c r="P143" s="35">
        <v>134.69999999999999</v>
      </c>
      <c r="Q143" s="35">
        <v>142.4</v>
      </c>
      <c r="R143" s="35">
        <v>140.4</v>
      </c>
      <c r="S143" s="35">
        <v>135.19999999999999</v>
      </c>
      <c r="T143" s="35">
        <v>139.69999999999999</v>
      </c>
      <c r="U143" s="35" t="s">
        <v>32</v>
      </c>
      <c r="V143" s="35">
        <v>132</v>
      </c>
      <c r="W143" s="35">
        <v>132.9</v>
      </c>
      <c r="X143" s="35">
        <v>129.69999999999999</v>
      </c>
      <c r="Y143" s="35">
        <v>118.6</v>
      </c>
      <c r="Z143" s="35">
        <v>127.3</v>
      </c>
      <c r="AA143" s="35">
        <v>134.19999999999999</v>
      </c>
      <c r="AB143" s="35">
        <v>121.9</v>
      </c>
      <c r="AC143" s="35">
        <v>126.3</v>
      </c>
      <c r="AD143" s="35">
        <v>132.80000000000001</v>
      </c>
    </row>
    <row r="144" spans="1:30" x14ac:dyDescent="0.3">
      <c r="A144" s="35" t="s">
        <v>33</v>
      </c>
      <c r="B144" s="35">
        <v>2016</v>
      </c>
      <c r="C144" s="35" t="s">
        <v>45</v>
      </c>
      <c r="D144" s="35">
        <v>131.6</v>
      </c>
      <c r="E144" s="35">
        <v>138.19999999999999</v>
      </c>
      <c r="F144" s="35">
        <v>134.9</v>
      </c>
      <c r="G144" s="35">
        <v>133.1</v>
      </c>
      <c r="H144" s="35">
        <v>113.5</v>
      </c>
      <c r="I144" s="35">
        <v>129.30000000000001</v>
      </c>
      <c r="J144" s="35">
        <v>121.1</v>
      </c>
      <c r="K144" s="35">
        <v>170.3</v>
      </c>
      <c r="L144" s="35">
        <v>115.5</v>
      </c>
      <c r="M144" s="35">
        <v>145.5</v>
      </c>
      <c r="N144" s="35">
        <v>123.1</v>
      </c>
      <c r="O144" s="35">
        <v>140.9</v>
      </c>
      <c r="P144" s="35">
        <v>132.80000000000001</v>
      </c>
      <c r="Q144" s="35">
        <v>145</v>
      </c>
      <c r="R144" s="35">
        <v>130</v>
      </c>
      <c r="S144" s="35">
        <v>122.2</v>
      </c>
      <c r="T144" s="35">
        <v>128.80000000000001</v>
      </c>
      <c r="U144" s="35">
        <v>128.5</v>
      </c>
      <c r="V144" s="35">
        <v>117.8</v>
      </c>
      <c r="W144" s="35">
        <v>125</v>
      </c>
      <c r="X144" s="35">
        <v>122.3</v>
      </c>
      <c r="Y144" s="35">
        <v>113.7</v>
      </c>
      <c r="Z144" s="35">
        <v>121.8</v>
      </c>
      <c r="AA144" s="35">
        <v>132.30000000000001</v>
      </c>
      <c r="AB144" s="35">
        <v>119.9</v>
      </c>
      <c r="AC144" s="35">
        <v>121.4</v>
      </c>
      <c r="AD144" s="35">
        <v>127.6</v>
      </c>
    </row>
    <row r="145" spans="1:30" x14ac:dyDescent="0.3">
      <c r="A145" s="35" t="s">
        <v>34</v>
      </c>
      <c r="B145" s="35">
        <v>2016</v>
      </c>
      <c r="C145" s="35" t="s">
        <v>45</v>
      </c>
      <c r="D145" s="35">
        <v>132.30000000000001</v>
      </c>
      <c r="E145" s="35">
        <v>137.6</v>
      </c>
      <c r="F145" s="35">
        <v>132.9</v>
      </c>
      <c r="G145" s="35">
        <v>135.1</v>
      </c>
      <c r="H145" s="35">
        <v>118.6</v>
      </c>
      <c r="I145" s="35">
        <v>132.69999999999999</v>
      </c>
      <c r="J145" s="35">
        <v>125.3</v>
      </c>
      <c r="K145" s="35">
        <v>168.7</v>
      </c>
      <c r="L145" s="35">
        <v>114.4</v>
      </c>
      <c r="M145" s="35">
        <v>140.19999999999999</v>
      </c>
      <c r="N145" s="35">
        <v>126.6</v>
      </c>
      <c r="O145" s="35">
        <v>142.30000000000001</v>
      </c>
      <c r="P145" s="35">
        <v>134</v>
      </c>
      <c r="Q145" s="35">
        <v>143.1</v>
      </c>
      <c r="R145" s="35">
        <v>136.30000000000001</v>
      </c>
      <c r="S145" s="35">
        <v>129.80000000000001</v>
      </c>
      <c r="T145" s="35">
        <v>135.4</v>
      </c>
      <c r="U145" s="35">
        <v>128.5</v>
      </c>
      <c r="V145" s="35">
        <v>126.6</v>
      </c>
      <c r="W145" s="35">
        <v>129.19999999999999</v>
      </c>
      <c r="X145" s="35">
        <v>126.9</v>
      </c>
      <c r="Y145" s="35">
        <v>116</v>
      </c>
      <c r="Z145" s="35">
        <v>124.2</v>
      </c>
      <c r="AA145" s="35">
        <v>133.1</v>
      </c>
      <c r="AB145" s="35">
        <v>121.1</v>
      </c>
      <c r="AC145" s="35">
        <v>123.9</v>
      </c>
      <c r="AD145" s="35">
        <v>130.4</v>
      </c>
    </row>
    <row r="146" spans="1:30" x14ac:dyDescent="0.3">
      <c r="A146" s="35" t="s">
        <v>30</v>
      </c>
      <c r="B146" s="35">
        <v>2017</v>
      </c>
      <c r="C146" s="35" t="s">
        <v>31</v>
      </c>
      <c r="D146" s="35">
        <v>133.1</v>
      </c>
      <c r="E146" s="35">
        <v>137.80000000000001</v>
      </c>
      <c r="F146" s="35">
        <v>131.9</v>
      </c>
      <c r="G146" s="35">
        <v>136.69999999999999</v>
      </c>
      <c r="H146" s="35">
        <v>122</v>
      </c>
      <c r="I146" s="35">
        <v>136</v>
      </c>
      <c r="J146" s="35">
        <v>119.8</v>
      </c>
      <c r="K146" s="35">
        <v>161.69999999999999</v>
      </c>
      <c r="L146" s="35">
        <v>114.8</v>
      </c>
      <c r="M146" s="35">
        <v>136.9</v>
      </c>
      <c r="N146" s="35">
        <v>129</v>
      </c>
      <c r="O146" s="35">
        <v>143.9</v>
      </c>
      <c r="P146" s="35">
        <v>133.69999999999999</v>
      </c>
      <c r="Q146" s="35">
        <v>143.1</v>
      </c>
      <c r="R146" s="35">
        <v>140.69999999999999</v>
      </c>
      <c r="S146" s="35">
        <v>135.80000000000001</v>
      </c>
      <c r="T146" s="35">
        <v>140</v>
      </c>
      <c r="U146" s="35" t="s">
        <v>32</v>
      </c>
      <c r="V146" s="35">
        <v>132.1</v>
      </c>
      <c r="W146" s="35">
        <v>133.19999999999999</v>
      </c>
      <c r="X146" s="35">
        <v>129.9</v>
      </c>
      <c r="Y146" s="35">
        <v>119.1</v>
      </c>
      <c r="Z146" s="35">
        <v>127</v>
      </c>
      <c r="AA146" s="35">
        <v>134.6</v>
      </c>
      <c r="AB146" s="35">
        <v>122.3</v>
      </c>
      <c r="AC146" s="35">
        <v>126.6</v>
      </c>
      <c r="AD146" s="35">
        <v>132.4</v>
      </c>
    </row>
    <row r="147" spans="1:30" x14ac:dyDescent="0.3">
      <c r="A147" s="35" t="s">
        <v>33</v>
      </c>
      <c r="B147" s="35">
        <v>2017</v>
      </c>
      <c r="C147" s="35" t="s">
        <v>31</v>
      </c>
      <c r="D147" s="35">
        <v>132.19999999999999</v>
      </c>
      <c r="E147" s="35">
        <v>138.9</v>
      </c>
      <c r="F147" s="35">
        <v>132.6</v>
      </c>
      <c r="G147" s="35">
        <v>133.1</v>
      </c>
      <c r="H147" s="35">
        <v>114</v>
      </c>
      <c r="I147" s="35">
        <v>129.6</v>
      </c>
      <c r="J147" s="35">
        <v>118.7</v>
      </c>
      <c r="K147" s="35">
        <v>155.1</v>
      </c>
      <c r="L147" s="35">
        <v>117.3</v>
      </c>
      <c r="M147" s="35">
        <v>144.9</v>
      </c>
      <c r="N147" s="35">
        <v>123.2</v>
      </c>
      <c r="O147" s="35">
        <v>141.6</v>
      </c>
      <c r="P147" s="35">
        <v>132</v>
      </c>
      <c r="Q147" s="35">
        <v>145.6</v>
      </c>
      <c r="R147" s="35">
        <v>130.19999999999999</v>
      </c>
      <c r="S147" s="35">
        <v>122.3</v>
      </c>
      <c r="T147" s="35">
        <v>129</v>
      </c>
      <c r="U147" s="35">
        <v>129.6</v>
      </c>
      <c r="V147" s="35">
        <v>118</v>
      </c>
      <c r="W147" s="35">
        <v>125.1</v>
      </c>
      <c r="X147" s="35">
        <v>122.6</v>
      </c>
      <c r="Y147" s="35">
        <v>115.2</v>
      </c>
      <c r="Z147" s="35">
        <v>122</v>
      </c>
      <c r="AA147" s="35">
        <v>132.4</v>
      </c>
      <c r="AB147" s="35">
        <v>120.9</v>
      </c>
      <c r="AC147" s="35">
        <v>122.1</v>
      </c>
      <c r="AD147" s="35">
        <v>127.8</v>
      </c>
    </row>
    <row r="148" spans="1:30" x14ac:dyDescent="0.3">
      <c r="A148" s="35" t="s">
        <v>34</v>
      </c>
      <c r="B148" s="35">
        <v>2017</v>
      </c>
      <c r="C148" s="35" t="s">
        <v>31</v>
      </c>
      <c r="D148" s="35">
        <v>132.80000000000001</v>
      </c>
      <c r="E148" s="35">
        <v>138.19999999999999</v>
      </c>
      <c r="F148" s="35">
        <v>132.19999999999999</v>
      </c>
      <c r="G148" s="35">
        <v>135.4</v>
      </c>
      <c r="H148" s="35">
        <v>119.1</v>
      </c>
      <c r="I148" s="35">
        <v>133</v>
      </c>
      <c r="J148" s="35">
        <v>119.4</v>
      </c>
      <c r="K148" s="35">
        <v>159.5</v>
      </c>
      <c r="L148" s="35">
        <v>115.6</v>
      </c>
      <c r="M148" s="35">
        <v>139.6</v>
      </c>
      <c r="N148" s="35">
        <v>126.6</v>
      </c>
      <c r="O148" s="35">
        <v>142.80000000000001</v>
      </c>
      <c r="P148" s="35">
        <v>133.1</v>
      </c>
      <c r="Q148" s="35">
        <v>143.80000000000001</v>
      </c>
      <c r="R148" s="35">
        <v>136.6</v>
      </c>
      <c r="S148" s="35">
        <v>130.19999999999999</v>
      </c>
      <c r="T148" s="35">
        <v>135.6</v>
      </c>
      <c r="U148" s="35">
        <v>129.6</v>
      </c>
      <c r="V148" s="35">
        <v>126.8</v>
      </c>
      <c r="W148" s="35">
        <v>129.4</v>
      </c>
      <c r="X148" s="35">
        <v>127.1</v>
      </c>
      <c r="Y148" s="35">
        <v>117</v>
      </c>
      <c r="Z148" s="35">
        <v>124.2</v>
      </c>
      <c r="AA148" s="35">
        <v>133.30000000000001</v>
      </c>
      <c r="AB148" s="35">
        <v>121.7</v>
      </c>
      <c r="AC148" s="35">
        <v>124.4</v>
      </c>
      <c r="AD148" s="35">
        <v>130.30000000000001</v>
      </c>
    </row>
    <row r="149" spans="1:30" x14ac:dyDescent="0.3">
      <c r="A149" s="35" t="s">
        <v>30</v>
      </c>
      <c r="B149" s="35">
        <v>2017</v>
      </c>
      <c r="C149" s="35" t="s">
        <v>35</v>
      </c>
      <c r="D149" s="35">
        <v>133.30000000000001</v>
      </c>
      <c r="E149" s="35">
        <v>138.30000000000001</v>
      </c>
      <c r="F149" s="35">
        <v>129.30000000000001</v>
      </c>
      <c r="G149" s="35">
        <v>137.19999999999999</v>
      </c>
      <c r="H149" s="35">
        <v>122.1</v>
      </c>
      <c r="I149" s="35">
        <v>138.69999999999999</v>
      </c>
      <c r="J149" s="35">
        <v>119.1</v>
      </c>
      <c r="K149" s="35">
        <v>156.9</v>
      </c>
      <c r="L149" s="35">
        <v>116.2</v>
      </c>
      <c r="M149" s="35">
        <v>136</v>
      </c>
      <c r="N149" s="35">
        <v>129.4</v>
      </c>
      <c r="O149" s="35">
        <v>144.4</v>
      </c>
      <c r="P149" s="35">
        <v>133.6</v>
      </c>
      <c r="Q149" s="35">
        <v>143.69999999999999</v>
      </c>
      <c r="R149" s="35">
        <v>140.9</v>
      </c>
      <c r="S149" s="35">
        <v>135.80000000000001</v>
      </c>
      <c r="T149" s="35">
        <v>140.19999999999999</v>
      </c>
      <c r="U149" s="35" t="s">
        <v>32</v>
      </c>
      <c r="V149" s="35">
        <v>133.19999999999999</v>
      </c>
      <c r="W149" s="35">
        <v>133.6</v>
      </c>
      <c r="X149" s="35">
        <v>130.1</v>
      </c>
      <c r="Y149" s="35">
        <v>119.5</v>
      </c>
      <c r="Z149" s="35">
        <v>127.7</v>
      </c>
      <c r="AA149" s="35">
        <v>134.9</v>
      </c>
      <c r="AB149" s="35">
        <v>123.2</v>
      </c>
      <c r="AC149" s="35">
        <v>127</v>
      </c>
      <c r="AD149" s="35">
        <v>132.6</v>
      </c>
    </row>
    <row r="150" spans="1:30" x14ac:dyDescent="0.3">
      <c r="A150" s="35" t="s">
        <v>33</v>
      </c>
      <c r="B150" s="35">
        <v>2017</v>
      </c>
      <c r="C150" s="35" t="s">
        <v>35</v>
      </c>
      <c r="D150" s="35">
        <v>132.80000000000001</v>
      </c>
      <c r="E150" s="35">
        <v>139.80000000000001</v>
      </c>
      <c r="F150" s="35">
        <v>129.30000000000001</v>
      </c>
      <c r="G150" s="35">
        <v>133.5</v>
      </c>
      <c r="H150" s="35">
        <v>114.3</v>
      </c>
      <c r="I150" s="35">
        <v>131.4</v>
      </c>
      <c r="J150" s="35">
        <v>120.2</v>
      </c>
      <c r="K150" s="35">
        <v>143.1</v>
      </c>
      <c r="L150" s="35">
        <v>119.5</v>
      </c>
      <c r="M150" s="35">
        <v>144</v>
      </c>
      <c r="N150" s="35">
        <v>123.4</v>
      </c>
      <c r="O150" s="35">
        <v>141.9</v>
      </c>
      <c r="P150" s="35">
        <v>132.1</v>
      </c>
      <c r="Q150" s="35">
        <v>146.30000000000001</v>
      </c>
      <c r="R150" s="35">
        <v>130.5</v>
      </c>
      <c r="S150" s="35">
        <v>122.5</v>
      </c>
      <c r="T150" s="35">
        <v>129.30000000000001</v>
      </c>
      <c r="U150" s="35">
        <v>130.5</v>
      </c>
      <c r="V150" s="35">
        <v>119.2</v>
      </c>
      <c r="W150" s="35">
        <v>125.3</v>
      </c>
      <c r="X150" s="35">
        <v>122.9</v>
      </c>
      <c r="Y150" s="35">
        <v>115.5</v>
      </c>
      <c r="Z150" s="35">
        <v>122.2</v>
      </c>
      <c r="AA150" s="35">
        <v>132.4</v>
      </c>
      <c r="AB150" s="35">
        <v>121.7</v>
      </c>
      <c r="AC150" s="35">
        <v>122.4</v>
      </c>
      <c r="AD150" s="35">
        <v>128.19999999999999</v>
      </c>
    </row>
    <row r="151" spans="1:30" x14ac:dyDescent="0.3">
      <c r="A151" s="35" t="s">
        <v>34</v>
      </c>
      <c r="B151" s="35">
        <v>2017</v>
      </c>
      <c r="C151" s="35" t="s">
        <v>35</v>
      </c>
      <c r="D151" s="35">
        <v>133.1</v>
      </c>
      <c r="E151" s="35">
        <v>138.80000000000001</v>
      </c>
      <c r="F151" s="35">
        <v>129.30000000000001</v>
      </c>
      <c r="G151" s="35">
        <v>135.80000000000001</v>
      </c>
      <c r="H151" s="35">
        <v>119.2</v>
      </c>
      <c r="I151" s="35">
        <v>135.30000000000001</v>
      </c>
      <c r="J151" s="35">
        <v>119.5</v>
      </c>
      <c r="K151" s="35">
        <v>152.19999999999999</v>
      </c>
      <c r="L151" s="35">
        <v>117.3</v>
      </c>
      <c r="M151" s="35">
        <v>138.69999999999999</v>
      </c>
      <c r="N151" s="35">
        <v>126.9</v>
      </c>
      <c r="O151" s="35">
        <v>143.19999999999999</v>
      </c>
      <c r="P151" s="35">
        <v>133</v>
      </c>
      <c r="Q151" s="35">
        <v>144.4</v>
      </c>
      <c r="R151" s="35">
        <v>136.80000000000001</v>
      </c>
      <c r="S151" s="35">
        <v>130.30000000000001</v>
      </c>
      <c r="T151" s="35">
        <v>135.9</v>
      </c>
      <c r="U151" s="35">
        <v>130.5</v>
      </c>
      <c r="V151" s="35">
        <v>127.9</v>
      </c>
      <c r="W151" s="35">
        <v>129.69999999999999</v>
      </c>
      <c r="X151" s="35">
        <v>127.4</v>
      </c>
      <c r="Y151" s="35">
        <v>117.4</v>
      </c>
      <c r="Z151" s="35">
        <v>124.6</v>
      </c>
      <c r="AA151" s="35">
        <v>133.4</v>
      </c>
      <c r="AB151" s="35">
        <v>122.6</v>
      </c>
      <c r="AC151" s="35">
        <v>124.8</v>
      </c>
      <c r="AD151" s="35">
        <v>130.6</v>
      </c>
    </row>
    <row r="152" spans="1:30" x14ac:dyDescent="0.3">
      <c r="A152" s="35" t="s">
        <v>30</v>
      </c>
      <c r="B152" s="35">
        <v>2017</v>
      </c>
      <c r="C152" s="35" t="s">
        <v>36</v>
      </c>
      <c r="D152" s="35">
        <v>133.6</v>
      </c>
      <c r="E152" s="35">
        <v>138.80000000000001</v>
      </c>
      <c r="F152" s="35">
        <v>128.80000000000001</v>
      </c>
      <c r="G152" s="35">
        <v>137.19999999999999</v>
      </c>
      <c r="H152" s="35">
        <v>121.6</v>
      </c>
      <c r="I152" s="35">
        <v>139.69999999999999</v>
      </c>
      <c r="J152" s="35">
        <v>119.7</v>
      </c>
      <c r="K152" s="35">
        <v>148</v>
      </c>
      <c r="L152" s="35">
        <v>116.9</v>
      </c>
      <c r="M152" s="35">
        <v>135.6</v>
      </c>
      <c r="N152" s="35">
        <v>129.80000000000001</v>
      </c>
      <c r="O152" s="35">
        <v>145.4</v>
      </c>
      <c r="P152" s="35">
        <v>133.4</v>
      </c>
      <c r="Q152" s="35">
        <v>144.19999999999999</v>
      </c>
      <c r="R152" s="35">
        <v>141.6</v>
      </c>
      <c r="S152" s="35">
        <v>136.19999999999999</v>
      </c>
      <c r="T152" s="35">
        <v>140.80000000000001</v>
      </c>
      <c r="U152" s="35" t="s">
        <v>32</v>
      </c>
      <c r="V152" s="35">
        <v>134.19999999999999</v>
      </c>
      <c r="W152" s="35">
        <v>134.1</v>
      </c>
      <c r="X152" s="35">
        <v>130.6</v>
      </c>
      <c r="Y152" s="35">
        <v>119.8</v>
      </c>
      <c r="Z152" s="35">
        <v>128.30000000000001</v>
      </c>
      <c r="AA152" s="35">
        <v>135.19999999999999</v>
      </c>
      <c r="AB152" s="35">
        <v>123.3</v>
      </c>
      <c r="AC152" s="35">
        <v>127.4</v>
      </c>
      <c r="AD152" s="35">
        <v>132.80000000000001</v>
      </c>
    </row>
    <row r="153" spans="1:30" x14ac:dyDescent="0.3">
      <c r="A153" s="35" t="s">
        <v>33</v>
      </c>
      <c r="B153" s="35">
        <v>2017</v>
      </c>
      <c r="C153" s="35" t="s">
        <v>36</v>
      </c>
      <c r="D153" s="35">
        <v>132.69999999999999</v>
      </c>
      <c r="E153" s="35">
        <v>139.4</v>
      </c>
      <c r="F153" s="35">
        <v>128.4</v>
      </c>
      <c r="G153" s="35">
        <v>134.9</v>
      </c>
      <c r="H153" s="35">
        <v>114</v>
      </c>
      <c r="I153" s="35">
        <v>136.80000000000001</v>
      </c>
      <c r="J153" s="35">
        <v>122.2</v>
      </c>
      <c r="K153" s="35">
        <v>135.80000000000001</v>
      </c>
      <c r="L153" s="35">
        <v>120.3</v>
      </c>
      <c r="M153" s="35">
        <v>142.6</v>
      </c>
      <c r="N153" s="35">
        <v>123.6</v>
      </c>
      <c r="O153" s="35">
        <v>142.4</v>
      </c>
      <c r="P153" s="35">
        <v>132.6</v>
      </c>
      <c r="Q153" s="35">
        <v>147.5</v>
      </c>
      <c r="R153" s="35">
        <v>130.80000000000001</v>
      </c>
      <c r="S153" s="35">
        <v>122.8</v>
      </c>
      <c r="T153" s="35">
        <v>129.6</v>
      </c>
      <c r="U153" s="35">
        <v>131.1</v>
      </c>
      <c r="V153" s="35">
        <v>120.8</v>
      </c>
      <c r="W153" s="35">
        <v>125.6</v>
      </c>
      <c r="X153" s="35">
        <v>123.1</v>
      </c>
      <c r="Y153" s="35">
        <v>115.6</v>
      </c>
      <c r="Z153" s="35">
        <v>122.4</v>
      </c>
      <c r="AA153" s="35">
        <v>132.80000000000001</v>
      </c>
      <c r="AB153" s="35">
        <v>121.7</v>
      </c>
      <c r="AC153" s="35">
        <v>122.6</v>
      </c>
      <c r="AD153" s="35">
        <v>128.69999999999999</v>
      </c>
    </row>
    <row r="154" spans="1:30" x14ac:dyDescent="0.3">
      <c r="A154" s="35" t="s">
        <v>34</v>
      </c>
      <c r="B154" s="35">
        <v>2017</v>
      </c>
      <c r="C154" s="35" t="s">
        <v>36</v>
      </c>
      <c r="D154" s="35">
        <v>133.30000000000001</v>
      </c>
      <c r="E154" s="35">
        <v>139</v>
      </c>
      <c r="F154" s="35">
        <v>128.6</v>
      </c>
      <c r="G154" s="35">
        <v>136.30000000000001</v>
      </c>
      <c r="H154" s="35">
        <v>118.8</v>
      </c>
      <c r="I154" s="35">
        <v>138.30000000000001</v>
      </c>
      <c r="J154" s="35">
        <v>120.5</v>
      </c>
      <c r="K154" s="35">
        <v>143.9</v>
      </c>
      <c r="L154" s="35">
        <v>118</v>
      </c>
      <c r="M154" s="35">
        <v>137.9</v>
      </c>
      <c r="N154" s="35">
        <v>127.2</v>
      </c>
      <c r="O154" s="35">
        <v>144</v>
      </c>
      <c r="P154" s="35">
        <v>133.1</v>
      </c>
      <c r="Q154" s="35">
        <v>145.1</v>
      </c>
      <c r="R154" s="35">
        <v>137.30000000000001</v>
      </c>
      <c r="S154" s="35">
        <v>130.6</v>
      </c>
      <c r="T154" s="35">
        <v>136.4</v>
      </c>
      <c r="U154" s="35">
        <v>131.1</v>
      </c>
      <c r="V154" s="35">
        <v>129.1</v>
      </c>
      <c r="W154" s="35">
        <v>130.1</v>
      </c>
      <c r="X154" s="35">
        <v>127.8</v>
      </c>
      <c r="Y154" s="35">
        <v>117.6</v>
      </c>
      <c r="Z154" s="35">
        <v>125</v>
      </c>
      <c r="AA154" s="35">
        <v>133.80000000000001</v>
      </c>
      <c r="AB154" s="35">
        <v>122.6</v>
      </c>
      <c r="AC154" s="35">
        <v>125.1</v>
      </c>
      <c r="AD154" s="35">
        <v>130.9</v>
      </c>
    </row>
    <row r="155" spans="1:30" x14ac:dyDescent="0.3">
      <c r="A155" s="35" t="s">
        <v>30</v>
      </c>
      <c r="B155" s="35">
        <v>2017</v>
      </c>
      <c r="C155" s="35" t="s">
        <v>37</v>
      </c>
      <c r="D155" s="35">
        <v>133.19999999999999</v>
      </c>
      <c r="E155" s="35">
        <v>138.69999999999999</v>
      </c>
      <c r="F155" s="35">
        <v>127.1</v>
      </c>
      <c r="G155" s="35">
        <v>137.69999999999999</v>
      </c>
      <c r="H155" s="35">
        <v>121.3</v>
      </c>
      <c r="I155" s="35">
        <v>141.80000000000001</v>
      </c>
      <c r="J155" s="35">
        <v>121.5</v>
      </c>
      <c r="K155" s="35">
        <v>144.5</v>
      </c>
      <c r="L155" s="35">
        <v>117.4</v>
      </c>
      <c r="M155" s="35">
        <v>134.1</v>
      </c>
      <c r="N155" s="35">
        <v>130</v>
      </c>
      <c r="O155" s="35">
        <v>145.5</v>
      </c>
      <c r="P155" s="35">
        <v>133.5</v>
      </c>
      <c r="Q155" s="35">
        <v>144.4</v>
      </c>
      <c r="R155" s="35">
        <v>142.4</v>
      </c>
      <c r="S155" s="35">
        <v>136.80000000000001</v>
      </c>
      <c r="T155" s="35">
        <v>141.6</v>
      </c>
      <c r="U155" s="35" t="s">
        <v>32</v>
      </c>
      <c r="V155" s="35">
        <v>135</v>
      </c>
      <c r="W155" s="35">
        <v>134.30000000000001</v>
      </c>
      <c r="X155" s="35">
        <v>131</v>
      </c>
      <c r="Y155" s="35">
        <v>119.2</v>
      </c>
      <c r="Z155" s="35">
        <v>128.30000000000001</v>
      </c>
      <c r="AA155" s="35">
        <v>135.69999999999999</v>
      </c>
      <c r="AB155" s="35">
        <v>123.7</v>
      </c>
      <c r="AC155" s="35">
        <v>127.5</v>
      </c>
      <c r="AD155" s="35">
        <v>132.9</v>
      </c>
    </row>
    <row r="156" spans="1:30" x14ac:dyDescent="0.3">
      <c r="A156" s="35" t="s">
        <v>33</v>
      </c>
      <c r="B156" s="35">
        <v>2017</v>
      </c>
      <c r="C156" s="35" t="s">
        <v>37</v>
      </c>
      <c r="D156" s="35">
        <v>132.69999999999999</v>
      </c>
      <c r="E156" s="35">
        <v>140.6</v>
      </c>
      <c r="F156" s="35">
        <v>124.5</v>
      </c>
      <c r="G156" s="35">
        <v>136.30000000000001</v>
      </c>
      <c r="H156" s="35">
        <v>113.5</v>
      </c>
      <c r="I156" s="35">
        <v>137.69999999999999</v>
      </c>
      <c r="J156" s="35">
        <v>127.1</v>
      </c>
      <c r="K156" s="35">
        <v>133.80000000000001</v>
      </c>
      <c r="L156" s="35">
        <v>120.8</v>
      </c>
      <c r="M156" s="35">
        <v>141.30000000000001</v>
      </c>
      <c r="N156" s="35">
        <v>123.8</v>
      </c>
      <c r="O156" s="35">
        <v>142.6</v>
      </c>
      <c r="P156" s="35">
        <v>133.4</v>
      </c>
      <c r="Q156" s="35">
        <v>148</v>
      </c>
      <c r="R156" s="35">
        <v>131.19999999999999</v>
      </c>
      <c r="S156" s="35">
        <v>123</v>
      </c>
      <c r="T156" s="35">
        <v>130</v>
      </c>
      <c r="U156" s="35">
        <v>131.69999999999999</v>
      </c>
      <c r="V156" s="35">
        <v>121.4</v>
      </c>
      <c r="W156" s="35">
        <v>126</v>
      </c>
      <c r="X156" s="35">
        <v>123.4</v>
      </c>
      <c r="Y156" s="35">
        <v>114.3</v>
      </c>
      <c r="Z156" s="35">
        <v>122.6</v>
      </c>
      <c r="AA156" s="35">
        <v>133.6</v>
      </c>
      <c r="AB156" s="35">
        <v>122.2</v>
      </c>
      <c r="AC156" s="35">
        <v>122.5</v>
      </c>
      <c r="AD156" s="35">
        <v>129.1</v>
      </c>
    </row>
    <row r="157" spans="1:30" x14ac:dyDescent="0.3">
      <c r="A157" s="35" t="s">
        <v>34</v>
      </c>
      <c r="B157" s="35">
        <v>2017</v>
      </c>
      <c r="C157" s="35" t="s">
        <v>37</v>
      </c>
      <c r="D157" s="35">
        <v>133</v>
      </c>
      <c r="E157" s="35">
        <v>139.4</v>
      </c>
      <c r="F157" s="35">
        <v>126.1</v>
      </c>
      <c r="G157" s="35">
        <v>137.19999999999999</v>
      </c>
      <c r="H157" s="35">
        <v>118.4</v>
      </c>
      <c r="I157" s="35">
        <v>139.9</v>
      </c>
      <c r="J157" s="35">
        <v>123.4</v>
      </c>
      <c r="K157" s="35">
        <v>140.9</v>
      </c>
      <c r="L157" s="35">
        <v>118.5</v>
      </c>
      <c r="M157" s="35">
        <v>136.5</v>
      </c>
      <c r="N157" s="35">
        <v>127.4</v>
      </c>
      <c r="O157" s="35">
        <v>144.19999999999999</v>
      </c>
      <c r="P157" s="35">
        <v>133.5</v>
      </c>
      <c r="Q157" s="35">
        <v>145.4</v>
      </c>
      <c r="R157" s="35">
        <v>138</v>
      </c>
      <c r="S157" s="35">
        <v>131.1</v>
      </c>
      <c r="T157" s="35">
        <v>137</v>
      </c>
      <c r="U157" s="35">
        <v>131.69999999999999</v>
      </c>
      <c r="V157" s="35">
        <v>129.80000000000001</v>
      </c>
      <c r="W157" s="35">
        <v>130.4</v>
      </c>
      <c r="X157" s="35">
        <v>128.1</v>
      </c>
      <c r="Y157" s="35">
        <v>116.6</v>
      </c>
      <c r="Z157" s="35">
        <v>125.1</v>
      </c>
      <c r="AA157" s="35">
        <v>134.5</v>
      </c>
      <c r="AB157" s="35">
        <v>123.1</v>
      </c>
      <c r="AC157" s="35">
        <v>125.1</v>
      </c>
      <c r="AD157" s="35">
        <v>131.1</v>
      </c>
    </row>
    <row r="158" spans="1:30" x14ac:dyDescent="0.3">
      <c r="A158" s="35" t="s">
        <v>30</v>
      </c>
      <c r="B158" s="35">
        <v>2017</v>
      </c>
      <c r="C158" s="35" t="s">
        <v>38</v>
      </c>
      <c r="D158" s="35">
        <v>133.1</v>
      </c>
      <c r="E158" s="35">
        <v>140.30000000000001</v>
      </c>
      <c r="F158" s="35">
        <v>126.8</v>
      </c>
      <c r="G158" s="35">
        <v>138.19999999999999</v>
      </c>
      <c r="H158" s="35">
        <v>120.8</v>
      </c>
      <c r="I158" s="35">
        <v>140.19999999999999</v>
      </c>
      <c r="J158" s="35">
        <v>123.8</v>
      </c>
      <c r="K158" s="35">
        <v>141.80000000000001</v>
      </c>
      <c r="L158" s="35">
        <v>118.6</v>
      </c>
      <c r="M158" s="35">
        <v>134</v>
      </c>
      <c r="N158" s="35">
        <v>130.30000000000001</v>
      </c>
      <c r="O158" s="35">
        <v>145.80000000000001</v>
      </c>
      <c r="P158" s="35">
        <v>133.80000000000001</v>
      </c>
      <c r="Q158" s="35">
        <v>145.5</v>
      </c>
      <c r="R158" s="35">
        <v>142.5</v>
      </c>
      <c r="S158" s="35">
        <v>137.30000000000001</v>
      </c>
      <c r="T158" s="35">
        <v>141.80000000000001</v>
      </c>
      <c r="U158" s="35" t="s">
        <v>32</v>
      </c>
      <c r="V158" s="35">
        <v>135</v>
      </c>
      <c r="W158" s="35">
        <v>134.9</v>
      </c>
      <c r="X158" s="35">
        <v>131.4</v>
      </c>
      <c r="Y158" s="35">
        <v>119.4</v>
      </c>
      <c r="Z158" s="35">
        <v>129.4</v>
      </c>
      <c r="AA158" s="35">
        <v>136.30000000000001</v>
      </c>
      <c r="AB158" s="35">
        <v>123.7</v>
      </c>
      <c r="AC158" s="35">
        <v>127.9</v>
      </c>
      <c r="AD158" s="35">
        <v>133.30000000000001</v>
      </c>
    </row>
    <row r="159" spans="1:30" x14ac:dyDescent="0.3">
      <c r="A159" s="35" t="s">
        <v>33</v>
      </c>
      <c r="B159" s="35">
        <v>2017</v>
      </c>
      <c r="C159" s="35" t="s">
        <v>38</v>
      </c>
      <c r="D159" s="35">
        <v>132.6</v>
      </c>
      <c r="E159" s="35">
        <v>144.1</v>
      </c>
      <c r="F159" s="35">
        <v>125.6</v>
      </c>
      <c r="G159" s="35">
        <v>136.80000000000001</v>
      </c>
      <c r="H159" s="35">
        <v>113.4</v>
      </c>
      <c r="I159" s="35">
        <v>135.19999999999999</v>
      </c>
      <c r="J159" s="35">
        <v>129.19999999999999</v>
      </c>
      <c r="K159" s="35">
        <v>131.5</v>
      </c>
      <c r="L159" s="35">
        <v>121</v>
      </c>
      <c r="M159" s="35">
        <v>139.9</v>
      </c>
      <c r="N159" s="35">
        <v>123.8</v>
      </c>
      <c r="O159" s="35">
        <v>142.9</v>
      </c>
      <c r="P159" s="35">
        <v>133.6</v>
      </c>
      <c r="Q159" s="35">
        <v>148.30000000000001</v>
      </c>
      <c r="R159" s="35">
        <v>131.5</v>
      </c>
      <c r="S159" s="35">
        <v>123.2</v>
      </c>
      <c r="T159" s="35">
        <v>130.19999999999999</v>
      </c>
      <c r="U159" s="35">
        <v>132.1</v>
      </c>
      <c r="V159" s="35">
        <v>120.1</v>
      </c>
      <c r="W159" s="35">
        <v>126.5</v>
      </c>
      <c r="X159" s="35">
        <v>123.6</v>
      </c>
      <c r="Y159" s="35">
        <v>114.3</v>
      </c>
      <c r="Z159" s="35">
        <v>122.8</v>
      </c>
      <c r="AA159" s="35">
        <v>133.80000000000001</v>
      </c>
      <c r="AB159" s="35">
        <v>122</v>
      </c>
      <c r="AC159" s="35">
        <v>122.6</v>
      </c>
      <c r="AD159" s="35">
        <v>129.30000000000001</v>
      </c>
    </row>
    <row r="160" spans="1:30" x14ac:dyDescent="0.3">
      <c r="A160" s="35" t="s">
        <v>34</v>
      </c>
      <c r="B160" s="35">
        <v>2017</v>
      </c>
      <c r="C160" s="35" t="s">
        <v>38</v>
      </c>
      <c r="D160" s="35">
        <v>132.9</v>
      </c>
      <c r="E160" s="35">
        <v>141.6</v>
      </c>
      <c r="F160" s="35">
        <v>126.3</v>
      </c>
      <c r="G160" s="35">
        <v>137.69999999999999</v>
      </c>
      <c r="H160" s="35">
        <v>118.1</v>
      </c>
      <c r="I160" s="35">
        <v>137.9</v>
      </c>
      <c r="J160" s="35">
        <v>125.6</v>
      </c>
      <c r="K160" s="35">
        <v>138.30000000000001</v>
      </c>
      <c r="L160" s="35">
        <v>119.4</v>
      </c>
      <c r="M160" s="35">
        <v>136</v>
      </c>
      <c r="N160" s="35">
        <v>127.6</v>
      </c>
      <c r="O160" s="35">
        <v>144.5</v>
      </c>
      <c r="P160" s="35">
        <v>133.69999999999999</v>
      </c>
      <c r="Q160" s="35">
        <v>146.19999999999999</v>
      </c>
      <c r="R160" s="35">
        <v>138.19999999999999</v>
      </c>
      <c r="S160" s="35">
        <v>131.4</v>
      </c>
      <c r="T160" s="35">
        <v>137.19999999999999</v>
      </c>
      <c r="U160" s="35">
        <v>132.1</v>
      </c>
      <c r="V160" s="35">
        <v>129.4</v>
      </c>
      <c r="W160" s="35">
        <v>130.9</v>
      </c>
      <c r="X160" s="35">
        <v>128.4</v>
      </c>
      <c r="Y160" s="35">
        <v>116.7</v>
      </c>
      <c r="Z160" s="35">
        <v>125.7</v>
      </c>
      <c r="AA160" s="35">
        <v>134.80000000000001</v>
      </c>
      <c r="AB160" s="35">
        <v>123</v>
      </c>
      <c r="AC160" s="35">
        <v>125.3</v>
      </c>
      <c r="AD160" s="35">
        <v>131.4</v>
      </c>
    </row>
    <row r="161" spans="1:30" x14ac:dyDescent="0.3">
      <c r="A161" s="35" t="s">
        <v>30</v>
      </c>
      <c r="B161" s="35">
        <v>2017</v>
      </c>
      <c r="C161" s="35" t="s">
        <v>39</v>
      </c>
      <c r="D161" s="35">
        <v>133.5</v>
      </c>
      <c r="E161" s="35">
        <v>143.69999999999999</v>
      </c>
      <c r="F161" s="35">
        <v>128</v>
      </c>
      <c r="G161" s="35">
        <v>138.6</v>
      </c>
      <c r="H161" s="35">
        <v>120.9</v>
      </c>
      <c r="I161" s="35">
        <v>140.9</v>
      </c>
      <c r="J161" s="35">
        <v>128.80000000000001</v>
      </c>
      <c r="K161" s="35">
        <v>140.19999999999999</v>
      </c>
      <c r="L161" s="35">
        <v>118.9</v>
      </c>
      <c r="M161" s="35">
        <v>133.5</v>
      </c>
      <c r="N161" s="35">
        <v>130.4</v>
      </c>
      <c r="O161" s="35">
        <v>146.5</v>
      </c>
      <c r="P161" s="35">
        <v>134.9</v>
      </c>
      <c r="Q161" s="35">
        <v>145.80000000000001</v>
      </c>
      <c r="R161" s="35">
        <v>143.1</v>
      </c>
      <c r="S161" s="35">
        <v>137.69999999999999</v>
      </c>
      <c r="T161" s="35">
        <v>142.30000000000001</v>
      </c>
      <c r="U161" s="35" t="s">
        <v>32</v>
      </c>
      <c r="V161" s="35">
        <v>134.80000000000001</v>
      </c>
      <c r="W161" s="35">
        <v>135.19999999999999</v>
      </c>
      <c r="X161" s="35">
        <v>131.30000000000001</v>
      </c>
      <c r="Y161" s="35">
        <v>119.4</v>
      </c>
      <c r="Z161" s="35">
        <v>129.80000000000001</v>
      </c>
      <c r="AA161" s="35">
        <v>136.9</v>
      </c>
      <c r="AB161" s="35">
        <v>124.1</v>
      </c>
      <c r="AC161" s="35">
        <v>128.1</v>
      </c>
      <c r="AD161" s="35">
        <v>133.9</v>
      </c>
    </row>
    <row r="162" spans="1:30" x14ac:dyDescent="0.3">
      <c r="A162" s="35" t="s">
        <v>33</v>
      </c>
      <c r="B162" s="35">
        <v>2017</v>
      </c>
      <c r="C162" s="35" t="s">
        <v>39</v>
      </c>
      <c r="D162" s="35">
        <v>132.9</v>
      </c>
      <c r="E162" s="35">
        <v>148.69999999999999</v>
      </c>
      <c r="F162" s="35">
        <v>128.30000000000001</v>
      </c>
      <c r="G162" s="35">
        <v>137.30000000000001</v>
      </c>
      <c r="H162" s="35">
        <v>113.5</v>
      </c>
      <c r="I162" s="35">
        <v>137.19999999999999</v>
      </c>
      <c r="J162" s="35">
        <v>142.19999999999999</v>
      </c>
      <c r="K162" s="35">
        <v>128.19999999999999</v>
      </c>
      <c r="L162" s="35">
        <v>120.9</v>
      </c>
      <c r="M162" s="35">
        <v>138.80000000000001</v>
      </c>
      <c r="N162" s="35">
        <v>124.2</v>
      </c>
      <c r="O162" s="35">
        <v>143.1</v>
      </c>
      <c r="P162" s="35">
        <v>135.69999999999999</v>
      </c>
      <c r="Q162" s="35">
        <v>148.6</v>
      </c>
      <c r="R162" s="35">
        <v>131.5</v>
      </c>
      <c r="S162" s="35">
        <v>123.2</v>
      </c>
      <c r="T162" s="35">
        <v>130.19999999999999</v>
      </c>
      <c r="U162" s="35">
        <v>131.4</v>
      </c>
      <c r="V162" s="35">
        <v>119</v>
      </c>
      <c r="W162" s="35">
        <v>126.8</v>
      </c>
      <c r="X162" s="35">
        <v>123.8</v>
      </c>
      <c r="Y162" s="35">
        <v>113.9</v>
      </c>
      <c r="Z162" s="35">
        <v>122.9</v>
      </c>
      <c r="AA162" s="35">
        <v>134.30000000000001</v>
      </c>
      <c r="AB162" s="35">
        <v>122.5</v>
      </c>
      <c r="AC162" s="35">
        <v>122.7</v>
      </c>
      <c r="AD162" s="35">
        <v>129.9</v>
      </c>
    </row>
    <row r="163" spans="1:30" x14ac:dyDescent="0.3">
      <c r="A163" s="35" t="s">
        <v>34</v>
      </c>
      <c r="B163" s="35">
        <v>2017</v>
      </c>
      <c r="C163" s="35" t="s">
        <v>39</v>
      </c>
      <c r="D163" s="35">
        <v>133.30000000000001</v>
      </c>
      <c r="E163" s="35">
        <v>145.5</v>
      </c>
      <c r="F163" s="35">
        <v>128.1</v>
      </c>
      <c r="G163" s="35">
        <v>138.1</v>
      </c>
      <c r="H163" s="35">
        <v>118.2</v>
      </c>
      <c r="I163" s="35">
        <v>139.19999999999999</v>
      </c>
      <c r="J163" s="35">
        <v>133.30000000000001</v>
      </c>
      <c r="K163" s="35">
        <v>136.19999999999999</v>
      </c>
      <c r="L163" s="35">
        <v>119.6</v>
      </c>
      <c r="M163" s="35">
        <v>135.30000000000001</v>
      </c>
      <c r="N163" s="35">
        <v>127.8</v>
      </c>
      <c r="O163" s="35">
        <v>144.9</v>
      </c>
      <c r="P163" s="35">
        <v>135.19999999999999</v>
      </c>
      <c r="Q163" s="35">
        <v>146.5</v>
      </c>
      <c r="R163" s="35">
        <v>138.5</v>
      </c>
      <c r="S163" s="35">
        <v>131.69999999999999</v>
      </c>
      <c r="T163" s="35">
        <v>137.5</v>
      </c>
      <c r="U163" s="35">
        <v>131.4</v>
      </c>
      <c r="V163" s="35">
        <v>128.80000000000001</v>
      </c>
      <c r="W163" s="35">
        <v>131.19999999999999</v>
      </c>
      <c r="X163" s="35">
        <v>128.5</v>
      </c>
      <c r="Y163" s="35">
        <v>116.5</v>
      </c>
      <c r="Z163" s="35">
        <v>125.9</v>
      </c>
      <c r="AA163" s="35">
        <v>135.4</v>
      </c>
      <c r="AB163" s="35">
        <v>123.4</v>
      </c>
      <c r="AC163" s="35">
        <v>125.5</v>
      </c>
      <c r="AD163" s="35">
        <v>132</v>
      </c>
    </row>
    <row r="164" spans="1:30" x14ac:dyDescent="0.3">
      <c r="A164" s="35" t="s">
        <v>30</v>
      </c>
      <c r="B164" s="35">
        <v>2017</v>
      </c>
      <c r="C164" s="35" t="s">
        <v>40</v>
      </c>
      <c r="D164" s="35">
        <v>134</v>
      </c>
      <c r="E164" s="35">
        <v>144.19999999999999</v>
      </c>
      <c r="F164" s="35">
        <v>129.80000000000001</v>
      </c>
      <c r="G164" s="35">
        <v>139</v>
      </c>
      <c r="H164" s="35">
        <v>120.9</v>
      </c>
      <c r="I164" s="35">
        <v>143.9</v>
      </c>
      <c r="J164" s="35">
        <v>151.5</v>
      </c>
      <c r="K164" s="35">
        <v>138.1</v>
      </c>
      <c r="L164" s="35">
        <v>120</v>
      </c>
      <c r="M164" s="35">
        <v>133.9</v>
      </c>
      <c r="N164" s="35">
        <v>131.4</v>
      </c>
      <c r="O164" s="35">
        <v>147.69999999999999</v>
      </c>
      <c r="P164" s="35">
        <v>138.5</v>
      </c>
      <c r="Q164" s="35">
        <v>147.4</v>
      </c>
      <c r="R164" s="35">
        <v>144.30000000000001</v>
      </c>
      <c r="S164" s="35">
        <v>138.1</v>
      </c>
      <c r="T164" s="35">
        <v>143.5</v>
      </c>
      <c r="U164" s="35" t="s">
        <v>32</v>
      </c>
      <c r="V164" s="35">
        <v>135.30000000000001</v>
      </c>
      <c r="W164" s="35">
        <v>136.1</v>
      </c>
      <c r="X164" s="35">
        <v>132.1</v>
      </c>
      <c r="Y164" s="35">
        <v>119.1</v>
      </c>
      <c r="Z164" s="35">
        <v>130.6</v>
      </c>
      <c r="AA164" s="35">
        <v>138.6</v>
      </c>
      <c r="AB164" s="35">
        <v>124.4</v>
      </c>
      <c r="AC164" s="35">
        <v>128.6</v>
      </c>
      <c r="AD164" s="35">
        <v>136.19999999999999</v>
      </c>
    </row>
    <row r="165" spans="1:30" x14ac:dyDescent="0.3">
      <c r="A165" s="35" t="s">
        <v>33</v>
      </c>
      <c r="B165" s="35">
        <v>2017</v>
      </c>
      <c r="C165" s="35" t="s">
        <v>40</v>
      </c>
      <c r="D165" s="35">
        <v>132.80000000000001</v>
      </c>
      <c r="E165" s="35">
        <v>148.4</v>
      </c>
      <c r="F165" s="35">
        <v>129.4</v>
      </c>
      <c r="G165" s="35">
        <v>137.69999999999999</v>
      </c>
      <c r="H165" s="35">
        <v>113.4</v>
      </c>
      <c r="I165" s="35">
        <v>139.4</v>
      </c>
      <c r="J165" s="35">
        <v>175.1</v>
      </c>
      <c r="K165" s="35">
        <v>124.7</v>
      </c>
      <c r="L165" s="35">
        <v>121.5</v>
      </c>
      <c r="M165" s="35">
        <v>137.80000000000001</v>
      </c>
      <c r="N165" s="35">
        <v>124.4</v>
      </c>
      <c r="O165" s="35">
        <v>143.69999999999999</v>
      </c>
      <c r="P165" s="35">
        <v>139.80000000000001</v>
      </c>
      <c r="Q165" s="35">
        <v>150.5</v>
      </c>
      <c r="R165" s="35">
        <v>131.6</v>
      </c>
      <c r="S165" s="35">
        <v>123.7</v>
      </c>
      <c r="T165" s="35">
        <v>130.4</v>
      </c>
      <c r="U165" s="35">
        <v>132.6</v>
      </c>
      <c r="V165" s="35">
        <v>119.7</v>
      </c>
      <c r="W165" s="35">
        <v>127.2</v>
      </c>
      <c r="X165" s="35">
        <v>125</v>
      </c>
      <c r="Y165" s="35">
        <v>113.2</v>
      </c>
      <c r="Z165" s="35">
        <v>123.5</v>
      </c>
      <c r="AA165" s="35">
        <v>135.5</v>
      </c>
      <c r="AB165" s="35">
        <v>122.4</v>
      </c>
      <c r="AC165" s="35">
        <v>123</v>
      </c>
      <c r="AD165" s="35">
        <v>131.80000000000001</v>
      </c>
    </row>
    <row r="166" spans="1:30" x14ac:dyDescent="0.3">
      <c r="A166" s="35" t="s">
        <v>34</v>
      </c>
      <c r="B166" s="35">
        <v>2017</v>
      </c>
      <c r="C166" s="35" t="s">
        <v>40</v>
      </c>
      <c r="D166" s="35">
        <v>133.6</v>
      </c>
      <c r="E166" s="35">
        <v>145.69999999999999</v>
      </c>
      <c r="F166" s="35">
        <v>129.6</v>
      </c>
      <c r="G166" s="35">
        <v>138.5</v>
      </c>
      <c r="H166" s="35">
        <v>118.1</v>
      </c>
      <c r="I166" s="35">
        <v>141.80000000000001</v>
      </c>
      <c r="J166" s="35">
        <v>159.5</v>
      </c>
      <c r="K166" s="35">
        <v>133.6</v>
      </c>
      <c r="L166" s="35">
        <v>120.5</v>
      </c>
      <c r="M166" s="35">
        <v>135.19999999999999</v>
      </c>
      <c r="N166" s="35">
        <v>128.5</v>
      </c>
      <c r="O166" s="35">
        <v>145.80000000000001</v>
      </c>
      <c r="P166" s="35">
        <v>139</v>
      </c>
      <c r="Q166" s="35">
        <v>148.19999999999999</v>
      </c>
      <c r="R166" s="35">
        <v>139.30000000000001</v>
      </c>
      <c r="S166" s="35">
        <v>132.1</v>
      </c>
      <c r="T166" s="35">
        <v>138.30000000000001</v>
      </c>
      <c r="U166" s="35">
        <v>132.6</v>
      </c>
      <c r="V166" s="35">
        <v>129.4</v>
      </c>
      <c r="W166" s="35">
        <v>131.9</v>
      </c>
      <c r="X166" s="35">
        <v>129.4</v>
      </c>
      <c r="Y166" s="35">
        <v>116</v>
      </c>
      <c r="Z166" s="35">
        <v>126.6</v>
      </c>
      <c r="AA166" s="35">
        <v>136.80000000000001</v>
      </c>
      <c r="AB166" s="35">
        <v>123.6</v>
      </c>
      <c r="AC166" s="35">
        <v>125.9</v>
      </c>
      <c r="AD166" s="35">
        <v>134.19999999999999</v>
      </c>
    </row>
    <row r="167" spans="1:30" x14ac:dyDescent="0.3">
      <c r="A167" s="35" t="s">
        <v>30</v>
      </c>
      <c r="B167" s="35">
        <v>2017</v>
      </c>
      <c r="C167" s="35" t="s">
        <v>41</v>
      </c>
      <c r="D167" s="35">
        <v>134.80000000000001</v>
      </c>
      <c r="E167" s="35">
        <v>143.1</v>
      </c>
      <c r="F167" s="35">
        <v>130</v>
      </c>
      <c r="G167" s="35">
        <v>139.4</v>
      </c>
      <c r="H167" s="35">
        <v>120.5</v>
      </c>
      <c r="I167" s="35">
        <v>148</v>
      </c>
      <c r="J167" s="35">
        <v>162.9</v>
      </c>
      <c r="K167" s="35">
        <v>137.4</v>
      </c>
      <c r="L167" s="35">
        <v>120.8</v>
      </c>
      <c r="M167" s="35">
        <v>134.69999999999999</v>
      </c>
      <c r="N167" s="35">
        <v>131.6</v>
      </c>
      <c r="O167" s="35">
        <v>148.69999999999999</v>
      </c>
      <c r="P167" s="35">
        <v>140.6</v>
      </c>
      <c r="Q167" s="35">
        <v>149</v>
      </c>
      <c r="R167" s="35">
        <v>145.30000000000001</v>
      </c>
      <c r="S167" s="35">
        <v>139.19999999999999</v>
      </c>
      <c r="T167" s="35">
        <v>144.5</v>
      </c>
      <c r="U167" s="35" t="s">
        <v>32</v>
      </c>
      <c r="V167" s="35">
        <v>136.4</v>
      </c>
      <c r="W167" s="35">
        <v>137.30000000000001</v>
      </c>
      <c r="X167" s="35">
        <v>133</v>
      </c>
      <c r="Y167" s="35">
        <v>120.3</v>
      </c>
      <c r="Z167" s="35">
        <v>131.5</v>
      </c>
      <c r="AA167" s="35">
        <v>140.19999999999999</v>
      </c>
      <c r="AB167" s="35">
        <v>125.4</v>
      </c>
      <c r="AC167" s="35">
        <v>129.69999999999999</v>
      </c>
      <c r="AD167" s="35">
        <v>137.80000000000001</v>
      </c>
    </row>
    <row r="168" spans="1:30" x14ac:dyDescent="0.3">
      <c r="A168" s="35" t="s">
        <v>33</v>
      </c>
      <c r="B168" s="35">
        <v>2017</v>
      </c>
      <c r="C168" s="35" t="s">
        <v>41</v>
      </c>
      <c r="D168" s="35">
        <v>133.19999999999999</v>
      </c>
      <c r="E168" s="35">
        <v>143.9</v>
      </c>
      <c r="F168" s="35">
        <v>128.30000000000001</v>
      </c>
      <c r="G168" s="35">
        <v>138.30000000000001</v>
      </c>
      <c r="H168" s="35">
        <v>114.1</v>
      </c>
      <c r="I168" s="35">
        <v>142.69999999999999</v>
      </c>
      <c r="J168" s="35">
        <v>179.8</v>
      </c>
      <c r="K168" s="35">
        <v>123.5</v>
      </c>
      <c r="L168" s="35">
        <v>122.1</v>
      </c>
      <c r="M168" s="35">
        <v>137.5</v>
      </c>
      <c r="N168" s="35">
        <v>124.6</v>
      </c>
      <c r="O168" s="35">
        <v>144.5</v>
      </c>
      <c r="P168" s="35">
        <v>140.5</v>
      </c>
      <c r="Q168" s="35">
        <v>152.1</v>
      </c>
      <c r="R168" s="35">
        <v>132.69999999999999</v>
      </c>
      <c r="S168" s="35">
        <v>124.3</v>
      </c>
      <c r="T168" s="35">
        <v>131.4</v>
      </c>
      <c r="U168" s="35">
        <v>134.4</v>
      </c>
      <c r="V168" s="35">
        <v>118.9</v>
      </c>
      <c r="W168" s="35">
        <v>127.7</v>
      </c>
      <c r="X168" s="35">
        <v>125.7</v>
      </c>
      <c r="Y168" s="35">
        <v>114.6</v>
      </c>
      <c r="Z168" s="35">
        <v>124.1</v>
      </c>
      <c r="AA168" s="35">
        <v>135.69999999999999</v>
      </c>
      <c r="AB168" s="35">
        <v>123.3</v>
      </c>
      <c r="AC168" s="35">
        <v>123.8</v>
      </c>
      <c r="AD168" s="35">
        <v>132.69999999999999</v>
      </c>
    </row>
    <row r="169" spans="1:30" x14ac:dyDescent="0.3">
      <c r="A169" s="35" t="s">
        <v>34</v>
      </c>
      <c r="B169" s="35">
        <v>2017</v>
      </c>
      <c r="C169" s="35" t="s">
        <v>41</v>
      </c>
      <c r="D169" s="35">
        <v>134.30000000000001</v>
      </c>
      <c r="E169" s="35">
        <v>143.4</v>
      </c>
      <c r="F169" s="35">
        <v>129.30000000000001</v>
      </c>
      <c r="G169" s="35">
        <v>139</v>
      </c>
      <c r="H169" s="35">
        <v>118.1</v>
      </c>
      <c r="I169" s="35">
        <v>145.5</v>
      </c>
      <c r="J169" s="35">
        <v>168.6</v>
      </c>
      <c r="K169" s="35">
        <v>132.69999999999999</v>
      </c>
      <c r="L169" s="35">
        <v>121.2</v>
      </c>
      <c r="M169" s="35">
        <v>135.6</v>
      </c>
      <c r="N169" s="35">
        <v>128.69999999999999</v>
      </c>
      <c r="O169" s="35">
        <v>146.80000000000001</v>
      </c>
      <c r="P169" s="35">
        <v>140.6</v>
      </c>
      <c r="Q169" s="35">
        <v>149.80000000000001</v>
      </c>
      <c r="R169" s="35">
        <v>140.30000000000001</v>
      </c>
      <c r="S169" s="35">
        <v>133</v>
      </c>
      <c r="T169" s="35">
        <v>139.30000000000001</v>
      </c>
      <c r="U169" s="35">
        <v>134.4</v>
      </c>
      <c r="V169" s="35">
        <v>129.80000000000001</v>
      </c>
      <c r="W169" s="35">
        <v>132.80000000000001</v>
      </c>
      <c r="X169" s="35">
        <v>130.19999999999999</v>
      </c>
      <c r="Y169" s="35">
        <v>117.3</v>
      </c>
      <c r="Z169" s="35">
        <v>127.3</v>
      </c>
      <c r="AA169" s="35">
        <v>137.6</v>
      </c>
      <c r="AB169" s="35">
        <v>124.5</v>
      </c>
      <c r="AC169" s="35">
        <v>126.8</v>
      </c>
      <c r="AD169" s="35">
        <v>135.4</v>
      </c>
    </row>
    <row r="170" spans="1:30" x14ac:dyDescent="0.3">
      <c r="A170" s="35" t="s">
        <v>30</v>
      </c>
      <c r="B170" s="35">
        <v>2017</v>
      </c>
      <c r="C170" s="35" t="s">
        <v>42</v>
      </c>
      <c r="D170" s="35">
        <v>135.19999999999999</v>
      </c>
      <c r="E170" s="35">
        <v>142</v>
      </c>
      <c r="F170" s="35">
        <v>130.5</v>
      </c>
      <c r="G170" s="35">
        <v>140.19999999999999</v>
      </c>
      <c r="H170" s="35">
        <v>120.7</v>
      </c>
      <c r="I170" s="35">
        <v>147.80000000000001</v>
      </c>
      <c r="J170" s="35">
        <v>154.5</v>
      </c>
      <c r="K170" s="35">
        <v>137.1</v>
      </c>
      <c r="L170" s="35">
        <v>121</v>
      </c>
      <c r="M170" s="35">
        <v>134.69999999999999</v>
      </c>
      <c r="N170" s="35">
        <v>131.69999999999999</v>
      </c>
      <c r="O170" s="35">
        <v>149.30000000000001</v>
      </c>
      <c r="P170" s="35">
        <v>139.6</v>
      </c>
      <c r="Q170" s="35">
        <v>149.80000000000001</v>
      </c>
      <c r="R170" s="35">
        <v>146.1</v>
      </c>
      <c r="S170" s="35">
        <v>139.69999999999999</v>
      </c>
      <c r="T170" s="35">
        <v>145.19999999999999</v>
      </c>
      <c r="U170" s="35" t="s">
        <v>32</v>
      </c>
      <c r="V170" s="35">
        <v>137.4</v>
      </c>
      <c r="W170" s="35">
        <v>137.9</v>
      </c>
      <c r="X170" s="35">
        <v>133.4</v>
      </c>
      <c r="Y170" s="35">
        <v>121.2</v>
      </c>
      <c r="Z170" s="35">
        <v>132.30000000000001</v>
      </c>
      <c r="AA170" s="35">
        <v>139.6</v>
      </c>
      <c r="AB170" s="35">
        <v>126.7</v>
      </c>
      <c r="AC170" s="35">
        <v>130.30000000000001</v>
      </c>
      <c r="AD170" s="35">
        <v>137.6</v>
      </c>
    </row>
    <row r="171" spans="1:30" x14ac:dyDescent="0.3">
      <c r="A171" s="35" t="s">
        <v>33</v>
      </c>
      <c r="B171" s="35">
        <v>2017</v>
      </c>
      <c r="C171" s="35" t="s">
        <v>42</v>
      </c>
      <c r="D171" s="35">
        <v>133.6</v>
      </c>
      <c r="E171" s="35">
        <v>143</v>
      </c>
      <c r="F171" s="35">
        <v>129.69999999999999</v>
      </c>
      <c r="G171" s="35">
        <v>138.69999999999999</v>
      </c>
      <c r="H171" s="35">
        <v>114.5</v>
      </c>
      <c r="I171" s="35">
        <v>137.5</v>
      </c>
      <c r="J171" s="35">
        <v>160.69999999999999</v>
      </c>
      <c r="K171" s="35">
        <v>124.5</v>
      </c>
      <c r="L171" s="35">
        <v>122.4</v>
      </c>
      <c r="M171" s="35">
        <v>137.30000000000001</v>
      </c>
      <c r="N171" s="35">
        <v>124.8</v>
      </c>
      <c r="O171" s="35">
        <v>145</v>
      </c>
      <c r="P171" s="35">
        <v>138</v>
      </c>
      <c r="Q171" s="35">
        <v>153.6</v>
      </c>
      <c r="R171" s="35">
        <v>133.30000000000001</v>
      </c>
      <c r="S171" s="35">
        <v>124.6</v>
      </c>
      <c r="T171" s="35">
        <v>132</v>
      </c>
      <c r="U171" s="35">
        <v>135.69999999999999</v>
      </c>
      <c r="V171" s="35">
        <v>120.6</v>
      </c>
      <c r="W171" s="35">
        <v>128.1</v>
      </c>
      <c r="X171" s="35">
        <v>126.1</v>
      </c>
      <c r="Y171" s="35">
        <v>115.7</v>
      </c>
      <c r="Z171" s="35">
        <v>124.5</v>
      </c>
      <c r="AA171" s="35">
        <v>135.9</v>
      </c>
      <c r="AB171" s="35">
        <v>124.4</v>
      </c>
      <c r="AC171" s="35">
        <v>124.5</v>
      </c>
      <c r="AD171" s="35">
        <v>132.4</v>
      </c>
    </row>
    <row r="172" spans="1:30" x14ac:dyDescent="0.3">
      <c r="A172" s="35" t="s">
        <v>34</v>
      </c>
      <c r="B172" s="35">
        <v>2017</v>
      </c>
      <c r="C172" s="35" t="s">
        <v>42</v>
      </c>
      <c r="D172" s="35">
        <v>134.69999999999999</v>
      </c>
      <c r="E172" s="35">
        <v>142.4</v>
      </c>
      <c r="F172" s="35">
        <v>130.19999999999999</v>
      </c>
      <c r="G172" s="35">
        <v>139.6</v>
      </c>
      <c r="H172" s="35">
        <v>118.4</v>
      </c>
      <c r="I172" s="35">
        <v>143</v>
      </c>
      <c r="J172" s="35">
        <v>156.6</v>
      </c>
      <c r="K172" s="35">
        <v>132.9</v>
      </c>
      <c r="L172" s="35">
        <v>121.5</v>
      </c>
      <c r="M172" s="35">
        <v>135.6</v>
      </c>
      <c r="N172" s="35">
        <v>128.80000000000001</v>
      </c>
      <c r="O172" s="35">
        <v>147.30000000000001</v>
      </c>
      <c r="P172" s="35">
        <v>139</v>
      </c>
      <c r="Q172" s="35">
        <v>150.80000000000001</v>
      </c>
      <c r="R172" s="35">
        <v>141.1</v>
      </c>
      <c r="S172" s="35">
        <v>133.4</v>
      </c>
      <c r="T172" s="35">
        <v>140</v>
      </c>
      <c r="U172" s="35">
        <v>135.69999999999999</v>
      </c>
      <c r="V172" s="35">
        <v>131</v>
      </c>
      <c r="W172" s="35">
        <v>133.30000000000001</v>
      </c>
      <c r="X172" s="35">
        <v>130.6</v>
      </c>
      <c r="Y172" s="35">
        <v>118.3</v>
      </c>
      <c r="Z172" s="35">
        <v>127.9</v>
      </c>
      <c r="AA172" s="35">
        <v>137.4</v>
      </c>
      <c r="AB172" s="35">
        <v>125.7</v>
      </c>
      <c r="AC172" s="35">
        <v>127.5</v>
      </c>
      <c r="AD172" s="35">
        <v>135.19999999999999</v>
      </c>
    </row>
    <row r="173" spans="1:30" x14ac:dyDescent="0.3">
      <c r="A173" s="35" t="s">
        <v>30</v>
      </c>
      <c r="B173" s="35">
        <v>2017</v>
      </c>
      <c r="C173" s="35" t="s">
        <v>43</v>
      </c>
      <c r="D173" s="35">
        <v>135.9</v>
      </c>
      <c r="E173" s="35">
        <v>141.9</v>
      </c>
      <c r="F173" s="35">
        <v>131</v>
      </c>
      <c r="G173" s="35">
        <v>141.5</v>
      </c>
      <c r="H173" s="35">
        <v>121.4</v>
      </c>
      <c r="I173" s="35">
        <v>146.69999999999999</v>
      </c>
      <c r="J173" s="35">
        <v>157.1</v>
      </c>
      <c r="K173" s="35">
        <v>136.4</v>
      </c>
      <c r="L173" s="35">
        <v>121.4</v>
      </c>
      <c r="M173" s="35">
        <v>135.6</v>
      </c>
      <c r="N173" s="35">
        <v>131.30000000000001</v>
      </c>
      <c r="O173" s="35">
        <v>150.30000000000001</v>
      </c>
      <c r="P173" s="35">
        <v>140.4</v>
      </c>
      <c r="Q173" s="35">
        <v>150.5</v>
      </c>
      <c r="R173" s="35">
        <v>147.19999999999999</v>
      </c>
      <c r="S173" s="35">
        <v>140.6</v>
      </c>
      <c r="T173" s="35">
        <v>146.19999999999999</v>
      </c>
      <c r="U173" s="35" t="s">
        <v>32</v>
      </c>
      <c r="V173" s="35">
        <v>138.1</v>
      </c>
      <c r="W173" s="35">
        <v>138.4</v>
      </c>
      <c r="X173" s="35">
        <v>134.19999999999999</v>
      </c>
      <c r="Y173" s="35">
        <v>121</v>
      </c>
      <c r="Z173" s="35">
        <v>133</v>
      </c>
      <c r="AA173" s="35">
        <v>140.1</v>
      </c>
      <c r="AB173" s="35">
        <v>127.4</v>
      </c>
      <c r="AC173" s="35">
        <v>130.69999999999999</v>
      </c>
      <c r="AD173" s="35">
        <v>138.30000000000001</v>
      </c>
    </row>
    <row r="174" spans="1:30" x14ac:dyDescent="0.3">
      <c r="A174" s="35" t="s">
        <v>33</v>
      </c>
      <c r="B174" s="35">
        <v>2017</v>
      </c>
      <c r="C174" s="35" t="s">
        <v>43</v>
      </c>
      <c r="D174" s="35">
        <v>133.9</v>
      </c>
      <c r="E174" s="35">
        <v>142.80000000000001</v>
      </c>
      <c r="F174" s="35">
        <v>131.4</v>
      </c>
      <c r="G174" s="35">
        <v>139.1</v>
      </c>
      <c r="H174" s="35">
        <v>114.9</v>
      </c>
      <c r="I174" s="35">
        <v>135.6</v>
      </c>
      <c r="J174" s="35">
        <v>173.2</v>
      </c>
      <c r="K174" s="35">
        <v>124.1</v>
      </c>
      <c r="L174" s="35">
        <v>122.6</v>
      </c>
      <c r="M174" s="35">
        <v>137.80000000000001</v>
      </c>
      <c r="N174" s="35">
        <v>125.1</v>
      </c>
      <c r="O174" s="35">
        <v>145.5</v>
      </c>
      <c r="P174" s="35">
        <v>139.69999999999999</v>
      </c>
      <c r="Q174" s="35">
        <v>154.6</v>
      </c>
      <c r="R174" s="35">
        <v>134</v>
      </c>
      <c r="S174" s="35">
        <v>124.9</v>
      </c>
      <c r="T174" s="35">
        <v>132.6</v>
      </c>
      <c r="U174" s="35">
        <v>137.30000000000001</v>
      </c>
      <c r="V174" s="35">
        <v>122.6</v>
      </c>
      <c r="W174" s="35">
        <v>128.30000000000001</v>
      </c>
      <c r="X174" s="35">
        <v>126.6</v>
      </c>
      <c r="Y174" s="35">
        <v>115</v>
      </c>
      <c r="Z174" s="35">
        <v>124.8</v>
      </c>
      <c r="AA174" s="35">
        <v>136.30000000000001</v>
      </c>
      <c r="AB174" s="35">
        <v>124.6</v>
      </c>
      <c r="AC174" s="35">
        <v>124.5</v>
      </c>
      <c r="AD174" s="35">
        <v>133.5</v>
      </c>
    </row>
    <row r="175" spans="1:30" x14ac:dyDescent="0.3">
      <c r="A175" s="35" t="s">
        <v>34</v>
      </c>
      <c r="B175" s="35">
        <v>2017</v>
      </c>
      <c r="C175" s="35" t="s">
        <v>43</v>
      </c>
      <c r="D175" s="35">
        <v>135.30000000000001</v>
      </c>
      <c r="E175" s="35">
        <v>142.19999999999999</v>
      </c>
      <c r="F175" s="35">
        <v>131.19999999999999</v>
      </c>
      <c r="G175" s="35">
        <v>140.6</v>
      </c>
      <c r="H175" s="35">
        <v>119</v>
      </c>
      <c r="I175" s="35">
        <v>141.5</v>
      </c>
      <c r="J175" s="35">
        <v>162.6</v>
      </c>
      <c r="K175" s="35">
        <v>132.30000000000001</v>
      </c>
      <c r="L175" s="35">
        <v>121.8</v>
      </c>
      <c r="M175" s="35">
        <v>136.30000000000001</v>
      </c>
      <c r="N175" s="35">
        <v>128.69999999999999</v>
      </c>
      <c r="O175" s="35">
        <v>148.1</v>
      </c>
      <c r="P175" s="35">
        <v>140.1</v>
      </c>
      <c r="Q175" s="35">
        <v>151.6</v>
      </c>
      <c r="R175" s="35">
        <v>142</v>
      </c>
      <c r="S175" s="35">
        <v>134.1</v>
      </c>
      <c r="T175" s="35">
        <v>140.80000000000001</v>
      </c>
      <c r="U175" s="35">
        <v>137.30000000000001</v>
      </c>
      <c r="V175" s="35">
        <v>132.19999999999999</v>
      </c>
      <c r="W175" s="35">
        <v>133.6</v>
      </c>
      <c r="X175" s="35">
        <v>131.30000000000001</v>
      </c>
      <c r="Y175" s="35">
        <v>117.8</v>
      </c>
      <c r="Z175" s="35">
        <v>128.4</v>
      </c>
      <c r="AA175" s="35">
        <v>137.9</v>
      </c>
      <c r="AB175" s="35">
        <v>126.2</v>
      </c>
      <c r="AC175" s="35">
        <v>127.7</v>
      </c>
      <c r="AD175" s="35">
        <v>136.1</v>
      </c>
    </row>
    <row r="176" spans="1:30" x14ac:dyDescent="0.3">
      <c r="A176" s="35" t="s">
        <v>30</v>
      </c>
      <c r="B176" s="35">
        <v>2017</v>
      </c>
      <c r="C176" s="35" t="s">
        <v>44</v>
      </c>
      <c r="D176" s="35">
        <v>136.30000000000001</v>
      </c>
      <c r="E176" s="35">
        <v>142.5</v>
      </c>
      <c r="F176" s="35">
        <v>140.5</v>
      </c>
      <c r="G176" s="35">
        <v>141.5</v>
      </c>
      <c r="H176" s="35">
        <v>121.6</v>
      </c>
      <c r="I176" s="35">
        <v>147.30000000000001</v>
      </c>
      <c r="J176" s="35">
        <v>168</v>
      </c>
      <c r="K176" s="35">
        <v>135.80000000000001</v>
      </c>
      <c r="L176" s="35">
        <v>122.5</v>
      </c>
      <c r="M176" s="35">
        <v>136</v>
      </c>
      <c r="N176" s="35">
        <v>131.9</v>
      </c>
      <c r="O176" s="35">
        <v>151.4</v>
      </c>
      <c r="P176" s="35">
        <v>142.4</v>
      </c>
      <c r="Q176" s="35">
        <v>152.1</v>
      </c>
      <c r="R176" s="35">
        <v>148.19999999999999</v>
      </c>
      <c r="S176" s="35">
        <v>141.5</v>
      </c>
      <c r="T176" s="35">
        <v>147.30000000000001</v>
      </c>
      <c r="U176" s="35" t="s">
        <v>32</v>
      </c>
      <c r="V176" s="35">
        <v>141.1</v>
      </c>
      <c r="W176" s="35">
        <v>139.4</v>
      </c>
      <c r="X176" s="35">
        <v>135.80000000000001</v>
      </c>
      <c r="Y176" s="35">
        <v>121.6</v>
      </c>
      <c r="Z176" s="35">
        <v>133.69999999999999</v>
      </c>
      <c r="AA176" s="35">
        <v>141.5</v>
      </c>
      <c r="AB176" s="35">
        <v>128.1</v>
      </c>
      <c r="AC176" s="35">
        <v>131.69999999999999</v>
      </c>
      <c r="AD176" s="35">
        <v>140</v>
      </c>
    </row>
    <row r="177" spans="1:30" x14ac:dyDescent="0.3">
      <c r="A177" s="35" t="s">
        <v>33</v>
      </c>
      <c r="B177" s="35">
        <v>2017</v>
      </c>
      <c r="C177" s="35" t="s">
        <v>44</v>
      </c>
      <c r="D177" s="35">
        <v>134.30000000000001</v>
      </c>
      <c r="E177" s="35">
        <v>142.1</v>
      </c>
      <c r="F177" s="35">
        <v>146.69999999999999</v>
      </c>
      <c r="G177" s="35">
        <v>139.5</v>
      </c>
      <c r="H177" s="35">
        <v>115.2</v>
      </c>
      <c r="I177" s="35">
        <v>136.4</v>
      </c>
      <c r="J177" s="35">
        <v>185.2</v>
      </c>
      <c r="K177" s="35">
        <v>122.2</v>
      </c>
      <c r="L177" s="35">
        <v>123.9</v>
      </c>
      <c r="M177" s="35">
        <v>138.30000000000001</v>
      </c>
      <c r="N177" s="35">
        <v>125.4</v>
      </c>
      <c r="O177" s="35">
        <v>146</v>
      </c>
      <c r="P177" s="35">
        <v>141.5</v>
      </c>
      <c r="Q177" s="35">
        <v>156.19999999999999</v>
      </c>
      <c r="R177" s="35">
        <v>135</v>
      </c>
      <c r="S177" s="35">
        <v>125.4</v>
      </c>
      <c r="T177" s="35">
        <v>133.5</v>
      </c>
      <c r="U177" s="35">
        <v>138.6</v>
      </c>
      <c r="V177" s="35">
        <v>125.7</v>
      </c>
      <c r="W177" s="35">
        <v>128.80000000000001</v>
      </c>
      <c r="X177" s="35">
        <v>127.4</v>
      </c>
      <c r="Y177" s="35">
        <v>115.3</v>
      </c>
      <c r="Z177" s="35">
        <v>125.1</v>
      </c>
      <c r="AA177" s="35">
        <v>136.6</v>
      </c>
      <c r="AB177" s="35">
        <v>124.9</v>
      </c>
      <c r="AC177" s="35">
        <v>124.9</v>
      </c>
      <c r="AD177" s="35">
        <v>134.80000000000001</v>
      </c>
    </row>
    <row r="178" spans="1:30" x14ac:dyDescent="0.3">
      <c r="A178" s="35" t="s">
        <v>34</v>
      </c>
      <c r="B178" s="35">
        <v>2017</v>
      </c>
      <c r="C178" s="35" t="s">
        <v>44</v>
      </c>
      <c r="D178" s="35">
        <v>135.69999999999999</v>
      </c>
      <c r="E178" s="35">
        <v>142.4</v>
      </c>
      <c r="F178" s="35">
        <v>142.9</v>
      </c>
      <c r="G178" s="35">
        <v>140.80000000000001</v>
      </c>
      <c r="H178" s="35">
        <v>119.2</v>
      </c>
      <c r="I178" s="35">
        <v>142.19999999999999</v>
      </c>
      <c r="J178" s="35">
        <v>173.8</v>
      </c>
      <c r="K178" s="35">
        <v>131.19999999999999</v>
      </c>
      <c r="L178" s="35">
        <v>123</v>
      </c>
      <c r="M178" s="35">
        <v>136.80000000000001</v>
      </c>
      <c r="N178" s="35">
        <v>129.19999999999999</v>
      </c>
      <c r="O178" s="35">
        <v>148.9</v>
      </c>
      <c r="P178" s="35">
        <v>142.1</v>
      </c>
      <c r="Q178" s="35">
        <v>153.19999999999999</v>
      </c>
      <c r="R178" s="35">
        <v>143</v>
      </c>
      <c r="S178" s="35">
        <v>134.80000000000001</v>
      </c>
      <c r="T178" s="35">
        <v>141.80000000000001</v>
      </c>
      <c r="U178" s="35">
        <v>138.6</v>
      </c>
      <c r="V178" s="35">
        <v>135.30000000000001</v>
      </c>
      <c r="W178" s="35">
        <v>134.4</v>
      </c>
      <c r="X178" s="35">
        <v>132.6</v>
      </c>
      <c r="Y178" s="35">
        <v>118.3</v>
      </c>
      <c r="Z178" s="35">
        <v>128.9</v>
      </c>
      <c r="AA178" s="35">
        <v>138.6</v>
      </c>
      <c r="AB178" s="35">
        <v>126.8</v>
      </c>
      <c r="AC178" s="35">
        <v>128.4</v>
      </c>
      <c r="AD178" s="35">
        <v>137.6</v>
      </c>
    </row>
    <row r="179" spans="1:30" x14ac:dyDescent="0.3">
      <c r="A179" s="35" t="s">
        <v>30</v>
      </c>
      <c r="B179" s="35">
        <v>2017</v>
      </c>
      <c r="C179" s="35" t="s">
        <v>45</v>
      </c>
      <c r="D179" s="35">
        <v>136.4</v>
      </c>
      <c r="E179" s="35">
        <v>143.69999999999999</v>
      </c>
      <c r="F179" s="35">
        <v>144.80000000000001</v>
      </c>
      <c r="G179" s="35">
        <v>141.9</v>
      </c>
      <c r="H179" s="35">
        <v>123.1</v>
      </c>
      <c r="I179" s="35">
        <v>147.19999999999999</v>
      </c>
      <c r="J179" s="35">
        <v>161</v>
      </c>
      <c r="K179" s="35">
        <v>133.80000000000001</v>
      </c>
      <c r="L179" s="35">
        <v>121.9</v>
      </c>
      <c r="M179" s="35">
        <v>135.80000000000001</v>
      </c>
      <c r="N179" s="35">
        <v>131.1</v>
      </c>
      <c r="O179" s="35">
        <v>151.4</v>
      </c>
      <c r="P179" s="35">
        <v>141.5</v>
      </c>
      <c r="Q179" s="35">
        <v>153.19999999999999</v>
      </c>
      <c r="R179" s="35">
        <v>148</v>
      </c>
      <c r="S179" s="35">
        <v>141.9</v>
      </c>
      <c r="T179" s="35">
        <v>147.19999999999999</v>
      </c>
      <c r="U179" s="35" t="s">
        <v>32</v>
      </c>
      <c r="V179" s="35">
        <v>142.6</v>
      </c>
      <c r="W179" s="35">
        <v>139.5</v>
      </c>
      <c r="X179" s="35">
        <v>136.1</v>
      </c>
      <c r="Y179" s="35">
        <v>122</v>
      </c>
      <c r="Z179" s="35">
        <v>133.4</v>
      </c>
      <c r="AA179" s="35">
        <v>141.1</v>
      </c>
      <c r="AB179" s="35">
        <v>127.8</v>
      </c>
      <c r="AC179" s="35">
        <v>131.9</v>
      </c>
      <c r="AD179" s="35">
        <v>139.80000000000001</v>
      </c>
    </row>
    <row r="180" spans="1:30" x14ac:dyDescent="0.3">
      <c r="A180" s="35" t="s">
        <v>33</v>
      </c>
      <c r="B180" s="35">
        <v>2017</v>
      </c>
      <c r="C180" s="35" t="s">
        <v>45</v>
      </c>
      <c r="D180" s="35">
        <v>134.4</v>
      </c>
      <c r="E180" s="35">
        <v>142.6</v>
      </c>
      <c r="F180" s="35">
        <v>145.9</v>
      </c>
      <c r="G180" s="35">
        <v>139.5</v>
      </c>
      <c r="H180" s="35">
        <v>115.9</v>
      </c>
      <c r="I180" s="35">
        <v>135</v>
      </c>
      <c r="J180" s="35">
        <v>163.19999999999999</v>
      </c>
      <c r="K180" s="35">
        <v>119.8</v>
      </c>
      <c r="L180" s="35">
        <v>120.7</v>
      </c>
      <c r="M180" s="35">
        <v>139.69999999999999</v>
      </c>
      <c r="N180" s="35">
        <v>125.7</v>
      </c>
      <c r="O180" s="35">
        <v>146.30000000000001</v>
      </c>
      <c r="P180" s="35">
        <v>138.80000000000001</v>
      </c>
      <c r="Q180" s="35">
        <v>157</v>
      </c>
      <c r="R180" s="35">
        <v>135.6</v>
      </c>
      <c r="S180" s="35">
        <v>125.6</v>
      </c>
      <c r="T180" s="35">
        <v>134</v>
      </c>
      <c r="U180" s="35">
        <v>139.1</v>
      </c>
      <c r="V180" s="35">
        <v>126.8</v>
      </c>
      <c r="W180" s="35">
        <v>129.30000000000001</v>
      </c>
      <c r="X180" s="35">
        <v>128.19999999999999</v>
      </c>
      <c r="Y180" s="35">
        <v>115.3</v>
      </c>
      <c r="Z180" s="35">
        <v>125.6</v>
      </c>
      <c r="AA180" s="35">
        <v>136.69999999999999</v>
      </c>
      <c r="AB180" s="35">
        <v>124.6</v>
      </c>
      <c r="AC180" s="35">
        <v>125.1</v>
      </c>
      <c r="AD180" s="35">
        <v>134.1</v>
      </c>
    </row>
    <row r="181" spans="1:30" x14ac:dyDescent="0.3">
      <c r="A181" s="35" t="s">
        <v>34</v>
      </c>
      <c r="B181" s="35">
        <v>2017</v>
      </c>
      <c r="C181" s="35" t="s">
        <v>45</v>
      </c>
      <c r="D181" s="35">
        <v>135.80000000000001</v>
      </c>
      <c r="E181" s="35">
        <v>143.30000000000001</v>
      </c>
      <c r="F181" s="35">
        <v>145.19999999999999</v>
      </c>
      <c r="G181" s="35">
        <v>141</v>
      </c>
      <c r="H181" s="35">
        <v>120.5</v>
      </c>
      <c r="I181" s="35">
        <v>141.5</v>
      </c>
      <c r="J181" s="35">
        <v>161.69999999999999</v>
      </c>
      <c r="K181" s="35">
        <v>129.1</v>
      </c>
      <c r="L181" s="35">
        <v>121.5</v>
      </c>
      <c r="M181" s="35">
        <v>137.1</v>
      </c>
      <c r="N181" s="35">
        <v>128.80000000000001</v>
      </c>
      <c r="O181" s="35">
        <v>149</v>
      </c>
      <c r="P181" s="35">
        <v>140.5</v>
      </c>
      <c r="Q181" s="35">
        <v>154.19999999999999</v>
      </c>
      <c r="R181" s="35">
        <v>143.1</v>
      </c>
      <c r="S181" s="35">
        <v>135.1</v>
      </c>
      <c r="T181" s="35">
        <v>142</v>
      </c>
      <c r="U181" s="35">
        <v>139.1</v>
      </c>
      <c r="V181" s="35">
        <v>136.6</v>
      </c>
      <c r="W181" s="35">
        <v>134.69999999999999</v>
      </c>
      <c r="X181" s="35">
        <v>133.1</v>
      </c>
      <c r="Y181" s="35">
        <v>118.5</v>
      </c>
      <c r="Z181" s="35">
        <v>129</v>
      </c>
      <c r="AA181" s="35">
        <v>138.5</v>
      </c>
      <c r="AB181" s="35">
        <v>126.5</v>
      </c>
      <c r="AC181" s="35">
        <v>128.6</v>
      </c>
      <c r="AD181" s="35">
        <v>137.19999999999999</v>
      </c>
    </row>
    <row r="182" spans="1:30" x14ac:dyDescent="0.3">
      <c r="A182" s="35" t="s">
        <v>30</v>
      </c>
      <c r="B182" s="35">
        <v>2018</v>
      </c>
      <c r="C182" s="35" t="s">
        <v>31</v>
      </c>
      <c r="D182" s="35">
        <v>136.6</v>
      </c>
      <c r="E182" s="35">
        <v>144.4</v>
      </c>
      <c r="F182" s="35">
        <v>143.80000000000001</v>
      </c>
      <c r="G182" s="35">
        <v>142</v>
      </c>
      <c r="H182" s="35">
        <v>123.2</v>
      </c>
      <c r="I182" s="35">
        <v>147.9</v>
      </c>
      <c r="J182" s="35">
        <v>152.1</v>
      </c>
      <c r="K182" s="35">
        <v>131.80000000000001</v>
      </c>
      <c r="L182" s="35">
        <v>119.5</v>
      </c>
      <c r="M182" s="35">
        <v>136</v>
      </c>
      <c r="N182" s="35">
        <v>131.19999999999999</v>
      </c>
      <c r="O182" s="35">
        <v>151.80000000000001</v>
      </c>
      <c r="P182" s="35">
        <v>140.4</v>
      </c>
      <c r="Q182" s="35">
        <v>153.6</v>
      </c>
      <c r="R182" s="35">
        <v>148.30000000000001</v>
      </c>
      <c r="S182" s="35">
        <v>142.30000000000001</v>
      </c>
      <c r="T182" s="35">
        <v>147.5</v>
      </c>
      <c r="U182" s="35" t="s">
        <v>32</v>
      </c>
      <c r="V182" s="35">
        <v>142.30000000000001</v>
      </c>
      <c r="W182" s="35">
        <v>139.80000000000001</v>
      </c>
      <c r="X182" s="35">
        <v>136</v>
      </c>
      <c r="Y182" s="35">
        <v>122.7</v>
      </c>
      <c r="Z182" s="35">
        <v>134.30000000000001</v>
      </c>
      <c r="AA182" s="35">
        <v>141.6</v>
      </c>
      <c r="AB182" s="35">
        <v>128.6</v>
      </c>
      <c r="AC182" s="35">
        <v>132.30000000000001</v>
      </c>
      <c r="AD182" s="35">
        <v>139.30000000000001</v>
      </c>
    </row>
    <row r="183" spans="1:30" x14ac:dyDescent="0.3">
      <c r="A183" s="35" t="s">
        <v>33</v>
      </c>
      <c r="B183" s="35">
        <v>2018</v>
      </c>
      <c r="C183" s="35" t="s">
        <v>31</v>
      </c>
      <c r="D183" s="35">
        <v>134.6</v>
      </c>
      <c r="E183" s="35">
        <v>143.69999999999999</v>
      </c>
      <c r="F183" s="35">
        <v>143.6</v>
      </c>
      <c r="G183" s="35">
        <v>139.6</v>
      </c>
      <c r="H183" s="35">
        <v>116.4</v>
      </c>
      <c r="I183" s="35">
        <v>133.80000000000001</v>
      </c>
      <c r="J183" s="35">
        <v>150.5</v>
      </c>
      <c r="K183" s="35">
        <v>118.4</v>
      </c>
      <c r="L183" s="35">
        <v>117.3</v>
      </c>
      <c r="M183" s="35">
        <v>140.5</v>
      </c>
      <c r="N183" s="35">
        <v>125.9</v>
      </c>
      <c r="O183" s="35">
        <v>146.80000000000001</v>
      </c>
      <c r="P183" s="35">
        <v>137.19999999999999</v>
      </c>
      <c r="Q183" s="35">
        <v>157.69999999999999</v>
      </c>
      <c r="R183" s="35">
        <v>136</v>
      </c>
      <c r="S183" s="35">
        <v>125.9</v>
      </c>
      <c r="T183" s="35">
        <v>134.4</v>
      </c>
      <c r="U183" s="35">
        <v>140.4</v>
      </c>
      <c r="V183" s="35">
        <v>127.3</v>
      </c>
      <c r="W183" s="35">
        <v>129.5</v>
      </c>
      <c r="X183" s="35">
        <v>129</v>
      </c>
      <c r="Y183" s="35">
        <v>116.3</v>
      </c>
      <c r="Z183" s="35">
        <v>126.2</v>
      </c>
      <c r="AA183" s="35">
        <v>137.1</v>
      </c>
      <c r="AB183" s="35">
        <v>125.5</v>
      </c>
      <c r="AC183" s="35">
        <v>125.8</v>
      </c>
      <c r="AD183" s="35">
        <v>134.1</v>
      </c>
    </row>
    <row r="184" spans="1:30" x14ac:dyDescent="0.3">
      <c r="A184" s="35" t="s">
        <v>34</v>
      </c>
      <c r="B184" s="35">
        <v>2018</v>
      </c>
      <c r="C184" s="35" t="s">
        <v>31</v>
      </c>
      <c r="D184" s="35">
        <v>136</v>
      </c>
      <c r="E184" s="35">
        <v>144.19999999999999</v>
      </c>
      <c r="F184" s="35">
        <v>143.69999999999999</v>
      </c>
      <c r="G184" s="35">
        <v>141.1</v>
      </c>
      <c r="H184" s="35">
        <v>120.7</v>
      </c>
      <c r="I184" s="35">
        <v>141.30000000000001</v>
      </c>
      <c r="J184" s="35">
        <v>151.6</v>
      </c>
      <c r="K184" s="35">
        <v>127.3</v>
      </c>
      <c r="L184" s="35">
        <v>118.8</v>
      </c>
      <c r="M184" s="35">
        <v>137.5</v>
      </c>
      <c r="N184" s="35">
        <v>129</v>
      </c>
      <c r="O184" s="35">
        <v>149.5</v>
      </c>
      <c r="P184" s="35">
        <v>139.19999999999999</v>
      </c>
      <c r="Q184" s="35">
        <v>154.69999999999999</v>
      </c>
      <c r="R184" s="35">
        <v>143.5</v>
      </c>
      <c r="S184" s="35">
        <v>135.5</v>
      </c>
      <c r="T184" s="35">
        <v>142.30000000000001</v>
      </c>
      <c r="U184" s="35">
        <v>140.4</v>
      </c>
      <c r="V184" s="35">
        <v>136.6</v>
      </c>
      <c r="W184" s="35">
        <v>134.9</v>
      </c>
      <c r="X184" s="35">
        <v>133.30000000000001</v>
      </c>
      <c r="Y184" s="35">
        <v>119.3</v>
      </c>
      <c r="Z184" s="35">
        <v>129.69999999999999</v>
      </c>
      <c r="AA184" s="35">
        <v>139</v>
      </c>
      <c r="AB184" s="35">
        <v>127.3</v>
      </c>
      <c r="AC184" s="35">
        <v>129.1</v>
      </c>
      <c r="AD184" s="35">
        <v>136.9</v>
      </c>
    </row>
    <row r="185" spans="1:30" x14ac:dyDescent="0.3">
      <c r="A185" s="35" t="s">
        <v>30</v>
      </c>
      <c r="B185" s="35">
        <v>2018</v>
      </c>
      <c r="C185" s="35" t="s">
        <v>35</v>
      </c>
      <c r="D185" s="35">
        <v>136.4</v>
      </c>
      <c r="E185" s="35">
        <v>143.69999999999999</v>
      </c>
      <c r="F185" s="35">
        <v>140.6</v>
      </c>
      <c r="G185" s="35">
        <v>141.5</v>
      </c>
      <c r="H185" s="35">
        <v>122.9</v>
      </c>
      <c r="I185" s="35">
        <v>149.4</v>
      </c>
      <c r="J185" s="35">
        <v>142.4</v>
      </c>
      <c r="K185" s="35">
        <v>130.19999999999999</v>
      </c>
      <c r="L185" s="35">
        <v>117.9</v>
      </c>
      <c r="M185" s="35">
        <v>135.6</v>
      </c>
      <c r="N185" s="35">
        <v>130.5</v>
      </c>
      <c r="O185" s="35">
        <v>151.69999999999999</v>
      </c>
      <c r="P185" s="35">
        <v>138.69999999999999</v>
      </c>
      <c r="Q185" s="35">
        <v>153.30000000000001</v>
      </c>
      <c r="R185" s="35">
        <v>148.69999999999999</v>
      </c>
      <c r="S185" s="35">
        <v>142.4</v>
      </c>
      <c r="T185" s="35">
        <v>147.80000000000001</v>
      </c>
      <c r="U185" s="35" t="s">
        <v>32</v>
      </c>
      <c r="V185" s="35">
        <v>142.4</v>
      </c>
      <c r="W185" s="35">
        <v>139.9</v>
      </c>
      <c r="X185" s="35">
        <v>136.19999999999999</v>
      </c>
      <c r="Y185" s="35">
        <v>123.3</v>
      </c>
      <c r="Z185" s="35">
        <v>134.30000000000001</v>
      </c>
      <c r="AA185" s="35">
        <v>141.5</v>
      </c>
      <c r="AB185" s="35">
        <v>128.80000000000001</v>
      </c>
      <c r="AC185" s="35">
        <v>132.5</v>
      </c>
      <c r="AD185" s="35">
        <v>138.5</v>
      </c>
    </row>
    <row r="186" spans="1:30" x14ac:dyDescent="0.3">
      <c r="A186" s="35" t="s">
        <v>33</v>
      </c>
      <c r="B186" s="35">
        <v>2018</v>
      </c>
      <c r="C186" s="35" t="s">
        <v>35</v>
      </c>
      <c r="D186" s="35">
        <v>134.80000000000001</v>
      </c>
      <c r="E186" s="35">
        <v>143</v>
      </c>
      <c r="F186" s="35">
        <v>139.9</v>
      </c>
      <c r="G186" s="35">
        <v>139.9</v>
      </c>
      <c r="H186" s="35">
        <v>116.2</v>
      </c>
      <c r="I186" s="35">
        <v>135.5</v>
      </c>
      <c r="J186" s="35">
        <v>136.9</v>
      </c>
      <c r="K186" s="35">
        <v>117</v>
      </c>
      <c r="L186" s="35">
        <v>115.4</v>
      </c>
      <c r="M186" s="35">
        <v>140.69999999999999</v>
      </c>
      <c r="N186" s="35">
        <v>125.9</v>
      </c>
      <c r="O186" s="35">
        <v>147.1</v>
      </c>
      <c r="P186" s="35">
        <v>135.6</v>
      </c>
      <c r="Q186" s="35">
        <v>159.30000000000001</v>
      </c>
      <c r="R186" s="35">
        <v>136.30000000000001</v>
      </c>
      <c r="S186" s="35">
        <v>126.1</v>
      </c>
      <c r="T186" s="35">
        <v>134.69999999999999</v>
      </c>
      <c r="U186" s="35">
        <v>141.30000000000001</v>
      </c>
      <c r="V186" s="35">
        <v>127.3</v>
      </c>
      <c r="W186" s="35">
        <v>129.9</v>
      </c>
      <c r="X186" s="35">
        <v>129.80000000000001</v>
      </c>
      <c r="Y186" s="35">
        <v>117.4</v>
      </c>
      <c r="Z186" s="35">
        <v>126.5</v>
      </c>
      <c r="AA186" s="35">
        <v>137.19999999999999</v>
      </c>
      <c r="AB186" s="35">
        <v>126.2</v>
      </c>
      <c r="AC186" s="35">
        <v>126.5</v>
      </c>
      <c r="AD186" s="35">
        <v>134</v>
      </c>
    </row>
    <row r="187" spans="1:30" x14ac:dyDescent="0.3">
      <c r="A187" s="35" t="s">
        <v>34</v>
      </c>
      <c r="B187" s="35">
        <v>2018</v>
      </c>
      <c r="C187" s="35" t="s">
        <v>35</v>
      </c>
      <c r="D187" s="35">
        <v>135.9</v>
      </c>
      <c r="E187" s="35">
        <v>143.5</v>
      </c>
      <c r="F187" s="35">
        <v>140.30000000000001</v>
      </c>
      <c r="G187" s="35">
        <v>140.9</v>
      </c>
      <c r="H187" s="35">
        <v>120.4</v>
      </c>
      <c r="I187" s="35">
        <v>142.9</v>
      </c>
      <c r="J187" s="35">
        <v>140.5</v>
      </c>
      <c r="K187" s="35">
        <v>125.8</v>
      </c>
      <c r="L187" s="35">
        <v>117.1</v>
      </c>
      <c r="M187" s="35">
        <v>137.30000000000001</v>
      </c>
      <c r="N187" s="35">
        <v>128.6</v>
      </c>
      <c r="O187" s="35">
        <v>149.6</v>
      </c>
      <c r="P187" s="35">
        <v>137.6</v>
      </c>
      <c r="Q187" s="35">
        <v>154.9</v>
      </c>
      <c r="R187" s="35">
        <v>143.80000000000001</v>
      </c>
      <c r="S187" s="35">
        <v>135.6</v>
      </c>
      <c r="T187" s="35">
        <v>142.6</v>
      </c>
      <c r="U187" s="35">
        <v>141.30000000000001</v>
      </c>
      <c r="V187" s="35">
        <v>136.69999999999999</v>
      </c>
      <c r="W187" s="35">
        <v>135.19999999999999</v>
      </c>
      <c r="X187" s="35">
        <v>133.80000000000001</v>
      </c>
      <c r="Y187" s="35">
        <v>120.2</v>
      </c>
      <c r="Z187" s="35">
        <v>129.9</v>
      </c>
      <c r="AA187" s="35">
        <v>139</v>
      </c>
      <c r="AB187" s="35">
        <v>127.7</v>
      </c>
      <c r="AC187" s="35">
        <v>129.6</v>
      </c>
      <c r="AD187" s="35">
        <v>136.4</v>
      </c>
    </row>
    <row r="188" spans="1:30" x14ac:dyDescent="0.3">
      <c r="A188" s="35" t="s">
        <v>30</v>
      </c>
      <c r="B188" s="35">
        <v>2018</v>
      </c>
      <c r="C188" s="35" t="s">
        <v>36</v>
      </c>
      <c r="D188" s="35">
        <v>136.80000000000001</v>
      </c>
      <c r="E188" s="35">
        <v>143.80000000000001</v>
      </c>
      <c r="F188" s="35">
        <v>140</v>
      </c>
      <c r="G188" s="35">
        <v>142</v>
      </c>
      <c r="H188" s="35">
        <v>123.2</v>
      </c>
      <c r="I188" s="35">
        <v>152.9</v>
      </c>
      <c r="J188" s="35">
        <v>138</v>
      </c>
      <c r="K188" s="35">
        <v>129.30000000000001</v>
      </c>
      <c r="L188" s="35">
        <v>117.1</v>
      </c>
      <c r="M188" s="35">
        <v>136.30000000000001</v>
      </c>
      <c r="N188" s="35">
        <v>131.19999999999999</v>
      </c>
      <c r="O188" s="35">
        <v>152.80000000000001</v>
      </c>
      <c r="P188" s="35">
        <v>138.6</v>
      </c>
      <c r="Q188" s="35">
        <v>155.1</v>
      </c>
      <c r="R188" s="35">
        <v>149.19999999999999</v>
      </c>
      <c r="S188" s="35">
        <v>143</v>
      </c>
      <c r="T188" s="35">
        <v>148.30000000000001</v>
      </c>
      <c r="U188" s="35" t="s">
        <v>32</v>
      </c>
      <c r="V188" s="35">
        <v>142.6</v>
      </c>
      <c r="W188" s="35">
        <v>139.9</v>
      </c>
      <c r="X188" s="35">
        <v>136.69999999999999</v>
      </c>
      <c r="Y188" s="35">
        <v>124.6</v>
      </c>
      <c r="Z188" s="35">
        <v>135.1</v>
      </c>
      <c r="AA188" s="35">
        <v>142.69999999999999</v>
      </c>
      <c r="AB188" s="35">
        <v>129.30000000000001</v>
      </c>
      <c r="AC188" s="35">
        <v>133.30000000000001</v>
      </c>
      <c r="AD188" s="35">
        <v>138.69999999999999</v>
      </c>
    </row>
    <row r="189" spans="1:30" x14ac:dyDescent="0.3">
      <c r="A189" s="35" t="s">
        <v>33</v>
      </c>
      <c r="B189" s="35">
        <v>2018</v>
      </c>
      <c r="C189" s="35" t="s">
        <v>36</v>
      </c>
      <c r="D189" s="35">
        <v>135</v>
      </c>
      <c r="E189" s="35">
        <v>143.1</v>
      </c>
      <c r="F189" s="35">
        <v>135.5</v>
      </c>
      <c r="G189" s="35">
        <v>139.9</v>
      </c>
      <c r="H189" s="35">
        <v>116.5</v>
      </c>
      <c r="I189" s="35">
        <v>138.5</v>
      </c>
      <c r="J189" s="35">
        <v>128</v>
      </c>
      <c r="K189" s="35">
        <v>115.5</v>
      </c>
      <c r="L189" s="35">
        <v>114.2</v>
      </c>
      <c r="M189" s="35">
        <v>140.69999999999999</v>
      </c>
      <c r="N189" s="35">
        <v>126.2</v>
      </c>
      <c r="O189" s="35">
        <v>147.6</v>
      </c>
      <c r="P189" s="35">
        <v>134.80000000000001</v>
      </c>
      <c r="Q189" s="35">
        <v>159.69999999999999</v>
      </c>
      <c r="R189" s="35">
        <v>136.69999999999999</v>
      </c>
      <c r="S189" s="35">
        <v>126.7</v>
      </c>
      <c r="T189" s="35">
        <v>135.19999999999999</v>
      </c>
      <c r="U189" s="35">
        <v>142</v>
      </c>
      <c r="V189" s="35">
        <v>126.4</v>
      </c>
      <c r="W189" s="35">
        <v>130.80000000000001</v>
      </c>
      <c r="X189" s="35">
        <v>130.5</v>
      </c>
      <c r="Y189" s="35">
        <v>117.8</v>
      </c>
      <c r="Z189" s="35">
        <v>126.8</v>
      </c>
      <c r="AA189" s="35">
        <v>137.80000000000001</v>
      </c>
      <c r="AB189" s="35">
        <v>126.7</v>
      </c>
      <c r="AC189" s="35">
        <v>127.1</v>
      </c>
      <c r="AD189" s="35">
        <v>134</v>
      </c>
    </row>
    <row r="190" spans="1:30" x14ac:dyDescent="0.3">
      <c r="A190" s="35" t="s">
        <v>34</v>
      </c>
      <c r="B190" s="35">
        <v>2018</v>
      </c>
      <c r="C190" s="35" t="s">
        <v>36</v>
      </c>
      <c r="D190" s="35">
        <v>136.19999999999999</v>
      </c>
      <c r="E190" s="35">
        <v>143.6</v>
      </c>
      <c r="F190" s="35">
        <v>138.30000000000001</v>
      </c>
      <c r="G190" s="35">
        <v>141.19999999999999</v>
      </c>
      <c r="H190" s="35">
        <v>120.7</v>
      </c>
      <c r="I190" s="35">
        <v>146.19999999999999</v>
      </c>
      <c r="J190" s="35">
        <v>134.6</v>
      </c>
      <c r="K190" s="35">
        <v>124.6</v>
      </c>
      <c r="L190" s="35">
        <v>116.1</v>
      </c>
      <c r="M190" s="35">
        <v>137.80000000000001</v>
      </c>
      <c r="N190" s="35">
        <v>129.1</v>
      </c>
      <c r="O190" s="35">
        <v>150.4</v>
      </c>
      <c r="P190" s="35">
        <v>137.19999999999999</v>
      </c>
      <c r="Q190" s="35">
        <v>156.30000000000001</v>
      </c>
      <c r="R190" s="35">
        <v>144.30000000000001</v>
      </c>
      <c r="S190" s="35">
        <v>136.19999999999999</v>
      </c>
      <c r="T190" s="35">
        <v>143.1</v>
      </c>
      <c r="U190" s="35">
        <v>142</v>
      </c>
      <c r="V190" s="35">
        <v>136.5</v>
      </c>
      <c r="W190" s="35">
        <v>135.6</v>
      </c>
      <c r="X190" s="35">
        <v>134.30000000000001</v>
      </c>
      <c r="Y190" s="35">
        <v>121</v>
      </c>
      <c r="Z190" s="35">
        <v>130.4</v>
      </c>
      <c r="AA190" s="35">
        <v>139.80000000000001</v>
      </c>
      <c r="AB190" s="35">
        <v>128.19999999999999</v>
      </c>
      <c r="AC190" s="35">
        <v>130.30000000000001</v>
      </c>
      <c r="AD190" s="35">
        <v>136.5</v>
      </c>
    </row>
    <row r="191" spans="1:30" x14ac:dyDescent="0.3">
      <c r="A191" s="35" t="s">
        <v>30</v>
      </c>
      <c r="B191" s="35">
        <v>2018</v>
      </c>
      <c r="C191" s="35" t="s">
        <v>37</v>
      </c>
      <c r="D191" s="35">
        <v>137.1</v>
      </c>
      <c r="E191" s="35">
        <v>144.5</v>
      </c>
      <c r="F191" s="35">
        <v>135.9</v>
      </c>
      <c r="G191" s="35">
        <v>142.4</v>
      </c>
      <c r="H191" s="35">
        <v>123.5</v>
      </c>
      <c r="I191" s="35">
        <v>156.4</v>
      </c>
      <c r="J191" s="35">
        <v>135.1</v>
      </c>
      <c r="K191" s="35">
        <v>128.4</v>
      </c>
      <c r="L191" s="35">
        <v>115.2</v>
      </c>
      <c r="M191" s="35">
        <v>137.19999999999999</v>
      </c>
      <c r="N191" s="35">
        <v>131.9</v>
      </c>
      <c r="O191" s="35">
        <v>153.80000000000001</v>
      </c>
      <c r="P191" s="35">
        <v>138.6</v>
      </c>
      <c r="Q191" s="35">
        <v>156.1</v>
      </c>
      <c r="R191" s="35">
        <v>150.1</v>
      </c>
      <c r="S191" s="35">
        <v>143.30000000000001</v>
      </c>
      <c r="T191" s="35">
        <v>149.1</v>
      </c>
      <c r="U191" s="35" t="s">
        <v>32</v>
      </c>
      <c r="V191" s="35">
        <v>143.80000000000001</v>
      </c>
      <c r="W191" s="35">
        <v>140.9</v>
      </c>
      <c r="X191" s="35">
        <v>137.6</v>
      </c>
      <c r="Y191" s="35">
        <v>125.3</v>
      </c>
      <c r="Z191" s="35">
        <v>136</v>
      </c>
      <c r="AA191" s="35">
        <v>143.69999999999999</v>
      </c>
      <c r="AB191" s="35">
        <v>130.4</v>
      </c>
      <c r="AC191" s="35">
        <v>134.19999999999999</v>
      </c>
      <c r="AD191" s="35">
        <v>139.1</v>
      </c>
    </row>
    <row r="192" spans="1:30" x14ac:dyDescent="0.3">
      <c r="A192" s="35" t="s">
        <v>33</v>
      </c>
      <c r="B192" s="35">
        <v>2018</v>
      </c>
      <c r="C192" s="35" t="s">
        <v>37</v>
      </c>
      <c r="D192" s="35">
        <v>135</v>
      </c>
      <c r="E192" s="35">
        <v>144.30000000000001</v>
      </c>
      <c r="F192" s="35">
        <v>130.80000000000001</v>
      </c>
      <c r="G192" s="35">
        <v>140.30000000000001</v>
      </c>
      <c r="H192" s="35">
        <v>116.6</v>
      </c>
      <c r="I192" s="35">
        <v>150.1</v>
      </c>
      <c r="J192" s="35">
        <v>127.6</v>
      </c>
      <c r="K192" s="35">
        <v>114</v>
      </c>
      <c r="L192" s="35">
        <v>110.6</v>
      </c>
      <c r="M192" s="35">
        <v>140.19999999999999</v>
      </c>
      <c r="N192" s="35">
        <v>126.5</v>
      </c>
      <c r="O192" s="35">
        <v>148.30000000000001</v>
      </c>
      <c r="P192" s="35">
        <v>135.69999999999999</v>
      </c>
      <c r="Q192" s="35">
        <v>159.19999999999999</v>
      </c>
      <c r="R192" s="35">
        <v>137.80000000000001</v>
      </c>
      <c r="S192" s="35">
        <v>127.4</v>
      </c>
      <c r="T192" s="35">
        <v>136.19999999999999</v>
      </c>
      <c r="U192" s="35">
        <v>142.9</v>
      </c>
      <c r="V192" s="35">
        <v>124.6</v>
      </c>
      <c r="W192" s="35">
        <v>131.80000000000001</v>
      </c>
      <c r="X192" s="35">
        <v>131.30000000000001</v>
      </c>
      <c r="Y192" s="35">
        <v>118.9</v>
      </c>
      <c r="Z192" s="35">
        <v>127.6</v>
      </c>
      <c r="AA192" s="35">
        <v>139.69999999999999</v>
      </c>
      <c r="AB192" s="35">
        <v>127.6</v>
      </c>
      <c r="AC192" s="35">
        <v>128.19999999999999</v>
      </c>
      <c r="AD192" s="35">
        <v>134.80000000000001</v>
      </c>
    </row>
    <row r="193" spans="1:30" x14ac:dyDescent="0.3">
      <c r="A193" s="35" t="s">
        <v>34</v>
      </c>
      <c r="B193" s="35">
        <v>2018</v>
      </c>
      <c r="C193" s="35" t="s">
        <v>37</v>
      </c>
      <c r="D193" s="35">
        <v>136.4</v>
      </c>
      <c r="E193" s="35">
        <v>144.4</v>
      </c>
      <c r="F193" s="35">
        <v>133.9</v>
      </c>
      <c r="G193" s="35">
        <v>141.6</v>
      </c>
      <c r="H193" s="35">
        <v>121</v>
      </c>
      <c r="I193" s="35">
        <v>153.5</v>
      </c>
      <c r="J193" s="35">
        <v>132.6</v>
      </c>
      <c r="K193" s="35">
        <v>123.5</v>
      </c>
      <c r="L193" s="35">
        <v>113.7</v>
      </c>
      <c r="M193" s="35">
        <v>138.19999999999999</v>
      </c>
      <c r="N193" s="35">
        <v>129.6</v>
      </c>
      <c r="O193" s="35">
        <v>151.19999999999999</v>
      </c>
      <c r="P193" s="35">
        <v>137.5</v>
      </c>
      <c r="Q193" s="35">
        <v>156.9</v>
      </c>
      <c r="R193" s="35">
        <v>145.30000000000001</v>
      </c>
      <c r="S193" s="35">
        <v>136.69999999999999</v>
      </c>
      <c r="T193" s="35">
        <v>144</v>
      </c>
      <c r="U193" s="35">
        <v>142.9</v>
      </c>
      <c r="V193" s="35">
        <v>136.5</v>
      </c>
      <c r="W193" s="35">
        <v>136.6</v>
      </c>
      <c r="X193" s="35">
        <v>135.19999999999999</v>
      </c>
      <c r="Y193" s="35">
        <v>121.9</v>
      </c>
      <c r="Z193" s="35">
        <v>131.30000000000001</v>
      </c>
      <c r="AA193" s="35">
        <v>141.4</v>
      </c>
      <c r="AB193" s="35">
        <v>129.19999999999999</v>
      </c>
      <c r="AC193" s="35">
        <v>131.30000000000001</v>
      </c>
      <c r="AD193" s="35">
        <v>137.1</v>
      </c>
    </row>
    <row r="194" spans="1:30" x14ac:dyDescent="0.3">
      <c r="A194" s="35" t="s">
        <v>30</v>
      </c>
      <c r="B194" s="35">
        <v>2018</v>
      </c>
      <c r="C194" s="35" t="s">
        <v>38</v>
      </c>
      <c r="D194" s="35">
        <v>137.4</v>
      </c>
      <c r="E194" s="35">
        <v>145.69999999999999</v>
      </c>
      <c r="F194" s="35">
        <v>135.5</v>
      </c>
      <c r="G194" s="35">
        <v>142.9</v>
      </c>
      <c r="H194" s="35">
        <v>123.6</v>
      </c>
      <c r="I194" s="35">
        <v>157.5</v>
      </c>
      <c r="J194" s="35">
        <v>137.80000000000001</v>
      </c>
      <c r="K194" s="35">
        <v>127.2</v>
      </c>
      <c r="L194" s="35">
        <v>111.8</v>
      </c>
      <c r="M194" s="35">
        <v>137.4</v>
      </c>
      <c r="N194" s="35">
        <v>132.19999999999999</v>
      </c>
      <c r="O194" s="35">
        <v>154.30000000000001</v>
      </c>
      <c r="P194" s="35">
        <v>139.1</v>
      </c>
      <c r="Q194" s="35">
        <v>157</v>
      </c>
      <c r="R194" s="35">
        <v>150.80000000000001</v>
      </c>
      <c r="S194" s="35">
        <v>144.1</v>
      </c>
      <c r="T194" s="35">
        <v>149.80000000000001</v>
      </c>
      <c r="U194" s="35" t="s">
        <v>32</v>
      </c>
      <c r="V194" s="35">
        <v>144.30000000000001</v>
      </c>
      <c r="W194" s="35">
        <v>141.80000000000001</v>
      </c>
      <c r="X194" s="35">
        <v>138.4</v>
      </c>
      <c r="Y194" s="35">
        <v>126.4</v>
      </c>
      <c r="Z194" s="35">
        <v>136.80000000000001</v>
      </c>
      <c r="AA194" s="35">
        <v>144.4</v>
      </c>
      <c r="AB194" s="35">
        <v>131.19999999999999</v>
      </c>
      <c r="AC194" s="35">
        <v>135.1</v>
      </c>
      <c r="AD194" s="35">
        <v>139.80000000000001</v>
      </c>
    </row>
    <row r="195" spans="1:30" x14ac:dyDescent="0.3">
      <c r="A195" s="35" t="s">
        <v>33</v>
      </c>
      <c r="B195" s="35">
        <v>2018</v>
      </c>
      <c r="C195" s="35" t="s">
        <v>38</v>
      </c>
      <c r="D195" s="35">
        <v>135</v>
      </c>
      <c r="E195" s="35">
        <v>148.19999999999999</v>
      </c>
      <c r="F195" s="35">
        <v>130.5</v>
      </c>
      <c r="G195" s="35">
        <v>140.69999999999999</v>
      </c>
      <c r="H195" s="35">
        <v>116.4</v>
      </c>
      <c r="I195" s="35">
        <v>151.30000000000001</v>
      </c>
      <c r="J195" s="35">
        <v>131.4</v>
      </c>
      <c r="K195" s="35">
        <v>112.8</v>
      </c>
      <c r="L195" s="35">
        <v>105.3</v>
      </c>
      <c r="M195" s="35">
        <v>139.6</v>
      </c>
      <c r="N195" s="35">
        <v>126.6</v>
      </c>
      <c r="O195" s="35">
        <v>148.69999999999999</v>
      </c>
      <c r="P195" s="35">
        <v>136.4</v>
      </c>
      <c r="Q195" s="35">
        <v>160.30000000000001</v>
      </c>
      <c r="R195" s="35">
        <v>138.6</v>
      </c>
      <c r="S195" s="35">
        <v>127.9</v>
      </c>
      <c r="T195" s="35">
        <v>137</v>
      </c>
      <c r="U195" s="35">
        <v>143.19999999999999</v>
      </c>
      <c r="V195" s="35">
        <v>124.7</v>
      </c>
      <c r="W195" s="35">
        <v>132.5</v>
      </c>
      <c r="X195" s="35">
        <v>132</v>
      </c>
      <c r="Y195" s="35">
        <v>119.8</v>
      </c>
      <c r="Z195" s="35">
        <v>128</v>
      </c>
      <c r="AA195" s="35">
        <v>140.4</v>
      </c>
      <c r="AB195" s="35">
        <v>128.1</v>
      </c>
      <c r="AC195" s="35">
        <v>128.9</v>
      </c>
      <c r="AD195" s="35">
        <v>135.4</v>
      </c>
    </row>
    <row r="196" spans="1:30" x14ac:dyDescent="0.3">
      <c r="A196" s="35" t="s">
        <v>34</v>
      </c>
      <c r="B196" s="35">
        <v>2018</v>
      </c>
      <c r="C196" s="35" t="s">
        <v>38</v>
      </c>
      <c r="D196" s="35">
        <v>136.6</v>
      </c>
      <c r="E196" s="35">
        <v>146.6</v>
      </c>
      <c r="F196" s="35">
        <v>133.6</v>
      </c>
      <c r="G196" s="35">
        <v>142.1</v>
      </c>
      <c r="H196" s="35">
        <v>121</v>
      </c>
      <c r="I196" s="35">
        <v>154.6</v>
      </c>
      <c r="J196" s="35">
        <v>135.6</v>
      </c>
      <c r="K196" s="35">
        <v>122.3</v>
      </c>
      <c r="L196" s="35">
        <v>109.6</v>
      </c>
      <c r="M196" s="35">
        <v>138.1</v>
      </c>
      <c r="N196" s="35">
        <v>129.9</v>
      </c>
      <c r="O196" s="35">
        <v>151.69999999999999</v>
      </c>
      <c r="P196" s="35">
        <v>138.1</v>
      </c>
      <c r="Q196" s="35">
        <v>157.9</v>
      </c>
      <c r="R196" s="35">
        <v>146</v>
      </c>
      <c r="S196" s="35">
        <v>137.4</v>
      </c>
      <c r="T196" s="35">
        <v>144.69999999999999</v>
      </c>
      <c r="U196" s="35">
        <v>143.19999999999999</v>
      </c>
      <c r="V196" s="35">
        <v>136.9</v>
      </c>
      <c r="W196" s="35">
        <v>137.4</v>
      </c>
      <c r="X196" s="35">
        <v>136</v>
      </c>
      <c r="Y196" s="35">
        <v>122.9</v>
      </c>
      <c r="Z196" s="35">
        <v>131.80000000000001</v>
      </c>
      <c r="AA196" s="35">
        <v>142.1</v>
      </c>
      <c r="AB196" s="35">
        <v>129.9</v>
      </c>
      <c r="AC196" s="35">
        <v>132.1</v>
      </c>
      <c r="AD196" s="35">
        <v>137.80000000000001</v>
      </c>
    </row>
    <row r="197" spans="1:30" x14ac:dyDescent="0.3">
      <c r="A197" s="35" t="s">
        <v>30</v>
      </c>
      <c r="B197" s="35">
        <v>2018</v>
      </c>
      <c r="C197" s="35" t="s">
        <v>39</v>
      </c>
      <c r="D197" s="35">
        <v>137.6</v>
      </c>
      <c r="E197" s="35">
        <v>148.1</v>
      </c>
      <c r="F197" s="35">
        <v>136.69999999999999</v>
      </c>
      <c r="G197" s="35">
        <v>143.19999999999999</v>
      </c>
      <c r="H197" s="35">
        <v>124</v>
      </c>
      <c r="I197" s="35">
        <v>154.1</v>
      </c>
      <c r="J197" s="35">
        <v>143.5</v>
      </c>
      <c r="K197" s="35">
        <v>126</v>
      </c>
      <c r="L197" s="35">
        <v>112.4</v>
      </c>
      <c r="M197" s="35">
        <v>137.6</v>
      </c>
      <c r="N197" s="35">
        <v>132.80000000000001</v>
      </c>
      <c r="O197" s="35">
        <v>154.30000000000001</v>
      </c>
      <c r="P197" s="35">
        <v>140</v>
      </c>
      <c r="Q197" s="35">
        <v>157.30000000000001</v>
      </c>
      <c r="R197" s="35">
        <v>151.30000000000001</v>
      </c>
      <c r="S197" s="35">
        <v>144.69999999999999</v>
      </c>
      <c r="T197" s="35">
        <v>150.30000000000001</v>
      </c>
      <c r="U197" s="35" t="s">
        <v>32</v>
      </c>
      <c r="V197" s="35">
        <v>145.1</v>
      </c>
      <c r="W197" s="35">
        <v>142.19999999999999</v>
      </c>
      <c r="X197" s="35">
        <v>138.4</v>
      </c>
      <c r="Y197" s="35">
        <v>127.4</v>
      </c>
      <c r="Z197" s="35">
        <v>137.80000000000001</v>
      </c>
      <c r="AA197" s="35">
        <v>145.1</v>
      </c>
      <c r="AB197" s="35">
        <v>131.4</v>
      </c>
      <c r="AC197" s="35">
        <v>135.6</v>
      </c>
      <c r="AD197" s="35">
        <v>140.5</v>
      </c>
    </row>
    <row r="198" spans="1:30" x14ac:dyDescent="0.3">
      <c r="A198" s="35" t="s">
        <v>33</v>
      </c>
      <c r="B198" s="35">
        <v>2018</v>
      </c>
      <c r="C198" s="35" t="s">
        <v>39</v>
      </c>
      <c r="D198" s="35">
        <v>135.30000000000001</v>
      </c>
      <c r="E198" s="35">
        <v>149.69999999999999</v>
      </c>
      <c r="F198" s="35">
        <v>133.9</v>
      </c>
      <c r="G198" s="35">
        <v>140.80000000000001</v>
      </c>
      <c r="H198" s="35">
        <v>116.6</v>
      </c>
      <c r="I198" s="35">
        <v>152.19999999999999</v>
      </c>
      <c r="J198" s="35">
        <v>144</v>
      </c>
      <c r="K198" s="35">
        <v>112.3</v>
      </c>
      <c r="L198" s="35">
        <v>108.4</v>
      </c>
      <c r="M198" s="35">
        <v>140</v>
      </c>
      <c r="N198" s="35">
        <v>126.7</v>
      </c>
      <c r="O198" s="35">
        <v>149</v>
      </c>
      <c r="P198" s="35">
        <v>138.4</v>
      </c>
      <c r="Q198" s="35">
        <v>161</v>
      </c>
      <c r="R198" s="35">
        <v>138.9</v>
      </c>
      <c r="S198" s="35">
        <v>128.69999999999999</v>
      </c>
      <c r="T198" s="35">
        <v>137.4</v>
      </c>
      <c r="U198" s="35">
        <v>142.5</v>
      </c>
      <c r="V198" s="35">
        <v>126.5</v>
      </c>
      <c r="W198" s="35">
        <v>133.1</v>
      </c>
      <c r="X198" s="35">
        <v>132.6</v>
      </c>
      <c r="Y198" s="35">
        <v>120.4</v>
      </c>
      <c r="Z198" s="35">
        <v>128.5</v>
      </c>
      <c r="AA198" s="35">
        <v>141.19999999999999</v>
      </c>
      <c r="AB198" s="35">
        <v>128.19999999999999</v>
      </c>
      <c r="AC198" s="35">
        <v>129.5</v>
      </c>
      <c r="AD198" s="35">
        <v>136.19999999999999</v>
      </c>
    </row>
    <row r="199" spans="1:30" x14ac:dyDescent="0.3">
      <c r="A199" s="35" t="s">
        <v>34</v>
      </c>
      <c r="B199" s="35">
        <v>2018</v>
      </c>
      <c r="C199" s="35" t="s">
        <v>39</v>
      </c>
      <c r="D199" s="35">
        <v>136.9</v>
      </c>
      <c r="E199" s="35">
        <v>148.69999999999999</v>
      </c>
      <c r="F199" s="35">
        <v>135.6</v>
      </c>
      <c r="G199" s="35">
        <v>142.30000000000001</v>
      </c>
      <c r="H199" s="35">
        <v>121.3</v>
      </c>
      <c r="I199" s="35">
        <v>153.19999999999999</v>
      </c>
      <c r="J199" s="35">
        <v>143.69999999999999</v>
      </c>
      <c r="K199" s="35">
        <v>121.4</v>
      </c>
      <c r="L199" s="35">
        <v>111.1</v>
      </c>
      <c r="M199" s="35">
        <v>138.4</v>
      </c>
      <c r="N199" s="35">
        <v>130.30000000000001</v>
      </c>
      <c r="O199" s="35">
        <v>151.80000000000001</v>
      </c>
      <c r="P199" s="35">
        <v>139.4</v>
      </c>
      <c r="Q199" s="35">
        <v>158.30000000000001</v>
      </c>
      <c r="R199" s="35">
        <v>146.4</v>
      </c>
      <c r="S199" s="35">
        <v>138.1</v>
      </c>
      <c r="T199" s="35">
        <v>145.19999999999999</v>
      </c>
      <c r="U199" s="35">
        <v>142.5</v>
      </c>
      <c r="V199" s="35">
        <v>138.1</v>
      </c>
      <c r="W199" s="35">
        <v>137.9</v>
      </c>
      <c r="X199" s="35">
        <v>136.19999999999999</v>
      </c>
      <c r="Y199" s="35">
        <v>123.7</v>
      </c>
      <c r="Z199" s="35">
        <v>132.6</v>
      </c>
      <c r="AA199" s="35">
        <v>142.80000000000001</v>
      </c>
      <c r="AB199" s="35">
        <v>130.1</v>
      </c>
      <c r="AC199" s="35">
        <v>132.6</v>
      </c>
      <c r="AD199" s="35">
        <v>138.5</v>
      </c>
    </row>
    <row r="200" spans="1:30" x14ac:dyDescent="0.3">
      <c r="A200" s="35" t="s">
        <v>30</v>
      </c>
      <c r="B200" s="35">
        <v>2018</v>
      </c>
      <c r="C200" s="35" t="s">
        <v>40</v>
      </c>
      <c r="D200" s="35">
        <v>138.4</v>
      </c>
      <c r="E200" s="35">
        <v>149.30000000000001</v>
      </c>
      <c r="F200" s="35">
        <v>139.30000000000001</v>
      </c>
      <c r="G200" s="35">
        <v>143.4</v>
      </c>
      <c r="H200" s="35">
        <v>124.1</v>
      </c>
      <c r="I200" s="35">
        <v>153.30000000000001</v>
      </c>
      <c r="J200" s="35">
        <v>154.19999999999999</v>
      </c>
      <c r="K200" s="35">
        <v>126.4</v>
      </c>
      <c r="L200" s="35">
        <v>114.3</v>
      </c>
      <c r="M200" s="35">
        <v>138.19999999999999</v>
      </c>
      <c r="N200" s="35">
        <v>132.80000000000001</v>
      </c>
      <c r="O200" s="35">
        <v>154.80000000000001</v>
      </c>
      <c r="P200" s="35">
        <v>142</v>
      </c>
      <c r="Q200" s="35">
        <v>156.1</v>
      </c>
      <c r="R200" s="35">
        <v>151.5</v>
      </c>
      <c r="S200" s="35">
        <v>145.1</v>
      </c>
      <c r="T200" s="35">
        <v>150.6</v>
      </c>
      <c r="U200" s="35" t="s">
        <v>32</v>
      </c>
      <c r="V200" s="35">
        <v>146.80000000000001</v>
      </c>
      <c r="W200" s="35">
        <v>143.1</v>
      </c>
      <c r="X200" s="35">
        <v>139</v>
      </c>
      <c r="Y200" s="35">
        <v>127.5</v>
      </c>
      <c r="Z200" s="35">
        <v>138.4</v>
      </c>
      <c r="AA200" s="35">
        <v>145.80000000000001</v>
      </c>
      <c r="AB200" s="35">
        <v>131.4</v>
      </c>
      <c r="AC200" s="35">
        <v>136</v>
      </c>
      <c r="AD200" s="35">
        <v>141.80000000000001</v>
      </c>
    </row>
    <row r="201" spans="1:30" x14ac:dyDescent="0.3">
      <c r="A201" s="35" t="s">
        <v>33</v>
      </c>
      <c r="B201" s="35">
        <v>2018</v>
      </c>
      <c r="C201" s="35" t="s">
        <v>40</v>
      </c>
      <c r="D201" s="35">
        <v>135.6</v>
      </c>
      <c r="E201" s="35">
        <v>148.6</v>
      </c>
      <c r="F201" s="35">
        <v>139.1</v>
      </c>
      <c r="G201" s="35">
        <v>141</v>
      </c>
      <c r="H201" s="35">
        <v>116.7</v>
      </c>
      <c r="I201" s="35">
        <v>149.69999999999999</v>
      </c>
      <c r="J201" s="35">
        <v>159.19999999999999</v>
      </c>
      <c r="K201" s="35">
        <v>112.6</v>
      </c>
      <c r="L201" s="35">
        <v>111.8</v>
      </c>
      <c r="M201" s="35">
        <v>140.30000000000001</v>
      </c>
      <c r="N201" s="35">
        <v>126.8</v>
      </c>
      <c r="O201" s="35">
        <v>149.4</v>
      </c>
      <c r="P201" s="35">
        <v>140.30000000000001</v>
      </c>
      <c r="Q201" s="35">
        <v>161.4</v>
      </c>
      <c r="R201" s="35">
        <v>139.6</v>
      </c>
      <c r="S201" s="35">
        <v>128.9</v>
      </c>
      <c r="T201" s="35">
        <v>137.9</v>
      </c>
      <c r="U201" s="35">
        <v>143.6</v>
      </c>
      <c r="V201" s="35">
        <v>128.1</v>
      </c>
      <c r="W201" s="35">
        <v>133.6</v>
      </c>
      <c r="X201" s="35">
        <v>133.6</v>
      </c>
      <c r="Y201" s="35">
        <v>120.1</v>
      </c>
      <c r="Z201" s="35">
        <v>129</v>
      </c>
      <c r="AA201" s="35">
        <v>144</v>
      </c>
      <c r="AB201" s="35">
        <v>128.19999999999999</v>
      </c>
      <c r="AC201" s="35">
        <v>130.19999999999999</v>
      </c>
      <c r="AD201" s="35">
        <v>137.5</v>
      </c>
    </row>
    <row r="202" spans="1:30" x14ac:dyDescent="0.3">
      <c r="A202" s="35" t="s">
        <v>34</v>
      </c>
      <c r="B202" s="35">
        <v>2018</v>
      </c>
      <c r="C202" s="35" t="s">
        <v>40</v>
      </c>
      <c r="D202" s="35">
        <v>137.5</v>
      </c>
      <c r="E202" s="35">
        <v>149.1</v>
      </c>
      <c r="F202" s="35">
        <v>139.19999999999999</v>
      </c>
      <c r="G202" s="35">
        <v>142.5</v>
      </c>
      <c r="H202" s="35">
        <v>121.4</v>
      </c>
      <c r="I202" s="35">
        <v>151.6</v>
      </c>
      <c r="J202" s="35">
        <v>155.9</v>
      </c>
      <c r="K202" s="35">
        <v>121.7</v>
      </c>
      <c r="L202" s="35">
        <v>113.5</v>
      </c>
      <c r="M202" s="35">
        <v>138.9</v>
      </c>
      <c r="N202" s="35">
        <v>130.30000000000001</v>
      </c>
      <c r="O202" s="35">
        <v>152.30000000000001</v>
      </c>
      <c r="P202" s="35">
        <v>141.4</v>
      </c>
      <c r="Q202" s="35">
        <v>157.5</v>
      </c>
      <c r="R202" s="35">
        <v>146.80000000000001</v>
      </c>
      <c r="S202" s="35">
        <v>138.4</v>
      </c>
      <c r="T202" s="35">
        <v>145.6</v>
      </c>
      <c r="U202" s="35">
        <v>143.6</v>
      </c>
      <c r="V202" s="35">
        <v>139.69999999999999</v>
      </c>
      <c r="W202" s="35">
        <v>138.6</v>
      </c>
      <c r="X202" s="35">
        <v>137</v>
      </c>
      <c r="Y202" s="35">
        <v>123.6</v>
      </c>
      <c r="Z202" s="35">
        <v>133.1</v>
      </c>
      <c r="AA202" s="35">
        <v>144.69999999999999</v>
      </c>
      <c r="AB202" s="35">
        <v>130.1</v>
      </c>
      <c r="AC202" s="35">
        <v>133.19999999999999</v>
      </c>
      <c r="AD202" s="35">
        <v>139.80000000000001</v>
      </c>
    </row>
    <row r="203" spans="1:30" x14ac:dyDescent="0.3">
      <c r="A203" s="35" t="s">
        <v>30</v>
      </c>
      <c r="B203" s="35">
        <v>2018</v>
      </c>
      <c r="C203" s="35" t="s">
        <v>41</v>
      </c>
      <c r="D203" s="35">
        <v>139.19999999999999</v>
      </c>
      <c r="E203" s="35">
        <v>148.80000000000001</v>
      </c>
      <c r="F203" s="35">
        <v>139.1</v>
      </c>
      <c r="G203" s="35">
        <v>143.5</v>
      </c>
      <c r="H203" s="35">
        <v>125</v>
      </c>
      <c r="I203" s="35">
        <v>154.4</v>
      </c>
      <c r="J203" s="35">
        <v>156.30000000000001</v>
      </c>
      <c r="K203" s="35">
        <v>126.8</v>
      </c>
      <c r="L203" s="35">
        <v>115.4</v>
      </c>
      <c r="M203" s="35">
        <v>138.6</v>
      </c>
      <c r="N203" s="35">
        <v>133.80000000000001</v>
      </c>
      <c r="O203" s="35">
        <v>155.19999999999999</v>
      </c>
      <c r="P203" s="35">
        <v>142.69999999999999</v>
      </c>
      <c r="Q203" s="35">
        <v>156.4</v>
      </c>
      <c r="R203" s="35">
        <v>152.1</v>
      </c>
      <c r="S203" s="35">
        <v>145.80000000000001</v>
      </c>
      <c r="T203" s="35">
        <v>151.30000000000001</v>
      </c>
      <c r="U203" s="35" t="s">
        <v>32</v>
      </c>
      <c r="V203" s="35">
        <v>147.69999999999999</v>
      </c>
      <c r="W203" s="35">
        <v>143.80000000000001</v>
      </c>
      <c r="X203" s="35">
        <v>139.4</v>
      </c>
      <c r="Y203" s="35">
        <v>128.30000000000001</v>
      </c>
      <c r="Z203" s="35">
        <v>138.6</v>
      </c>
      <c r="AA203" s="35">
        <v>146.9</v>
      </c>
      <c r="AB203" s="35">
        <v>131.30000000000001</v>
      </c>
      <c r="AC203" s="35">
        <v>136.6</v>
      </c>
      <c r="AD203" s="35">
        <v>142.5</v>
      </c>
    </row>
    <row r="204" spans="1:30" x14ac:dyDescent="0.3">
      <c r="A204" s="35" t="s">
        <v>33</v>
      </c>
      <c r="B204" s="35">
        <v>2018</v>
      </c>
      <c r="C204" s="35" t="s">
        <v>41</v>
      </c>
      <c r="D204" s="35">
        <v>136.5</v>
      </c>
      <c r="E204" s="35">
        <v>146.4</v>
      </c>
      <c r="F204" s="35">
        <v>136.6</v>
      </c>
      <c r="G204" s="35">
        <v>141.19999999999999</v>
      </c>
      <c r="H204" s="35">
        <v>117.4</v>
      </c>
      <c r="I204" s="35">
        <v>146.30000000000001</v>
      </c>
      <c r="J204" s="35">
        <v>157.30000000000001</v>
      </c>
      <c r="K204" s="35">
        <v>113.6</v>
      </c>
      <c r="L204" s="35">
        <v>113.3</v>
      </c>
      <c r="M204" s="35">
        <v>141.1</v>
      </c>
      <c r="N204" s="35">
        <v>127.4</v>
      </c>
      <c r="O204" s="35">
        <v>150.4</v>
      </c>
      <c r="P204" s="35">
        <v>140.1</v>
      </c>
      <c r="Q204" s="35">
        <v>162.1</v>
      </c>
      <c r="R204" s="35">
        <v>140</v>
      </c>
      <c r="S204" s="35">
        <v>129</v>
      </c>
      <c r="T204" s="35">
        <v>138.30000000000001</v>
      </c>
      <c r="U204" s="35">
        <v>144.6</v>
      </c>
      <c r="V204" s="35">
        <v>129.80000000000001</v>
      </c>
      <c r="W204" s="35">
        <v>134.4</v>
      </c>
      <c r="X204" s="35">
        <v>134.9</v>
      </c>
      <c r="Y204" s="35">
        <v>120.7</v>
      </c>
      <c r="Z204" s="35">
        <v>129.80000000000001</v>
      </c>
      <c r="AA204" s="35">
        <v>145.30000000000001</v>
      </c>
      <c r="AB204" s="35">
        <v>128.30000000000001</v>
      </c>
      <c r="AC204" s="35">
        <v>131</v>
      </c>
      <c r="AD204" s="35">
        <v>138</v>
      </c>
    </row>
    <row r="205" spans="1:30" x14ac:dyDescent="0.3">
      <c r="A205" s="35" t="s">
        <v>34</v>
      </c>
      <c r="B205" s="35">
        <v>2018</v>
      </c>
      <c r="C205" s="35" t="s">
        <v>41</v>
      </c>
      <c r="D205" s="35">
        <v>138.30000000000001</v>
      </c>
      <c r="E205" s="35">
        <v>148</v>
      </c>
      <c r="F205" s="35">
        <v>138.1</v>
      </c>
      <c r="G205" s="35">
        <v>142.6</v>
      </c>
      <c r="H205" s="35">
        <v>122.2</v>
      </c>
      <c r="I205" s="35">
        <v>150.6</v>
      </c>
      <c r="J205" s="35">
        <v>156.6</v>
      </c>
      <c r="K205" s="35">
        <v>122.4</v>
      </c>
      <c r="L205" s="35">
        <v>114.7</v>
      </c>
      <c r="M205" s="35">
        <v>139.4</v>
      </c>
      <c r="N205" s="35">
        <v>131.1</v>
      </c>
      <c r="O205" s="35">
        <v>153</v>
      </c>
      <c r="P205" s="35">
        <v>141.69999999999999</v>
      </c>
      <c r="Q205" s="35">
        <v>157.9</v>
      </c>
      <c r="R205" s="35">
        <v>147.30000000000001</v>
      </c>
      <c r="S205" s="35">
        <v>138.80000000000001</v>
      </c>
      <c r="T205" s="35">
        <v>146.1</v>
      </c>
      <c r="U205" s="35">
        <v>144.6</v>
      </c>
      <c r="V205" s="35">
        <v>140.9</v>
      </c>
      <c r="W205" s="35">
        <v>139.4</v>
      </c>
      <c r="X205" s="35">
        <v>137.69999999999999</v>
      </c>
      <c r="Y205" s="35">
        <v>124.3</v>
      </c>
      <c r="Z205" s="35">
        <v>133.6</v>
      </c>
      <c r="AA205" s="35">
        <v>146</v>
      </c>
      <c r="AB205" s="35">
        <v>130.1</v>
      </c>
      <c r="AC205" s="35">
        <v>133.9</v>
      </c>
      <c r="AD205" s="35">
        <v>140.4</v>
      </c>
    </row>
    <row r="206" spans="1:30" x14ac:dyDescent="0.3">
      <c r="A206" s="35" t="s">
        <v>30</v>
      </c>
      <c r="B206" s="35">
        <v>2018</v>
      </c>
      <c r="C206" s="35" t="s">
        <v>42</v>
      </c>
      <c r="D206" s="35">
        <v>139.4</v>
      </c>
      <c r="E206" s="35">
        <v>147.19999999999999</v>
      </c>
      <c r="F206" s="35">
        <v>136.6</v>
      </c>
      <c r="G206" s="35">
        <v>143.69999999999999</v>
      </c>
      <c r="H206" s="35">
        <v>124.6</v>
      </c>
      <c r="I206" s="35">
        <v>150.1</v>
      </c>
      <c r="J206" s="35">
        <v>149.4</v>
      </c>
      <c r="K206" s="35">
        <v>125.4</v>
      </c>
      <c r="L206" s="35">
        <v>114.4</v>
      </c>
      <c r="M206" s="35">
        <v>138.69999999999999</v>
      </c>
      <c r="N206" s="35">
        <v>133.1</v>
      </c>
      <c r="O206" s="35">
        <v>155.9</v>
      </c>
      <c r="P206" s="35">
        <v>141.30000000000001</v>
      </c>
      <c r="Q206" s="35">
        <v>157.69999999999999</v>
      </c>
      <c r="R206" s="35">
        <v>152.1</v>
      </c>
      <c r="S206" s="35">
        <v>146.1</v>
      </c>
      <c r="T206" s="35">
        <v>151.30000000000001</v>
      </c>
      <c r="U206" s="35" t="s">
        <v>32</v>
      </c>
      <c r="V206" s="35">
        <v>149</v>
      </c>
      <c r="W206" s="35">
        <v>144</v>
      </c>
      <c r="X206" s="35">
        <v>140</v>
      </c>
      <c r="Y206" s="35">
        <v>129.9</v>
      </c>
      <c r="Z206" s="35">
        <v>140</v>
      </c>
      <c r="AA206" s="35">
        <v>147.6</v>
      </c>
      <c r="AB206" s="35">
        <v>132</v>
      </c>
      <c r="AC206" s="35">
        <v>137.4</v>
      </c>
      <c r="AD206" s="35">
        <v>142.1</v>
      </c>
    </row>
    <row r="207" spans="1:30" x14ac:dyDescent="0.3">
      <c r="A207" s="35" t="s">
        <v>33</v>
      </c>
      <c r="B207" s="35">
        <v>2018</v>
      </c>
      <c r="C207" s="35" t="s">
        <v>42</v>
      </c>
      <c r="D207" s="35">
        <v>137</v>
      </c>
      <c r="E207" s="35">
        <v>143.1</v>
      </c>
      <c r="F207" s="35">
        <v>132.80000000000001</v>
      </c>
      <c r="G207" s="35">
        <v>141.5</v>
      </c>
      <c r="H207" s="35">
        <v>117.8</v>
      </c>
      <c r="I207" s="35">
        <v>140</v>
      </c>
      <c r="J207" s="35">
        <v>151.30000000000001</v>
      </c>
      <c r="K207" s="35">
        <v>113.5</v>
      </c>
      <c r="L207" s="35">
        <v>112.3</v>
      </c>
      <c r="M207" s="35">
        <v>141.19999999999999</v>
      </c>
      <c r="N207" s="35">
        <v>127.7</v>
      </c>
      <c r="O207" s="35">
        <v>151.30000000000001</v>
      </c>
      <c r="P207" s="35">
        <v>138.9</v>
      </c>
      <c r="Q207" s="35">
        <v>163.30000000000001</v>
      </c>
      <c r="R207" s="35">
        <v>140.80000000000001</v>
      </c>
      <c r="S207" s="35">
        <v>129.30000000000001</v>
      </c>
      <c r="T207" s="35">
        <v>139.1</v>
      </c>
      <c r="U207" s="35">
        <v>145.30000000000001</v>
      </c>
      <c r="V207" s="35">
        <v>131.19999999999999</v>
      </c>
      <c r="W207" s="35">
        <v>134.9</v>
      </c>
      <c r="X207" s="35">
        <v>135.69999999999999</v>
      </c>
      <c r="Y207" s="35">
        <v>122.5</v>
      </c>
      <c r="Z207" s="35">
        <v>130.19999999999999</v>
      </c>
      <c r="AA207" s="35">
        <v>145.19999999999999</v>
      </c>
      <c r="AB207" s="35">
        <v>129.30000000000001</v>
      </c>
      <c r="AC207" s="35">
        <v>131.9</v>
      </c>
      <c r="AD207" s="35">
        <v>138.1</v>
      </c>
    </row>
    <row r="208" spans="1:30" x14ac:dyDescent="0.3">
      <c r="A208" s="35" t="s">
        <v>34</v>
      </c>
      <c r="B208" s="35">
        <v>2018</v>
      </c>
      <c r="C208" s="35" t="s">
        <v>42</v>
      </c>
      <c r="D208" s="35">
        <v>138.6</v>
      </c>
      <c r="E208" s="35">
        <v>145.80000000000001</v>
      </c>
      <c r="F208" s="35">
        <v>135.1</v>
      </c>
      <c r="G208" s="35">
        <v>142.9</v>
      </c>
      <c r="H208" s="35">
        <v>122.1</v>
      </c>
      <c r="I208" s="35">
        <v>145.4</v>
      </c>
      <c r="J208" s="35">
        <v>150</v>
      </c>
      <c r="K208" s="35">
        <v>121.4</v>
      </c>
      <c r="L208" s="35">
        <v>113.7</v>
      </c>
      <c r="M208" s="35">
        <v>139.5</v>
      </c>
      <c r="N208" s="35">
        <v>130.80000000000001</v>
      </c>
      <c r="O208" s="35">
        <v>153.80000000000001</v>
      </c>
      <c r="P208" s="35">
        <v>140.4</v>
      </c>
      <c r="Q208" s="35">
        <v>159.19999999999999</v>
      </c>
      <c r="R208" s="35">
        <v>147.69999999999999</v>
      </c>
      <c r="S208" s="35">
        <v>139.1</v>
      </c>
      <c r="T208" s="35">
        <v>146.5</v>
      </c>
      <c r="U208" s="35">
        <v>145.30000000000001</v>
      </c>
      <c r="V208" s="35">
        <v>142.30000000000001</v>
      </c>
      <c r="W208" s="35">
        <v>139.69999999999999</v>
      </c>
      <c r="X208" s="35">
        <v>138.4</v>
      </c>
      <c r="Y208" s="35">
        <v>126</v>
      </c>
      <c r="Z208" s="35">
        <v>134.5</v>
      </c>
      <c r="AA208" s="35">
        <v>146.19999999999999</v>
      </c>
      <c r="AB208" s="35">
        <v>130.9</v>
      </c>
      <c r="AC208" s="35">
        <v>134.69999999999999</v>
      </c>
      <c r="AD208" s="35">
        <v>140.19999999999999</v>
      </c>
    </row>
    <row r="209" spans="1:30" x14ac:dyDescent="0.3">
      <c r="A209" s="35" t="s">
        <v>30</v>
      </c>
      <c r="B209" s="35">
        <v>2018</v>
      </c>
      <c r="C209" s="35" t="s">
        <v>43</v>
      </c>
      <c r="D209" s="35">
        <v>139.30000000000001</v>
      </c>
      <c r="E209" s="35">
        <v>147.6</v>
      </c>
      <c r="F209" s="35">
        <v>134.6</v>
      </c>
      <c r="G209" s="35">
        <v>141.9</v>
      </c>
      <c r="H209" s="35">
        <v>123.5</v>
      </c>
      <c r="I209" s="35">
        <v>144.5</v>
      </c>
      <c r="J209" s="35">
        <v>147.6</v>
      </c>
      <c r="K209" s="35">
        <v>121.4</v>
      </c>
      <c r="L209" s="35">
        <v>112.3</v>
      </c>
      <c r="M209" s="35">
        <v>139.5</v>
      </c>
      <c r="N209" s="35">
        <v>134.6</v>
      </c>
      <c r="O209" s="35">
        <v>155.19999999999999</v>
      </c>
      <c r="P209" s="35">
        <v>140.19999999999999</v>
      </c>
      <c r="Q209" s="35">
        <v>159.6</v>
      </c>
      <c r="R209" s="35">
        <v>150.69999999999999</v>
      </c>
      <c r="S209" s="35">
        <v>144.5</v>
      </c>
      <c r="T209" s="35">
        <v>149.80000000000001</v>
      </c>
      <c r="U209" s="35" t="s">
        <v>32</v>
      </c>
      <c r="V209" s="35">
        <v>149.69999999999999</v>
      </c>
      <c r="W209" s="35">
        <v>147.5</v>
      </c>
      <c r="X209" s="35">
        <v>144.80000000000001</v>
      </c>
      <c r="Y209" s="35">
        <v>130.80000000000001</v>
      </c>
      <c r="Z209" s="35">
        <v>140.1</v>
      </c>
      <c r="AA209" s="35">
        <v>148</v>
      </c>
      <c r="AB209" s="35">
        <v>134.4</v>
      </c>
      <c r="AC209" s="35">
        <v>139.80000000000001</v>
      </c>
      <c r="AD209" s="35">
        <v>142.19999999999999</v>
      </c>
    </row>
    <row r="210" spans="1:30" x14ac:dyDescent="0.3">
      <c r="A210" s="35" t="s">
        <v>33</v>
      </c>
      <c r="B210" s="35">
        <v>2018</v>
      </c>
      <c r="C210" s="35" t="s">
        <v>43</v>
      </c>
      <c r="D210" s="35">
        <v>137.6</v>
      </c>
      <c r="E210" s="35">
        <v>144.9</v>
      </c>
      <c r="F210" s="35">
        <v>133.5</v>
      </c>
      <c r="G210" s="35">
        <v>141.5</v>
      </c>
      <c r="H210" s="35">
        <v>118</v>
      </c>
      <c r="I210" s="35">
        <v>139.5</v>
      </c>
      <c r="J210" s="35">
        <v>153</v>
      </c>
      <c r="K210" s="35">
        <v>113.2</v>
      </c>
      <c r="L210" s="35">
        <v>112.8</v>
      </c>
      <c r="M210" s="35">
        <v>141.1</v>
      </c>
      <c r="N210" s="35">
        <v>127.6</v>
      </c>
      <c r="O210" s="35">
        <v>152</v>
      </c>
      <c r="P210" s="35">
        <v>139.4</v>
      </c>
      <c r="Q210" s="35">
        <v>164</v>
      </c>
      <c r="R210" s="35">
        <v>141.5</v>
      </c>
      <c r="S210" s="35">
        <v>129.80000000000001</v>
      </c>
      <c r="T210" s="35">
        <v>139.69999999999999</v>
      </c>
      <c r="U210" s="35">
        <v>146.30000000000001</v>
      </c>
      <c r="V210" s="35">
        <v>133.4</v>
      </c>
      <c r="W210" s="35">
        <v>135.1</v>
      </c>
      <c r="X210" s="35">
        <v>136.19999999999999</v>
      </c>
      <c r="Y210" s="35">
        <v>123.3</v>
      </c>
      <c r="Z210" s="35">
        <v>130.69999999999999</v>
      </c>
      <c r="AA210" s="35">
        <v>145.5</v>
      </c>
      <c r="AB210" s="35">
        <v>130.4</v>
      </c>
      <c r="AC210" s="35">
        <v>132.5</v>
      </c>
      <c r="AD210" s="35">
        <v>138.9</v>
      </c>
    </row>
    <row r="211" spans="1:30" x14ac:dyDescent="0.3">
      <c r="A211" s="35" t="s">
        <v>34</v>
      </c>
      <c r="B211" s="35">
        <v>2018</v>
      </c>
      <c r="C211" s="35" t="s">
        <v>43</v>
      </c>
      <c r="D211" s="35">
        <v>137.4</v>
      </c>
      <c r="E211" s="35">
        <v>149.5</v>
      </c>
      <c r="F211" s="35">
        <v>137.30000000000001</v>
      </c>
      <c r="G211" s="35">
        <v>141.9</v>
      </c>
      <c r="H211" s="35">
        <v>121.1</v>
      </c>
      <c r="I211" s="35">
        <v>142.5</v>
      </c>
      <c r="J211" s="35">
        <v>146.69999999999999</v>
      </c>
      <c r="K211" s="35">
        <v>119.1</v>
      </c>
      <c r="L211" s="35">
        <v>111.9</v>
      </c>
      <c r="M211" s="35">
        <v>141</v>
      </c>
      <c r="N211" s="35">
        <v>133.6</v>
      </c>
      <c r="O211" s="35">
        <v>154.5</v>
      </c>
      <c r="P211" s="35">
        <v>139.69999999999999</v>
      </c>
      <c r="Q211" s="35">
        <v>162.6</v>
      </c>
      <c r="R211" s="35">
        <v>148</v>
      </c>
      <c r="S211" s="35">
        <v>139.19999999999999</v>
      </c>
      <c r="T211" s="35">
        <v>146.80000000000001</v>
      </c>
      <c r="U211" s="35">
        <v>146.9</v>
      </c>
      <c r="V211" s="35">
        <v>145.30000000000001</v>
      </c>
      <c r="W211" s="35">
        <v>142.19999999999999</v>
      </c>
      <c r="X211" s="35">
        <v>142.1</v>
      </c>
      <c r="Y211" s="35">
        <v>125.5</v>
      </c>
      <c r="Z211" s="35">
        <v>136.5</v>
      </c>
      <c r="AA211" s="35">
        <v>147.80000000000001</v>
      </c>
      <c r="AB211" s="35">
        <v>132</v>
      </c>
      <c r="AC211" s="35">
        <v>136.30000000000001</v>
      </c>
      <c r="AD211" s="35">
        <v>140.80000000000001</v>
      </c>
    </row>
    <row r="212" spans="1:30" x14ac:dyDescent="0.3">
      <c r="A212" s="35" t="s">
        <v>30</v>
      </c>
      <c r="B212" s="35">
        <v>2018</v>
      </c>
      <c r="C212" s="35" t="s">
        <v>44</v>
      </c>
      <c r="D212" s="35">
        <v>137.1</v>
      </c>
      <c r="E212" s="35">
        <v>150.80000000000001</v>
      </c>
      <c r="F212" s="35">
        <v>136.69999999999999</v>
      </c>
      <c r="G212" s="35">
        <v>141.9</v>
      </c>
      <c r="H212" s="35">
        <v>122.8</v>
      </c>
      <c r="I212" s="35">
        <v>143.9</v>
      </c>
      <c r="J212" s="35">
        <v>147.5</v>
      </c>
      <c r="K212" s="35">
        <v>121</v>
      </c>
      <c r="L212" s="35">
        <v>111.6</v>
      </c>
      <c r="M212" s="35">
        <v>140.6</v>
      </c>
      <c r="N212" s="35">
        <v>137.5</v>
      </c>
      <c r="O212" s="35">
        <v>156.1</v>
      </c>
      <c r="P212" s="35">
        <v>140</v>
      </c>
      <c r="Q212" s="35">
        <v>161.9</v>
      </c>
      <c r="R212" s="35">
        <v>151.69999999999999</v>
      </c>
      <c r="S212" s="35">
        <v>145.5</v>
      </c>
      <c r="T212" s="35">
        <v>150.80000000000001</v>
      </c>
      <c r="U212" s="35" t="s">
        <v>32</v>
      </c>
      <c r="V212" s="35">
        <v>150.30000000000001</v>
      </c>
      <c r="W212" s="35">
        <v>148</v>
      </c>
      <c r="X212" s="35">
        <v>145.4</v>
      </c>
      <c r="Y212" s="35">
        <v>130.30000000000001</v>
      </c>
      <c r="Z212" s="35">
        <v>143.1</v>
      </c>
      <c r="AA212" s="35">
        <v>150.19999999999999</v>
      </c>
      <c r="AB212" s="35">
        <v>133.1</v>
      </c>
      <c r="AC212" s="35">
        <v>140.1</v>
      </c>
      <c r="AD212" s="35">
        <v>142.4</v>
      </c>
    </row>
    <row r="213" spans="1:30" x14ac:dyDescent="0.3">
      <c r="A213" s="35" t="s">
        <v>33</v>
      </c>
      <c r="B213" s="35">
        <v>2018</v>
      </c>
      <c r="C213" s="35" t="s">
        <v>44</v>
      </c>
      <c r="D213" s="35">
        <v>138.1</v>
      </c>
      <c r="E213" s="35">
        <v>146.30000000000001</v>
      </c>
      <c r="F213" s="35">
        <v>137.80000000000001</v>
      </c>
      <c r="G213" s="35">
        <v>141.6</v>
      </c>
      <c r="H213" s="35">
        <v>118.1</v>
      </c>
      <c r="I213" s="35">
        <v>141.5</v>
      </c>
      <c r="J213" s="35">
        <v>145.19999999999999</v>
      </c>
      <c r="K213" s="35">
        <v>115.3</v>
      </c>
      <c r="L213" s="35">
        <v>112.5</v>
      </c>
      <c r="M213" s="35">
        <v>141.4</v>
      </c>
      <c r="N213" s="35">
        <v>128</v>
      </c>
      <c r="O213" s="35">
        <v>152.6</v>
      </c>
      <c r="P213" s="35">
        <v>139.1</v>
      </c>
      <c r="Q213" s="35">
        <v>164.4</v>
      </c>
      <c r="R213" s="35">
        <v>142.4</v>
      </c>
      <c r="S213" s="35">
        <v>130.19999999999999</v>
      </c>
      <c r="T213" s="35">
        <v>140.5</v>
      </c>
      <c r="U213" s="35">
        <v>146.9</v>
      </c>
      <c r="V213" s="35">
        <v>136.69999999999999</v>
      </c>
      <c r="W213" s="35">
        <v>135.80000000000001</v>
      </c>
      <c r="X213" s="35">
        <v>136.80000000000001</v>
      </c>
      <c r="Y213" s="35">
        <v>121.2</v>
      </c>
      <c r="Z213" s="35">
        <v>131.30000000000001</v>
      </c>
      <c r="AA213" s="35">
        <v>146.1</v>
      </c>
      <c r="AB213" s="35">
        <v>130.5</v>
      </c>
      <c r="AC213" s="35">
        <v>132.19999999999999</v>
      </c>
      <c r="AD213" s="35">
        <v>139</v>
      </c>
    </row>
    <row r="214" spans="1:30" x14ac:dyDescent="0.3">
      <c r="A214" s="35" t="s">
        <v>34</v>
      </c>
      <c r="B214" s="35">
        <v>2018</v>
      </c>
      <c r="C214" s="35" t="s">
        <v>44</v>
      </c>
      <c r="D214" s="35">
        <v>137.4</v>
      </c>
      <c r="E214" s="35">
        <v>149.19999999999999</v>
      </c>
      <c r="F214" s="35">
        <v>137.1</v>
      </c>
      <c r="G214" s="35">
        <v>141.80000000000001</v>
      </c>
      <c r="H214" s="35">
        <v>121.1</v>
      </c>
      <c r="I214" s="35">
        <v>142.80000000000001</v>
      </c>
      <c r="J214" s="35">
        <v>146.69999999999999</v>
      </c>
      <c r="K214" s="35">
        <v>119.1</v>
      </c>
      <c r="L214" s="35">
        <v>111.9</v>
      </c>
      <c r="M214" s="35">
        <v>140.9</v>
      </c>
      <c r="N214" s="35">
        <v>133.5</v>
      </c>
      <c r="O214" s="35">
        <v>154.5</v>
      </c>
      <c r="P214" s="35">
        <v>139.69999999999999</v>
      </c>
      <c r="Q214" s="35">
        <v>162.6</v>
      </c>
      <c r="R214" s="35">
        <v>148</v>
      </c>
      <c r="S214" s="35">
        <v>139.1</v>
      </c>
      <c r="T214" s="35">
        <v>146.69999999999999</v>
      </c>
      <c r="U214" s="35">
        <v>146.9</v>
      </c>
      <c r="V214" s="35">
        <v>145.1</v>
      </c>
      <c r="W214" s="35">
        <v>142.19999999999999</v>
      </c>
      <c r="X214" s="35">
        <v>142.1</v>
      </c>
      <c r="Y214" s="35">
        <v>125.5</v>
      </c>
      <c r="Z214" s="35">
        <v>136.5</v>
      </c>
      <c r="AA214" s="35">
        <v>147.80000000000001</v>
      </c>
      <c r="AB214" s="35">
        <v>132</v>
      </c>
      <c r="AC214" s="35">
        <v>136.30000000000001</v>
      </c>
      <c r="AD214" s="35">
        <v>140.80000000000001</v>
      </c>
    </row>
    <row r="215" spans="1:30" x14ac:dyDescent="0.3">
      <c r="A215" s="35" t="s">
        <v>30</v>
      </c>
      <c r="B215" s="35">
        <v>2018</v>
      </c>
      <c r="C215" s="35" t="s">
        <v>45</v>
      </c>
      <c r="D215" s="35">
        <v>137.1</v>
      </c>
      <c r="E215" s="35">
        <v>151.9</v>
      </c>
      <c r="F215" s="35">
        <v>137.4</v>
      </c>
      <c r="G215" s="35">
        <v>142.4</v>
      </c>
      <c r="H215" s="35">
        <v>124.2</v>
      </c>
      <c r="I215" s="35">
        <v>140.19999999999999</v>
      </c>
      <c r="J215" s="35">
        <v>136.6</v>
      </c>
      <c r="K215" s="35">
        <v>120.9</v>
      </c>
      <c r="L215" s="35">
        <v>109.9</v>
      </c>
      <c r="M215" s="35">
        <v>140.19999999999999</v>
      </c>
      <c r="N215" s="35">
        <v>137.80000000000001</v>
      </c>
      <c r="O215" s="35">
        <v>156</v>
      </c>
      <c r="P215" s="35">
        <v>138.5</v>
      </c>
      <c r="Q215" s="35">
        <v>162.4</v>
      </c>
      <c r="R215" s="35">
        <v>151.6</v>
      </c>
      <c r="S215" s="35">
        <v>145.9</v>
      </c>
      <c r="T215" s="35">
        <v>150.80000000000001</v>
      </c>
      <c r="U215" s="35" t="s">
        <v>32</v>
      </c>
      <c r="V215" s="35">
        <v>149</v>
      </c>
      <c r="W215" s="35">
        <v>149.5</v>
      </c>
      <c r="X215" s="35">
        <v>149.6</v>
      </c>
      <c r="Y215" s="35">
        <v>128.9</v>
      </c>
      <c r="Z215" s="35">
        <v>143.30000000000001</v>
      </c>
      <c r="AA215" s="35">
        <v>155.1</v>
      </c>
      <c r="AB215" s="35">
        <v>133.19999999999999</v>
      </c>
      <c r="AC215" s="35">
        <v>141.6</v>
      </c>
      <c r="AD215" s="35">
        <v>141.9</v>
      </c>
    </row>
    <row r="216" spans="1:30" x14ac:dyDescent="0.3">
      <c r="A216" s="35" t="s">
        <v>33</v>
      </c>
      <c r="B216" s="35">
        <v>2018</v>
      </c>
      <c r="C216" s="35" t="s">
        <v>45</v>
      </c>
      <c r="D216" s="35">
        <v>138.5</v>
      </c>
      <c r="E216" s="35">
        <v>147.80000000000001</v>
      </c>
      <c r="F216" s="35">
        <v>141.1</v>
      </c>
      <c r="G216" s="35">
        <v>141.6</v>
      </c>
      <c r="H216" s="35">
        <v>118.1</v>
      </c>
      <c r="I216" s="35">
        <v>138.5</v>
      </c>
      <c r="J216" s="35">
        <v>132.4</v>
      </c>
      <c r="K216" s="35">
        <v>117.5</v>
      </c>
      <c r="L216" s="35">
        <v>111</v>
      </c>
      <c r="M216" s="35">
        <v>141.5</v>
      </c>
      <c r="N216" s="35">
        <v>128.1</v>
      </c>
      <c r="O216" s="35">
        <v>152.9</v>
      </c>
      <c r="P216" s="35">
        <v>137.6</v>
      </c>
      <c r="Q216" s="35">
        <v>164.6</v>
      </c>
      <c r="R216" s="35">
        <v>142.69999999999999</v>
      </c>
      <c r="S216" s="35">
        <v>130.30000000000001</v>
      </c>
      <c r="T216" s="35">
        <v>140.80000000000001</v>
      </c>
      <c r="U216" s="35">
        <v>146.5</v>
      </c>
      <c r="V216" s="35">
        <v>132.4</v>
      </c>
      <c r="W216" s="35">
        <v>136.19999999999999</v>
      </c>
      <c r="X216" s="35">
        <v>137.30000000000001</v>
      </c>
      <c r="Y216" s="35">
        <v>118.8</v>
      </c>
      <c r="Z216" s="35">
        <v>131.69999999999999</v>
      </c>
      <c r="AA216" s="35">
        <v>146.5</v>
      </c>
      <c r="AB216" s="35">
        <v>130.80000000000001</v>
      </c>
      <c r="AC216" s="35">
        <v>131.69999999999999</v>
      </c>
      <c r="AD216" s="35">
        <v>138</v>
      </c>
    </row>
    <row r="217" spans="1:30" x14ac:dyDescent="0.3">
      <c r="A217" s="35" t="s">
        <v>34</v>
      </c>
      <c r="B217" s="35">
        <v>2018</v>
      </c>
      <c r="C217" s="35" t="s">
        <v>45</v>
      </c>
      <c r="D217" s="35">
        <v>137.5</v>
      </c>
      <c r="E217" s="35">
        <v>150.5</v>
      </c>
      <c r="F217" s="35">
        <v>138.80000000000001</v>
      </c>
      <c r="G217" s="35">
        <v>142.1</v>
      </c>
      <c r="H217" s="35">
        <v>122</v>
      </c>
      <c r="I217" s="35">
        <v>139.4</v>
      </c>
      <c r="J217" s="35">
        <v>135.19999999999999</v>
      </c>
      <c r="K217" s="35">
        <v>119.8</v>
      </c>
      <c r="L217" s="35">
        <v>110.3</v>
      </c>
      <c r="M217" s="35">
        <v>140.6</v>
      </c>
      <c r="N217" s="35">
        <v>133.80000000000001</v>
      </c>
      <c r="O217" s="35">
        <v>154.6</v>
      </c>
      <c r="P217" s="35">
        <v>138.19999999999999</v>
      </c>
      <c r="Q217" s="35">
        <v>163</v>
      </c>
      <c r="R217" s="35">
        <v>148.1</v>
      </c>
      <c r="S217" s="35">
        <v>139.4</v>
      </c>
      <c r="T217" s="35">
        <v>146.80000000000001</v>
      </c>
      <c r="U217" s="35">
        <v>146.5</v>
      </c>
      <c r="V217" s="35">
        <v>142.69999999999999</v>
      </c>
      <c r="W217" s="35">
        <v>143.19999999999999</v>
      </c>
      <c r="X217" s="35">
        <v>144.9</v>
      </c>
      <c r="Y217" s="35">
        <v>123.6</v>
      </c>
      <c r="Z217" s="35">
        <v>136.80000000000001</v>
      </c>
      <c r="AA217" s="35">
        <v>150.1</v>
      </c>
      <c r="AB217" s="35">
        <v>132.19999999999999</v>
      </c>
      <c r="AC217" s="35">
        <v>136.80000000000001</v>
      </c>
      <c r="AD217" s="35">
        <v>140.1</v>
      </c>
    </row>
    <row r="218" spans="1:30" x14ac:dyDescent="0.3">
      <c r="A218" s="35" t="s">
        <v>30</v>
      </c>
      <c r="B218" s="35">
        <v>2019</v>
      </c>
      <c r="C218" s="35" t="s">
        <v>31</v>
      </c>
      <c r="D218" s="35">
        <v>136.6</v>
      </c>
      <c r="E218" s="35">
        <v>152.5</v>
      </c>
      <c r="F218" s="35">
        <v>138.19999999999999</v>
      </c>
      <c r="G218" s="35">
        <v>142.4</v>
      </c>
      <c r="H218" s="35">
        <v>123.9</v>
      </c>
      <c r="I218" s="35">
        <v>135.5</v>
      </c>
      <c r="J218" s="35">
        <v>131.69999999999999</v>
      </c>
      <c r="K218" s="35">
        <v>121.3</v>
      </c>
      <c r="L218" s="35">
        <v>108.4</v>
      </c>
      <c r="M218" s="35">
        <v>138.9</v>
      </c>
      <c r="N218" s="35">
        <v>137</v>
      </c>
      <c r="O218" s="35">
        <v>155.80000000000001</v>
      </c>
      <c r="P218" s="35">
        <v>137.4</v>
      </c>
      <c r="Q218" s="35">
        <v>162.69999999999999</v>
      </c>
      <c r="R218" s="35">
        <v>150.6</v>
      </c>
      <c r="S218" s="35">
        <v>145.1</v>
      </c>
      <c r="T218" s="35">
        <v>149.9</v>
      </c>
      <c r="U218" s="35" t="s">
        <v>32</v>
      </c>
      <c r="V218" s="35">
        <v>146.19999999999999</v>
      </c>
      <c r="W218" s="35">
        <v>150.1</v>
      </c>
      <c r="X218" s="35">
        <v>149.6</v>
      </c>
      <c r="Y218" s="35">
        <v>128.6</v>
      </c>
      <c r="Z218" s="35">
        <v>142.9</v>
      </c>
      <c r="AA218" s="35">
        <v>155.19999999999999</v>
      </c>
      <c r="AB218" s="35">
        <v>133.5</v>
      </c>
      <c r="AC218" s="35">
        <v>141.69999999999999</v>
      </c>
      <c r="AD218" s="35">
        <v>141</v>
      </c>
    </row>
    <row r="219" spans="1:30" x14ac:dyDescent="0.3">
      <c r="A219" s="35" t="s">
        <v>33</v>
      </c>
      <c r="B219" s="35">
        <v>2019</v>
      </c>
      <c r="C219" s="35" t="s">
        <v>31</v>
      </c>
      <c r="D219" s="35">
        <v>138.30000000000001</v>
      </c>
      <c r="E219" s="35">
        <v>149.4</v>
      </c>
      <c r="F219" s="35">
        <v>143.5</v>
      </c>
      <c r="G219" s="35">
        <v>141.69999999999999</v>
      </c>
      <c r="H219" s="35">
        <v>118.1</v>
      </c>
      <c r="I219" s="35">
        <v>135.19999999999999</v>
      </c>
      <c r="J219" s="35">
        <v>130.5</v>
      </c>
      <c r="K219" s="35">
        <v>118.2</v>
      </c>
      <c r="L219" s="35">
        <v>110.4</v>
      </c>
      <c r="M219" s="35">
        <v>140.4</v>
      </c>
      <c r="N219" s="35">
        <v>128.1</v>
      </c>
      <c r="O219" s="35">
        <v>153.19999999999999</v>
      </c>
      <c r="P219" s="35">
        <v>137.30000000000001</v>
      </c>
      <c r="Q219" s="35">
        <v>164.7</v>
      </c>
      <c r="R219" s="35">
        <v>143</v>
      </c>
      <c r="S219" s="35">
        <v>130.4</v>
      </c>
      <c r="T219" s="35">
        <v>141.1</v>
      </c>
      <c r="U219" s="35">
        <v>147.69999999999999</v>
      </c>
      <c r="V219" s="35">
        <v>128.6</v>
      </c>
      <c r="W219" s="35">
        <v>136.30000000000001</v>
      </c>
      <c r="X219" s="35">
        <v>137.80000000000001</v>
      </c>
      <c r="Y219" s="35">
        <v>118.6</v>
      </c>
      <c r="Z219" s="35">
        <v>131.9</v>
      </c>
      <c r="AA219" s="35">
        <v>146.6</v>
      </c>
      <c r="AB219" s="35">
        <v>131.69999999999999</v>
      </c>
      <c r="AC219" s="35">
        <v>131.80000000000001</v>
      </c>
      <c r="AD219" s="35">
        <v>138</v>
      </c>
    </row>
    <row r="220" spans="1:30" x14ac:dyDescent="0.3">
      <c r="A220" s="35" t="s">
        <v>34</v>
      </c>
      <c r="B220" s="35">
        <v>2019</v>
      </c>
      <c r="C220" s="35" t="s">
        <v>31</v>
      </c>
      <c r="D220" s="35">
        <v>137.1</v>
      </c>
      <c r="E220" s="35">
        <v>151.4</v>
      </c>
      <c r="F220" s="35">
        <v>140.19999999999999</v>
      </c>
      <c r="G220" s="35">
        <v>142.1</v>
      </c>
      <c r="H220" s="35">
        <v>121.8</v>
      </c>
      <c r="I220" s="35">
        <v>135.4</v>
      </c>
      <c r="J220" s="35">
        <v>131.30000000000001</v>
      </c>
      <c r="K220" s="35">
        <v>120.3</v>
      </c>
      <c r="L220" s="35">
        <v>109.1</v>
      </c>
      <c r="M220" s="35">
        <v>139.4</v>
      </c>
      <c r="N220" s="35">
        <v>133.30000000000001</v>
      </c>
      <c r="O220" s="35">
        <v>154.6</v>
      </c>
      <c r="P220" s="35">
        <v>137.4</v>
      </c>
      <c r="Q220" s="35">
        <v>163.19999999999999</v>
      </c>
      <c r="R220" s="35">
        <v>147.6</v>
      </c>
      <c r="S220" s="35">
        <v>139</v>
      </c>
      <c r="T220" s="35">
        <v>146.4</v>
      </c>
      <c r="U220" s="35">
        <v>147.69999999999999</v>
      </c>
      <c r="V220" s="35">
        <v>139.5</v>
      </c>
      <c r="W220" s="35">
        <v>143.6</v>
      </c>
      <c r="X220" s="35">
        <v>145.1</v>
      </c>
      <c r="Y220" s="35">
        <v>123.3</v>
      </c>
      <c r="Z220" s="35">
        <v>136.69999999999999</v>
      </c>
      <c r="AA220" s="35">
        <v>150.19999999999999</v>
      </c>
      <c r="AB220" s="35">
        <v>132.80000000000001</v>
      </c>
      <c r="AC220" s="35">
        <v>136.9</v>
      </c>
      <c r="AD220" s="35">
        <v>139.6</v>
      </c>
    </row>
    <row r="221" spans="1:30" x14ac:dyDescent="0.3">
      <c r="A221" s="35" t="s">
        <v>30</v>
      </c>
      <c r="B221" s="35">
        <v>2019</v>
      </c>
      <c r="C221" s="35" t="s">
        <v>35</v>
      </c>
      <c r="D221" s="35">
        <v>136.80000000000001</v>
      </c>
      <c r="E221" s="35">
        <v>153</v>
      </c>
      <c r="F221" s="35">
        <v>139.1</v>
      </c>
      <c r="G221" s="35">
        <v>142.5</v>
      </c>
      <c r="H221" s="35">
        <v>124.1</v>
      </c>
      <c r="I221" s="35">
        <v>135.80000000000001</v>
      </c>
      <c r="J221" s="35">
        <v>128.69999999999999</v>
      </c>
      <c r="K221" s="35">
        <v>121.5</v>
      </c>
      <c r="L221" s="35">
        <v>108.3</v>
      </c>
      <c r="M221" s="35">
        <v>139.19999999999999</v>
      </c>
      <c r="N221" s="35">
        <v>137.4</v>
      </c>
      <c r="O221" s="35">
        <v>156.19999999999999</v>
      </c>
      <c r="P221" s="35">
        <v>137.19999999999999</v>
      </c>
      <c r="Q221" s="35">
        <v>162.80000000000001</v>
      </c>
      <c r="R221" s="35">
        <v>150.5</v>
      </c>
      <c r="S221" s="35">
        <v>146.1</v>
      </c>
      <c r="T221" s="35">
        <v>149.9</v>
      </c>
      <c r="U221" s="35" t="s">
        <v>32</v>
      </c>
      <c r="V221" s="35">
        <v>145.30000000000001</v>
      </c>
      <c r="W221" s="35">
        <v>150.1</v>
      </c>
      <c r="X221" s="35">
        <v>149.9</v>
      </c>
      <c r="Y221" s="35">
        <v>129.19999999999999</v>
      </c>
      <c r="Z221" s="35">
        <v>143.4</v>
      </c>
      <c r="AA221" s="35">
        <v>155.5</v>
      </c>
      <c r="AB221" s="35">
        <v>134.9</v>
      </c>
      <c r="AC221" s="35">
        <v>142.19999999999999</v>
      </c>
      <c r="AD221" s="35">
        <v>141</v>
      </c>
    </row>
    <row r="222" spans="1:30" x14ac:dyDescent="0.3">
      <c r="A222" s="35" t="s">
        <v>33</v>
      </c>
      <c r="B222" s="35">
        <v>2019</v>
      </c>
      <c r="C222" s="35" t="s">
        <v>35</v>
      </c>
      <c r="D222" s="35">
        <v>139.4</v>
      </c>
      <c r="E222" s="35">
        <v>150.1</v>
      </c>
      <c r="F222" s="35">
        <v>145.30000000000001</v>
      </c>
      <c r="G222" s="35">
        <v>141.69999999999999</v>
      </c>
      <c r="H222" s="35">
        <v>118.4</v>
      </c>
      <c r="I222" s="35">
        <v>137</v>
      </c>
      <c r="J222" s="35">
        <v>131.6</v>
      </c>
      <c r="K222" s="35">
        <v>119.9</v>
      </c>
      <c r="L222" s="35">
        <v>110.4</v>
      </c>
      <c r="M222" s="35">
        <v>140.80000000000001</v>
      </c>
      <c r="N222" s="35">
        <v>128.30000000000001</v>
      </c>
      <c r="O222" s="35">
        <v>153.5</v>
      </c>
      <c r="P222" s="35">
        <v>138</v>
      </c>
      <c r="Q222" s="35">
        <v>164.9</v>
      </c>
      <c r="R222" s="35">
        <v>143.30000000000001</v>
      </c>
      <c r="S222" s="35">
        <v>130.80000000000001</v>
      </c>
      <c r="T222" s="35">
        <v>141.4</v>
      </c>
      <c r="U222" s="35">
        <v>148.5</v>
      </c>
      <c r="V222" s="35">
        <v>127.1</v>
      </c>
      <c r="W222" s="35">
        <v>136.6</v>
      </c>
      <c r="X222" s="35">
        <v>138.5</v>
      </c>
      <c r="Y222" s="35">
        <v>119.2</v>
      </c>
      <c r="Z222" s="35">
        <v>132.19999999999999</v>
      </c>
      <c r="AA222" s="35">
        <v>146.6</v>
      </c>
      <c r="AB222" s="35">
        <v>133</v>
      </c>
      <c r="AC222" s="35">
        <v>132.4</v>
      </c>
      <c r="AD222" s="35">
        <v>138.6</v>
      </c>
    </row>
    <row r="223" spans="1:30" x14ac:dyDescent="0.3">
      <c r="A223" s="35" t="s">
        <v>34</v>
      </c>
      <c r="B223" s="35">
        <v>2019</v>
      </c>
      <c r="C223" s="35" t="s">
        <v>35</v>
      </c>
      <c r="D223" s="35">
        <v>137.6</v>
      </c>
      <c r="E223" s="35">
        <v>152</v>
      </c>
      <c r="F223" s="35">
        <v>141.5</v>
      </c>
      <c r="G223" s="35">
        <v>142.19999999999999</v>
      </c>
      <c r="H223" s="35">
        <v>122</v>
      </c>
      <c r="I223" s="35">
        <v>136.4</v>
      </c>
      <c r="J223" s="35">
        <v>129.69999999999999</v>
      </c>
      <c r="K223" s="35">
        <v>121</v>
      </c>
      <c r="L223" s="35">
        <v>109</v>
      </c>
      <c r="M223" s="35">
        <v>139.69999999999999</v>
      </c>
      <c r="N223" s="35">
        <v>133.6</v>
      </c>
      <c r="O223" s="35">
        <v>154.9</v>
      </c>
      <c r="P223" s="35">
        <v>137.5</v>
      </c>
      <c r="Q223" s="35">
        <v>163.4</v>
      </c>
      <c r="R223" s="35">
        <v>147.69999999999999</v>
      </c>
      <c r="S223" s="35">
        <v>139.69999999999999</v>
      </c>
      <c r="T223" s="35">
        <v>146.5</v>
      </c>
      <c r="U223" s="35">
        <v>148.5</v>
      </c>
      <c r="V223" s="35">
        <v>138.4</v>
      </c>
      <c r="W223" s="35">
        <v>143.69999999999999</v>
      </c>
      <c r="X223" s="35">
        <v>145.6</v>
      </c>
      <c r="Y223" s="35">
        <v>123.9</v>
      </c>
      <c r="Z223" s="35">
        <v>137.1</v>
      </c>
      <c r="AA223" s="35">
        <v>150.30000000000001</v>
      </c>
      <c r="AB223" s="35">
        <v>134.1</v>
      </c>
      <c r="AC223" s="35">
        <v>137.4</v>
      </c>
      <c r="AD223" s="35">
        <v>139.9</v>
      </c>
    </row>
    <row r="224" spans="1:30" x14ac:dyDescent="0.3">
      <c r="A224" s="35" t="s">
        <v>30</v>
      </c>
      <c r="B224" s="35">
        <v>2019</v>
      </c>
      <c r="C224" s="35" t="s">
        <v>36</v>
      </c>
      <c r="D224" s="35">
        <v>136.9</v>
      </c>
      <c r="E224" s="35">
        <v>154.1</v>
      </c>
      <c r="F224" s="35">
        <v>138.69999999999999</v>
      </c>
      <c r="G224" s="35">
        <v>142.5</v>
      </c>
      <c r="H224" s="35">
        <v>124.1</v>
      </c>
      <c r="I224" s="35">
        <v>136.1</v>
      </c>
      <c r="J224" s="35">
        <v>128.19999999999999</v>
      </c>
      <c r="K224" s="35">
        <v>122.3</v>
      </c>
      <c r="L224" s="35">
        <v>108.3</v>
      </c>
      <c r="M224" s="35">
        <v>138.9</v>
      </c>
      <c r="N224" s="35">
        <v>137.4</v>
      </c>
      <c r="O224" s="35">
        <v>156.4</v>
      </c>
      <c r="P224" s="35">
        <v>137.30000000000001</v>
      </c>
      <c r="Q224" s="35">
        <v>162.9</v>
      </c>
      <c r="R224" s="35">
        <v>150.80000000000001</v>
      </c>
      <c r="S224" s="35">
        <v>146.1</v>
      </c>
      <c r="T224" s="35">
        <v>150.1</v>
      </c>
      <c r="U224" s="35" t="s">
        <v>32</v>
      </c>
      <c r="V224" s="35">
        <v>146.4</v>
      </c>
      <c r="W224" s="35">
        <v>150</v>
      </c>
      <c r="X224" s="35">
        <v>150.4</v>
      </c>
      <c r="Y224" s="35">
        <v>129.9</v>
      </c>
      <c r="Z224" s="35">
        <v>143.80000000000001</v>
      </c>
      <c r="AA224" s="35">
        <v>155.5</v>
      </c>
      <c r="AB224" s="35">
        <v>134</v>
      </c>
      <c r="AC224" s="35">
        <v>142.4</v>
      </c>
      <c r="AD224" s="35">
        <v>141.19999999999999</v>
      </c>
    </row>
    <row r="225" spans="1:30" x14ac:dyDescent="0.3">
      <c r="A225" s="35" t="s">
        <v>33</v>
      </c>
      <c r="B225" s="35">
        <v>2019</v>
      </c>
      <c r="C225" s="35" t="s">
        <v>36</v>
      </c>
      <c r="D225" s="35">
        <v>139.69999999999999</v>
      </c>
      <c r="E225" s="35">
        <v>151.1</v>
      </c>
      <c r="F225" s="35">
        <v>142.9</v>
      </c>
      <c r="G225" s="35">
        <v>141.9</v>
      </c>
      <c r="H225" s="35">
        <v>118.4</v>
      </c>
      <c r="I225" s="35">
        <v>139.4</v>
      </c>
      <c r="J225" s="35">
        <v>141.19999999999999</v>
      </c>
      <c r="K225" s="35">
        <v>120.7</v>
      </c>
      <c r="L225" s="35">
        <v>110.4</v>
      </c>
      <c r="M225" s="35">
        <v>140.69999999999999</v>
      </c>
      <c r="N225" s="35">
        <v>128.5</v>
      </c>
      <c r="O225" s="35">
        <v>153.9</v>
      </c>
      <c r="P225" s="35">
        <v>139.6</v>
      </c>
      <c r="Q225" s="35">
        <v>165.3</v>
      </c>
      <c r="R225" s="35">
        <v>143.5</v>
      </c>
      <c r="S225" s="35">
        <v>131.19999999999999</v>
      </c>
      <c r="T225" s="35">
        <v>141.6</v>
      </c>
      <c r="U225" s="35">
        <v>149</v>
      </c>
      <c r="V225" s="35">
        <v>128.80000000000001</v>
      </c>
      <c r="W225" s="35">
        <v>136.80000000000001</v>
      </c>
      <c r="X225" s="35">
        <v>139.19999999999999</v>
      </c>
      <c r="Y225" s="35">
        <v>119.9</v>
      </c>
      <c r="Z225" s="35">
        <v>133</v>
      </c>
      <c r="AA225" s="35">
        <v>146.69999999999999</v>
      </c>
      <c r="AB225" s="35">
        <v>132.5</v>
      </c>
      <c r="AC225" s="35">
        <v>132.80000000000001</v>
      </c>
      <c r="AD225" s="35">
        <v>139.5</v>
      </c>
    </row>
    <row r="226" spans="1:30" x14ac:dyDescent="0.3">
      <c r="A226" s="35" t="s">
        <v>34</v>
      </c>
      <c r="B226" s="35">
        <v>2019</v>
      </c>
      <c r="C226" s="35" t="s">
        <v>36</v>
      </c>
      <c r="D226" s="35">
        <v>137.80000000000001</v>
      </c>
      <c r="E226" s="35">
        <v>153</v>
      </c>
      <c r="F226" s="35">
        <v>140.30000000000001</v>
      </c>
      <c r="G226" s="35">
        <v>142.30000000000001</v>
      </c>
      <c r="H226" s="35">
        <v>122</v>
      </c>
      <c r="I226" s="35">
        <v>137.6</v>
      </c>
      <c r="J226" s="35">
        <v>132.6</v>
      </c>
      <c r="K226" s="35">
        <v>121.8</v>
      </c>
      <c r="L226" s="35">
        <v>109</v>
      </c>
      <c r="M226" s="35">
        <v>139.5</v>
      </c>
      <c r="N226" s="35">
        <v>133.69999999999999</v>
      </c>
      <c r="O226" s="35">
        <v>155.19999999999999</v>
      </c>
      <c r="P226" s="35">
        <v>138.1</v>
      </c>
      <c r="Q226" s="35">
        <v>163.5</v>
      </c>
      <c r="R226" s="35">
        <v>147.9</v>
      </c>
      <c r="S226" s="35">
        <v>139.9</v>
      </c>
      <c r="T226" s="35">
        <v>146.69999999999999</v>
      </c>
      <c r="U226" s="35">
        <v>149</v>
      </c>
      <c r="V226" s="35">
        <v>139.69999999999999</v>
      </c>
      <c r="W226" s="35">
        <v>143.80000000000001</v>
      </c>
      <c r="X226" s="35">
        <v>146.19999999999999</v>
      </c>
      <c r="Y226" s="35">
        <v>124.6</v>
      </c>
      <c r="Z226" s="35">
        <v>137.69999999999999</v>
      </c>
      <c r="AA226" s="35">
        <v>150.30000000000001</v>
      </c>
      <c r="AB226" s="35">
        <v>133.4</v>
      </c>
      <c r="AC226" s="35">
        <v>137.69999999999999</v>
      </c>
      <c r="AD226" s="35">
        <v>140.4</v>
      </c>
    </row>
    <row r="227" spans="1:30" x14ac:dyDescent="0.3">
      <c r="A227" s="35" t="s">
        <v>30</v>
      </c>
      <c r="B227" s="35">
        <v>2019</v>
      </c>
      <c r="C227" s="35" t="s">
        <v>38</v>
      </c>
      <c r="D227" s="35">
        <v>137.4</v>
      </c>
      <c r="E227" s="35">
        <v>159.5</v>
      </c>
      <c r="F227" s="35">
        <v>134.5</v>
      </c>
      <c r="G227" s="35">
        <v>142.6</v>
      </c>
      <c r="H227" s="35">
        <v>124</v>
      </c>
      <c r="I227" s="35">
        <v>143.69999999999999</v>
      </c>
      <c r="J227" s="35">
        <v>133.4</v>
      </c>
      <c r="K227" s="35">
        <v>125.1</v>
      </c>
      <c r="L227" s="35">
        <v>109.3</v>
      </c>
      <c r="M227" s="35">
        <v>139.30000000000001</v>
      </c>
      <c r="N227" s="35">
        <v>137.69999999999999</v>
      </c>
      <c r="O227" s="35">
        <v>156.4</v>
      </c>
      <c r="P227" s="35">
        <v>139.19999999999999</v>
      </c>
      <c r="Q227" s="35">
        <v>163.30000000000001</v>
      </c>
      <c r="R227" s="35">
        <v>151.30000000000001</v>
      </c>
      <c r="S227" s="35">
        <v>146.6</v>
      </c>
      <c r="T227" s="35">
        <v>150.69999999999999</v>
      </c>
      <c r="U227" s="35" t="s">
        <v>32</v>
      </c>
      <c r="V227" s="35">
        <v>146.9</v>
      </c>
      <c r="W227" s="35">
        <v>149.5</v>
      </c>
      <c r="X227" s="35">
        <v>151.30000000000001</v>
      </c>
      <c r="Y227" s="35">
        <v>130.19999999999999</v>
      </c>
      <c r="Z227" s="35">
        <v>145.9</v>
      </c>
      <c r="AA227" s="35">
        <v>156.69999999999999</v>
      </c>
      <c r="AB227" s="35">
        <v>133.9</v>
      </c>
      <c r="AC227" s="35">
        <v>142.9</v>
      </c>
      <c r="AD227" s="35">
        <v>142.4</v>
      </c>
    </row>
    <row r="228" spans="1:30" x14ac:dyDescent="0.3">
      <c r="A228" s="35" t="s">
        <v>33</v>
      </c>
      <c r="B228" s="35">
        <v>2019</v>
      </c>
      <c r="C228" s="35" t="s">
        <v>38</v>
      </c>
      <c r="D228" s="35">
        <v>140.4</v>
      </c>
      <c r="E228" s="35">
        <v>156.69999999999999</v>
      </c>
      <c r="F228" s="35">
        <v>138.30000000000001</v>
      </c>
      <c r="G228" s="35">
        <v>142.4</v>
      </c>
      <c r="H228" s="35">
        <v>118.6</v>
      </c>
      <c r="I228" s="35">
        <v>149.69999999999999</v>
      </c>
      <c r="J228" s="35">
        <v>161.6</v>
      </c>
      <c r="K228" s="35">
        <v>124.4</v>
      </c>
      <c r="L228" s="35">
        <v>111.2</v>
      </c>
      <c r="M228" s="35">
        <v>141</v>
      </c>
      <c r="N228" s="35">
        <v>128.9</v>
      </c>
      <c r="O228" s="35">
        <v>154.5</v>
      </c>
      <c r="P228" s="35">
        <v>143.80000000000001</v>
      </c>
      <c r="Q228" s="35">
        <v>166.2</v>
      </c>
      <c r="R228" s="35">
        <v>144</v>
      </c>
      <c r="S228" s="35">
        <v>131.69999999999999</v>
      </c>
      <c r="T228" s="35">
        <v>142.19999999999999</v>
      </c>
      <c r="U228" s="35">
        <v>150.1</v>
      </c>
      <c r="V228" s="35">
        <v>129.4</v>
      </c>
      <c r="W228" s="35">
        <v>137.19999999999999</v>
      </c>
      <c r="X228" s="35">
        <v>139.80000000000001</v>
      </c>
      <c r="Y228" s="35">
        <v>120.1</v>
      </c>
      <c r="Z228" s="35">
        <v>134</v>
      </c>
      <c r="AA228" s="35">
        <v>148</v>
      </c>
      <c r="AB228" s="35">
        <v>132.6</v>
      </c>
      <c r="AC228" s="35">
        <v>133.30000000000001</v>
      </c>
      <c r="AD228" s="35">
        <v>141.5</v>
      </c>
    </row>
    <row r="229" spans="1:30" x14ac:dyDescent="0.3">
      <c r="A229" s="35" t="s">
        <v>34</v>
      </c>
      <c r="B229" s="35">
        <v>2019</v>
      </c>
      <c r="C229" s="35" t="s">
        <v>38</v>
      </c>
      <c r="D229" s="35">
        <v>138.30000000000001</v>
      </c>
      <c r="E229" s="35">
        <v>158.5</v>
      </c>
      <c r="F229" s="35">
        <v>136</v>
      </c>
      <c r="G229" s="35">
        <v>142.5</v>
      </c>
      <c r="H229" s="35">
        <v>122</v>
      </c>
      <c r="I229" s="35">
        <v>146.5</v>
      </c>
      <c r="J229" s="35">
        <v>143</v>
      </c>
      <c r="K229" s="35">
        <v>124.9</v>
      </c>
      <c r="L229" s="35">
        <v>109.9</v>
      </c>
      <c r="M229" s="35">
        <v>139.9</v>
      </c>
      <c r="N229" s="35">
        <v>134</v>
      </c>
      <c r="O229" s="35">
        <v>155.5</v>
      </c>
      <c r="P229" s="35">
        <v>140.9</v>
      </c>
      <c r="Q229" s="35">
        <v>164.1</v>
      </c>
      <c r="R229" s="35">
        <v>148.4</v>
      </c>
      <c r="S229" s="35">
        <v>140.4</v>
      </c>
      <c r="T229" s="35">
        <v>147.30000000000001</v>
      </c>
      <c r="U229" s="35">
        <v>150.1</v>
      </c>
      <c r="V229" s="35">
        <v>140.30000000000001</v>
      </c>
      <c r="W229" s="35">
        <v>143.69999999999999</v>
      </c>
      <c r="X229" s="35">
        <v>146.9</v>
      </c>
      <c r="Y229" s="35">
        <v>124.9</v>
      </c>
      <c r="Z229" s="35">
        <v>139.19999999999999</v>
      </c>
      <c r="AA229" s="35">
        <v>151.6</v>
      </c>
      <c r="AB229" s="35">
        <v>133.4</v>
      </c>
      <c r="AC229" s="35">
        <v>138.19999999999999</v>
      </c>
      <c r="AD229" s="35">
        <v>142</v>
      </c>
    </row>
    <row r="230" spans="1:30" x14ac:dyDescent="0.3">
      <c r="A230" s="35" t="s">
        <v>30</v>
      </c>
      <c r="B230" s="35">
        <v>2019</v>
      </c>
      <c r="C230" s="35" t="s">
        <v>39</v>
      </c>
      <c r="D230" s="35">
        <v>137.80000000000001</v>
      </c>
      <c r="E230" s="35">
        <v>163.5</v>
      </c>
      <c r="F230" s="35">
        <v>136.19999999999999</v>
      </c>
      <c r="G230" s="35">
        <v>143.19999999999999</v>
      </c>
      <c r="H230" s="35">
        <v>124.3</v>
      </c>
      <c r="I230" s="35">
        <v>143.30000000000001</v>
      </c>
      <c r="J230" s="35">
        <v>140.6</v>
      </c>
      <c r="K230" s="35">
        <v>128.69999999999999</v>
      </c>
      <c r="L230" s="35">
        <v>110.6</v>
      </c>
      <c r="M230" s="35">
        <v>140.4</v>
      </c>
      <c r="N230" s="35">
        <v>138</v>
      </c>
      <c r="O230" s="35">
        <v>156.6</v>
      </c>
      <c r="P230" s="35">
        <v>141</v>
      </c>
      <c r="Q230" s="35">
        <v>164.2</v>
      </c>
      <c r="R230" s="35">
        <v>151.4</v>
      </c>
      <c r="S230" s="35">
        <v>146.5</v>
      </c>
      <c r="T230" s="35">
        <v>150.69999999999999</v>
      </c>
      <c r="U230" s="35" t="s">
        <v>32</v>
      </c>
      <c r="V230" s="35">
        <v>147.80000000000001</v>
      </c>
      <c r="W230" s="35">
        <v>149.6</v>
      </c>
      <c r="X230" s="35">
        <v>151.69999999999999</v>
      </c>
      <c r="Y230" s="35">
        <v>130.19999999999999</v>
      </c>
      <c r="Z230" s="35">
        <v>146.4</v>
      </c>
      <c r="AA230" s="35">
        <v>157.69999999999999</v>
      </c>
      <c r="AB230" s="35">
        <v>134.80000000000001</v>
      </c>
      <c r="AC230" s="35">
        <v>143.30000000000001</v>
      </c>
      <c r="AD230" s="35">
        <v>143.6</v>
      </c>
    </row>
    <row r="231" spans="1:30" x14ac:dyDescent="0.3">
      <c r="A231" s="35" t="s">
        <v>33</v>
      </c>
      <c r="B231" s="35">
        <v>2019</v>
      </c>
      <c r="C231" s="35" t="s">
        <v>39</v>
      </c>
      <c r="D231" s="35">
        <v>140.69999999999999</v>
      </c>
      <c r="E231" s="35">
        <v>159.6</v>
      </c>
      <c r="F231" s="35">
        <v>140.4</v>
      </c>
      <c r="G231" s="35">
        <v>143.4</v>
      </c>
      <c r="H231" s="35">
        <v>118.6</v>
      </c>
      <c r="I231" s="35">
        <v>150.9</v>
      </c>
      <c r="J231" s="35">
        <v>169.8</v>
      </c>
      <c r="K231" s="35">
        <v>127.4</v>
      </c>
      <c r="L231" s="35">
        <v>111.8</v>
      </c>
      <c r="M231" s="35">
        <v>141</v>
      </c>
      <c r="N231" s="35">
        <v>129</v>
      </c>
      <c r="O231" s="35">
        <v>155.1</v>
      </c>
      <c r="P231" s="35">
        <v>145.6</v>
      </c>
      <c r="Q231" s="35">
        <v>166.7</v>
      </c>
      <c r="R231" s="35">
        <v>144.30000000000001</v>
      </c>
      <c r="S231" s="35">
        <v>131.69999999999999</v>
      </c>
      <c r="T231" s="35">
        <v>142.4</v>
      </c>
      <c r="U231" s="35">
        <v>149.4</v>
      </c>
      <c r="V231" s="35">
        <v>130.5</v>
      </c>
      <c r="W231" s="35">
        <v>137.4</v>
      </c>
      <c r="X231" s="35">
        <v>140.30000000000001</v>
      </c>
      <c r="Y231" s="35">
        <v>119.6</v>
      </c>
      <c r="Z231" s="35">
        <v>134.30000000000001</v>
      </c>
      <c r="AA231" s="35">
        <v>148.9</v>
      </c>
      <c r="AB231" s="35">
        <v>133.69999999999999</v>
      </c>
      <c r="AC231" s="35">
        <v>133.6</v>
      </c>
      <c r="AD231" s="35">
        <v>142.1</v>
      </c>
    </row>
    <row r="232" spans="1:30" x14ac:dyDescent="0.3">
      <c r="A232" s="35" t="s">
        <v>34</v>
      </c>
      <c r="B232" s="35">
        <v>2019</v>
      </c>
      <c r="C232" s="35" t="s">
        <v>39</v>
      </c>
      <c r="D232" s="35">
        <v>138.69999999999999</v>
      </c>
      <c r="E232" s="35">
        <v>162.1</v>
      </c>
      <c r="F232" s="35">
        <v>137.80000000000001</v>
      </c>
      <c r="G232" s="35">
        <v>143.30000000000001</v>
      </c>
      <c r="H232" s="35">
        <v>122.2</v>
      </c>
      <c r="I232" s="35">
        <v>146.80000000000001</v>
      </c>
      <c r="J232" s="35">
        <v>150.5</v>
      </c>
      <c r="K232" s="35">
        <v>128.30000000000001</v>
      </c>
      <c r="L232" s="35">
        <v>111</v>
      </c>
      <c r="M232" s="35">
        <v>140.6</v>
      </c>
      <c r="N232" s="35">
        <v>134.19999999999999</v>
      </c>
      <c r="O232" s="35">
        <v>155.9</v>
      </c>
      <c r="P232" s="35">
        <v>142.69999999999999</v>
      </c>
      <c r="Q232" s="35">
        <v>164.9</v>
      </c>
      <c r="R232" s="35">
        <v>148.6</v>
      </c>
      <c r="S232" s="35">
        <v>140.4</v>
      </c>
      <c r="T232" s="35">
        <v>147.4</v>
      </c>
      <c r="U232" s="35">
        <v>149.4</v>
      </c>
      <c r="V232" s="35">
        <v>141.19999999999999</v>
      </c>
      <c r="W232" s="35">
        <v>143.80000000000001</v>
      </c>
      <c r="X232" s="35">
        <v>147.4</v>
      </c>
      <c r="Y232" s="35">
        <v>124.6</v>
      </c>
      <c r="Z232" s="35">
        <v>139.6</v>
      </c>
      <c r="AA232" s="35">
        <v>152.5</v>
      </c>
      <c r="AB232" s="35">
        <v>134.30000000000001</v>
      </c>
      <c r="AC232" s="35">
        <v>138.6</v>
      </c>
      <c r="AD232" s="35">
        <v>142.9</v>
      </c>
    </row>
    <row r="233" spans="1:30" x14ac:dyDescent="0.3">
      <c r="A233" s="35" t="s">
        <v>30</v>
      </c>
      <c r="B233" s="35">
        <v>2019</v>
      </c>
      <c r="C233" s="35" t="s">
        <v>40</v>
      </c>
      <c r="D233" s="35">
        <v>138.4</v>
      </c>
      <c r="E233" s="35">
        <v>164</v>
      </c>
      <c r="F233" s="35">
        <v>138.4</v>
      </c>
      <c r="G233" s="35">
        <v>143.9</v>
      </c>
      <c r="H233" s="35">
        <v>124.4</v>
      </c>
      <c r="I233" s="35">
        <v>146.4</v>
      </c>
      <c r="J233" s="35">
        <v>150.1</v>
      </c>
      <c r="K233" s="35">
        <v>130.6</v>
      </c>
      <c r="L233" s="35">
        <v>110.8</v>
      </c>
      <c r="M233" s="35">
        <v>141.69999999999999</v>
      </c>
      <c r="N233" s="35">
        <v>138.5</v>
      </c>
      <c r="O233" s="35">
        <v>156.69999999999999</v>
      </c>
      <c r="P233" s="35">
        <v>143</v>
      </c>
      <c r="Q233" s="35">
        <v>164.5</v>
      </c>
      <c r="R233" s="35">
        <v>151.6</v>
      </c>
      <c r="S233" s="35">
        <v>146.6</v>
      </c>
      <c r="T233" s="35">
        <v>150.9</v>
      </c>
      <c r="U233" s="35" t="s">
        <v>32</v>
      </c>
      <c r="V233" s="35">
        <v>146.80000000000001</v>
      </c>
      <c r="W233" s="35">
        <v>150</v>
      </c>
      <c r="X233" s="35">
        <v>152.19999999999999</v>
      </c>
      <c r="Y233" s="35">
        <v>131.19999999999999</v>
      </c>
      <c r="Z233" s="35">
        <v>147.5</v>
      </c>
      <c r="AA233" s="35">
        <v>159.1</v>
      </c>
      <c r="AB233" s="35">
        <v>136.1</v>
      </c>
      <c r="AC233" s="35">
        <v>144.19999999999999</v>
      </c>
      <c r="AD233" s="35">
        <v>144.9</v>
      </c>
    </row>
    <row r="234" spans="1:30" x14ac:dyDescent="0.3">
      <c r="A234" s="35" t="s">
        <v>33</v>
      </c>
      <c r="B234" s="35">
        <v>2019</v>
      </c>
      <c r="C234" s="35" t="s">
        <v>40</v>
      </c>
      <c r="D234" s="35">
        <v>141.4</v>
      </c>
      <c r="E234" s="35">
        <v>160.19999999999999</v>
      </c>
      <c r="F234" s="35">
        <v>142.5</v>
      </c>
      <c r="G234" s="35">
        <v>144.1</v>
      </c>
      <c r="H234" s="35">
        <v>119.3</v>
      </c>
      <c r="I234" s="35">
        <v>154.69999999999999</v>
      </c>
      <c r="J234" s="35">
        <v>180.1</v>
      </c>
      <c r="K234" s="35">
        <v>128.9</v>
      </c>
      <c r="L234" s="35">
        <v>111.8</v>
      </c>
      <c r="M234" s="35">
        <v>141.6</v>
      </c>
      <c r="N234" s="35">
        <v>129.5</v>
      </c>
      <c r="O234" s="35">
        <v>155.6</v>
      </c>
      <c r="P234" s="35">
        <v>147.69999999999999</v>
      </c>
      <c r="Q234" s="35">
        <v>167.2</v>
      </c>
      <c r="R234" s="35">
        <v>144.69999999999999</v>
      </c>
      <c r="S234" s="35">
        <v>131.9</v>
      </c>
      <c r="T234" s="35">
        <v>142.69999999999999</v>
      </c>
      <c r="U234" s="35">
        <v>150.6</v>
      </c>
      <c r="V234" s="35">
        <v>127</v>
      </c>
      <c r="W234" s="35">
        <v>137.69999999999999</v>
      </c>
      <c r="X234" s="35">
        <v>140.80000000000001</v>
      </c>
      <c r="Y234" s="35">
        <v>120.6</v>
      </c>
      <c r="Z234" s="35">
        <v>135</v>
      </c>
      <c r="AA234" s="35">
        <v>150.4</v>
      </c>
      <c r="AB234" s="35">
        <v>135.1</v>
      </c>
      <c r="AC234" s="35">
        <v>134.5</v>
      </c>
      <c r="AD234" s="35">
        <v>143.30000000000001</v>
      </c>
    </row>
    <row r="235" spans="1:30" x14ac:dyDescent="0.3">
      <c r="A235" s="35" t="s">
        <v>34</v>
      </c>
      <c r="B235" s="35">
        <v>2019</v>
      </c>
      <c r="C235" s="35" t="s">
        <v>40</v>
      </c>
      <c r="D235" s="35">
        <v>139.30000000000001</v>
      </c>
      <c r="E235" s="35">
        <v>162.69999999999999</v>
      </c>
      <c r="F235" s="35">
        <v>140</v>
      </c>
      <c r="G235" s="35">
        <v>144</v>
      </c>
      <c r="H235" s="35">
        <v>122.5</v>
      </c>
      <c r="I235" s="35">
        <v>150.30000000000001</v>
      </c>
      <c r="J235" s="35">
        <v>160.30000000000001</v>
      </c>
      <c r="K235" s="35">
        <v>130</v>
      </c>
      <c r="L235" s="35">
        <v>111.1</v>
      </c>
      <c r="M235" s="35">
        <v>141.69999999999999</v>
      </c>
      <c r="N235" s="35">
        <v>134.69999999999999</v>
      </c>
      <c r="O235" s="35">
        <v>156.19999999999999</v>
      </c>
      <c r="P235" s="35">
        <v>144.69999999999999</v>
      </c>
      <c r="Q235" s="35">
        <v>165.2</v>
      </c>
      <c r="R235" s="35">
        <v>148.9</v>
      </c>
      <c r="S235" s="35">
        <v>140.5</v>
      </c>
      <c r="T235" s="35">
        <v>147.6</v>
      </c>
      <c r="U235" s="35">
        <v>150.6</v>
      </c>
      <c r="V235" s="35">
        <v>139.30000000000001</v>
      </c>
      <c r="W235" s="35">
        <v>144.19999999999999</v>
      </c>
      <c r="X235" s="35">
        <v>147.9</v>
      </c>
      <c r="Y235" s="35">
        <v>125.6</v>
      </c>
      <c r="Z235" s="35">
        <v>140.5</v>
      </c>
      <c r="AA235" s="35">
        <v>154</v>
      </c>
      <c r="AB235" s="35">
        <v>135.69999999999999</v>
      </c>
      <c r="AC235" s="35">
        <v>139.5</v>
      </c>
      <c r="AD235" s="35">
        <v>144.19999999999999</v>
      </c>
    </row>
    <row r="236" spans="1:30" x14ac:dyDescent="0.3">
      <c r="A236" s="35" t="s">
        <v>30</v>
      </c>
      <c r="B236" s="35">
        <v>2019</v>
      </c>
      <c r="C236" s="35" t="s">
        <v>41</v>
      </c>
      <c r="D236" s="35">
        <v>139.19999999999999</v>
      </c>
      <c r="E236" s="35">
        <v>161.9</v>
      </c>
      <c r="F236" s="35">
        <v>137.1</v>
      </c>
      <c r="G236" s="35">
        <v>144.6</v>
      </c>
      <c r="H236" s="35">
        <v>124.7</v>
      </c>
      <c r="I236" s="35">
        <v>145.5</v>
      </c>
      <c r="J236" s="35">
        <v>156.19999999999999</v>
      </c>
      <c r="K236" s="35">
        <v>131.5</v>
      </c>
      <c r="L236" s="35">
        <v>111.7</v>
      </c>
      <c r="M236" s="35">
        <v>142.69999999999999</v>
      </c>
      <c r="N236" s="35">
        <v>138.5</v>
      </c>
      <c r="O236" s="35">
        <v>156.9</v>
      </c>
      <c r="P236" s="35">
        <v>144</v>
      </c>
      <c r="Q236" s="35">
        <v>165.1</v>
      </c>
      <c r="R236" s="35">
        <v>151.80000000000001</v>
      </c>
      <c r="S236" s="35">
        <v>146.6</v>
      </c>
      <c r="T236" s="35">
        <v>151.1</v>
      </c>
      <c r="U236" s="35" t="s">
        <v>32</v>
      </c>
      <c r="V236" s="35">
        <v>146.4</v>
      </c>
      <c r="W236" s="35">
        <v>150.19999999999999</v>
      </c>
      <c r="X236" s="35">
        <v>152.69999999999999</v>
      </c>
      <c r="Y236" s="35">
        <v>131.4</v>
      </c>
      <c r="Z236" s="35">
        <v>148</v>
      </c>
      <c r="AA236" s="35">
        <v>159.69999999999999</v>
      </c>
      <c r="AB236" s="35">
        <v>138.80000000000001</v>
      </c>
      <c r="AC236" s="35">
        <v>144.9</v>
      </c>
      <c r="AD236" s="35">
        <v>145.69999999999999</v>
      </c>
    </row>
    <row r="237" spans="1:30" x14ac:dyDescent="0.3">
      <c r="A237" s="35" t="s">
        <v>33</v>
      </c>
      <c r="B237" s="35">
        <v>2019</v>
      </c>
      <c r="C237" s="35" t="s">
        <v>41</v>
      </c>
      <c r="D237" s="35">
        <v>142.1</v>
      </c>
      <c r="E237" s="35">
        <v>158.30000000000001</v>
      </c>
      <c r="F237" s="35">
        <v>140.80000000000001</v>
      </c>
      <c r="G237" s="35">
        <v>144.9</v>
      </c>
      <c r="H237" s="35">
        <v>119.9</v>
      </c>
      <c r="I237" s="35">
        <v>153.9</v>
      </c>
      <c r="J237" s="35">
        <v>189.1</v>
      </c>
      <c r="K237" s="35">
        <v>129.80000000000001</v>
      </c>
      <c r="L237" s="35">
        <v>112.7</v>
      </c>
      <c r="M237" s="35">
        <v>142.5</v>
      </c>
      <c r="N237" s="35">
        <v>129.80000000000001</v>
      </c>
      <c r="O237" s="35">
        <v>156.19999999999999</v>
      </c>
      <c r="P237" s="35">
        <v>149.1</v>
      </c>
      <c r="Q237" s="35">
        <v>167.9</v>
      </c>
      <c r="R237" s="35">
        <v>145</v>
      </c>
      <c r="S237" s="35">
        <v>132.19999999999999</v>
      </c>
      <c r="T237" s="35">
        <v>143</v>
      </c>
      <c r="U237" s="35">
        <v>151.6</v>
      </c>
      <c r="V237" s="35">
        <v>125.5</v>
      </c>
      <c r="W237" s="35">
        <v>138.1</v>
      </c>
      <c r="X237" s="35">
        <v>141.5</v>
      </c>
      <c r="Y237" s="35">
        <v>120.8</v>
      </c>
      <c r="Z237" s="35">
        <v>135.4</v>
      </c>
      <c r="AA237" s="35">
        <v>151.5</v>
      </c>
      <c r="AB237" s="35">
        <v>137.80000000000001</v>
      </c>
      <c r="AC237" s="35">
        <v>135.30000000000001</v>
      </c>
      <c r="AD237" s="35">
        <v>144.19999999999999</v>
      </c>
    </row>
    <row r="238" spans="1:30" x14ac:dyDescent="0.3">
      <c r="A238" s="35" t="s">
        <v>34</v>
      </c>
      <c r="B238" s="35">
        <v>2019</v>
      </c>
      <c r="C238" s="35" t="s">
        <v>41</v>
      </c>
      <c r="D238" s="35">
        <v>140.1</v>
      </c>
      <c r="E238" s="35">
        <v>160.6</v>
      </c>
      <c r="F238" s="35">
        <v>138.5</v>
      </c>
      <c r="G238" s="35">
        <v>144.69999999999999</v>
      </c>
      <c r="H238" s="35">
        <v>122.9</v>
      </c>
      <c r="I238" s="35">
        <v>149.4</v>
      </c>
      <c r="J238" s="35">
        <v>167.4</v>
      </c>
      <c r="K238" s="35">
        <v>130.9</v>
      </c>
      <c r="L238" s="35">
        <v>112</v>
      </c>
      <c r="M238" s="35">
        <v>142.6</v>
      </c>
      <c r="N238" s="35">
        <v>134.9</v>
      </c>
      <c r="O238" s="35">
        <v>156.6</v>
      </c>
      <c r="P238" s="35">
        <v>145.9</v>
      </c>
      <c r="Q238" s="35">
        <v>165.8</v>
      </c>
      <c r="R238" s="35">
        <v>149.1</v>
      </c>
      <c r="S238" s="35">
        <v>140.6</v>
      </c>
      <c r="T238" s="35">
        <v>147.9</v>
      </c>
      <c r="U238" s="35">
        <v>151.6</v>
      </c>
      <c r="V238" s="35">
        <v>138.5</v>
      </c>
      <c r="W238" s="35">
        <v>144.5</v>
      </c>
      <c r="X238" s="35">
        <v>148.5</v>
      </c>
      <c r="Y238" s="35">
        <v>125.8</v>
      </c>
      <c r="Z238" s="35">
        <v>140.9</v>
      </c>
      <c r="AA238" s="35">
        <v>154.9</v>
      </c>
      <c r="AB238" s="35">
        <v>138.4</v>
      </c>
      <c r="AC238" s="35">
        <v>140.19999999999999</v>
      </c>
      <c r="AD238" s="35">
        <v>145</v>
      </c>
    </row>
    <row r="239" spans="1:30" x14ac:dyDescent="0.3">
      <c r="A239" s="35" t="s">
        <v>30</v>
      </c>
      <c r="B239" s="35">
        <v>2019</v>
      </c>
      <c r="C239" s="35" t="s">
        <v>42</v>
      </c>
      <c r="D239" s="35">
        <v>140.1</v>
      </c>
      <c r="E239" s="35">
        <v>161.9</v>
      </c>
      <c r="F239" s="35">
        <v>138.30000000000001</v>
      </c>
      <c r="G239" s="35">
        <v>145.69999999999999</v>
      </c>
      <c r="H239" s="35">
        <v>125.1</v>
      </c>
      <c r="I239" s="35">
        <v>143.80000000000001</v>
      </c>
      <c r="J239" s="35">
        <v>163.4</v>
      </c>
      <c r="K239" s="35">
        <v>132.19999999999999</v>
      </c>
      <c r="L239" s="35">
        <v>112.8</v>
      </c>
      <c r="M239" s="35">
        <v>144.19999999999999</v>
      </c>
      <c r="N239" s="35">
        <v>138.5</v>
      </c>
      <c r="O239" s="35">
        <v>157.19999999999999</v>
      </c>
      <c r="P239" s="35">
        <v>145.5</v>
      </c>
      <c r="Q239" s="35">
        <v>165.7</v>
      </c>
      <c r="R239" s="35">
        <v>151.69999999999999</v>
      </c>
      <c r="S239" s="35">
        <v>146.6</v>
      </c>
      <c r="T239" s="35">
        <v>151</v>
      </c>
      <c r="U239" s="35" t="s">
        <v>32</v>
      </c>
      <c r="V239" s="35">
        <v>146.9</v>
      </c>
      <c r="W239" s="35">
        <v>150.30000000000001</v>
      </c>
      <c r="X239" s="35">
        <v>153.4</v>
      </c>
      <c r="Y239" s="35">
        <v>131.6</v>
      </c>
      <c r="Z239" s="35">
        <v>148.30000000000001</v>
      </c>
      <c r="AA239" s="35">
        <v>160.19999999999999</v>
      </c>
      <c r="AB239" s="35">
        <v>140.19999999999999</v>
      </c>
      <c r="AC239" s="35">
        <v>145.4</v>
      </c>
      <c r="AD239" s="35">
        <v>146.69999999999999</v>
      </c>
    </row>
    <row r="240" spans="1:30" x14ac:dyDescent="0.3">
      <c r="A240" s="35" t="s">
        <v>33</v>
      </c>
      <c r="B240" s="35">
        <v>2019</v>
      </c>
      <c r="C240" s="35" t="s">
        <v>42</v>
      </c>
      <c r="D240" s="35">
        <v>142.69999999999999</v>
      </c>
      <c r="E240" s="35">
        <v>158.69999999999999</v>
      </c>
      <c r="F240" s="35">
        <v>141.6</v>
      </c>
      <c r="G240" s="35">
        <v>144.9</v>
      </c>
      <c r="H240" s="35">
        <v>120.8</v>
      </c>
      <c r="I240" s="35">
        <v>149.80000000000001</v>
      </c>
      <c r="J240" s="35">
        <v>192.4</v>
      </c>
      <c r="K240" s="35">
        <v>130.30000000000001</v>
      </c>
      <c r="L240" s="35">
        <v>114</v>
      </c>
      <c r="M240" s="35">
        <v>143.80000000000001</v>
      </c>
      <c r="N240" s="35">
        <v>130</v>
      </c>
      <c r="O240" s="35">
        <v>156.4</v>
      </c>
      <c r="P240" s="35">
        <v>149.5</v>
      </c>
      <c r="Q240" s="35">
        <v>168.6</v>
      </c>
      <c r="R240" s="35">
        <v>145.30000000000001</v>
      </c>
      <c r="S240" s="35">
        <v>132.19999999999999</v>
      </c>
      <c r="T240" s="35">
        <v>143.30000000000001</v>
      </c>
      <c r="U240" s="35">
        <v>152.19999999999999</v>
      </c>
      <c r="V240" s="35">
        <v>126.6</v>
      </c>
      <c r="W240" s="35">
        <v>138.30000000000001</v>
      </c>
      <c r="X240" s="35">
        <v>141.9</v>
      </c>
      <c r="Y240" s="35">
        <v>121.2</v>
      </c>
      <c r="Z240" s="35">
        <v>135.9</v>
      </c>
      <c r="AA240" s="35">
        <v>151.6</v>
      </c>
      <c r="AB240" s="35">
        <v>139</v>
      </c>
      <c r="AC240" s="35">
        <v>135.69999999999999</v>
      </c>
      <c r="AD240" s="35">
        <v>144.69999999999999</v>
      </c>
    </row>
    <row r="241" spans="1:30" x14ac:dyDescent="0.3">
      <c r="A241" s="35" t="s">
        <v>34</v>
      </c>
      <c r="B241" s="35">
        <v>2019</v>
      </c>
      <c r="C241" s="35" t="s">
        <v>42</v>
      </c>
      <c r="D241" s="35">
        <v>140.9</v>
      </c>
      <c r="E241" s="35">
        <v>160.80000000000001</v>
      </c>
      <c r="F241" s="35">
        <v>139.6</v>
      </c>
      <c r="G241" s="35">
        <v>145.4</v>
      </c>
      <c r="H241" s="35">
        <v>123.5</v>
      </c>
      <c r="I241" s="35">
        <v>146.6</v>
      </c>
      <c r="J241" s="35">
        <v>173.2</v>
      </c>
      <c r="K241" s="35">
        <v>131.6</v>
      </c>
      <c r="L241" s="35">
        <v>113.2</v>
      </c>
      <c r="M241" s="35">
        <v>144.1</v>
      </c>
      <c r="N241" s="35">
        <v>135</v>
      </c>
      <c r="O241" s="35">
        <v>156.80000000000001</v>
      </c>
      <c r="P241" s="35">
        <v>147</v>
      </c>
      <c r="Q241" s="35">
        <v>166.5</v>
      </c>
      <c r="R241" s="35">
        <v>149.19999999999999</v>
      </c>
      <c r="S241" s="35">
        <v>140.6</v>
      </c>
      <c r="T241" s="35">
        <v>147.9</v>
      </c>
      <c r="U241" s="35">
        <v>152.19999999999999</v>
      </c>
      <c r="V241" s="35">
        <v>139.19999999999999</v>
      </c>
      <c r="W241" s="35">
        <v>144.6</v>
      </c>
      <c r="X241" s="35">
        <v>149</v>
      </c>
      <c r="Y241" s="35">
        <v>126.1</v>
      </c>
      <c r="Z241" s="35">
        <v>141.30000000000001</v>
      </c>
      <c r="AA241" s="35">
        <v>155.19999999999999</v>
      </c>
      <c r="AB241" s="35">
        <v>139.69999999999999</v>
      </c>
      <c r="AC241" s="35">
        <v>140.69999999999999</v>
      </c>
      <c r="AD241" s="35">
        <v>145.80000000000001</v>
      </c>
    </row>
    <row r="242" spans="1:30" x14ac:dyDescent="0.3">
      <c r="A242" s="35" t="s">
        <v>30</v>
      </c>
      <c r="B242" s="35">
        <v>2019</v>
      </c>
      <c r="C242" s="35" t="s">
        <v>43</v>
      </c>
      <c r="D242" s="35">
        <v>141</v>
      </c>
      <c r="E242" s="35">
        <v>161.6</v>
      </c>
      <c r="F242" s="35">
        <v>141.19999999999999</v>
      </c>
      <c r="G242" s="35">
        <v>146.5</v>
      </c>
      <c r="H242" s="35">
        <v>125.6</v>
      </c>
      <c r="I242" s="35">
        <v>145.69999999999999</v>
      </c>
      <c r="J242" s="35">
        <v>178.8</v>
      </c>
      <c r="K242" s="35">
        <v>133.1</v>
      </c>
      <c r="L242" s="35">
        <v>113.6</v>
      </c>
      <c r="M242" s="35">
        <v>145.5</v>
      </c>
      <c r="N242" s="35">
        <v>138.6</v>
      </c>
      <c r="O242" s="35">
        <v>157.4</v>
      </c>
      <c r="P242" s="35">
        <v>148.30000000000001</v>
      </c>
      <c r="Q242" s="35">
        <v>166.3</v>
      </c>
      <c r="R242" s="35">
        <v>151.69999999999999</v>
      </c>
      <c r="S242" s="35">
        <v>146.69999999999999</v>
      </c>
      <c r="T242" s="35">
        <v>151</v>
      </c>
      <c r="U242" s="35" t="s">
        <v>32</v>
      </c>
      <c r="V242" s="35">
        <v>147.69999999999999</v>
      </c>
      <c r="W242" s="35">
        <v>150.6</v>
      </c>
      <c r="X242" s="35">
        <v>153.69999999999999</v>
      </c>
      <c r="Y242" s="35">
        <v>131.69999999999999</v>
      </c>
      <c r="Z242" s="35">
        <v>148.69999999999999</v>
      </c>
      <c r="AA242" s="35">
        <v>160.69999999999999</v>
      </c>
      <c r="AB242" s="35">
        <v>140.30000000000001</v>
      </c>
      <c r="AC242" s="35">
        <v>145.69999999999999</v>
      </c>
      <c r="AD242" s="35">
        <v>148.30000000000001</v>
      </c>
    </row>
    <row r="243" spans="1:30" x14ac:dyDescent="0.3">
      <c r="A243" s="35" t="s">
        <v>33</v>
      </c>
      <c r="B243" s="35">
        <v>2019</v>
      </c>
      <c r="C243" s="35" t="s">
        <v>43</v>
      </c>
      <c r="D243" s="35">
        <v>143.5</v>
      </c>
      <c r="E243" s="35">
        <v>159.80000000000001</v>
      </c>
      <c r="F243" s="35">
        <v>144.69999999999999</v>
      </c>
      <c r="G243" s="35">
        <v>145.6</v>
      </c>
      <c r="H243" s="35">
        <v>121.1</v>
      </c>
      <c r="I243" s="35">
        <v>150.6</v>
      </c>
      <c r="J243" s="35">
        <v>207.2</v>
      </c>
      <c r="K243" s="35">
        <v>131.19999999999999</v>
      </c>
      <c r="L243" s="35">
        <v>114.8</v>
      </c>
      <c r="M243" s="35">
        <v>145.19999999999999</v>
      </c>
      <c r="N243" s="35">
        <v>130.19999999999999</v>
      </c>
      <c r="O243" s="35">
        <v>156.80000000000001</v>
      </c>
      <c r="P243" s="35">
        <v>151.9</v>
      </c>
      <c r="Q243" s="35">
        <v>169.3</v>
      </c>
      <c r="R243" s="35">
        <v>145.9</v>
      </c>
      <c r="S243" s="35">
        <v>132.4</v>
      </c>
      <c r="T243" s="35">
        <v>143.9</v>
      </c>
      <c r="U243" s="35">
        <v>153</v>
      </c>
      <c r="V243" s="35">
        <v>128.9</v>
      </c>
      <c r="W243" s="35">
        <v>138.69999999999999</v>
      </c>
      <c r="X243" s="35">
        <v>142.4</v>
      </c>
      <c r="Y243" s="35">
        <v>121.5</v>
      </c>
      <c r="Z243" s="35">
        <v>136.19999999999999</v>
      </c>
      <c r="AA243" s="35">
        <v>151.69999999999999</v>
      </c>
      <c r="AB243" s="35">
        <v>139.5</v>
      </c>
      <c r="AC243" s="35">
        <v>136</v>
      </c>
      <c r="AD243" s="35">
        <v>146</v>
      </c>
    </row>
    <row r="244" spans="1:30" x14ac:dyDescent="0.3">
      <c r="A244" s="35" t="s">
        <v>34</v>
      </c>
      <c r="B244" s="35">
        <v>2019</v>
      </c>
      <c r="C244" s="35" t="s">
        <v>43</v>
      </c>
      <c r="D244" s="35">
        <v>141.80000000000001</v>
      </c>
      <c r="E244" s="35">
        <v>161</v>
      </c>
      <c r="F244" s="35">
        <v>142.6</v>
      </c>
      <c r="G244" s="35">
        <v>146.19999999999999</v>
      </c>
      <c r="H244" s="35">
        <v>123.9</v>
      </c>
      <c r="I244" s="35">
        <v>148</v>
      </c>
      <c r="J244" s="35">
        <v>188.4</v>
      </c>
      <c r="K244" s="35">
        <v>132.5</v>
      </c>
      <c r="L244" s="35">
        <v>114</v>
      </c>
      <c r="M244" s="35">
        <v>145.4</v>
      </c>
      <c r="N244" s="35">
        <v>135.1</v>
      </c>
      <c r="O244" s="35">
        <v>157.1</v>
      </c>
      <c r="P244" s="35">
        <v>149.6</v>
      </c>
      <c r="Q244" s="35">
        <v>167.1</v>
      </c>
      <c r="R244" s="35">
        <v>149.4</v>
      </c>
      <c r="S244" s="35">
        <v>140.80000000000001</v>
      </c>
      <c r="T244" s="35">
        <v>148.19999999999999</v>
      </c>
      <c r="U244" s="35">
        <v>153</v>
      </c>
      <c r="V244" s="35">
        <v>140.6</v>
      </c>
      <c r="W244" s="35">
        <v>145</v>
      </c>
      <c r="X244" s="35">
        <v>149.4</v>
      </c>
      <c r="Y244" s="35">
        <v>126.3</v>
      </c>
      <c r="Z244" s="35">
        <v>141.69999999999999</v>
      </c>
      <c r="AA244" s="35">
        <v>155.4</v>
      </c>
      <c r="AB244" s="35">
        <v>140</v>
      </c>
      <c r="AC244" s="35">
        <v>141</v>
      </c>
      <c r="AD244" s="35">
        <v>147.19999999999999</v>
      </c>
    </row>
    <row r="245" spans="1:30" x14ac:dyDescent="0.3">
      <c r="A245" s="35" t="s">
        <v>30</v>
      </c>
      <c r="B245" s="35">
        <v>2019</v>
      </c>
      <c r="C245" s="35" t="s">
        <v>44</v>
      </c>
      <c r="D245" s="35">
        <v>141.80000000000001</v>
      </c>
      <c r="E245" s="35">
        <v>163.69999999999999</v>
      </c>
      <c r="F245" s="35">
        <v>143.80000000000001</v>
      </c>
      <c r="G245" s="35">
        <v>147.1</v>
      </c>
      <c r="H245" s="35">
        <v>126</v>
      </c>
      <c r="I245" s="35">
        <v>146.19999999999999</v>
      </c>
      <c r="J245" s="35">
        <v>191.4</v>
      </c>
      <c r="K245" s="35">
        <v>136.19999999999999</v>
      </c>
      <c r="L245" s="35">
        <v>113.8</v>
      </c>
      <c r="M245" s="35">
        <v>147.30000000000001</v>
      </c>
      <c r="N245" s="35">
        <v>138.69999999999999</v>
      </c>
      <c r="O245" s="35">
        <v>157.69999999999999</v>
      </c>
      <c r="P245" s="35">
        <v>150.9</v>
      </c>
      <c r="Q245" s="35">
        <v>167.2</v>
      </c>
      <c r="R245" s="35">
        <v>152.30000000000001</v>
      </c>
      <c r="S245" s="35">
        <v>147</v>
      </c>
      <c r="T245" s="35">
        <v>151.5</v>
      </c>
      <c r="U245" s="35" t="s">
        <v>32</v>
      </c>
      <c r="V245" s="35">
        <v>148.4</v>
      </c>
      <c r="W245" s="35">
        <v>150.9</v>
      </c>
      <c r="X245" s="35">
        <v>154.30000000000001</v>
      </c>
      <c r="Y245" s="35">
        <v>132.1</v>
      </c>
      <c r="Z245" s="35">
        <v>149.1</v>
      </c>
      <c r="AA245" s="35">
        <v>160.80000000000001</v>
      </c>
      <c r="AB245" s="35">
        <v>140.6</v>
      </c>
      <c r="AC245" s="35">
        <v>146.1</v>
      </c>
      <c r="AD245" s="35">
        <v>149.9</v>
      </c>
    </row>
    <row r="246" spans="1:30" x14ac:dyDescent="0.3">
      <c r="A246" s="35" t="s">
        <v>33</v>
      </c>
      <c r="B246" s="35">
        <v>2019</v>
      </c>
      <c r="C246" s="35" t="s">
        <v>44</v>
      </c>
      <c r="D246" s="35">
        <v>144.1</v>
      </c>
      <c r="E246" s="35">
        <v>162.4</v>
      </c>
      <c r="F246" s="35">
        <v>148.4</v>
      </c>
      <c r="G246" s="35">
        <v>145.9</v>
      </c>
      <c r="H246" s="35">
        <v>121.5</v>
      </c>
      <c r="I246" s="35">
        <v>148.80000000000001</v>
      </c>
      <c r="J246" s="35">
        <v>215.7</v>
      </c>
      <c r="K246" s="35">
        <v>134.6</v>
      </c>
      <c r="L246" s="35">
        <v>115</v>
      </c>
      <c r="M246" s="35">
        <v>146.30000000000001</v>
      </c>
      <c r="N246" s="35">
        <v>130.5</v>
      </c>
      <c r="O246" s="35">
        <v>157.19999999999999</v>
      </c>
      <c r="P246" s="35">
        <v>153.6</v>
      </c>
      <c r="Q246" s="35">
        <v>169.9</v>
      </c>
      <c r="R246" s="35">
        <v>146.30000000000001</v>
      </c>
      <c r="S246" s="35">
        <v>132.6</v>
      </c>
      <c r="T246" s="35">
        <v>144.19999999999999</v>
      </c>
      <c r="U246" s="35">
        <v>153.5</v>
      </c>
      <c r="V246" s="35">
        <v>132.19999999999999</v>
      </c>
      <c r="W246" s="35">
        <v>139.1</v>
      </c>
      <c r="X246" s="35">
        <v>142.80000000000001</v>
      </c>
      <c r="Y246" s="35">
        <v>121.7</v>
      </c>
      <c r="Z246" s="35">
        <v>136.69999999999999</v>
      </c>
      <c r="AA246" s="35">
        <v>151.80000000000001</v>
      </c>
      <c r="AB246" s="35">
        <v>139.80000000000001</v>
      </c>
      <c r="AC246" s="35">
        <v>136.30000000000001</v>
      </c>
      <c r="AD246" s="35">
        <v>147</v>
      </c>
    </row>
    <row r="247" spans="1:30" x14ac:dyDescent="0.3">
      <c r="A247" s="35" t="s">
        <v>34</v>
      </c>
      <c r="B247" s="35">
        <v>2019</v>
      </c>
      <c r="C247" s="35" t="s">
        <v>44</v>
      </c>
      <c r="D247" s="35">
        <v>142.5</v>
      </c>
      <c r="E247" s="35">
        <v>163.19999999999999</v>
      </c>
      <c r="F247" s="35">
        <v>145.6</v>
      </c>
      <c r="G247" s="35">
        <v>146.69999999999999</v>
      </c>
      <c r="H247" s="35">
        <v>124.3</v>
      </c>
      <c r="I247" s="35">
        <v>147.4</v>
      </c>
      <c r="J247" s="35">
        <v>199.6</v>
      </c>
      <c r="K247" s="35">
        <v>135.69999999999999</v>
      </c>
      <c r="L247" s="35">
        <v>114.2</v>
      </c>
      <c r="M247" s="35">
        <v>147</v>
      </c>
      <c r="N247" s="35">
        <v>135.30000000000001</v>
      </c>
      <c r="O247" s="35">
        <v>157.5</v>
      </c>
      <c r="P247" s="35">
        <v>151.9</v>
      </c>
      <c r="Q247" s="35">
        <v>167.9</v>
      </c>
      <c r="R247" s="35">
        <v>149.9</v>
      </c>
      <c r="S247" s="35">
        <v>141</v>
      </c>
      <c r="T247" s="35">
        <v>148.6</v>
      </c>
      <c r="U247" s="35">
        <v>153.5</v>
      </c>
      <c r="V247" s="35">
        <v>142.30000000000001</v>
      </c>
      <c r="W247" s="35">
        <v>145.30000000000001</v>
      </c>
      <c r="X247" s="35">
        <v>149.9</v>
      </c>
      <c r="Y247" s="35">
        <v>126.6</v>
      </c>
      <c r="Z247" s="35">
        <v>142.1</v>
      </c>
      <c r="AA247" s="35">
        <v>155.5</v>
      </c>
      <c r="AB247" s="35">
        <v>140.30000000000001</v>
      </c>
      <c r="AC247" s="35">
        <v>141.30000000000001</v>
      </c>
      <c r="AD247" s="35">
        <v>148.6</v>
      </c>
    </row>
    <row r="248" spans="1:30" x14ac:dyDescent="0.3">
      <c r="A248" s="35" t="s">
        <v>30</v>
      </c>
      <c r="B248" s="35">
        <v>2019</v>
      </c>
      <c r="C248" s="35" t="s">
        <v>45</v>
      </c>
      <c r="D248" s="35">
        <v>142.80000000000001</v>
      </c>
      <c r="E248" s="35">
        <v>165.3</v>
      </c>
      <c r="F248" s="35">
        <v>149.5</v>
      </c>
      <c r="G248" s="35">
        <v>148.69999999999999</v>
      </c>
      <c r="H248" s="35">
        <v>127.5</v>
      </c>
      <c r="I248" s="35">
        <v>144.30000000000001</v>
      </c>
      <c r="J248" s="35">
        <v>209.5</v>
      </c>
      <c r="K248" s="35">
        <v>138.80000000000001</v>
      </c>
      <c r="L248" s="35">
        <v>113.6</v>
      </c>
      <c r="M248" s="35">
        <v>149.1</v>
      </c>
      <c r="N248" s="35">
        <v>139.30000000000001</v>
      </c>
      <c r="O248" s="35">
        <v>158.30000000000001</v>
      </c>
      <c r="P248" s="35">
        <v>154.30000000000001</v>
      </c>
      <c r="Q248" s="35">
        <v>167.8</v>
      </c>
      <c r="R248" s="35">
        <v>152.6</v>
      </c>
      <c r="S248" s="35">
        <v>147.30000000000001</v>
      </c>
      <c r="T248" s="35">
        <v>151.9</v>
      </c>
      <c r="U248" s="35" t="s">
        <v>32</v>
      </c>
      <c r="V248" s="35">
        <v>149.9</v>
      </c>
      <c r="W248" s="35">
        <v>151.19999999999999</v>
      </c>
      <c r="X248" s="35">
        <v>154.80000000000001</v>
      </c>
      <c r="Y248" s="35">
        <v>135</v>
      </c>
      <c r="Z248" s="35">
        <v>149.5</v>
      </c>
      <c r="AA248" s="35">
        <v>161.1</v>
      </c>
      <c r="AB248" s="35">
        <v>140.6</v>
      </c>
      <c r="AC248" s="35">
        <v>147.1</v>
      </c>
      <c r="AD248" s="35">
        <v>152.30000000000001</v>
      </c>
    </row>
    <row r="249" spans="1:30" x14ac:dyDescent="0.3">
      <c r="A249" s="35" t="s">
        <v>33</v>
      </c>
      <c r="B249" s="35">
        <v>2019</v>
      </c>
      <c r="C249" s="35" t="s">
        <v>45</v>
      </c>
      <c r="D249" s="35">
        <v>144.9</v>
      </c>
      <c r="E249" s="35">
        <v>164.5</v>
      </c>
      <c r="F249" s="35">
        <v>153.69999999999999</v>
      </c>
      <c r="G249" s="35">
        <v>147.5</v>
      </c>
      <c r="H249" s="35">
        <v>122.7</v>
      </c>
      <c r="I249" s="35">
        <v>147.19999999999999</v>
      </c>
      <c r="J249" s="35">
        <v>231.5</v>
      </c>
      <c r="K249" s="35">
        <v>137.19999999999999</v>
      </c>
      <c r="L249" s="35">
        <v>114.7</v>
      </c>
      <c r="M249" s="35">
        <v>148</v>
      </c>
      <c r="N249" s="35">
        <v>130.80000000000001</v>
      </c>
      <c r="O249" s="35">
        <v>157.69999999999999</v>
      </c>
      <c r="P249" s="35">
        <v>156.30000000000001</v>
      </c>
      <c r="Q249" s="35">
        <v>170.4</v>
      </c>
      <c r="R249" s="35">
        <v>146.80000000000001</v>
      </c>
      <c r="S249" s="35">
        <v>132.80000000000001</v>
      </c>
      <c r="T249" s="35">
        <v>144.6</v>
      </c>
      <c r="U249" s="35">
        <v>152.80000000000001</v>
      </c>
      <c r="V249" s="35">
        <v>133.6</v>
      </c>
      <c r="W249" s="35">
        <v>139.80000000000001</v>
      </c>
      <c r="X249" s="35">
        <v>143.19999999999999</v>
      </c>
      <c r="Y249" s="35">
        <v>125.2</v>
      </c>
      <c r="Z249" s="35">
        <v>136.80000000000001</v>
      </c>
      <c r="AA249" s="35">
        <v>151.9</v>
      </c>
      <c r="AB249" s="35">
        <v>140.19999999999999</v>
      </c>
      <c r="AC249" s="35">
        <v>137.69999999999999</v>
      </c>
      <c r="AD249" s="35">
        <v>148.30000000000001</v>
      </c>
    </row>
    <row r="250" spans="1:30" x14ac:dyDescent="0.3">
      <c r="A250" s="35" t="s">
        <v>34</v>
      </c>
      <c r="B250" s="35">
        <v>2019</v>
      </c>
      <c r="C250" s="35" t="s">
        <v>45</v>
      </c>
      <c r="D250" s="35">
        <v>143.5</v>
      </c>
      <c r="E250" s="35">
        <v>165</v>
      </c>
      <c r="F250" s="35">
        <v>151.1</v>
      </c>
      <c r="G250" s="35">
        <v>148.30000000000001</v>
      </c>
      <c r="H250" s="35">
        <v>125.7</v>
      </c>
      <c r="I250" s="35">
        <v>145.69999999999999</v>
      </c>
      <c r="J250" s="35">
        <v>217</v>
      </c>
      <c r="K250" s="35">
        <v>138.30000000000001</v>
      </c>
      <c r="L250" s="35">
        <v>114</v>
      </c>
      <c r="M250" s="35">
        <v>148.69999999999999</v>
      </c>
      <c r="N250" s="35">
        <v>135.80000000000001</v>
      </c>
      <c r="O250" s="35">
        <v>158</v>
      </c>
      <c r="P250" s="35">
        <v>155</v>
      </c>
      <c r="Q250" s="35">
        <v>168.5</v>
      </c>
      <c r="R250" s="35">
        <v>150.30000000000001</v>
      </c>
      <c r="S250" s="35">
        <v>141.30000000000001</v>
      </c>
      <c r="T250" s="35">
        <v>149</v>
      </c>
      <c r="U250" s="35">
        <v>152.80000000000001</v>
      </c>
      <c r="V250" s="35">
        <v>143.69999999999999</v>
      </c>
      <c r="W250" s="35">
        <v>145.80000000000001</v>
      </c>
      <c r="X250" s="35">
        <v>150.4</v>
      </c>
      <c r="Y250" s="35">
        <v>129.80000000000001</v>
      </c>
      <c r="Z250" s="35">
        <v>142.30000000000001</v>
      </c>
      <c r="AA250" s="35">
        <v>155.69999999999999</v>
      </c>
      <c r="AB250" s="35">
        <v>140.4</v>
      </c>
      <c r="AC250" s="35">
        <v>142.5</v>
      </c>
      <c r="AD250" s="35">
        <v>150.4</v>
      </c>
    </row>
    <row r="251" spans="1:30" x14ac:dyDescent="0.3">
      <c r="A251" s="35" t="s">
        <v>30</v>
      </c>
      <c r="B251" s="35">
        <v>2020</v>
      </c>
      <c r="C251" s="35" t="s">
        <v>31</v>
      </c>
      <c r="D251" s="35">
        <v>143.69999999999999</v>
      </c>
      <c r="E251" s="35">
        <v>167.3</v>
      </c>
      <c r="F251" s="35">
        <v>153.5</v>
      </c>
      <c r="G251" s="35">
        <v>150.5</v>
      </c>
      <c r="H251" s="35">
        <v>132</v>
      </c>
      <c r="I251" s="35">
        <v>142.19999999999999</v>
      </c>
      <c r="J251" s="35">
        <v>191.5</v>
      </c>
      <c r="K251" s="35">
        <v>141.1</v>
      </c>
      <c r="L251" s="35">
        <v>113.8</v>
      </c>
      <c r="M251" s="35">
        <v>151.6</v>
      </c>
      <c r="N251" s="35">
        <v>139.69999999999999</v>
      </c>
      <c r="O251" s="35">
        <v>158.69999999999999</v>
      </c>
      <c r="P251" s="35">
        <v>153</v>
      </c>
      <c r="Q251" s="35">
        <v>168.6</v>
      </c>
      <c r="R251" s="35">
        <v>152.80000000000001</v>
      </c>
      <c r="S251" s="35">
        <v>147.4</v>
      </c>
      <c r="T251" s="35">
        <v>152.1</v>
      </c>
      <c r="U251" s="35" t="s">
        <v>32</v>
      </c>
      <c r="V251" s="35">
        <v>150.4</v>
      </c>
      <c r="W251" s="35">
        <v>151.69999999999999</v>
      </c>
      <c r="X251" s="35">
        <v>155.69999999999999</v>
      </c>
      <c r="Y251" s="35">
        <v>136.30000000000001</v>
      </c>
      <c r="Z251" s="35">
        <v>150.1</v>
      </c>
      <c r="AA251" s="35">
        <v>161.69999999999999</v>
      </c>
      <c r="AB251" s="35">
        <v>142.5</v>
      </c>
      <c r="AC251" s="35">
        <v>148.1</v>
      </c>
      <c r="AD251" s="35">
        <v>151.9</v>
      </c>
    </row>
    <row r="252" spans="1:30" x14ac:dyDescent="0.3">
      <c r="A252" s="35" t="s">
        <v>33</v>
      </c>
      <c r="B252" s="35">
        <v>2020</v>
      </c>
      <c r="C252" s="35" t="s">
        <v>31</v>
      </c>
      <c r="D252" s="35">
        <v>145.6</v>
      </c>
      <c r="E252" s="35">
        <v>167.6</v>
      </c>
      <c r="F252" s="35">
        <v>157</v>
      </c>
      <c r="G252" s="35">
        <v>149.30000000000001</v>
      </c>
      <c r="H252" s="35">
        <v>126.3</v>
      </c>
      <c r="I252" s="35">
        <v>144.4</v>
      </c>
      <c r="J252" s="35">
        <v>207.8</v>
      </c>
      <c r="K252" s="35">
        <v>139.1</v>
      </c>
      <c r="L252" s="35">
        <v>114.8</v>
      </c>
      <c r="M252" s="35">
        <v>149.5</v>
      </c>
      <c r="N252" s="35">
        <v>131.1</v>
      </c>
      <c r="O252" s="35">
        <v>158.5</v>
      </c>
      <c r="P252" s="35">
        <v>154.4</v>
      </c>
      <c r="Q252" s="35">
        <v>170.8</v>
      </c>
      <c r="R252" s="35">
        <v>147</v>
      </c>
      <c r="S252" s="35">
        <v>133.19999999999999</v>
      </c>
      <c r="T252" s="35">
        <v>144.9</v>
      </c>
      <c r="U252" s="35">
        <v>153.9</v>
      </c>
      <c r="V252" s="35">
        <v>135.1</v>
      </c>
      <c r="W252" s="35">
        <v>140.1</v>
      </c>
      <c r="X252" s="35">
        <v>143.80000000000001</v>
      </c>
      <c r="Y252" s="35">
        <v>126.1</v>
      </c>
      <c r="Z252" s="35">
        <v>137.19999999999999</v>
      </c>
      <c r="AA252" s="35">
        <v>152.1</v>
      </c>
      <c r="AB252" s="35">
        <v>142.1</v>
      </c>
      <c r="AC252" s="35">
        <v>138.4</v>
      </c>
      <c r="AD252" s="35">
        <v>148.19999999999999</v>
      </c>
    </row>
    <row r="253" spans="1:30" x14ac:dyDescent="0.3">
      <c r="A253" s="35" t="s">
        <v>34</v>
      </c>
      <c r="B253" s="35">
        <v>2020</v>
      </c>
      <c r="C253" s="35" t="s">
        <v>31</v>
      </c>
      <c r="D253" s="35">
        <v>144.30000000000001</v>
      </c>
      <c r="E253" s="35">
        <v>167.4</v>
      </c>
      <c r="F253" s="35">
        <v>154.9</v>
      </c>
      <c r="G253" s="35">
        <v>150.1</v>
      </c>
      <c r="H253" s="35">
        <v>129.9</v>
      </c>
      <c r="I253" s="35">
        <v>143.19999999999999</v>
      </c>
      <c r="J253" s="35">
        <v>197</v>
      </c>
      <c r="K253" s="35">
        <v>140.4</v>
      </c>
      <c r="L253" s="35">
        <v>114.1</v>
      </c>
      <c r="M253" s="35">
        <v>150.9</v>
      </c>
      <c r="N253" s="35">
        <v>136.1</v>
      </c>
      <c r="O253" s="35">
        <v>158.6</v>
      </c>
      <c r="P253" s="35">
        <v>153.5</v>
      </c>
      <c r="Q253" s="35">
        <v>169.2</v>
      </c>
      <c r="R253" s="35">
        <v>150.5</v>
      </c>
      <c r="S253" s="35">
        <v>141.5</v>
      </c>
      <c r="T253" s="35">
        <v>149.19999999999999</v>
      </c>
      <c r="U253" s="35">
        <v>153.9</v>
      </c>
      <c r="V253" s="35">
        <v>144.6</v>
      </c>
      <c r="W253" s="35">
        <v>146.19999999999999</v>
      </c>
      <c r="X253" s="35">
        <v>151.19999999999999</v>
      </c>
      <c r="Y253" s="35">
        <v>130.9</v>
      </c>
      <c r="Z253" s="35">
        <v>142.80000000000001</v>
      </c>
      <c r="AA253" s="35">
        <v>156.1</v>
      </c>
      <c r="AB253" s="35">
        <v>142.30000000000001</v>
      </c>
      <c r="AC253" s="35">
        <v>143.4</v>
      </c>
      <c r="AD253" s="35">
        <v>150.19999999999999</v>
      </c>
    </row>
    <row r="254" spans="1:30" x14ac:dyDescent="0.3">
      <c r="A254" s="35" t="s">
        <v>30</v>
      </c>
      <c r="B254" s="35">
        <v>2020</v>
      </c>
      <c r="C254" s="35" t="s">
        <v>35</v>
      </c>
      <c r="D254" s="35">
        <v>144.19999999999999</v>
      </c>
      <c r="E254" s="35">
        <v>167.5</v>
      </c>
      <c r="F254" s="35">
        <v>150.9</v>
      </c>
      <c r="G254" s="35">
        <v>150.9</v>
      </c>
      <c r="H254" s="35">
        <v>133.69999999999999</v>
      </c>
      <c r="I254" s="35">
        <v>140.69999999999999</v>
      </c>
      <c r="J254" s="35">
        <v>165.1</v>
      </c>
      <c r="K254" s="35">
        <v>141.80000000000001</v>
      </c>
      <c r="L254" s="35">
        <v>113.1</v>
      </c>
      <c r="M254" s="35">
        <v>152.80000000000001</v>
      </c>
      <c r="N254" s="35">
        <v>140.1</v>
      </c>
      <c r="O254" s="35">
        <v>159.19999999999999</v>
      </c>
      <c r="P254" s="35">
        <v>149.80000000000001</v>
      </c>
      <c r="Q254" s="35">
        <v>169.4</v>
      </c>
      <c r="R254" s="35">
        <v>153</v>
      </c>
      <c r="S254" s="35">
        <v>147.5</v>
      </c>
      <c r="T254" s="35">
        <v>152.30000000000001</v>
      </c>
      <c r="U254" s="35" t="s">
        <v>32</v>
      </c>
      <c r="V254" s="35">
        <v>152.30000000000001</v>
      </c>
      <c r="W254" s="35">
        <v>151.80000000000001</v>
      </c>
      <c r="X254" s="35">
        <v>156.19999999999999</v>
      </c>
      <c r="Y254" s="35">
        <v>136</v>
      </c>
      <c r="Z254" s="35">
        <v>150.4</v>
      </c>
      <c r="AA254" s="35">
        <v>161.9</v>
      </c>
      <c r="AB254" s="35">
        <v>143.4</v>
      </c>
      <c r="AC254" s="35">
        <v>148.4</v>
      </c>
      <c r="AD254" s="35">
        <v>150.4</v>
      </c>
    </row>
    <row r="255" spans="1:30" x14ac:dyDescent="0.3">
      <c r="A255" s="35" t="s">
        <v>33</v>
      </c>
      <c r="B255" s="35">
        <v>2020</v>
      </c>
      <c r="C255" s="35" t="s">
        <v>35</v>
      </c>
      <c r="D255" s="35">
        <v>146.19999999999999</v>
      </c>
      <c r="E255" s="35">
        <v>167.6</v>
      </c>
      <c r="F255" s="35">
        <v>153.1</v>
      </c>
      <c r="G255" s="35">
        <v>150.69999999999999</v>
      </c>
      <c r="H255" s="35">
        <v>127.4</v>
      </c>
      <c r="I255" s="35">
        <v>143.1</v>
      </c>
      <c r="J255" s="35">
        <v>181.7</v>
      </c>
      <c r="K255" s="35">
        <v>139.6</v>
      </c>
      <c r="L255" s="35">
        <v>114.6</v>
      </c>
      <c r="M255" s="35">
        <v>150.4</v>
      </c>
      <c r="N255" s="35">
        <v>131.5</v>
      </c>
      <c r="O255" s="35">
        <v>159</v>
      </c>
      <c r="P255" s="35">
        <v>151.69999999999999</v>
      </c>
      <c r="Q255" s="35">
        <v>172</v>
      </c>
      <c r="R255" s="35">
        <v>147.30000000000001</v>
      </c>
      <c r="S255" s="35">
        <v>133.5</v>
      </c>
      <c r="T255" s="35">
        <v>145.19999999999999</v>
      </c>
      <c r="U255" s="35">
        <v>154.80000000000001</v>
      </c>
      <c r="V255" s="35">
        <v>138.9</v>
      </c>
      <c r="W255" s="35">
        <v>140.4</v>
      </c>
      <c r="X255" s="35">
        <v>144.4</v>
      </c>
      <c r="Y255" s="35">
        <v>125.2</v>
      </c>
      <c r="Z255" s="35">
        <v>137.69999999999999</v>
      </c>
      <c r="AA255" s="35">
        <v>152.19999999999999</v>
      </c>
      <c r="AB255" s="35">
        <v>143.5</v>
      </c>
      <c r="AC255" s="35">
        <v>138.4</v>
      </c>
      <c r="AD255" s="35">
        <v>147.69999999999999</v>
      </c>
    </row>
    <row r="256" spans="1:30" x14ac:dyDescent="0.3">
      <c r="A256" s="35" t="s">
        <v>34</v>
      </c>
      <c r="B256" s="35">
        <v>2020</v>
      </c>
      <c r="C256" s="35" t="s">
        <v>35</v>
      </c>
      <c r="D256" s="35">
        <v>144.80000000000001</v>
      </c>
      <c r="E256" s="35">
        <v>167.5</v>
      </c>
      <c r="F256" s="35">
        <v>151.80000000000001</v>
      </c>
      <c r="G256" s="35">
        <v>150.80000000000001</v>
      </c>
      <c r="H256" s="35">
        <v>131.4</v>
      </c>
      <c r="I256" s="35">
        <v>141.80000000000001</v>
      </c>
      <c r="J256" s="35">
        <v>170.7</v>
      </c>
      <c r="K256" s="35">
        <v>141.1</v>
      </c>
      <c r="L256" s="35">
        <v>113.6</v>
      </c>
      <c r="M256" s="35">
        <v>152</v>
      </c>
      <c r="N256" s="35">
        <v>136.5</v>
      </c>
      <c r="O256" s="35">
        <v>159.1</v>
      </c>
      <c r="P256" s="35">
        <v>150.5</v>
      </c>
      <c r="Q256" s="35">
        <v>170.1</v>
      </c>
      <c r="R256" s="35">
        <v>150.80000000000001</v>
      </c>
      <c r="S256" s="35">
        <v>141.69999999999999</v>
      </c>
      <c r="T256" s="35">
        <v>149.5</v>
      </c>
      <c r="U256" s="35">
        <v>154.80000000000001</v>
      </c>
      <c r="V256" s="35">
        <v>147.19999999999999</v>
      </c>
      <c r="W256" s="35">
        <v>146.4</v>
      </c>
      <c r="X256" s="35">
        <v>151.69999999999999</v>
      </c>
      <c r="Y256" s="35">
        <v>130.30000000000001</v>
      </c>
      <c r="Z256" s="35">
        <v>143.19999999999999</v>
      </c>
      <c r="AA256" s="35">
        <v>156.19999999999999</v>
      </c>
      <c r="AB256" s="35">
        <v>143.4</v>
      </c>
      <c r="AC256" s="35">
        <v>143.6</v>
      </c>
      <c r="AD256" s="35">
        <v>149.1</v>
      </c>
    </row>
    <row r="257" spans="1:30" x14ac:dyDescent="0.3">
      <c r="A257" s="35" t="s">
        <v>30</v>
      </c>
      <c r="B257" s="35">
        <v>2020</v>
      </c>
      <c r="C257" s="35" t="s">
        <v>36</v>
      </c>
      <c r="D257" s="35">
        <v>144.4</v>
      </c>
      <c r="E257" s="35">
        <v>166.8</v>
      </c>
      <c r="F257" s="35">
        <v>147.6</v>
      </c>
      <c r="G257" s="35">
        <v>151.69999999999999</v>
      </c>
      <c r="H257" s="35">
        <v>133.30000000000001</v>
      </c>
      <c r="I257" s="35">
        <v>141.80000000000001</v>
      </c>
      <c r="J257" s="35">
        <v>152.30000000000001</v>
      </c>
      <c r="K257" s="35">
        <v>141.80000000000001</v>
      </c>
      <c r="L257" s="35">
        <v>112.6</v>
      </c>
      <c r="M257" s="35">
        <v>154</v>
      </c>
      <c r="N257" s="35">
        <v>140.1</v>
      </c>
      <c r="O257" s="35">
        <v>160</v>
      </c>
      <c r="P257" s="35">
        <v>148.19999999999999</v>
      </c>
      <c r="Q257" s="35">
        <v>170.5</v>
      </c>
      <c r="R257" s="35">
        <v>153.4</v>
      </c>
      <c r="S257" s="35">
        <v>147.6</v>
      </c>
      <c r="T257" s="35">
        <v>152.5</v>
      </c>
      <c r="U257" s="35" t="s">
        <v>32</v>
      </c>
      <c r="V257" s="35">
        <v>153.4</v>
      </c>
      <c r="W257" s="35">
        <v>151.5</v>
      </c>
      <c r="X257" s="35">
        <v>156.69999999999999</v>
      </c>
      <c r="Y257" s="35">
        <v>135.80000000000001</v>
      </c>
      <c r="Z257" s="35">
        <v>151.19999999999999</v>
      </c>
      <c r="AA257" s="35">
        <v>161.19999999999999</v>
      </c>
      <c r="AB257" s="35">
        <v>145.1</v>
      </c>
      <c r="AC257" s="35">
        <v>148.6</v>
      </c>
      <c r="AD257" s="35">
        <v>149.80000000000001</v>
      </c>
    </row>
    <row r="258" spans="1:30" x14ac:dyDescent="0.3">
      <c r="A258" s="35" t="s">
        <v>33</v>
      </c>
      <c r="B258" s="35">
        <v>2020</v>
      </c>
      <c r="C258" s="35" t="s">
        <v>36</v>
      </c>
      <c r="D258" s="35">
        <v>146.5</v>
      </c>
      <c r="E258" s="35">
        <v>167.5</v>
      </c>
      <c r="F258" s="35">
        <v>148.9</v>
      </c>
      <c r="G258" s="35">
        <v>151.1</v>
      </c>
      <c r="H258" s="35">
        <v>127.5</v>
      </c>
      <c r="I258" s="35">
        <v>143.30000000000001</v>
      </c>
      <c r="J258" s="35">
        <v>167</v>
      </c>
      <c r="K258" s="35">
        <v>139.69999999999999</v>
      </c>
      <c r="L258" s="35">
        <v>114.4</v>
      </c>
      <c r="M258" s="35">
        <v>151.5</v>
      </c>
      <c r="N258" s="35">
        <v>131.9</v>
      </c>
      <c r="O258" s="35">
        <v>159.1</v>
      </c>
      <c r="P258" s="35">
        <v>150.1</v>
      </c>
      <c r="Q258" s="35">
        <v>173.3</v>
      </c>
      <c r="R258" s="35">
        <v>147.69999999999999</v>
      </c>
      <c r="S258" s="35">
        <v>133.80000000000001</v>
      </c>
      <c r="T258" s="35">
        <v>145.6</v>
      </c>
      <c r="U258" s="35">
        <v>154.5</v>
      </c>
      <c r="V258" s="35">
        <v>141.4</v>
      </c>
      <c r="W258" s="35">
        <v>140.80000000000001</v>
      </c>
      <c r="X258" s="35">
        <v>145</v>
      </c>
      <c r="Y258" s="35">
        <v>124.6</v>
      </c>
      <c r="Z258" s="35">
        <v>137.9</v>
      </c>
      <c r="AA258" s="35">
        <v>152.5</v>
      </c>
      <c r="AB258" s="35">
        <v>145.30000000000001</v>
      </c>
      <c r="AC258" s="35">
        <v>138.69999999999999</v>
      </c>
      <c r="AD258" s="35">
        <v>147.30000000000001</v>
      </c>
    </row>
    <row r="259" spans="1:30" x14ac:dyDescent="0.3">
      <c r="A259" s="35" t="s">
        <v>34</v>
      </c>
      <c r="B259" s="35">
        <v>2020</v>
      </c>
      <c r="C259" s="35" t="s">
        <v>36</v>
      </c>
      <c r="D259" s="35">
        <v>145.1</v>
      </c>
      <c r="E259" s="35">
        <v>167</v>
      </c>
      <c r="F259" s="35">
        <v>148.1</v>
      </c>
      <c r="G259" s="35">
        <v>151.5</v>
      </c>
      <c r="H259" s="35">
        <v>131.19999999999999</v>
      </c>
      <c r="I259" s="35">
        <v>142.5</v>
      </c>
      <c r="J259" s="35">
        <v>157.30000000000001</v>
      </c>
      <c r="K259" s="35">
        <v>141.1</v>
      </c>
      <c r="L259" s="35">
        <v>113.2</v>
      </c>
      <c r="M259" s="35">
        <v>153.19999999999999</v>
      </c>
      <c r="N259" s="35">
        <v>136.69999999999999</v>
      </c>
      <c r="O259" s="35">
        <v>159.6</v>
      </c>
      <c r="P259" s="35">
        <v>148.9</v>
      </c>
      <c r="Q259" s="35">
        <v>171.2</v>
      </c>
      <c r="R259" s="35">
        <v>151.19999999999999</v>
      </c>
      <c r="S259" s="35">
        <v>141.9</v>
      </c>
      <c r="T259" s="35">
        <v>149.80000000000001</v>
      </c>
      <c r="U259" s="35">
        <v>154.5</v>
      </c>
      <c r="V259" s="35">
        <v>148.9</v>
      </c>
      <c r="W259" s="35">
        <v>146.4</v>
      </c>
      <c r="X259" s="35">
        <v>152.30000000000001</v>
      </c>
      <c r="Y259" s="35">
        <v>129.9</v>
      </c>
      <c r="Z259" s="35">
        <v>143.69999999999999</v>
      </c>
      <c r="AA259" s="35">
        <v>156.1</v>
      </c>
      <c r="AB259" s="35">
        <v>145.19999999999999</v>
      </c>
      <c r="AC259" s="35">
        <v>143.80000000000001</v>
      </c>
      <c r="AD259" s="35">
        <v>148.6</v>
      </c>
    </row>
    <row r="260" spans="1:30" x14ac:dyDescent="0.3">
      <c r="A260" s="35" t="s">
        <v>30</v>
      </c>
      <c r="B260" s="35">
        <v>2020</v>
      </c>
      <c r="C260" s="35" t="s">
        <v>37</v>
      </c>
      <c r="D260" s="35">
        <v>147.19999999999999</v>
      </c>
      <c r="E260" s="35" t="s">
        <v>32</v>
      </c>
      <c r="F260" s="35">
        <v>146.9</v>
      </c>
      <c r="G260" s="35">
        <v>155.6</v>
      </c>
      <c r="H260" s="35">
        <v>137.1</v>
      </c>
      <c r="I260" s="35">
        <v>147.30000000000001</v>
      </c>
      <c r="J260" s="35">
        <v>162.69999999999999</v>
      </c>
      <c r="K260" s="35">
        <v>150.19999999999999</v>
      </c>
      <c r="L260" s="35">
        <v>119.8</v>
      </c>
      <c r="M260" s="35">
        <v>158.69999999999999</v>
      </c>
      <c r="N260" s="35">
        <v>139.19999999999999</v>
      </c>
      <c r="O260" s="35" t="s">
        <v>32</v>
      </c>
      <c r="P260" s="35">
        <v>150.1</v>
      </c>
      <c r="Q260" s="35" t="s">
        <v>32</v>
      </c>
      <c r="R260" s="35" t="s">
        <v>32</v>
      </c>
      <c r="S260" s="35" t="s">
        <v>32</v>
      </c>
      <c r="T260" s="35" t="s">
        <v>32</v>
      </c>
      <c r="U260" s="35" t="s">
        <v>32</v>
      </c>
      <c r="V260" s="35">
        <v>148.4</v>
      </c>
      <c r="W260" s="35" t="s">
        <v>32</v>
      </c>
      <c r="X260" s="35">
        <v>154.30000000000001</v>
      </c>
      <c r="Y260" s="35" t="s">
        <v>32</v>
      </c>
      <c r="Z260" s="35" t="s">
        <v>32</v>
      </c>
      <c r="AA260" s="35" t="s">
        <v>32</v>
      </c>
      <c r="AB260" s="35" t="s">
        <v>32</v>
      </c>
      <c r="AC260" s="35" t="s">
        <v>32</v>
      </c>
      <c r="AD260" s="35" t="s">
        <v>32</v>
      </c>
    </row>
    <row r="261" spans="1:30" x14ac:dyDescent="0.3">
      <c r="A261" s="35" t="s">
        <v>33</v>
      </c>
      <c r="B261" s="35">
        <v>2020</v>
      </c>
      <c r="C261" s="35" t="s">
        <v>37</v>
      </c>
      <c r="D261" s="35">
        <v>151.80000000000001</v>
      </c>
      <c r="E261" s="35" t="s">
        <v>32</v>
      </c>
      <c r="F261" s="35">
        <v>151.9</v>
      </c>
      <c r="G261" s="35">
        <v>155.5</v>
      </c>
      <c r="H261" s="35">
        <v>131.6</v>
      </c>
      <c r="I261" s="35">
        <v>152.9</v>
      </c>
      <c r="J261" s="35">
        <v>180</v>
      </c>
      <c r="K261" s="35">
        <v>150.80000000000001</v>
      </c>
      <c r="L261" s="35">
        <v>121.2</v>
      </c>
      <c r="M261" s="35">
        <v>154</v>
      </c>
      <c r="N261" s="35">
        <v>133.5</v>
      </c>
      <c r="O261" s="35" t="s">
        <v>32</v>
      </c>
      <c r="P261" s="35">
        <v>153.5</v>
      </c>
      <c r="Q261" s="35" t="s">
        <v>32</v>
      </c>
      <c r="R261" s="35" t="s">
        <v>32</v>
      </c>
      <c r="S261" s="35" t="s">
        <v>32</v>
      </c>
      <c r="T261" s="35" t="s">
        <v>32</v>
      </c>
      <c r="U261" s="35">
        <v>155.6</v>
      </c>
      <c r="V261" s="35">
        <v>137.1</v>
      </c>
      <c r="W261" s="35" t="s">
        <v>32</v>
      </c>
      <c r="X261" s="35">
        <v>144.80000000000001</v>
      </c>
      <c r="Y261" s="35" t="s">
        <v>32</v>
      </c>
      <c r="Z261" s="35" t="s">
        <v>32</v>
      </c>
      <c r="AA261" s="35" t="s">
        <v>32</v>
      </c>
      <c r="AB261" s="35" t="s">
        <v>32</v>
      </c>
      <c r="AC261" s="35" t="s">
        <v>32</v>
      </c>
      <c r="AD261" s="35" t="s">
        <v>32</v>
      </c>
    </row>
    <row r="262" spans="1:30" x14ac:dyDescent="0.3">
      <c r="A262" s="35" t="s">
        <v>34</v>
      </c>
      <c r="B262" s="35">
        <v>2020</v>
      </c>
      <c r="C262" s="35" t="s">
        <v>37</v>
      </c>
      <c r="D262" s="35">
        <v>148.69999999999999</v>
      </c>
      <c r="E262" s="35" t="s">
        <v>32</v>
      </c>
      <c r="F262" s="35">
        <v>148.80000000000001</v>
      </c>
      <c r="G262" s="35">
        <v>155.6</v>
      </c>
      <c r="H262" s="35">
        <v>135.1</v>
      </c>
      <c r="I262" s="35">
        <v>149.9</v>
      </c>
      <c r="J262" s="35">
        <v>168.6</v>
      </c>
      <c r="K262" s="35">
        <v>150.4</v>
      </c>
      <c r="L262" s="35">
        <v>120.3</v>
      </c>
      <c r="M262" s="35">
        <v>157.1</v>
      </c>
      <c r="N262" s="35">
        <v>136.80000000000001</v>
      </c>
      <c r="O262" s="35" t="s">
        <v>32</v>
      </c>
      <c r="P262" s="35">
        <v>151.4</v>
      </c>
      <c r="Q262" s="35" t="s">
        <v>32</v>
      </c>
      <c r="R262" s="35" t="s">
        <v>32</v>
      </c>
      <c r="S262" s="35" t="s">
        <v>32</v>
      </c>
      <c r="T262" s="35" t="s">
        <v>32</v>
      </c>
      <c r="U262" s="35">
        <v>155.6</v>
      </c>
      <c r="V262" s="35">
        <v>144.1</v>
      </c>
      <c r="W262" s="35" t="s">
        <v>32</v>
      </c>
      <c r="X262" s="35">
        <v>150.69999999999999</v>
      </c>
      <c r="Y262" s="35" t="s">
        <v>32</v>
      </c>
      <c r="Z262" s="35" t="s">
        <v>32</v>
      </c>
      <c r="AA262" s="35" t="s">
        <v>32</v>
      </c>
      <c r="AB262" s="35" t="s">
        <v>32</v>
      </c>
      <c r="AC262" s="35" t="s">
        <v>32</v>
      </c>
      <c r="AD262" s="35" t="s">
        <v>32</v>
      </c>
    </row>
    <row r="263" spans="1:30" x14ac:dyDescent="0.3">
      <c r="A263" s="35" t="s">
        <v>30</v>
      </c>
      <c r="B263" s="35">
        <v>2020</v>
      </c>
      <c r="C263" s="35" t="s">
        <v>38</v>
      </c>
      <c r="D263" s="35" t="s">
        <v>32</v>
      </c>
      <c r="E263" s="35" t="s">
        <v>32</v>
      </c>
      <c r="F263" s="35" t="s">
        <v>32</v>
      </c>
      <c r="G263" s="35" t="s">
        <v>32</v>
      </c>
      <c r="H263" s="35" t="s">
        <v>32</v>
      </c>
      <c r="I263" s="35" t="s">
        <v>32</v>
      </c>
      <c r="J263" s="35" t="s">
        <v>32</v>
      </c>
      <c r="K263" s="35" t="s">
        <v>32</v>
      </c>
      <c r="L263" s="35" t="s">
        <v>32</v>
      </c>
      <c r="M263" s="35" t="s">
        <v>32</v>
      </c>
      <c r="N263" s="35" t="s">
        <v>32</v>
      </c>
      <c r="O263" s="35" t="s">
        <v>32</v>
      </c>
      <c r="P263" s="35" t="s">
        <v>32</v>
      </c>
      <c r="Q263" s="35" t="s">
        <v>32</v>
      </c>
      <c r="R263" s="35" t="s">
        <v>32</v>
      </c>
      <c r="S263" s="35" t="s">
        <v>32</v>
      </c>
      <c r="T263" s="35" t="s">
        <v>32</v>
      </c>
      <c r="U263" s="35" t="s">
        <v>32</v>
      </c>
      <c r="V263" s="35" t="s">
        <v>32</v>
      </c>
      <c r="W263" s="35" t="s">
        <v>32</v>
      </c>
      <c r="X263" s="35" t="s">
        <v>32</v>
      </c>
      <c r="Y263" s="35" t="s">
        <v>32</v>
      </c>
      <c r="Z263" s="35" t="s">
        <v>32</v>
      </c>
      <c r="AA263" s="35" t="s">
        <v>32</v>
      </c>
      <c r="AB263" s="35" t="s">
        <v>32</v>
      </c>
      <c r="AC263" s="35" t="s">
        <v>32</v>
      </c>
      <c r="AD263" s="35" t="s">
        <v>32</v>
      </c>
    </row>
    <row r="264" spans="1:30" x14ac:dyDescent="0.3">
      <c r="A264" s="35" t="s">
        <v>33</v>
      </c>
      <c r="B264" s="35">
        <v>2020</v>
      </c>
      <c r="C264" s="35" t="s">
        <v>38</v>
      </c>
      <c r="D264" s="35" t="s">
        <v>32</v>
      </c>
      <c r="E264" s="35" t="s">
        <v>32</v>
      </c>
      <c r="F264" s="35" t="s">
        <v>32</v>
      </c>
      <c r="G264" s="35" t="s">
        <v>32</v>
      </c>
      <c r="H264" s="35" t="s">
        <v>32</v>
      </c>
      <c r="I264" s="35" t="s">
        <v>32</v>
      </c>
      <c r="J264" s="35" t="s">
        <v>32</v>
      </c>
      <c r="K264" s="35" t="s">
        <v>32</v>
      </c>
      <c r="L264" s="35" t="s">
        <v>32</v>
      </c>
      <c r="M264" s="35" t="s">
        <v>32</v>
      </c>
      <c r="N264" s="35" t="s">
        <v>32</v>
      </c>
      <c r="O264" s="35" t="s">
        <v>32</v>
      </c>
      <c r="P264" s="35" t="s">
        <v>32</v>
      </c>
      <c r="Q264" s="35" t="s">
        <v>32</v>
      </c>
      <c r="R264" s="35" t="s">
        <v>32</v>
      </c>
      <c r="S264" s="35" t="s">
        <v>32</v>
      </c>
      <c r="T264" s="35" t="s">
        <v>32</v>
      </c>
      <c r="U264" s="35" t="s">
        <v>32</v>
      </c>
      <c r="V264" s="35" t="s">
        <v>32</v>
      </c>
      <c r="W264" s="35" t="s">
        <v>32</v>
      </c>
      <c r="X264" s="35" t="s">
        <v>32</v>
      </c>
      <c r="Y264" s="35" t="s">
        <v>32</v>
      </c>
      <c r="Z264" s="35" t="s">
        <v>32</v>
      </c>
      <c r="AA264" s="35" t="s">
        <v>32</v>
      </c>
      <c r="AB264" s="35" t="s">
        <v>32</v>
      </c>
      <c r="AC264" s="35" t="s">
        <v>32</v>
      </c>
      <c r="AD264" s="35" t="s">
        <v>32</v>
      </c>
    </row>
    <row r="265" spans="1:30" x14ac:dyDescent="0.3">
      <c r="A265" s="35" t="s">
        <v>34</v>
      </c>
      <c r="B265" s="35">
        <v>2020</v>
      </c>
      <c r="C265" s="35" t="s">
        <v>38</v>
      </c>
      <c r="D265" s="35" t="s">
        <v>32</v>
      </c>
      <c r="E265" s="35" t="s">
        <v>32</v>
      </c>
      <c r="F265" s="35" t="s">
        <v>32</v>
      </c>
      <c r="G265" s="35" t="s">
        <v>32</v>
      </c>
      <c r="H265" s="35" t="s">
        <v>32</v>
      </c>
      <c r="I265" s="35" t="s">
        <v>32</v>
      </c>
      <c r="J265" s="35" t="s">
        <v>32</v>
      </c>
      <c r="K265" s="35" t="s">
        <v>32</v>
      </c>
      <c r="L265" s="35" t="s">
        <v>32</v>
      </c>
      <c r="M265" s="35" t="s">
        <v>32</v>
      </c>
      <c r="N265" s="35" t="s">
        <v>32</v>
      </c>
      <c r="O265" s="35" t="s">
        <v>32</v>
      </c>
      <c r="P265" s="35" t="s">
        <v>32</v>
      </c>
      <c r="Q265" s="35" t="s">
        <v>32</v>
      </c>
      <c r="R265" s="35" t="s">
        <v>32</v>
      </c>
      <c r="S265" s="35" t="s">
        <v>32</v>
      </c>
      <c r="T265" s="35" t="s">
        <v>32</v>
      </c>
      <c r="U265" s="35" t="s">
        <v>32</v>
      </c>
      <c r="V265" s="35" t="s">
        <v>32</v>
      </c>
      <c r="W265" s="35" t="s">
        <v>32</v>
      </c>
      <c r="X265" s="35" t="s">
        <v>32</v>
      </c>
      <c r="Y265" s="35" t="s">
        <v>32</v>
      </c>
      <c r="Z265" s="35" t="s">
        <v>32</v>
      </c>
      <c r="AA265" s="35" t="s">
        <v>32</v>
      </c>
      <c r="AB265" s="35" t="s">
        <v>32</v>
      </c>
      <c r="AC265" s="35" t="s">
        <v>32</v>
      </c>
      <c r="AD265" s="35" t="s">
        <v>32</v>
      </c>
    </row>
    <row r="266" spans="1:30" x14ac:dyDescent="0.3">
      <c r="A266" s="35" t="s">
        <v>30</v>
      </c>
      <c r="B266" s="35">
        <v>2020</v>
      </c>
      <c r="C266" s="35" t="s">
        <v>39</v>
      </c>
      <c r="D266" s="35">
        <v>148.19999999999999</v>
      </c>
      <c r="E266" s="35">
        <v>190.3</v>
      </c>
      <c r="F266" s="35">
        <v>149.4</v>
      </c>
      <c r="G266" s="35">
        <v>153.30000000000001</v>
      </c>
      <c r="H266" s="35">
        <v>138.19999999999999</v>
      </c>
      <c r="I266" s="35">
        <v>143.19999999999999</v>
      </c>
      <c r="J266" s="35">
        <v>148.9</v>
      </c>
      <c r="K266" s="35">
        <v>150.30000000000001</v>
      </c>
      <c r="L266" s="35">
        <v>113.2</v>
      </c>
      <c r="M266" s="35">
        <v>159.80000000000001</v>
      </c>
      <c r="N266" s="35">
        <v>142.1</v>
      </c>
      <c r="O266" s="35">
        <v>161.80000000000001</v>
      </c>
      <c r="P266" s="35">
        <v>152.30000000000001</v>
      </c>
      <c r="Q266" s="35">
        <v>182.4</v>
      </c>
      <c r="R266" s="35">
        <v>154.69999999999999</v>
      </c>
      <c r="S266" s="35">
        <v>150</v>
      </c>
      <c r="T266" s="35">
        <v>154.1</v>
      </c>
      <c r="U266" s="35" t="s">
        <v>32</v>
      </c>
      <c r="V266" s="35">
        <v>144.9</v>
      </c>
      <c r="W266" s="35">
        <v>151.69999999999999</v>
      </c>
      <c r="X266" s="35">
        <v>158.19999999999999</v>
      </c>
      <c r="Y266" s="35">
        <v>141.4</v>
      </c>
      <c r="Z266" s="35">
        <v>153.19999999999999</v>
      </c>
      <c r="AA266" s="35">
        <v>161.80000000000001</v>
      </c>
      <c r="AB266" s="35">
        <v>151.19999999999999</v>
      </c>
      <c r="AC266" s="35">
        <v>151.69999999999999</v>
      </c>
      <c r="AD266" s="35">
        <v>152.69999999999999</v>
      </c>
    </row>
    <row r="267" spans="1:30" x14ac:dyDescent="0.3">
      <c r="A267" s="35" t="s">
        <v>33</v>
      </c>
      <c r="B267" s="35">
        <v>2020</v>
      </c>
      <c r="C267" s="35" t="s">
        <v>39</v>
      </c>
      <c r="D267" s="35">
        <v>152.69999999999999</v>
      </c>
      <c r="E267" s="35">
        <v>197</v>
      </c>
      <c r="F267" s="35">
        <v>154.6</v>
      </c>
      <c r="G267" s="35">
        <v>153.4</v>
      </c>
      <c r="H267" s="35">
        <v>132.9</v>
      </c>
      <c r="I267" s="35">
        <v>151.80000000000001</v>
      </c>
      <c r="J267" s="35">
        <v>171.2</v>
      </c>
      <c r="K267" s="35">
        <v>152</v>
      </c>
      <c r="L267" s="35">
        <v>116.3</v>
      </c>
      <c r="M267" s="35">
        <v>158.80000000000001</v>
      </c>
      <c r="N267" s="35">
        <v>135.6</v>
      </c>
      <c r="O267" s="35">
        <v>161.69999999999999</v>
      </c>
      <c r="P267" s="35">
        <v>157</v>
      </c>
      <c r="Q267" s="35">
        <v>186.7</v>
      </c>
      <c r="R267" s="35">
        <v>149.1</v>
      </c>
      <c r="S267" s="35">
        <v>136.6</v>
      </c>
      <c r="T267" s="35">
        <v>147.19999999999999</v>
      </c>
      <c r="U267" s="35">
        <v>154.69999999999999</v>
      </c>
      <c r="V267" s="35">
        <v>137.1</v>
      </c>
      <c r="W267" s="35">
        <v>140.4</v>
      </c>
      <c r="X267" s="35">
        <v>148.1</v>
      </c>
      <c r="Y267" s="35">
        <v>129.30000000000001</v>
      </c>
      <c r="Z267" s="35">
        <v>144.5</v>
      </c>
      <c r="AA267" s="35">
        <v>152.5</v>
      </c>
      <c r="AB267" s="35">
        <v>152.19999999999999</v>
      </c>
      <c r="AC267" s="35">
        <v>142</v>
      </c>
      <c r="AD267" s="35">
        <v>150.80000000000001</v>
      </c>
    </row>
    <row r="268" spans="1:30" x14ac:dyDescent="0.3">
      <c r="A268" s="35" t="s">
        <v>34</v>
      </c>
      <c r="B268" s="35">
        <v>2020</v>
      </c>
      <c r="C268" s="35" t="s">
        <v>39</v>
      </c>
      <c r="D268" s="35">
        <v>149.6</v>
      </c>
      <c r="E268" s="35">
        <v>192.7</v>
      </c>
      <c r="F268" s="35">
        <v>151.4</v>
      </c>
      <c r="G268" s="35">
        <v>153.30000000000001</v>
      </c>
      <c r="H268" s="35">
        <v>136.30000000000001</v>
      </c>
      <c r="I268" s="35">
        <v>147.19999999999999</v>
      </c>
      <c r="J268" s="35">
        <v>156.5</v>
      </c>
      <c r="K268" s="35">
        <v>150.9</v>
      </c>
      <c r="L268" s="35">
        <v>114.2</v>
      </c>
      <c r="M268" s="35">
        <v>159.5</v>
      </c>
      <c r="N268" s="35">
        <v>139.4</v>
      </c>
      <c r="O268" s="35">
        <v>161.80000000000001</v>
      </c>
      <c r="P268" s="35">
        <v>154</v>
      </c>
      <c r="Q268" s="35">
        <v>183.5</v>
      </c>
      <c r="R268" s="35">
        <v>152.5</v>
      </c>
      <c r="S268" s="35">
        <v>144.4</v>
      </c>
      <c r="T268" s="35">
        <v>151.4</v>
      </c>
      <c r="U268" s="35">
        <v>154.69999999999999</v>
      </c>
      <c r="V268" s="35">
        <v>141.9</v>
      </c>
      <c r="W268" s="35">
        <v>146.4</v>
      </c>
      <c r="X268" s="35">
        <v>154.4</v>
      </c>
      <c r="Y268" s="35">
        <v>135</v>
      </c>
      <c r="Z268" s="35">
        <v>148.30000000000001</v>
      </c>
      <c r="AA268" s="35">
        <v>156.4</v>
      </c>
      <c r="AB268" s="35">
        <v>151.6</v>
      </c>
      <c r="AC268" s="35">
        <v>147</v>
      </c>
      <c r="AD268" s="35">
        <v>151.80000000000001</v>
      </c>
    </row>
    <row r="269" spans="1:30" x14ac:dyDescent="0.3">
      <c r="A269" s="35" t="s">
        <v>30</v>
      </c>
      <c r="B269" s="35">
        <v>2020</v>
      </c>
      <c r="C269" s="35" t="s">
        <v>40</v>
      </c>
      <c r="D269" s="35">
        <v>148.19999999999999</v>
      </c>
      <c r="E269" s="35">
        <v>190.3</v>
      </c>
      <c r="F269" s="35">
        <v>149.4</v>
      </c>
      <c r="G269" s="35">
        <v>153.30000000000001</v>
      </c>
      <c r="H269" s="35">
        <v>138.19999999999999</v>
      </c>
      <c r="I269" s="35">
        <v>143.19999999999999</v>
      </c>
      <c r="J269" s="35">
        <v>148.9</v>
      </c>
      <c r="K269" s="35">
        <v>150.30000000000001</v>
      </c>
      <c r="L269" s="35">
        <v>113.2</v>
      </c>
      <c r="M269" s="35">
        <v>159.80000000000001</v>
      </c>
      <c r="N269" s="35">
        <v>142.1</v>
      </c>
      <c r="O269" s="35">
        <v>161.80000000000001</v>
      </c>
      <c r="P269" s="35">
        <v>152.30000000000001</v>
      </c>
      <c r="Q269" s="35">
        <v>182.4</v>
      </c>
      <c r="R269" s="35">
        <v>154.69999999999999</v>
      </c>
      <c r="S269" s="35">
        <v>150</v>
      </c>
      <c r="T269" s="35">
        <v>154.1</v>
      </c>
      <c r="U269" s="35" t="s">
        <v>32</v>
      </c>
      <c r="V269" s="35">
        <v>144.9</v>
      </c>
      <c r="W269" s="35">
        <v>151.69999999999999</v>
      </c>
      <c r="X269" s="35">
        <v>158.19999999999999</v>
      </c>
      <c r="Y269" s="35">
        <v>141.4</v>
      </c>
      <c r="Z269" s="35">
        <v>153.19999999999999</v>
      </c>
      <c r="AA269" s="35">
        <v>161.80000000000001</v>
      </c>
      <c r="AB269" s="35">
        <v>151.19999999999999</v>
      </c>
      <c r="AC269" s="35">
        <v>151.69999999999999</v>
      </c>
      <c r="AD269" s="35">
        <v>152.69999999999999</v>
      </c>
    </row>
    <row r="270" spans="1:30" x14ac:dyDescent="0.3">
      <c r="A270" s="35" t="s">
        <v>33</v>
      </c>
      <c r="B270" s="35">
        <v>2020</v>
      </c>
      <c r="C270" s="35" t="s">
        <v>40</v>
      </c>
      <c r="D270" s="35">
        <v>152.69999999999999</v>
      </c>
      <c r="E270" s="35">
        <v>197</v>
      </c>
      <c r="F270" s="35">
        <v>154.6</v>
      </c>
      <c r="G270" s="35">
        <v>153.4</v>
      </c>
      <c r="H270" s="35">
        <v>132.9</v>
      </c>
      <c r="I270" s="35">
        <v>151.80000000000001</v>
      </c>
      <c r="J270" s="35">
        <v>171.2</v>
      </c>
      <c r="K270" s="35">
        <v>152</v>
      </c>
      <c r="L270" s="35">
        <v>116.3</v>
      </c>
      <c r="M270" s="35">
        <v>158.80000000000001</v>
      </c>
      <c r="N270" s="35">
        <v>135.6</v>
      </c>
      <c r="O270" s="35">
        <v>161.69999999999999</v>
      </c>
      <c r="P270" s="35">
        <v>157</v>
      </c>
      <c r="Q270" s="35">
        <v>186.7</v>
      </c>
      <c r="R270" s="35">
        <v>149.1</v>
      </c>
      <c r="S270" s="35">
        <v>136.6</v>
      </c>
      <c r="T270" s="35">
        <v>147.19999999999999</v>
      </c>
      <c r="U270" s="35">
        <v>154.69999999999999</v>
      </c>
      <c r="V270" s="35">
        <v>137.1</v>
      </c>
      <c r="W270" s="35">
        <v>140.4</v>
      </c>
      <c r="X270" s="35">
        <v>148.1</v>
      </c>
      <c r="Y270" s="35">
        <v>129.30000000000001</v>
      </c>
      <c r="Z270" s="35">
        <v>144.5</v>
      </c>
      <c r="AA270" s="35">
        <v>152.5</v>
      </c>
      <c r="AB270" s="35">
        <v>152.19999999999999</v>
      </c>
      <c r="AC270" s="35">
        <v>142</v>
      </c>
      <c r="AD270" s="35">
        <v>150.80000000000001</v>
      </c>
    </row>
    <row r="271" spans="1:30" x14ac:dyDescent="0.3">
      <c r="A271" s="35" t="s">
        <v>34</v>
      </c>
      <c r="B271" s="35">
        <v>2020</v>
      </c>
      <c r="C271" s="35" t="s">
        <v>40</v>
      </c>
      <c r="D271" s="35">
        <v>149.6</v>
      </c>
      <c r="E271" s="35">
        <v>192.7</v>
      </c>
      <c r="F271" s="35">
        <v>151.4</v>
      </c>
      <c r="G271" s="35">
        <v>153.30000000000001</v>
      </c>
      <c r="H271" s="35">
        <v>136.30000000000001</v>
      </c>
      <c r="I271" s="35">
        <v>147.19999999999999</v>
      </c>
      <c r="J271" s="35">
        <v>156.5</v>
      </c>
      <c r="K271" s="35">
        <v>150.9</v>
      </c>
      <c r="L271" s="35">
        <v>114.2</v>
      </c>
      <c r="M271" s="35">
        <v>159.5</v>
      </c>
      <c r="N271" s="35">
        <v>139.4</v>
      </c>
      <c r="O271" s="35">
        <v>161.80000000000001</v>
      </c>
      <c r="P271" s="35">
        <v>154</v>
      </c>
      <c r="Q271" s="35">
        <v>183.5</v>
      </c>
      <c r="R271" s="35">
        <v>152.5</v>
      </c>
      <c r="S271" s="35">
        <v>144.4</v>
      </c>
      <c r="T271" s="35">
        <v>151.4</v>
      </c>
      <c r="U271" s="35">
        <v>154.69999999999999</v>
      </c>
      <c r="V271" s="35">
        <v>141.9</v>
      </c>
      <c r="W271" s="35">
        <v>146.4</v>
      </c>
      <c r="X271" s="35">
        <v>154.4</v>
      </c>
      <c r="Y271" s="35">
        <v>135</v>
      </c>
      <c r="Z271" s="35">
        <v>148.30000000000001</v>
      </c>
      <c r="AA271" s="35">
        <v>156.4</v>
      </c>
      <c r="AB271" s="35">
        <v>151.6</v>
      </c>
      <c r="AC271" s="35">
        <v>147</v>
      </c>
      <c r="AD271" s="35">
        <v>151.80000000000001</v>
      </c>
    </row>
    <row r="272" spans="1:30" x14ac:dyDescent="0.3">
      <c r="A272" s="35" t="s">
        <v>30</v>
      </c>
      <c r="B272" s="35">
        <v>2020</v>
      </c>
      <c r="C272" s="35" t="s">
        <v>41</v>
      </c>
      <c r="D272" s="35">
        <v>147.6</v>
      </c>
      <c r="E272" s="35">
        <v>187.2</v>
      </c>
      <c r="F272" s="35">
        <v>148.4</v>
      </c>
      <c r="G272" s="35">
        <v>153.30000000000001</v>
      </c>
      <c r="H272" s="35">
        <v>139.80000000000001</v>
      </c>
      <c r="I272" s="35">
        <v>146.9</v>
      </c>
      <c r="J272" s="35">
        <v>171</v>
      </c>
      <c r="K272" s="35">
        <v>149.9</v>
      </c>
      <c r="L272" s="35">
        <v>114.2</v>
      </c>
      <c r="M272" s="35">
        <v>160</v>
      </c>
      <c r="N272" s="35">
        <v>143.5</v>
      </c>
      <c r="O272" s="35">
        <v>161.5</v>
      </c>
      <c r="P272" s="35">
        <v>155.30000000000001</v>
      </c>
      <c r="Q272" s="35">
        <v>180.9</v>
      </c>
      <c r="R272" s="35">
        <v>155.1</v>
      </c>
      <c r="S272" s="35">
        <v>149.30000000000001</v>
      </c>
      <c r="T272" s="35">
        <v>154.30000000000001</v>
      </c>
      <c r="U272" s="35" t="s">
        <v>32</v>
      </c>
      <c r="V272" s="35">
        <v>145.80000000000001</v>
      </c>
      <c r="W272" s="35">
        <v>151.9</v>
      </c>
      <c r="X272" s="35">
        <v>158.80000000000001</v>
      </c>
      <c r="Y272" s="35">
        <v>143.6</v>
      </c>
      <c r="Z272" s="35">
        <v>152.19999999999999</v>
      </c>
      <c r="AA272" s="35">
        <v>162.69999999999999</v>
      </c>
      <c r="AB272" s="35">
        <v>153.6</v>
      </c>
      <c r="AC272" s="35">
        <v>153</v>
      </c>
      <c r="AD272" s="35">
        <v>154.69999999999999</v>
      </c>
    </row>
    <row r="273" spans="1:30" x14ac:dyDescent="0.3">
      <c r="A273" s="35" t="s">
        <v>33</v>
      </c>
      <c r="B273" s="35">
        <v>2020</v>
      </c>
      <c r="C273" s="35" t="s">
        <v>41</v>
      </c>
      <c r="D273" s="35">
        <v>151.6</v>
      </c>
      <c r="E273" s="35">
        <v>197.8</v>
      </c>
      <c r="F273" s="35">
        <v>154.5</v>
      </c>
      <c r="G273" s="35">
        <v>153.4</v>
      </c>
      <c r="H273" s="35">
        <v>133.4</v>
      </c>
      <c r="I273" s="35">
        <v>154.5</v>
      </c>
      <c r="J273" s="35">
        <v>191.9</v>
      </c>
      <c r="K273" s="35">
        <v>151.30000000000001</v>
      </c>
      <c r="L273" s="35">
        <v>116.8</v>
      </c>
      <c r="M273" s="35">
        <v>160</v>
      </c>
      <c r="N273" s="35">
        <v>136.5</v>
      </c>
      <c r="O273" s="35">
        <v>163.30000000000001</v>
      </c>
      <c r="P273" s="35">
        <v>159.9</v>
      </c>
      <c r="Q273" s="35">
        <v>187.2</v>
      </c>
      <c r="R273" s="35">
        <v>150</v>
      </c>
      <c r="S273" s="35">
        <v>135.19999999999999</v>
      </c>
      <c r="T273" s="35">
        <v>147.80000000000001</v>
      </c>
      <c r="U273" s="35">
        <v>155.5</v>
      </c>
      <c r="V273" s="35">
        <v>138.30000000000001</v>
      </c>
      <c r="W273" s="35">
        <v>144.5</v>
      </c>
      <c r="X273" s="35">
        <v>148.69999999999999</v>
      </c>
      <c r="Y273" s="35">
        <v>133.9</v>
      </c>
      <c r="Z273" s="35">
        <v>141.19999999999999</v>
      </c>
      <c r="AA273" s="35">
        <v>155.5</v>
      </c>
      <c r="AB273" s="35">
        <v>155.19999999999999</v>
      </c>
      <c r="AC273" s="35">
        <v>144.80000000000001</v>
      </c>
      <c r="AD273" s="35">
        <v>152.9</v>
      </c>
    </row>
    <row r="274" spans="1:30" x14ac:dyDescent="0.3">
      <c r="A274" s="35" t="s">
        <v>34</v>
      </c>
      <c r="B274" s="35">
        <v>2020</v>
      </c>
      <c r="C274" s="35" t="s">
        <v>41</v>
      </c>
      <c r="D274" s="35">
        <v>148.9</v>
      </c>
      <c r="E274" s="35">
        <v>190.9</v>
      </c>
      <c r="F274" s="35">
        <v>150.80000000000001</v>
      </c>
      <c r="G274" s="35">
        <v>153.30000000000001</v>
      </c>
      <c r="H274" s="35">
        <v>137.4</v>
      </c>
      <c r="I274" s="35">
        <v>150.4</v>
      </c>
      <c r="J274" s="35">
        <v>178.1</v>
      </c>
      <c r="K274" s="35">
        <v>150.4</v>
      </c>
      <c r="L274" s="35">
        <v>115.1</v>
      </c>
      <c r="M274" s="35">
        <v>160</v>
      </c>
      <c r="N274" s="35">
        <v>140.6</v>
      </c>
      <c r="O274" s="35">
        <v>162.30000000000001</v>
      </c>
      <c r="P274" s="35">
        <v>157</v>
      </c>
      <c r="Q274" s="35">
        <v>182.6</v>
      </c>
      <c r="R274" s="35">
        <v>153.1</v>
      </c>
      <c r="S274" s="35">
        <v>143.4</v>
      </c>
      <c r="T274" s="35">
        <v>151.69999999999999</v>
      </c>
      <c r="U274" s="35">
        <v>155.5</v>
      </c>
      <c r="V274" s="35">
        <v>143</v>
      </c>
      <c r="W274" s="35">
        <v>148.4</v>
      </c>
      <c r="X274" s="35">
        <v>155</v>
      </c>
      <c r="Y274" s="35">
        <v>138.5</v>
      </c>
      <c r="Z274" s="35">
        <v>146</v>
      </c>
      <c r="AA274" s="35">
        <v>158.5</v>
      </c>
      <c r="AB274" s="35">
        <v>154.30000000000001</v>
      </c>
      <c r="AC274" s="35">
        <v>149</v>
      </c>
      <c r="AD274" s="35">
        <v>153.9</v>
      </c>
    </row>
    <row r="275" spans="1:30" x14ac:dyDescent="0.3">
      <c r="A275" s="35" t="s">
        <v>30</v>
      </c>
      <c r="B275" s="35">
        <v>2020</v>
      </c>
      <c r="C275" s="35" t="s">
        <v>42</v>
      </c>
      <c r="D275" s="35">
        <v>146.9</v>
      </c>
      <c r="E275" s="35">
        <v>183.9</v>
      </c>
      <c r="F275" s="35">
        <v>149.5</v>
      </c>
      <c r="G275" s="35">
        <v>153.4</v>
      </c>
      <c r="H275" s="35">
        <v>140.4</v>
      </c>
      <c r="I275" s="35">
        <v>147</v>
      </c>
      <c r="J275" s="35">
        <v>178.8</v>
      </c>
      <c r="K275" s="35">
        <v>149.30000000000001</v>
      </c>
      <c r="L275" s="35">
        <v>115.1</v>
      </c>
      <c r="M275" s="35">
        <v>160</v>
      </c>
      <c r="N275" s="35">
        <v>145.4</v>
      </c>
      <c r="O275" s="35">
        <v>161.6</v>
      </c>
      <c r="P275" s="35">
        <v>156.1</v>
      </c>
      <c r="Q275" s="35">
        <v>182.9</v>
      </c>
      <c r="R275" s="35">
        <v>155.4</v>
      </c>
      <c r="S275" s="35">
        <v>149.9</v>
      </c>
      <c r="T275" s="35">
        <v>154.6</v>
      </c>
      <c r="U275" s="35" t="s">
        <v>32</v>
      </c>
      <c r="V275" s="35">
        <v>146.4</v>
      </c>
      <c r="W275" s="35">
        <v>151.6</v>
      </c>
      <c r="X275" s="35">
        <v>159.1</v>
      </c>
      <c r="Y275" s="35">
        <v>144.6</v>
      </c>
      <c r="Z275" s="35">
        <v>152.80000000000001</v>
      </c>
      <c r="AA275" s="35">
        <v>161.1</v>
      </c>
      <c r="AB275" s="35">
        <v>157.4</v>
      </c>
      <c r="AC275" s="35">
        <v>153.69999999999999</v>
      </c>
      <c r="AD275" s="35">
        <v>155.4</v>
      </c>
    </row>
    <row r="276" spans="1:30" x14ac:dyDescent="0.3">
      <c r="A276" s="35" t="s">
        <v>33</v>
      </c>
      <c r="B276" s="35">
        <v>2020</v>
      </c>
      <c r="C276" s="35" t="s">
        <v>42</v>
      </c>
      <c r="D276" s="35">
        <v>151.5</v>
      </c>
      <c r="E276" s="35">
        <v>193.1</v>
      </c>
      <c r="F276" s="35">
        <v>157.30000000000001</v>
      </c>
      <c r="G276" s="35">
        <v>153.9</v>
      </c>
      <c r="H276" s="35">
        <v>134.4</v>
      </c>
      <c r="I276" s="35">
        <v>155.4</v>
      </c>
      <c r="J276" s="35">
        <v>202</v>
      </c>
      <c r="K276" s="35">
        <v>150.80000000000001</v>
      </c>
      <c r="L276" s="35">
        <v>118.9</v>
      </c>
      <c r="M276" s="35">
        <v>160.9</v>
      </c>
      <c r="N276" s="35">
        <v>137.69999999999999</v>
      </c>
      <c r="O276" s="35">
        <v>164.4</v>
      </c>
      <c r="P276" s="35">
        <v>161.30000000000001</v>
      </c>
      <c r="Q276" s="35">
        <v>188.7</v>
      </c>
      <c r="R276" s="35">
        <v>150.19999999999999</v>
      </c>
      <c r="S276" s="35">
        <v>136.30000000000001</v>
      </c>
      <c r="T276" s="35">
        <v>148.1</v>
      </c>
      <c r="U276" s="35">
        <v>156.30000000000001</v>
      </c>
      <c r="V276" s="35">
        <v>137.19999999999999</v>
      </c>
      <c r="W276" s="35">
        <v>145.4</v>
      </c>
      <c r="X276" s="35">
        <v>150</v>
      </c>
      <c r="Y276" s="35">
        <v>135.1</v>
      </c>
      <c r="Z276" s="35">
        <v>141.80000000000001</v>
      </c>
      <c r="AA276" s="35">
        <v>154.9</v>
      </c>
      <c r="AB276" s="35">
        <v>159.80000000000001</v>
      </c>
      <c r="AC276" s="35">
        <v>146</v>
      </c>
      <c r="AD276" s="35">
        <v>154</v>
      </c>
    </row>
    <row r="277" spans="1:30" x14ac:dyDescent="0.3">
      <c r="A277" s="35" t="s">
        <v>34</v>
      </c>
      <c r="B277" s="35">
        <v>2020</v>
      </c>
      <c r="C277" s="35" t="s">
        <v>42</v>
      </c>
      <c r="D277" s="35">
        <v>148.4</v>
      </c>
      <c r="E277" s="35">
        <v>187.1</v>
      </c>
      <c r="F277" s="35">
        <v>152.5</v>
      </c>
      <c r="G277" s="35">
        <v>153.6</v>
      </c>
      <c r="H277" s="35">
        <v>138.19999999999999</v>
      </c>
      <c r="I277" s="35">
        <v>150.9</v>
      </c>
      <c r="J277" s="35">
        <v>186.7</v>
      </c>
      <c r="K277" s="35">
        <v>149.80000000000001</v>
      </c>
      <c r="L277" s="35">
        <v>116.4</v>
      </c>
      <c r="M277" s="35">
        <v>160.30000000000001</v>
      </c>
      <c r="N277" s="35">
        <v>142.19999999999999</v>
      </c>
      <c r="O277" s="35">
        <v>162.9</v>
      </c>
      <c r="P277" s="35">
        <v>158</v>
      </c>
      <c r="Q277" s="35">
        <v>184.4</v>
      </c>
      <c r="R277" s="35">
        <v>153.4</v>
      </c>
      <c r="S277" s="35">
        <v>144.30000000000001</v>
      </c>
      <c r="T277" s="35">
        <v>152</v>
      </c>
      <c r="U277" s="35">
        <v>156.30000000000001</v>
      </c>
      <c r="V277" s="35">
        <v>142.9</v>
      </c>
      <c r="W277" s="35">
        <v>148.69999999999999</v>
      </c>
      <c r="X277" s="35">
        <v>155.6</v>
      </c>
      <c r="Y277" s="35">
        <v>139.6</v>
      </c>
      <c r="Z277" s="35">
        <v>146.6</v>
      </c>
      <c r="AA277" s="35">
        <v>157.5</v>
      </c>
      <c r="AB277" s="35">
        <v>158.4</v>
      </c>
      <c r="AC277" s="35">
        <v>150</v>
      </c>
      <c r="AD277" s="35">
        <v>154.69999999999999</v>
      </c>
    </row>
    <row r="278" spans="1:30" x14ac:dyDescent="0.3">
      <c r="A278" s="35" t="s">
        <v>30</v>
      </c>
      <c r="B278" s="35">
        <v>2020</v>
      </c>
      <c r="C278" s="35" t="s">
        <v>43</v>
      </c>
      <c r="D278" s="35">
        <v>146</v>
      </c>
      <c r="E278" s="35">
        <v>186.3</v>
      </c>
      <c r="F278" s="35">
        <v>159.19999999999999</v>
      </c>
      <c r="G278" s="35">
        <v>153.6</v>
      </c>
      <c r="H278" s="35">
        <v>142.6</v>
      </c>
      <c r="I278" s="35">
        <v>147.19999999999999</v>
      </c>
      <c r="J278" s="35">
        <v>200.6</v>
      </c>
      <c r="K278" s="35">
        <v>150.30000000000001</v>
      </c>
      <c r="L278" s="35">
        <v>115.3</v>
      </c>
      <c r="M278" s="35">
        <v>160.9</v>
      </c>
      <c r="N278" s="35">
        <v>147.4</v>
      </c>
      <c r="O278" s="35">
        <v>161.9</v>
      </c>
      <c r="P278" s="35">
        <v>159.6</v>
      </c>
      <c r="Q278" s="35">
        <v>182.7</v>
      </c>
      <c r="R278" s="35">
        <v>155.69999999999999</v>
      </c>
      <c r="S278" s="35">
        <v>150.6</v>
      </c>
      <c r="T278" s="35">
        <v>155</v>
      </c>
      <c r="U278" s="35" t="s">
        <v>32</v>
      </c>
      <c r="V278" s="35">
        <v>146.80000000000001</v>
      </c>
      <c r="W278" s="35">
        <v>152</v>
      </c>
      <c r="X278" s="35">
        <v>159.5</v>
      </c>
      <c r="Y278" s="35">
        <v>146.4</v>
      </c>
      <c r="Z278" s="35">
        <v>152.4</v>
      </c>
      <c r="AA278" s="35">
        <v>162.5</v>
      </c>
      <c r="AB278" s="35">
        <v>156.19999999999999</v>
      </c>
      <c r="AC278" s="35">
        <v>154.30000000000001</v>
      </c>
      <c r="AD278" s="35">
        <v>157.5</v>
      </c>
    </row>
    <row r="279" spans="1:30" x14ac:dyDescent="0.3">
      <c r="A279" s="35" t="s">
        <v>33</v>
      </c>
      <c r="B279" s="35">
        <v>2020</v>
      </c>
      <c r="C279" s="35" t="s">
        <v>43</v>
      </c>
      <c r="D279" s="35">
        <v>150.6</v>
      </c>
      <c r="E279" s="35">
        <v>193.7</v>
      </c>
      <c r="F279" s="35">
        <v>164.8</v>
      </c>
      <c r="G279" s="35">
        <v>153.69999999999999</v>
      </c>
      <c r="H279" s="35">
        <v>135.69999999999999</v>
      </c>
      <c r="I279" s="35">
        <v>155.69999999999999</v>
      </c>
      <c r="J279" s="35">
        <v>226</v>
      </c>
      <c r="K279" s="35">
        <v>152.19999999999999</v>
      </c>
      <c r="L279" s="35">
        <v>118.1</v>
      </c>
      <c r="M279" s="35">
        <v>161.30000000000001</v>
      </c>
      <c r="N279" s="35">
        <v>139.19999999999999</v>
      </c>
      <c r="O279" s="35">
        <v>164.8</v>
      </c>
      <c r="P279" s="35">
        <v>164.4</v>
      </c>
      <c r="Q279" s="35">
        <v>188.7</v>
      </c>
      <c r="R279" s="35">
        <v>150.5</v>
      </c>
      <c r="S279" s="35">
        <v>136.1</v>
      </c>
      <c r="T279" s="35">
        <v>148.30000000000001</v>
      </c>
      <c r="U279" s="35">
        <v>156.5</v>
      </c>
      <c r="V279" s="35">
        <v>137.1</v>
      </c>
      <c r="W279" s="35">
        <v>145.1</v>
      </c>
      <c r="X279" s="35">
        <v>151</v>
      </c>
      <c r="Y279" s="35">
        <v>135.4</v>
      </c>
      <c r="Z279" s="35">
        <v>142</v>
      </c>
      <c r="AA279" s="35">
        <v>155.69999999999999</v>
      </c>
      <c r="AB279" s="35">
        <v>158.1</v>
      </c>
      <c r="AC279" s="35">
        <v>146.19999999999999</v>
      </c>
      <c r="AD279" s="35">
        <v>155.19999999999999</v>
      </c>
    </row>
    <row r="280" spans="1:30" x14ac:dyDescent="0.3">
      <c r="A280" s="35" t="s">
        <v>34</v>
      </c>
      <c r="B280" s="35">
        <v>2020</v>
      </c>
      <c r="C280" s="35" t="s">
        <v>43</v>
      </c>
      <c r="D280" s="35">
        <v>147.5</v>
      </c>
      <c r="E280" s="35">
        <v>188.9</v>
      </c>
      <c r="F280" s="35">
        <v>161.4</v>
      </c>
      <c r="G280" s="35">
        <v>153.6</v>
      </c>
      <c r="H280" s="35">
        <v>140.1</v>
      </c>
      <c r="I280" s="35">
        <v>151.19999999999999</v>
      </c>
      <c r="J280" s="35">
        <v>209.2</v>
      </c>
      <c r="K280" s="35">
        <v>150.9</v>
      </c>
      <c r="L280" s="35">
        <v>116.2</v>
      </c>
      <c r="M280" s="35">
        <v>161</v>
      </c>
      <c r="N280" s="35">
        <v>144</v>
      </c>
      <c r="O280" s="35">
        <v>163.19999999999999</v>
      </c>
      <c r="P280" s="35">
        <v>161.4</v>
      </c>
      <c r="Q280" s="35">
        <v>184.3</v>
      </c>
      <c r="R280" s="35">
        <v>153.69999999999999</v>
      </c>
      <c r="S280" s="35">
        <v>144.6</v>
      </c>
      <c r="T280" s="35">
        <v>152.30000000000001</v>
      </c>
      <c r="U280" s="35">
        <v>156.5</v>
      </c>
      <c r="V280" s="35">
        <v>143.1</v>
      </c>
      <c r="W280" s="35">
        <v>148.69999999999999</v>
      </c>
      <c r="X280" s="35">
        <v>156.30000000000001</v>
      </c>
      <c r="Y280" s="35">
        <v>140.6</v>
      </c>
      <c r="Z280" s="35">
        <v>146.5</v>
      </c>
      <c r="AA280" s="35">
        <v>158.5</v>
      </c>
      <c r="AB280" s="35">
        <v>157</v>
      </c>
      <c r="AC280" s="35">
        <v>150.4</v>
      </c>
      <c r="AD280" s="35">
        <v>156.4</v>
      </c>
    </row>
    <row r="281" spans="1:30" x14ac:dyDescent="0.3">
      <c r="A281" s="35" t="s">
        <v>30</v>
      </c>
      <c r="B281" s="35">
        <v>2020</v>
      </c>
      <c r="C281" s="35" t="s">
        <v>44</v>
      </c>
      <c r="D281" s="35">
        <v>145.4</v>
      </c>
      <c r="E281" s="35">
        <v>188.6</v>
      </c>
      <c r="F281" s="35">
        <v>171.6</v>
      </c>
      <c r="G281" s="35">
        <v>153.80000000000001</v>
      </c>
      <c r="H281" s="35">
        <v>145.4</v>
      </c>
      <c r="I281" s="35">
        <v>146.5</v>
      </c>
      <c r="J281" s="35">
        <v>222.2</v>
      </c>
      <c r="K281" s="35">
        <v>155.9</v>
      </c>
      <c r="L281" s="35">
        <v>114.9</v>
      </c>
      <c r="M281" s="35">
        <v>162</v>
      </c>
      <c r="N281" s="35">
        <v>150</v>
      </c>
      <c r="O281" s="35">
        <v>162.69999999999999</v>
      </c>
      <c r="P281" s="35">
        <v>163.4</v>
      </c>
      <c r="Q281" s="35">
        <v>183.4</v>
      </c>
      <c r="R281" s="35">
        <v>156.30000000000001</v>
      </c>
      <c r="S281" s="35">
        <v>151</v>
      </c>
      <c r="T281" s="35">
        <v>155.5</v>
      </c>
      <c r="U281" s="35" t="s">
        <v>32</v>
      </c>
      <c r="V281" s="35">
        <v>147.5</v>
      </c>
      <c r="W281" s="35">
        <v>152.80000000000001</v>
      </c>
      <c r="X281" s="35">
        <v>160.4</v>
      </c>
      <c r="Y281" s="35">
        <v>146.1</v>
      </c>
      <c r="Z281" s="35">
        <v>153.6</v>
      </c>
      <c r="AA281" s="35">
        <v>161.6</v>
      </c>
      <c r="AB281" s="35">
        <v>156.19999999999999</v>
      </c>
      <c r="AC281" s="35">
        <v>154.5</v>
      </c>
      <c r="AD281" s="35">
        <v>159.80000000000001</v>
      </c>
    </row>
    <row r="282" spans="1:30" x14ac:dyDescent="0.3">
      <c r="A282" s="35" t="s">
        <v>33</v>
      </c>
      <c r="B282" s="35">
        <v>2020</v>
      </c>
      <c r="C282" s="35" t="s">
        <v>44</v>
      </c>
      <c r="D282" s="35">
        <v>149.69999999999999</v>
      </c>
      <c r="E282" s="35">
        <v>195.5</v>
      </c>
      <c r="F282" s="35">
        <v>176.9</v>
      </c>
      <c r="G282" s="35">
        <v>153.9</v>
      </c>
      <c r="H282" s="35">
        <v>138</v>
      </c>
      <c r="I282" s="35">
        <v>150.5</v>
      </c>
      <c r="J282" s="35">
        <v>245.3</v>
      </c>
      <c r="K282" s="35">
        <v>158.69999999999999</v>
      </c>
      <c r="L282" s="35">
        <v>117.2</v>
      </c>
      <c r="M282" s="35">
        <v>161.4</v>
      </c>
      <c r="N282" s="35">
        <v>141.5</v>
      </c>
      <c r="O282" s="35">
        <v>165.1</v>
      </c>
      <c r="P282" s="35">
        <v>167</v>
      </c>
      <c r="Q282" s="35">
        <v>188.8</v>
      </c>
      <c r="R282" s="35">
        <v>151.1</v>
      </c>
      <c r="S282" s="35">
        <v>136.4</v>
      </c>
      <c r="T282" s="35">
        <v>148.80000000000001</v>
      </c>
      <c r="U282" s="35">
        <v>158</v>
      </c>
      <c r="V282" s="35">
        <v>137.30000000000001</v>
      </c>
      <c r="W282" s="35">
        <v>145.1</v>
      </c>
      <c r="X282" s="35">
        <v>152</v>
      </c>
      <c r="Y282" s="35">
        <v>135.19999999999999</v>
      </c>
      <c r="Z282" s="35">
        <v>144.4</v>
      </c>
      <c r="AA282" s="35">
        <v>156.4</v>
      </c>
      <c r="AB282" s="35">
        <v>157.9</v>
      </c>
      <c r="AC282" s="35">
        <v>146.6</v>
      </c>
      <c r="AD282" s="35">
        <v>156.69999999999999</v>
      </c>
    </row>
    <row r="283" spans="1:30" x14ac:dyDescent="0.3">
      <c r="A283" s="35" t="s">
        <v>34</v>
      </c>
      <c r="B283" s="35">
        <v>2020</v>
      </c>
      <c r="C283" s="35" t="s">
        <v>44</v>
      </c>
      <c r="D283" s="35">
        <v>146.80000000000001</v>
      </c>
      <c r="E283" s="35">
        <v>191</v>
      </c>
      <c r="F283" s="35">
        <v>173.6</v>
      </c>
      <c r="G283" s="35">
        <v>153.80000000000001</v>
      </c>
      <c r="H283" s="35">
        <v>142.69999999999999</v>
      </c>
      <c r="I283" s="35">
        <v>148.4</v>
      </c>
      <c r="J283" s="35">
        <v>230</v>
      </c>
      <c r="K283" s="35">
        <v>156.80000000000001</v>
      </c>
      <c r="L283" s="35">
        <v>115.7</v>
      </c>
      <c r="M283" s="35">
        <v>161.80000000000001</v>
      </c>
      <c r="N283" s="35">
        <v>146.5</v>
      </c>
      <c r="O283" s="35">
        <v>163.80000000000001</v>
      </c>
      <c r="P283" s="35">
        <v>164.7</v>
      </c>
      <c r="Q283" s="35">
        <v>184.8</v>
      </c>
      <c r="R283" s="35">
        <v>154.30000000000001</v>
      </c>
      <c r="S283" s="35">
        <v>144.9</v>
      </c>
      <c r="T283" s="35">
        <v>152.80000000000001</v>
      </c>
      <c r="U283" s="35">
        <v>158</v>
      </c>
      <c r="V283" s="35">
        <v>143.6</v>
      </c>
      <c r="W283" s="35">
        <v>149.19999999999999</v>
      </c>
      <c r="X283" s="35">
        <v>157.19999999999999</v>
      </c>
      <c r="Y283" s="35">
        <v>140.4</v>
      </c>
      <c r="Z283" s="35">
        <v>148.4</v>
      </c>
      <c r="AA283" s="35">
        <v>158.6</v>
      </c>
      <c r="AB283" s="35">
        <v>156.9</v>
      </c>
      <c r="AC283" s="35">
        <v>150.69999999999999</v>
      </c>
      <c r="AD283" s="35">
        <v>158.4</v>
      </c>
    </row>
    <row r="284" spans="1:30" x14ac:dyDescent="0.3">
      <c r="A284" s="35" t="s">
        <v>30</v>
      </c>
      <c r="B284" s="35">
        <v>2020</v>
      </c>
      <c r="C284" s="35" t="s">
        <v>45</v>
      </c>
      <c r="D284" s="35">
        <v>144.6</v>
      </c>
      <c r="E284" s="35">
        <v>188.5</v>
      </c>
      <c r="F284" s="35">
        <v>173.4</v>
      </c>
      <c r="G284" s="35">
        <v>154</v>
      </c>
      <c r="H284" s="35">
        <v>150</v>
      </c>
      <c r="I284" s="35">
        <v>145.9</v>
      </c>
      <c r="J284" s="35">
        <v>225.2</v>
      </c>
      <c r="K284" s="35">
        <v>159.5</v>
      </c>
      <c r="L284" s="35">
        <v>114.4</v>
      </c>
      <c r="M284" s="35">
        <v>163.5</v>
      </c>
      <c r="N284" s="35">
        <v>153.4</v>
      </c>
      <c r="O284" s="35">
        <v>163.6</v>
      </c>
      <c r="P284" s="35">
        <v>164.5</v>
      </c>
      <c r="Q284" s="35">
        <v>183.6</v>
      </c>
      <c r="R284" s="35">
        <v>157</v>
      </c>
      <c r="S284" s="35">
        <v>151.6</v>
      </c>
      <c r="T284" s="35">
        <v>156.30000000000001</v>
      </c>
      <c r="U284" s="35" t="s">
        <v>32</v>
      </c>
      <c r="V284" s="35">
        <v>148.69999999999999</v>
      </c>
      <c r="W284" s="35">
        <v>153.4</v>
      </c>
      <c r="X284" s="35">
        <v>161.6</v>
      </c>
      <c r="Y284" s="35">
        <v>146.4</v>
      </c>
      <c r="Z284" s="35">
        <v>153.9</v>
      </c>
      <c r="AA284" s="35">
        <v>162.9</v>
      </c>
      <c r="AB284" s="35">
        <v>156.6</v>
      </c>
      <c r="AC284" s="35">
        <v>155.19999999999999</v>
      </c>
      <c r="AD284" s="35">
        <v>160.69999999999999</v>
      </c>
    </row>
    <row r="285" spans="1:30" x14ac:dyDescent="0.3">
      <c r="A285" s="35" t="s">
        <v>33</v>
      </c>
      <c r="B285" s="35">
        <v>2020</v>
      </c>
      <c r="C285" s="35" t="s">
        <v>45</v>
      </c>
      <c r="D285" s="35">
        <v>149</v>
      </c>
      <c r="E285" s="35">
        <v>195.7</v>
      </c>
      <c r="F285" s="35">
        <v>178.3</v>
      </c>
      <c r="G285" s="35">
        <v>154.19999999999999</v>
      </c>
      <c r="H285" s="35">
        <v>140.69999999999999</v>
      </c>
      <c r="I285" s="35">
        <v>149.69999999999999</v>
      </c>
      <c r="J285" s="35">
        <v>240.9</v>
      </c>
      <c r="K285" s="35">
        <v>161.5</v>
      </c>
      <c r="L285" s="35">
        <v>117.1</v>
      </c>
      <c r="M285" s="35">
        <v>161.9</v>
      </c>
      <c r="N285" s="35">
        <v>143.30000000000001</v>
      </c>
      <c r="O285" s="35">
        <v>166.1</v>
      </c>
      <c r="P285" s="35">
        <v>167</v>
      </c>
      <c r="Q285" s="35">
        <v>190.2</v>
      </c>
      <c r="R285" s="35">
        <v>151.9</v>
      </c>
      <c r="S285" s="35">
        <v>136.69999999999999</v>
      </c>
      <c r="T285" s="35">
        <v>149.6</v>
      </c>
      <c r="U285" s="35">
        <v>158.4</v>
      </c>
      <c r="V285" s="35">
        <v>137.9</v>
      </c>
      <c r="W285" s="35">
        <v>145.5</v>
      </c>
      <c r="X285" s="35">
        <v>152.9</v>
      </c>
      <c r="Y285" s="35">
        <v>135.5</v>
      </c>
      <c r="Z285" s="35">
        <v>144.30000000000001</v>
      </c>
      <c r="AA285" s="35">
        <v>156.9</v>
      </c>
      <c r="AB285" s="35">
        <v>157.9</v>
      </c>
      <c r="AC285" s="35">
        <v>146.9</v>
      </c>
      <c r="AD285" s="35">
        <v>156.9</v>
      </c>
    </row>
    <row r="286" spans="1:30" x14ac:dyDescent="0.3">
      <c r="A286" s="35" t="s">
        <v>34</v>
      </c>
      <c r="B286" s="35">
        <v>2020</v>
      </c>
      <c r="C286" s="35" t="s">
        <v>45</v>
      </c>
      <c r="D286" s="35">
        <v>146</v>
      </c>
      <c r="E286" s="35">
        <v>191</v>
      </c>
      <c r="F286" s="35">
        <v>175.3</v>
      </c>
      <c r="G286" s="35">
        <v>154.1</v>
      </c>
      <c r="H286" s="35">
        <v>146.6</v>
      </c>
      <c r="I286" s="35">
        <v>147.69999999999999</v>
      </c>
      <c r="J286" s="35">
        <v>230.5</v>
      </c>
      <c r="K286" s="35">
        <v>160.19999999999999</v>
      </c>
      <c r="L286" s="35">
        <v>115.3</v>
      </c>
      <c r="M286" s="35">
        <v>163</v>
      </c>
      <c r="N286" s="35">
        <v>149.19999999999999</v>
      </c>
      <c r="O286" s="35">
        <v>164.8</v>
      </c>
      <c r="P286" s="35">
        <v>165.4</v>
      </c>
      <c r="Q286" s="35">
        <v>185.4</v>
      </c>
      <c r="R286" s="35">
        <v>155</v>
      </c>
      <c r="S286" s="35">
        <v>145.4</v>
      </c>
      <c r="T286" s="35">
        <v>153.6</v>
      </c>
      <c r="U286" s="35">
        <v>158.4</v>
      </c>
      <c r="V286" s="35">
        <v>144.6</v>
      </c>
      <c r="W286" s="35">
        <v>149.69999999999999</v>
      </c>
      <c r="X286" s="35">
        <v>158.30000000000001</v>
      </c>
      <c r="Y286" s="35">
        <v>140.69999999999999</v>
      </c>
      <c r="Z286" s="35">
        <v>148.5</v>
      </c>
      <c r="AA286" s="35">
        <v>159.4</v>
      </c>
      <c r="AB286" s="35">
        <v>157.1</v>
      </c>
      <c r="AC286" s="35">
        <v>151.19999999999999</v>
      </c>
      <c r="AD286" s="35">
        <v>158.9</v>
      </c>
    </row>
    <row r="287" spans="1:30" x14ac:dyDescent="0.3">
      <c r="A287" s="35" t="s">
        <v>30</v>
      </c>
      <c r="B287" s="35">
        <v>2021</v>
      </c>
      <c r="C287" s="35" t="s">
        <v>31</v>
      </c>
      <c r="D287" s="35">
        <v>143.4</v>
      </c>
      <c r="E287" s="35">
        <v>187.5</v>
      </c>
      <c r="F287" s="35">
        <v>173.4</v>
      </c>
      <c r="G287" s="35">
        <v>154</v>
      </c>
      <c r="H287" s="35">
        <v>154.80000000000001</v>
      </c>
      <c r="I287" s="35">
        <v>147</v>
      </c>
      <c r="J287" s="35">
        <v>187.8</v>
      </c>
      <c r="K287" s="35">
        <v>159.5</v>
      </c>
      <c r="L287" s="35">
        <v>113.8</v>
      </c>
      <c r="M287" s="35">
        <v>164.5</v>
      </c>
      <c r="N287" s="35">
        <v>156.1</v>
      </c>
      <c r="O287" s="35">
        <v>164.3</v>
      </c>
      <c r="P287" s="35">
        <v>159.6</v>
      </c>
      <c r="Q287" s="35">
        <v>184.6</v>
      </c>
      <c r="R287" s="35">
        <v>157.5</v>
      </c>
      <c r="S287" s="35">
        <v>152.4</v>
      </c>
      <c r="T287" s="35">
        <v>156.80000000000001</v>
      </c>
      <c r="U287" s="35" t="s">
        <v>32</v>
      </c>
      <c r="V287" s="35">
        <v>150.9</v>
      </c>
      <c r="W287" s="35">
        <v>153.9</v>
      </c>
      <c r="X287" s="35">
        <v>162.5</v>
      </c>
      <c r="Y287" s="35">
        <v>147.5</v>
      </c>
      <c r="Z287" s="35">
        <v>155.1</v>
      </c>
      <c r="AA287" s="35">
        <v>163.5</v>
      </c>
      <c r="AB287" s="35">
        <v>156.19999999999999</v>
      </c>
      <c r="AC287" s="35">
        <v>155.9</v>
      </c>
      <c r="AD287" s="35">
        <v>158.5</v>
      </c>
    </row>
    <row r="288" spans="1:30" x14ac:dyDescent="0.3">
      <c r="A288" s="35" t="s">
        <v>33</v>
      </c>
      <c r="B288" s="35">
        <v>2021</v>
      </c>
      <c r="C288" s="35" t="s">
        <v>31</v>
      </c>
      <c r="D288" s="35">
        <v>148</v>
      </c>
      <c r="E288" s="35">
        <v>194.8</v>
      </c>
      <c r="F288" s="35">
        <v>178.4</v>
      </c>
      <c r="G288" s="35">
        <v>154.4</v>
      </c>
      <c r="H288" s="35">
        <v>144.1</v>
      </c>
      <c r="I288" s="35">
        <v>152.6</v>
      </c>
      <c r="J288" s="35">
        <v>206.8</v>
      </c>
      <c r="K288" s="35">
        <v>162.1</v>
      </c>
      <c r="L288" s="35">
        <v>116.3</v>
      </c>
      <c r="M288" s="35">
        <v>163</v>
      </c>
      <c r="N288" s="35">
        <v>145.9</v>
      </c>
      <c r="O288" s="35">
        <v>167.2</v>
      </c>
      <c r="P288" s="35">
        <v>163.4</v>
      </c>
      <c r="Q288" s="35">
        <v>191.8</v>
      </c>
      <c r="R288" s="35">
        <v>152.5</v>
      </c>
      <c r="S288" s="35">
        <v>137.30000000000001</v>
      </c>
      <c r="T288" s="35">
        <v>150.19999999999999</v>
      </c>
      <c r="U288" s="35">
        <v>157.69999999999999</v>
      </c>
      <c r="V288" s="35">
        <v>142.9</v>
      </c>
      <c r="W288" s="35">
        <v>145.69999999999999</v>
      </c>
      <c r="X288" s="35">
        <v>154.1</v>
      </c>
      <c r="Y288" s="35">
        <v>136.9</v>
      </c>
      <c r="Z288" s="35">
        <v>145.4</v>
      </c>
      <c r="AA288" s="35">
        <v>156.1</v>
      </c>
      <c r="AB288" s="35">
        <v>157.69999999999999</v>
      </c>
      <c r="AC288" s="35">
        <v>147.6</v>
      </c>
      <c r="AD288" s="35">
        <v>156</v>
      </c>
    </row>
    <row r="289" spans="1:30" x14ac:dyDescent="0.3">
      <c r="A289" s="35" t="s">
        <v>34</v>
      </c>
      <c r="B289" s="35">
        <v>2021</v>
      </c>
      <c r="C289" s="35" t="s">
        <v>31</v>
      </c>
      <c r="D289" s="35">
        <v>144.9</v>
      </c>
      <c r="E289" s="35">
        <v>190.1</v>
      </c>
      <c r="F289" s="35">
        <v>175.3</v>
      </c>
      <c r="G289" s="35">
        <v>154.1</v>
      </c>
      <c r="H289" s="35">
        <v>150.9</v>
      </c>
      <c r="I289" s="35">
        <v>149.6</v>
      </c>
      <c r="J289" s="35">
        <v>194.2</v>
      </c>
      <c r="K289" s="35">
        <v>160.4</v>
      </c>
      <c r="L289" s="35">
        <v>114.6</v>
      </c>
      <c r="M289" s="35">
        <v>164</v>
      </c>
      <c r="N289" s="35">
        <v>151.80000000000001</v>
      </c>
      <c r="O289" s="35">
        <v>165.6</v>
      </c>
      <c r="P289" s="35">
        <v>161</v>
      </c>
      <c r="Q289" s="35">
        <v>186.5</v>
      </c>
      <c r="R289" s="35">
        <v>155.5</v>
      </c>
      <c r="S289" s="35">
        <v>146.1</v>
      </c>
      <c r="T289" s="35">
        <v>154.19999999999999</v>
      </c>
      <c r="U289" s="35">
        <v>157.69999999999999</v>
      </c>
      <c r="V289" s="35">
        <v>147.9</v>
      </c>
      <c r="W289" s="35">
        <v>150</v>
      </c>
      <c r="X289" s="35">
        <v>159.30000000000001</v>
      </c>
      <c r="Y289" s="35">
        <v>141.9</v>
      </c>
      <c r="Z289" s="35">
        <v>149.6</v>
      </c>
      <c r="AA289" s="35">
        <v>159.19999999999999</v>
      </c>
      <c r="AB289" s="35">
        <v>156.80000000000001</v>
      </c>
      <c r="AC289" s="35">
        <v>151.9</v>
      </c>
      <c r="AD289" s="35">
        <v>157.30000000000001</v>
      </c>
    </row>
    <row r="290" spans="1:30" x14ac:dyDescent="0.3">
      <c r="A290" s="35" t="s">
        <v>30</v>
      </c>
      <c r="B290" s="35">
        <v>2021</v>
      </c>
      <c r="C290" s="35" t="s">
        <v>35</v>
      </c>
      <c r="D290" s="35">
        <v>142.80000000000001</v>
      </c>
      <c r="E290" s="35">
        <v>184</v>
      </c>
      <c r="F290" s="35">
        <v>168</v>
      </c>
      <c r="G290" s="35">
        <v>154.4</v>
      </c>
      <c r="H290" s="35">
        <v>163</v>
      </c>
      <c r="I290" s="35">
        <v>147.80000000000001</v>
      </c>
      <c r="J290" s="35">
        <v>149.69999999999999</v>
      </c>
      <c r="K290" s="35">
        <v>158.30000000000001</v>
      </c>
      <c r="L290" s="35">
        <v>111.8</v>
      </c>
      <c r="M290" s="35">
        <v>165</v>
      </c>
      <c r="N290" s="35">
        <v>160</v>
      </c>
      <c r="O290" s="35">
        <v>165.8</v>
      </c>
      <c r="P290" s="35">
        <v>154.69999999999999</v>
      </c>
      <c r="Q290" s="35">
        <v>186.5</v>
      </c>
      <c r="R290" s="35">
        <v>159.1</v>
      </c>
      <c r="S290" s="35">
        <v>153.9</v>
      </c>
      <c r="T290" s="35">
        <v>158.4</v>
      </c>
      <c r="U290" s="35" t="s">
        <v>32</v>
      </c>
      <c r="V290" s="35">
        <v>154.4</v>
      </c>
      <c r="W290" s="35">
        <v>154.80000000000001</v>
      </c>
      <c r="X290" s="35">
        <v>164.3</v>
      </c>
      <c r="Y290" s="35">
        <v>150.19999999999999</v>
      </c>
      <c r="Z290" s="35">
        <v>157</v>
      </c>
      <c r="AA290" s="35">
        <v>163.6</v>
      </c>
      <c r="AB290" s="35">
        <v>155.19999999999999</v>
      </c>
      <c r="AC290" s="35">
        <v>157.19999999999999</v>
      </c>
      <c r="AD290" s="35">
        <v>156.69999999999999</v>
      </c>
    </row>
    <row r="291" spans="1:30" x14ac:dyDescent="0.3">
      <c r="A291" s="35" t="s">
        <v>33</v>
      </c>
      <c r="B291" s="35">
        <v>2021</v>
      </c>
      <c r="C291" s="35" t="s">
        <v>35</v>
      </c>
      <c r="D291" s="35">
        <v>147.6</v>
      </c>
      <c r="E291" s="35">
        <v>191.2</v>
      </c>
      <c r="F291" s="35">
        <v>169.9</v>
      </c>
      <c r="G291" s="35">
        <v>155.1</v>
      </c>
      <c r="H291" s="35">
        <v>151.4</v>
      </c>
      <c r="I291" s="35">
        <v>154</v>
      </c>
      <c r="J291" s="35">
        <v>180.2</v>
      </c>
      <c r="K291" s="35">
        <v>159.80000000000001</v>
      </c>
      <c r="L291" s="35">
        <v>114.9</v>
      </c>
      <c r="M291" s="35">
        <v>162.5</v>
      </c>
      <c r="N291" s="35">
        <v>149.19999999999999</v>
      </c>
      <c r="O291" s="35">
        <v>169.4</v>
      </c>
      <c r="P291" s="35">
        <v>160.80000000000001</v>
      </c>
      <c r="Q291" s="35">
        <v>193.3</v>
      </c>
      <c r="R291" s="35">
        <v>154.19999999999999</v>
      </c>
      <c r="S291" s="35">
        <v>138.19999999999999</v>
      </c>
      <c r="T291" s="35">
        <v>151.80000000000001</v>
      </c>
      <c r="U291" s="35">
        <v>159.80000000000001</v>
      </c>
      <c r="V291" s="35">
        <v>149.1</v>
      </c>
      <c r="W291" s="35">
        <v>146.5</v>
      </c>
      <c r="X291" s="35">
        <v>156.30000000000001</v>
      </c>
      <c r="Y291" s="35">
        <v>140.5</v>
      </c>
      <c r="Z291" s="35">
        <v>147.30000000000001</v>
      </c>
      <c r="AA291" s="35">
        <v>156.6</v>
      </c>
      <c r="AB291" s="35">
        <v>156.69999999999999</v>
      </c>
      <c r="AC291" s="35">
        <v>149.30000000000001</v>
      </c>
      <c r="AD291" s="35">
        <v>156.5</v>
      </c>
    </row>
    <row r="292" spans="1:30" x14ac:dyDescent="0.3">
      <c r="A292" s="35" t="s">
        <v>34</v>
      </c>
      <c r="B292" s="35">
        <v>2021</v>
      </c>
      <c r="C292" s="35" t="s">
        <v>35</v>
      </c>
      <c r="D292" s="35">
        <v>144.30000000000001</v>
      </c>
      <c r="E292" s="35">
        <v>186.5</v>
      </c>
      <c r="F292" s="35">
        <v>168.7</v>
      </c>
      <c r="G292" s="35">
        <v>154.69999999999999</v>
      </c>
      <c r="H292" s="35">
        <v>158.69999999999999</v>
      </c>
      <c r="I292" s="35">
        <v>150.69999999999999</v>
      </c>
      <c r="J292" s="35">
        <v>160</v>
      </c>
      <c r="K292" s="35">
        <v>158.80000000000001</v>
      </c>
      <c r="L292" s="35">
        <v>112.8</v>
      </c>
      <c r="M292" s="35">
        <v>164.2</v>
      </c>
      <c r="N292" s="35">
        <v>155.5</v>
      </c>
      <c r="O292" s="35">
        <v>167.5</v>
      </c>
      <c r="P292" s="35">
        <v>156.9</v>
      </c>
      <c r="Q292" s="35">
        <v>188.3</v>
      </c>
      <c r="R292" s="35">
        <v>157.19999999999999</v>
      </c>
      <c r="S292" s="35">
        <v>147.4</v>
      </c>
      <c r="T292" s="35">
        <v>155.80000000000001</v>
      </c>
      <c r="U292" s="35">
        <v>159.80000000000001</v>
      </c>
      <c r="V292" s="35">
        <v>152.4</v>
      </c>
      <c r="W292" s="35">
        <v>150.9</v>
      </c>
      <c r="X292" s="35">
        <v>161.30000000000001</v>
      </c>
      <c r="Y292" s="35">
        <v>145.1</v>
      </c>
      <c r="Z292" s="35">
        <v>151.5</v>
      </c>
      <c r="AA292" s="35">
        <v>159.5</v>
      </c>
      <c r="AB292" s="35">
        <v>155.80000000000001</v>
      </c>
      <c r="AC292" s="35">
        <v>153.4</v>
      </c>
      <c r="AD292" s="35">
        <v>156.6</v>
      </c>
    </row>
    <row r="293" spans="1:30" x14ac:dyDescent="0.3">
      <c r="A293" s="35" t="s">
        <v>30</v>
      </c>
      <c r="B293" s="35">
        <v>2021</v>
      </c>
      <c r="C293" s="35" t="s">
        <v>36</v>
      </c>
      <c r="D293" s="35">
        <v>142.5</v>
      </c>
      <c r="E293" s="35">
        <v>189.4</v>
      </c>
      <c r="F293" s="35">
        <v>163.19999999999999</v>
      </c>
      <c r="G293" s="35">
        <v>154.5</v>
      </c>
      <c r="H293" s="35">
        <v>168.2</v>
      </c>
      <c r="I293" s="35">
        <v>150.5</v>
      </c>
      <c r="J293" s="35">
        <v>141</v>
      </c>
      <c r="K293" s="35">
        <v>159.19999999999999</v>
      </c>
      <c r="L293" s="35">
        <v>111.7</v>
      </c>
      <c r="M293" s="35">
        <v>164</v>
      </c>
      <c r="N293" s="35">
        <v>160.6</v>
      </c>
      <c r="O293" s="35">
        <v>166.4</v>
      </c>
      <c r="P293" s="35">
        <v>154.5</v>
      </c>
      <c r="Q293" s="35">
        <v>186.1</v>
      </c>
      <c r="R293" s="35">
        <v>159.6</v>
      </c>
      <c r="S293" s="35">
        <v>154.4</v>
      </c>
      <c r="T293" s="35">
        <v>158.9</v>
      </c>
      <c r="U293" s="35" t="s">
        <v>46</v>
      </c>
      <c r="V293" s="35">
        <v>156</v>
      </c>
      <c r="W293" s="35">
        <v>154.80000000000001</v>
      </c>
      <c r="X293" s="35">
        <v>164.6</v>
      </c>
      <c r="Y293" s="35">
        <v>151.30000000000001</v>
      </c>
      <c r="Z293" s="35">
        <v>157.80000000000001</v>
      </c>
      <c r="AA293" s="35">
        <v>163.80000000000001</v>
      </c>
      <c r="AB293" s="35">
        <v>153.1</v>
      </c>
      <c r="AC293" s="35">
        <v>157.30000000000001</v>
      </c>
      <c r="AD293" s="35">
        <v>156.69999999999999</v>
      </c>
    </row>
    <row r="294" spans="1:30" x14ac:dyDescent="0.3">
      <c r="A294" s="35" t="s">
        <v>33</v>
      </c>
      <c r="B294" s="35">
        <v>2021</v>
      </c>
      <c r="C294" s="35" t="s">
        <v>36</v>
      </c>
      <c r="D294" s="35">
        <v>147.5</v>
      </c>
      <c r="E294" s="35">
        <v>197.5</v>
      </c>
      <c r="F294" s="35">
        <v>164.7</v>
      </c>
      <c r="G294" s="35">
        <v>155.6</v>
      </c>
      <c r="H294" s="35">
        <v>156.4</v>
      </c>
      <c r="I294" s="35">
        <v>157.30000000000001</v>
      </c>
      <c r="J294" s="35">
        <v>166.1</v>
      </c>
      <c r="K294" s="35">
        <v>161.1</v>
      </c>
      <c r="L294" s="35">
        <v>114.3</v>
      </c>
      <c r="M294" s="35">
        <v>162.6</v>
      </c>
      <c r="N294" s="35">
        <v>150.69999999999999</v>
      </c>
      <c r="O294" s="35">
        <v>170.3</v>
      </c>
      <c r="P294" s="35">
        <v>160.4</v>
      </c>
      <c r="Q294" s="35">
        <v>193.5</v>
      </c>
      <c r="R294" s="35">
        <v>155.1</v>
      </c>
      <c r="S294" s="35">
        <v>138.69999999999999</v>
      </c>
      <c r="T294" s="35">
        <v>152.6</v>
      </c>
      <c r="U294" s="35">
        <v>159.9</v>
      </c>
      <c r="V294" s="35">
        <v>154.80000000000001</v>
      </c>
      <c r="W294" s="35">
        <v>147.19999999999999</v>
      </c>
      <c r="X294" s="35">
        <v>156.9</v>
      </c>
      <c r="Y294" s="35">
        <v>141.69999999999999</v>
      </c>
      <c r="Z294" s="35">
        <v>148.6</v>
      </c>
      <c r="AA294" s="35">
        <v>157.6</v>
      </c>
      <c r="AB294" s="35">
        <v>154.9</v>
      </c>
      <c r="AC294" s="35">
        <v>150</v>
      </c>
      <c r="AD294" s="35">
        <v>156.9</v>
      </c>
    </row>
    <row r="295" spans="1:30" x14ac:dyDescent="0.3">
      <c r="A295" s="35" t="s">
        <v>34</v>
      </c>
      <c r="B295" s="35">
        <v>2021</v>
      </c>
      <c r="C295" s="35" t="s">
        <v>36</v>
      </c>
      <c r="D295" s="35">
        <v>144.1</v>
      </c>
      <c r="E295" s="35">
        <v>192.2</v>
      </c>
      <c r="F295" s="35">
        <v>163.80000000000001</v>
      </c>
      <c r="G295" s="35">
        <v>154.9</v>
      </c>
      <c r="H295" s="35">
        <v>163.9</v>
      </c>
      <c r="I295" s="35">
        <v>153.69999999999999</v>
      </c>
      <c r="J295" s="35">
        <v>149.5</v>
      </c>
      <c r="K295" s="35">
        <v>159.80000000000001</v>
      </c>
      <c r="L295" s="35">
        <v>112.6</v>
      </c>
      <c r="M295" s="35">
        <v>163.5</v>
      </c>
      <c r="N295" s="35">
        <v>156.5</v>
      </c>
      <c r="O295" s="35">
        <v>168.2</v>
      </c>
      <c r="P295" s="35">
        <v>156.69999999999999</v>
      </c>
      <c r="Q295" s="35">
        <v>188.1</v>
      </c>
      <c r="R295" s="35">
        <v>157.80000000000001</v>
      </c>
      <c r="S295" s="35">
        <v>147.9</v>
      </c>
      <c r="T295" s="35">
        <v>156.4</v>
      </c>
      <c r="U295" s="35">
        <v>159.9</v>
      </c>
      <c r="V295" s="35">
        <v>155.5</v>
      </c>
      <c r="W295" s="35">
        <v>151.19999999999999</v>
      </c>
      <c r="X295" s="35">
        <v>161.69999999999999</v>
      </c>
      <c r="Y295" s="35">
        <v>146.19999999999999</v>
      </c>
      <c r="Z295" s="35">
        <v>152.6</v>
      </c>
      <c r="AA295" s="35">
        <v>160.19999999999999</v>
      </c>
      <c r="AB295" s="35">
        <v>153.80000000000001</v>
      </c>
      <c r="AC295" s="35">
        <v>153.80000000000001</v>
      </c>
      <c r="AD295" s="35">
        <v>156.80000000000001</v>
      </c>
    </row>
    <row r="296" spans="1:30" x14ac:dyDescent="0.3">
      <c r="A296" s="35" t="s">
        <v>30</v>
      </c>
      <c r="B296" s="35">
        <v>2021</v>
      </c>
      <c r="C296" s="35" t="s">
        <v>37</v>
      </c>
      <c r="D296" s="35">
        <v>142.69999999999999</v>
      </c>
      <c r="E296" s="35">
        <v>195.5</v>
      </c>
      <c r="F296" s="35">
        <v>163.4</v>
      </c>
      <c r="G296" s="35">
        <v>155</v>
      </c>
      <c r="H296" s="35">
        <v>175.2</v>
      </c>
      <c r="I296" s="35">
        <v>160.6</v>
      </c>
      <c r="J296" s="35">
        <v>135.1</v>
      </c>
      <c r="K296" s="35">
        <v>161.1</v>
      </c>
      <c r="L296" s="35">
        <v>112.2</v>
      </c>
      <c r="M296" s="35">
        <v>164.4</v>
      </c>
      <c r="N296" s="35">
        <v>161.9</v>
      </c>
      <c r="O296" s="35">
        <v>166.8</v>
      </c>
      <c r="P296" s="35">
        <v>155.6</v>
      </c>
      <c r="Q296" s="35">
        <v>186.8</v>
      </c>
      <c r="R296" s="35">
        <v>160.69999999999999</v>
      </c>
      <c r="S296" s="35">
        <v>155.1</v>
      </c>
      <c r="T296" s="35">
        <v>159.9</v>
      </c>
      <c r="U296" s="35" t="s">
        <v>46</v>
      </c>
      <c r="V296" s="35">
        <v>156</v>
      </c>
      <c r="W296" s="35">
        <v>155.5</v>
      </c>
      <c r="X296" s="35">
        <v>165.3</v>
      </c>
      <c r="Y296" s="35">
        <v>151.69999999999999</v>
      </c>
      <c r="Z296" s="35">
        <v>158.6</v>
      </c>
      <c r="AA296" s="35">
        <v>164.1</v>
      </c>
      <c r="AB296" s="35">
        <v>154.6</v>
      </c>
      <c r="AC296" s="35">
        <v>158</v>
      </c>
      <c r="AD296" s="35">
        <v>157.6</v>
      </c>
    </row>
    <row r="297" spans="1:30" x14ac:dyDescent="0.3">
      <c r="A297" s="35" t="s">
        <v>33</v>
      </c>
      <c r="B297" s="35">
        <v>2021</v>
      </c>
      <c r="C297" s="35" t="s">
        <v>37</v>
      </c>
      <c r="D297" s="35">
        <v>147.6</v>
      </c>
      <c r="E297" s="35">
        <v>202.5</v>
      </c>
      <c r="F297" s="35">
        <v>166.4</v>
      </c>
      <c r="G297" s="35">
        <v>156</v>
      </c>
      <c r="H297" s="35">
        <v>161.4</v>
      </c>
      <c r="I297" s="35">
        <v>168.8</v>
      </c>
      <c r="J297" s="35">
        <v>161.6</v>
      </c>
      <c r="K297" s="35">
        <v>162.80000000000001</v>
      </c>
      <c r="L297" s="35">
        <v>114.8</v>
      </c>
      <c r="M297" s="35">
        <v>162.80000000000001</v>
      </c>
      <c r="N297" s="35">
        <v>151.5</v>
      </c>
      <c r="O297" s="35">
        <v>171.4</v>
      </c>
      <c r="P297" s="35">
        <v>162</v>
      </c>
      <c r="Q297" s="35">
        <v>194.4</v>
      </c>
      <c r="R297" s="35">
        <v>155.9</v>
      </c>
      <c r="S297" s="35">
        <v>139.30000000000001</v>
      </c>
      <c r="T297" s="35">
        <v>153.4</v>
      </c>
      <c r="U297" s="35">
        <v>161.4</v>
      </c>
      <c r="V297" s="35">
        <v>154.9</v>
      </c>
      <c r="W297" s="35">
        <v>147.6</v>
      </c>
      <c r="X297" s="35">
        <v>157.5</v>
      </c>
      <c r="Y297" s="35">
        <v>142.1</v>
      </c>
      <c r="Z297" s="35">
        <v>149.1</v>
      </c>
      <c r="AA297" s="35">
        <v>157.6</v>
      </c>
      <c r="AB297" s="35">
        <v>156.6</v>
      </c>
      <c r="AC297" s="35">
        <v>150.5</v>
      </c>
      <c r="AD297" s="35">
        <v>158</v>
      </c>
    </row>
    <row r="298" spans="1:30" x14ac:dyDescent="0.3">
      <c r="A298" s="35" t="s">
        <v>34</v>
      </c>
      <c r="B298" s="35">
        <v>2021</v>
      </c>
      <c r="C298" s="35" t="s">
        <v>37</v>
      </c>
      <c r="D298" s="35">
        <v>144.30000000000001</v>
      </c>
      <c r="E298" s="35">
        <v>198</v>
      </c>
      <c r="F298" s="35">
        <v>164.6</v>
      </c>
      <c r="G298" s="35">
        <v>155.4</v>
      </c>
      <c r="H298" s="35">
        <v>170.1</v>
      </c>
      <c r="I298" s="35">
        <v>164.4</v>
      </c>
      <c r="J298" s="35">
        <v>144.1</v>
      </c>
      <c r="K298" s="35">
        <v>161.69999999999999</v>
      </c>
      <c r="L298" s="35">
        <v>113.1</v>
      </c>
      <c r="M298" s="35">
        <v>163.9</v>
      </c>
      <c r="N298" s="35">
        <v>157.6</v>
      </c>
      <c r="O298" s="35">
        <v>168.9</v>
      </c>
      <c r="P298" s="35">
        <v>158</v>
      </c>
      <c r="Q298" s="35">
        <v>188.8</v>
      </c>
      <c r="R298" s="35">
        <v>158.80000000000001</v>
      </c>
      <c r="S298" s="35">
        <v>148.5</v>
      </c>
      <c r="T298" s="35">
        <v>157.30000000000001</v>
      </c>
      <c r="U298" s="35">
        <v>161.4</v>
      </c>
      <c r="V298" s="35">
        <v>155.6</v>
      </c>
      <c r="W298" s="35">
        <v>151.80000000000001</v>
      </c>
      <c r="X298" s="35">
        <v>162.30000000000001</v>
      </c>
      <c r="Y298" s="35">
        <v>146.6</v>
      </c>
      <c r="Z298" s="35">
        <v>153.19999999999999</v>
      </c>
      <c r="AA298" s="35">
        <v>160.30000000000001</v>
      </c>
      <c r="AB298" s="35">
        <v>155.4</v>
      </c>
      <c r="AC298" s="35">
        <v>154.4</v>
      </c>
      <c r="AD298" s="35">
        <v>157.80000000000001</v>
      </c>
    </row>
    <row r="299" spans="1:30" x14ac:dyDescent="0.3">
      <c r="A299" s="35" t="s">
        <v>30</v>
      </c>
      <c r="B299" s="35">
        <v>2021</v>
      </c>
      <c r="C299" s="35" t="s">
        <v>38</v>
      </c>
      <c r="D299" s="35">
        <v>145.1</v>
      </c>
      <c r="E299" s="35">
        <v>198.5</v>
      </c>
      <c r="F299" s="35">
        <v>168.6</v>
      </c>
      <c r="G299" s="35">
        <v>155.80000000000001</v>
      </c>
      <c r="H299" s="35">
        <v>184.4</v>
      </c>
      <c r="I299" s="35">
        <v>162.30000000000001</v>
      </c>
      <c r="J299" s="35">
        <v>138.4</v>
      </c>
      <c r="K299" s="35">
        <v>165.1</v>
      </c>
      <c r="L299" s="35">
        <v>114.3</v>
      </c>
      <c r="M299" s="35">
        <v>169.7</v>
      </c>
      <c r="N299" s="35">
        <v>164.6</v>
      </c>
      <c r="O299" s="35">
        <v>169.8</v>
      </c>
      <c r="P299" s="35">
        <v>158.69999999999999</v>
      </c>
      <c r="Q299" s="35">
        <v>189.6</v>
      </c>
      <c r="R299" s="35">
        <v>165.3</v>
      </c>
      <c r="S299" s="35">
        <v>160.6</v>
      </c>
      <c r="T299" s="35">
        <v>164.5</v>
      </c>
      <c r="U299" s="35" t="s">
        <v>32</v>
      </c>
      <c r="V299" s="35">
        <v>161.69999999999999</v>
      </c>
      <c r="W299" s="35">
        <v>158.80000000000001</v>
      </c>
      <c r="X299" s="35">
        <v>169.1</v>
      </c>
      <c r="Y299" s="35">
        <v>153.19999999999999</v>
      </c>
      <c r="Z299" s="35">
        <v>160</v>
      </c>
      <c r="AA299" s="35">
        <v>167.6</v>
      </c>
      <c r="AB299" s="35">
        <v>159.30000000000001</v>
      </c>
      <c r="AC299" s="35">
        <v>161.1</v>
      </c>
      <c r="AD299" s="35">
        <v>161.1</v>
      </c>
    </row>
    <row r="300" spans="1:30" x14ac:dyDescent="0.3">
      <c r="A300" s="35" t="s">
        <v>33</v>
      </c>
      <c r="B300" s="35">
        <v>2021</v>
      </c>
      <c r="C300" s="35" t="s">
        <v>38</v>
      </c>
      <c r="D300" s="35">
        <v>148.80000000000001</v>
      </c>
      <c r="E300" s="35">
        <v>204.3</v>
      </c>
      <c r="F300" s="35">
        <v>173</v>
      </c>
      <c r="G300" s="35">
        <v>156.5</v>
      </c>
      <c r="H300" s="35">
        <v>168.8</v>
      </c>
      <c r="I300" s="35">
        <v>172.5</v>
      </c>
      <c r="J300" s="35">
        <v>166.5</v>
      </c>
      <c r="K300" s="35">
        <v>165.9</v>
      </c>
      <c r="L300" s="35">
        <v>115.9</v>
      </c>
      <c r="M300" s="35">
        <v>165.2</v>
      </c>
      <c r="N300" s="35">
        <v>152</v>
      </c>
      <c r="O300" s="35">
        <v>171.1</v>
      </c>
      <c r="P300" s="35">
        <v>164.2</v>
      </c>
      <c r="Q300" s="35">
        <v>198.2</v>
      </c>
      <c r="R300" s="35">
        <v>156.5</v>
      </c>
      <c r="S300" s="35">
        <v>140.19999999999999</v>
      </c>
      <c r="T300" s="35">
        <v>154.1</v>
      </c>
      <c r="U300" s="35">
        <v>161.6</v>
      </c>
      <c r="V300" s="35">
        <v>155.5</v>
      </c>
      <c r="W300" s="35">
        <v>150.1</v>
      </c>
      <c r="X300" s="35">
        <v>160.4</v>
      </c>
      <c r="Y300" s="35">
        <v>145</v>
      </c>
      <c r="Z300" s="35">
        <v>152.6</v>
      </c>
      <c r="AA300" s="35">
        <v>156.6</v>
      </c>
      <c r="AB300" s="35">
        <v>157.5</v>
      </c>
      <c r="AC300" s="35">
        <v>152.30000000000001</v>
      </c>
      <c r="AD300" s="35">
        <v>159.5</v>
      </c>
    </row>
    <row r="301" spans="1:30" x14ac:dyDescent="0.3">
      <c r="A301" s="35" t="s">
        <v>34</v>
      </c>
      <c r="B301" s="35">
        <v>2021</v>
      </c>
      <c r="C301" s="35" t="s">
        <v>38</v>
      </c>
      <c r="D301" s="35">
        <v>146.30000000000001</v>
      </c>
      <c r="E301" s="35">
        <v>200.5</v>
      </c>
      <c r="F301" s="35">
        <v>170.3</v>
      </c>
      <c r="G301" s="35">
        <v>156.1</v>
      </c>
      <c r="H301" s="35">
        <v>178.7</v>
      </c>
      <c r="I301" s="35">
        <v>167.1</v>
      </c>
      <c r="J301" s="35">
        <v>147.9</v>
      </c>
      <c r="K301" s="35">
        <v>165.4</v>
      </c>
      <c r="L301" s="35">
        <v>114.8</v>
      </c>
      <c r="M301" s="35">
        <v>168.2</v>
      </c>
      <c r="N301" s="35">
        <v>159.30000000000001</v>
      </c>
      <c r="O301" s="35">
        <v>170.4</v>
      </c>
      <c r="P301" s="35">
        <v>160.69999999999999</v>
      </c>
      <c r="Q301" s="35">
        <v>191.9</v>
      </c>
      <c r="R301" s="35">
        <v>161.80000000000001</v>
      </c>
      <c r="S301" s="35">
        <v>152.1</v>
      </c>
      <c r="T301" s="35">
        <v>160.4</v>
      </c>
      <c r="U301" s="35">
        <v>161.6</v>
      </c>
      <c r="V301" s="35">
        <v>159.4</v>
      </c>
      <c r="W301" s="35">
        <v>154.69999999999999</v>
      </c>
      <c r="X301" s="35">
        <v>165.8</v>
      </c>
      <c r="Y301" s="35">
        <v>148.9</v>
      </c>
      <c r="Z301" s="35">
        <v>155.80000000000001</v>
      </c>
      <c r="AA301" s="35">
        <v>161.19999999999999</v>
      </c>
      <c r="AB301" s="35">
        <v>158.6</v>
      </c>
      <c r="AC301" s="35">
        <v>156.80000000000001</v>
      </c>
      <c r="AD301" s="35">
        <v>160.4</v>
      </c>
    </row>
    <row r="302" spans="1:30" x14ac:dyDescent="0.3">
      <c r="A302" s="35" t="s">
        <v>30</v>
      </c>
      <c r="B302" s="35">
        <v>2021</v>
      </c>
      <c r="C302" s="35" t="s">
        <v>39</v>
      </c>
      <c r="D302" s="35">
        <v>145.6</v>
      </c>
      <c r="E302" s="35">
        <v>200.1</v>
      </c>
      <c r="F302" s="35">
        <v>179.3</v>
      </c>
      <c r="G302" s="35">
        <v>156.1</v>
      </c>
      <c r="H302" s="35">
        <v>190.4</v>
      </c>
      <c r="I302" s="35">
        <v>158.6</v>
      </c>
      <c r="J302" s="35">
        <v>144.69999999999999</v>
      </c>
      <c r="K302" s="35">
        <v>165.5</v>
      </c>
      <c r="L302" s="35">
        <v>114.6</v>
      </c>
      <c r="M302" s="35">
        <v>170</v>
      </c>
      <c r="N302" s="35">
        <v>165.5</v>
      </c>
      <c r="O302" s="35">
        <v>171.7</v>
      </c>
      <c r="P302" s="35">
        <v>160.5</v>
      </c>
      <c r="Q302" s="35">
        <v>189.1</v>
      </c>
      <c r="R302" s="35">
        <v>165.3</v>
      </c>
      <c r="S302" s="35">
        <v>159.9</v>
      </c>
      <c r="T302" s="35">
        <v>164.6</v>
      </c>
      <c r="U302" s="35" t="s">
        <v>32</v>
      </c>
      <c r="V302" s="35">
        <v>162.1</v>
      </c>
      <c r="W302" s="35">
        <v>159.19999999999999</v>
      </c>
      <c r="X302" s="35">
        <v>169.7</v>
      </c>
      <c r="Y302" s="35">
        <v>154.19999999999999</v>
      </c>
      <c r="Z302" s="35">
        <v>160.4</v>
      </c>
      <c r="AA302" s="35">
        <v>166.8</v>
      </c>
      <c r="AB302" s="35">
        <v>159.4</v>
      </c>
      <c r="AC302" s="35">
        <v>161.5</v>
      </c>
      <c r="AD302" s="35">
        <v>162.1</v>
      </c>
    </row>
    <row r="303" spans="1:30" x14ac:dyDescent="0.3">
      <c r="A303" s="35" t="s">
        <v>33</v>
      </c>
      <c r="B303" s="35">
        <v>2021</v>
      </c>
      <c r="C303" s="35" t="s">
        <v>39</v>
      </c>
      <c r="D303" s="35">
        <v>149.19999999999999</v>
      </c>
      <c r="E303" s="35">
        <v>205.5</v>
      </c>
      <c r="F303" s="35">
        <v>182.8</v>
      </c>
      <c r="G303" s="35">
        <v>156.5</v>
      </c>
      <c r="H303" s="35">
        <v>172.2</v>
      </c>
      <c r="I303" s="35">
        <v>171.5</v>
      </c>
      <c r="J303" s="35">
        <v>176.2</v>
      </c>
      <c r="K303" s="35">
        <v>166.9</v>
      </c>
      <c r="L303" s="35">
        <v>116.1</v>
      </c>
      <c r="M303" s="35">
        <v>165.5</v>
      </c>
      <c r="N303" s="35">
        <v>152.30000000000001</v>
      </c>
      <c r="O303" s="35">
        <v>173.3</v>
      </c>
      <c r="P303" s="35">
        <v>166.2</v>
      </c>
      <c r="Q303" s="35">
        <v>195.6</v>
      </c>
      <c r="R303" s="35">
        <v>157.30000000000001</v>
      </c>
      <c r="S303" s="35">
        <v>140.5</v>
      </c>
      <c r="T303" s="35">
        <v>154.80000000000001</v>
      </c>
      <c r="U303" s="35">
        <v>160.5</v>
      </c>
      <c r="V303" s="35">
        <v>156.1</v>
      </c>
      <c r="W303" s="35">
        <v>149.80000000000001</v>
      </c>
      <c r="X303" s="35">
        <v>160.80000000000001</v>
      </c>
      <c r="Y303" s="35">
        <v>147.5</v>
      </c>
      <c r="Z303" s="35">
        <v>150.69999999999999</v>
      </c>
      <c r="AA303" s="35">
        <v>158.1</v>
      </c>
      <c r="AB303" s="35">
        <v>158</v>
      </c>
      <c r="AC303" s="35">
        <v>153.4</v>
      </c>
      <c r="AD303" s="35">
        <v>160.4</v>
      </c>
    </row>
    <row r="304" spans="1:30" x14ac:dyDescent="0.3">
      <c r="A304" s="35" t="s">
        <v>34</v>
      </c>
      <c r="B304" s="35">
        <v>2021</v>
      </c>
      <c r="C304" s="35" t="s">
        <v>39</v>
      </c>
      <c r="D304" s="35">
        <v>146.69999999999999</v>
      </c>
      <c r="E304" s="35">
        <v>202</v>
      </c>
      <c r="F304" s="35">
        <v>180.7</v>
      </c>
      <c r="G304" s="35">
        <v>156.19999999999999</v>
      </c>
      <c r="H304" s="35">
        <v>183.7</v>
      </c>
      <c r="I304" s="35">
        <v>164.6</v>
      </c>
      <c r="J304" s="35">
        <v>155.4</v>
      </c>
      <c r="K304" s="35">
        <v>166</v>
      </c>
      <c r="L304" s="35">
        <v>115.1</v>
      </c>
      <c r="M304" s="35">
        <v>168.5</v>
      </c>
      <c r="N304" s="35">
        <v>160</v>
      </c>
      <c r="O304" s="35">
        <v>172.4</v>
      </c>
      <c r="P304" s="35">
        <v>162.6</v>
      </c>
      <c r="Q304" s="35">
        <v>190.8</v>
      </c>
      <c r="R304" s="35">
        <v>162.19999999999999</v>
      </c>
      <c r="S304" s="35">
        <v>151.80000000000001</v>
      </c>
      <c r="T304" s="35">
        <v>160.69999999999999</v>
      </c>
      <c r="U304" s="35">
        <v>160.5</v>
      </c>
      <c r="V304" s="35">
        <v>159.80000000000001</v>
      </c>
      <c r="W304" s="35">
        <v>154.80000000000001</v>
      </c>
      <c r="X304" s="35">
        <v>166.3</v>
      </c>
      <c r="Y304" s="35">
        <v>150.69999999999999</v>
      </c>
      <c r="Z304" s="35">
        <v>154.9</v>
      </c>
      <c r="AA304" s="35">
        <v>161.69999999999999</v>
      </c>
      <c r="AB304" s="35">
        <v>158.80000000000001</v>
      </c>
      <c r="AC304" s="35">
        <v>157.6</v>
      </c>
      <c r="AD304" s="35">
        <v>161.30000000000001</v>
      </c>
    </row>
    <row r="305" spans="1:30" x14ac:dyDescent="0.3">
      <c r="A305" s="35" t="s">
        <v>30</v>
      </c>
      <c r="B305" s="35">
        <v>2021</v>
      </c>
      <c r="C305" s="35" t="s">
        <v>40</v>
      </c>
      <c r="D305" s="35">
        <v>145.1</v>
      </c>
      <c r="E305" s="35">
        <v>204.5</v>
      </c>
      <c r="F305" s="35">
        <v>180.4</v>
      </c>
      <c r="G305" s="35">
        <v>157.1</v>
      </c>
      <c r="H305" s="35">
        <v>188.7</v>
      </c>
      <c r="I305" s="35">
        <v>157.69999999999999</v>
      </c>
      <c r="J305" s="35">
        <v>152.80000000000001</v>
      </c>
      <c r="K305" s="35">
        <v>163.6</v>
      </c>
      <c r="L305" s="35">
        <v>113.9</v>
      </c>
      <c r="M305" s="35">
        <v>169.7</v>
      </c>
      <c r="N305" s="35">
        <v>166.2</v>
      </c>
      <c r="O305" s="35">
        <v>171</v>
      </c>
      <c r="P305" s="35">
        <v>161.69999999999999</v>
      </c>
      <c r="Q305" s="35">
        <v>189.7</v>
      </c>
      <c r="R305" s="35">
        <v>166</v>
      </c>
      <c r="S305" s="35">
        <v>161.1</v>
      </c>
      <c r="T305" s="35">
        <v>165.3</v>
      </c>
      <c r="U305" s="35" t="s">
        <v>32</v>
      </c>
      <c r="V305" s="35">
        <v>162.5</v>
      </c>
      <c r="W305" s="35">
        <v>160.30000000000001</v>
      </c>
      <c r="X305" s="35">
        <v>170.4</v>
      </c>
      <c r="Y305" s="35">
        <v>157.1</v>
      </c>
      <c r="Z305" s="35">
        <v>160.69999999999999</v>
      </c>
      <c r="AA305" s="35">
        <v>167.2</v>
      </c>
      <c r="AB305" s="35">
        <v>160.4</v>
      </c>
      <c r="AC305" s="35">
        <v>162.80000000000001</v>
      </c>
      <c r="AD305" s="35">
        <v>163.19999999999999</v>
      </c>
    </row>
    <row r="306" spans="1:30" x14ac:dyDescent="0.3">
      <c r="A306" s="35" t="s">
        <v>33</v>
      </c>
      <c r="B306" s="35">
        <v>2021</v>
      </c>
      <c r="C306" s="35" t="s">
        <v>40</v>
      </c>
      <c r="D306" s="35">
        <v>149.1</v>
      </c>
      <c r="E306" s="35">
        <v>210.9</v>
      </c>
      <c r="F306" s="35">
        <v>185</v>
      </c>
      <c r="G306" s="35">
        <v>158.19999999999999</v>
      </c>
      <c r="H306" s="35">
        <v>170.6</v>
      </c>
      <c r="I306" s="35">
        <v>170.9</v>
      </c>
      <c r="J306" s="35">
        <v>186.4</v>
      </c>
      <c r="K306" s="35">
        <v>164.7</v>
      </c>
      <c r="L306" s="35">
        <v>115.7</v>
      </c>
      <c r="M306" s="35">
        <v>165.5</v>
      </c>
      <c r="N306" s="35">
        <v>153.4</v>
      </c>
      <c r="O306" s="35">
        <v>173.5</v>
      </c>
      <c r="P306" s="35">
        <v>167.9</v>
      </c>
      <c r="Q306" s="35">
        <v>195.5</v>
      </c>
      <c r="R306" s="35">
        <v>157.9</v>
      </c>
      <c r="S306" s="35">
        <v>141.9</v>
      </c>
      <c r="T306" s="35">
        <v>155.5</v>
      </c>
      <c r="U306" s="35">
        <v>161.5</v>
      </c>
      <c r="V306" s="35">
        <v>157.69999999999999</v>
      </c>
      <c r="W306" s="35">
        <v>150.69999999999999</v>
      </c>
      <c r="X306" s="35">
        <v>161.5</v>
      </c>
      <c r="Y306" s="35">
        <v>149.5</v>
      </c>
      <c r="Z306" s="35">
        <v>151.19999999999999</v>
      </c>
      <c r="AA306" s="35">
        <v>160.30000000000001</v>
      </c>
      <c r="AB306" s="35">
        <v>159.6</v>
      </c>
      <c r="AC306" s="35">
        <v>155</v>
      </c>
      <c r="AD306" s="35">
        <v>161.80000000000001</v>
      </c>
    </row>
    <row r="307" spans="1:30" x14ac:dyDescent="0.3">
      <c r="A307" s="35" t="s">
        <v>34</v>
      </c>
      <c r="B307" s="35">
        <v>2021</v>
      </c>
      <c r="C307" s="35" t="s">
        <v>40</v>
      </c>
      <c r="D307" s="35">
        <v>146.4</v>
      </c>
      <c r="E307" s="35">
        <v>206.8</v>
      </c>
      <c r="F307" s="35">
        <v>182.2</v>
      </c>
      <c r="G307" s="35">
        <v>157.5</v>
      </c>
      <c r="H307" s="35">
        <v>182.1</v>
      </c>
      <c r="I307" s="35">
        <v>163.9</v>
      </c>
      <c r="J307" s="35">
        <v>164.2</v>
      </c>
      <c r="K307" s="35">
        <v>164</v>
      </c>
      <c r="L307" s="35">
        <v>114.5</v>
      </c>
      <c r="M307" s="35">
        <v>168.3</v>
      </c>
      <c r="N307" s="35">
        <v>160.9</v>
      </c>
      <c r="O307" s="35">
        <v>172.2</v>
      </c>
      <c r="P307" s="35">
        <v>164</v>
      </c>
      <c r="Q307" s="35">
        <v>191.2</v>
      </c>
      <c r="R307" s="35">
        <v>162.80000000000001</v>
      </c>
      <c r="S307" s="35">
        <v>153.1</v>
      </c>
      <c r="T307" s="35">
        <v>161.4</v>
      </c>
      <c r="U307" s="35">
        <v>161.5</v>
      </c>
      <c r="V307" s="35">
        <v>160.69999999999999</v>
      </c>
      <c r="W307" s="35">
        <v>155.80000000000001</v>
      </c>
      <c r="X307" s="35">
        <v>167</v>
      </c>
      <c r="Y307" s="35">
        <v>153.1</v>
      </c>
      <c r="Z307" s="35">
        <v>155.30000000000001</v>
      </c>
      <c r="AA307" s="35">
        <v>163.19999999999999</v>
      </c>
      <c r="AB307" s="35">
        <v>160.1</v>
      </c>
      <c r="AC307" s="35">
        <v>159</v>
      </c>
      <c r="AD307" s="35">
        <v>162.5</v>
      </c>
    </row>
    <row r="308" spans="1:30" x14ac:dyDescent="0.3">
      <c r="A308" s="35" t="s">
        <v>30</v>
      </c>
      <c r="B308" s="35">
        <v>2021</v>
      </c>
      <c r="C308" s="35" t="s">
        <v>41</v>
      </c>
      <c r="D308" s="35">
        <v>144.9</v>
      </c>
      <c r="E308" s="35">
        <v>202.3</v>
      </c>
      <c r="F308" s="35">
        <v>176.5</v>
      </c>
      <c r="G308" s="35">
        <v>157.5</v>
      </c>
      <c r="H308" s="35">
        <v>190.9</v>
      </c>
      <c r="I308" s="35">
        <v>155.69999999999999</v>
      </c>
      <c r="J308" s="35">
        <v>153.9</v>
      </c>
      <c r="K308" s="35">
        <v>162.80000000000001</v>
      </c>
      <c r="L308" s="35">
        <v>115.2</v>
      </c>
      <c r="M308" s="35">
        <v>169.8</v>
      </c>
      <c r="N308" s="35">
        <v>167.6</v>
      </c>
      <c r="O308" s="35">
        <v>171.9</v>
      </c>
      <c r="P308" s="35">
        <v>161.80000000000001</v>
      </c>
      <c r="Q308" s="35">
        <v>190.2</v>
      </c>
      <c r="R308" s="35">
        <v>167</v>
      </c>
      <c r="S308" s="35">
        <v>162.6</v>
      </c>
      <c r="T308" s="35">
        <v>166.3</v>
      </c>
      <c r="U308" s="35" t="s">
        <v>32</v>
      </c>
      <c r="V308" s="35">
        <v>163.1</v>
      </c>
      <c r="W308" s="35">
        <v>160.9</v>
      </c>
      <c r="X308" s="35">
        <v>171.1</v>
      </c>
      <c r="Y308" s="35">
        <v>157.69999999999999</v>
      </c>
      <c r="Z308" s="35">
        <v>161.1</v>
      </c>
      <c r="AA308" s="35">
        <v>167.5</v>
      </c>
      <c r="AB308" s="35">
        <v>160.30000000000001</v>
      </c>
      <c r="AC308" s="35">
        <v>163.30000000000001</v>
      </c>
      <c r="AD308" s="35">
        <v>163.6</v>
      </c>
    </row>
    <row r="309" spans="1:30" x14ac:dyDescent="0.3">
      <c r="A309" s="35" t="s">
        <v>33</v>
      </c>
      <c r="B309" s="35">
        <v>2021</v>
      </c>
      <c r="C309" s="35" t="s">
        <v>41</v>
      </c>
      <c r="D309" s="35">
        <v>149.30000000000001</v>
      </c>
      <c r="E309" s="35">
        <v>207.4</v>
      </c>
      <c r="F309" s="35">
        <v>174.1</v>
      </c>
      <c r="G309" s="35">
        <v>159.19999999999999</v>
      </c>
      <c r="H309" s="35">
        <v>175</v>
      </c>
      <c r="I309" s="35">
        <v>161.30000000000001</v>
      </c>
      <c r="J309" s="35">
        <v>183.3</v>
      </c>
      <c r="K309" s="35">
        <v>164.5</v>
      </c>
      <c r="L309" s="35">
        <v>120.4</v>
      </c>
      <c r="M309" s="35">
        <v>166.2</v>
      </c>
      <c r="N309" s="35">
        <v>154.80000000000001</v>
      </c>
      <c r="O309" s="35">
        <v>175.1</v>
      </c>
      <c r="P309" s="35">
        <v>167.3</v>
      </c>
      <c r="Q309" s="35">
        <v>196.5</v>
      </c>
      <c r="R309" s="35">
        <v>159.80000000000001</v>
      </c>
      <c r="S309" s="35">
        <v>143.6</v>
      </c>
      <c r="T309" s="35">
        <v>157.30000000000001</v>
      </c>
      <c r="U309" s="35">
        <v>162.1</v>
      </c>
      <c r="V309" s="35">
        <v>160.69999999999999</v>
      </c>
      <c r="W309" s="35">
        <v>153.19999999999999</v>
      </c>
      <c r="X309" s="35">
        <v>162.80000000000001</v>
      </c>
      <c r="Y309" s="35">
        <v>150.4</v>
      </c>
      <c r="Z309" s="35">
        <v>153.69999999999999</v>
      </c>
      <c r="AA309" s="35">
        <v>160.4</v>
      </c>
      <c r="AB309" s="35">
        <v>159.6</v>
      </c>
      <c r="AC309" s="35">
        <v>156</v>
      </c>
      <c r="AD309" s="35">
        <v>162.30000000000001</v>
      </c>
    </row>
    <row r="310" spans="1:30" x14ac:dyDescent="0.3">
      <c r="A310" s="35" t="s">
        <v>34</v>
      </c>
      <c r="B310" s="35">
        <v>2021</v>
      </c>
      <c r="C310" s="35" t="s">
        <v>41</v>
      </c>
      <c r="D310" s="35">
        <v>146.6</v>
      </c>
      <c r="E310" s="35">
        <v>204</v>
      </c>
      <c r="F310" s="35">
        <v>172.8</v>
      </c>
      <c r="G310" s="35">
        <v>158.4</v>
      </c>
      <c r="H310" s="35">
        <v>188</v>
      </c>
      <c r="I310" s="35">
        <v>156.80000000000001</v>
      </c>
      <c r="J310" s="35">
        <v>162.19999999999999</v>
      </c>
      <c r="K310" s="35">
        <v>164.1</v>
      </c>
      <c r="L310" s="35">
        <v>119.7</v>
      </c>
      <c r="M310" s="35">
        <v>168.8</v>
      </c>
      <c r="N310" s="35">
        <v>162.69999999999999</v>
      </c>
      <c r="O310" s="35">
        <v>173.9</v>
      </c>
      <c r="P310" s="35">
        <v>164</v>
      </c>
      <c r="Q310" s="35">
        <v>192.1</v>
      </c>
      <c r="R310" s="35">
        <v>164.5</v>
      </c>
      <c r="S310" s="35">
        <v>155.30000000000001</v>
      </c>
      <c r="T310" s="35">
        <v>163.19999999999999</v>
      </c>
      <c r="U310" s="35">
        <v>162.1</v>
      </c>
      <c r="V310" s="35">
        <v>162.6</v>
      </c>
      <c r="W310" s="35">
        <v>157.5</v>
      </c>
      <c r="X310" s="35">
        <v>168.4</v>
      </c>
      <c r="Y310" s="35">
        <v>154</v>
      </c>
      <c r="Z310" s="35">
        <v>157.6</v>
      </c>
      <c r="AA310" s="35">
        <v>163.80000000000001</v>
      </c>
      <c r="AB310" s="35">
        <v>160</v>
      </c>
      <c r="AC310" s="35">
        <v>160</v>
      </c>
      <c r="AD310" s="35">
        <v>163.19999999999999</v>
      </c>
    </row>
    <row r="311" spans="1:30" x14ac:dyDescent="0.3">
      <c r="A311" s="35" t="s">
        <v>30</v>
      </c>
      <c r="B311" s="35">
        <v>2021</v>
      </c>
      <c r="C311" s="35" t="s">
        <v>42</v>
      </c>
      <c r="D311" s="35">
        <v>145.4</v>
      </c>
      <c r="E311" s="35">
        <v>202.1</v>
      </c>
      <c r="F311" s="35">
        <v>172</v>
      </c>
      <c r="G311" s="35">
        <v>158</v>
      </c>
      <c r="H311" s="35">
        <v>195.5</v>
      </c>
      <c r="I311" s="35">
        <v>152.69999999999999</v>
      </c>
      <c r="J311" s="35">
        <v>151.4</v>
      </c>
      <c r="K311" s="35">
        <v>163.9</v>
      </c>
      <c r="L311" s="35">
        <v>119.3</v>
      </c>
      <c r="M311" s="35">
        <v>170.1</v>
      </c>
      <c r="N311" s="35">
        <v>168.3</v>
      </c>
      <c r="O311" s="35">
        <v>172.8</v>
      </c>
      <c r="P311" s="35">
        <v>162.1</v>
      </c>
      <c r="Q311" s="35">
        <v>190.5</v>
      </c>
      <c r="R311" s="35">
        <v>167.7</v>
      </c>
      <c r="S311" s="35">
        <v>163.6</v>
      </c>
      <c r="T311" s="35">
        <v>167.1</v>
      </c>
      <c r="U311" s="35" t="s">
        <v>32</v>
      </c>
      <c r="V311" s="35">
        <v>163.69999999999999</v>
      </c>
      <c r="W311" s="35">
        <v>161.30000000000001</v>
      </c>
      <c r="X311" s="35">
        <v>171.9</v>
      </c>
      <c r="Y311" s="35">
        <v>157.80000000000001</v>
      </c>
      <c r="Z311" s="35">
        <v>162.69999999999999</v>
      </c>
      <c r="AA311" s="35">
        <v>168.5</v>
      </c>
      <c r="AB311" s="35">
        <v>160.19999999999999</v>
      </c>
      <c r="AC311" s="35">
        <v>163.80000000000001</v>
      </c>
      <c r="AD311" s="35">
        <v>164</v>
      </c>
    </row>
    <row r="312" spans="1:30" x14ac:dyDescent="0.3">
      <c r="A312" s="35" t="s">
        <v>33</v>
      </c>
      <c r="B312" s="35">
        <v>2021</v>
      </c>
      <c r="C312" s="35" t="s">
        <v>42</v>
      </c>
      <c r="D312" s="35">
        <v>149.30000000000001</v>
      </c>
      <c r="E312" s="35">
        <v>207.4</v>
      </c>
      <c r="F312" s="35">
        <v>174.1</v>
      </c>
      <c r="G312" s="35">
        <v>159.1</v>
      </c>
      <c r="H312" s="35">
        <v>175</v>
      </c>
      <c r="I312" s="35">
        <v>161.19999999999999</v>
      </c>
      <c r="J312" s="35">
        <v>183.5</v>
      </c>
      <c r="K312" s="35">
        <v>164.5</v>
      </c>
      <c r="L312" s="35">
        <v>120.4</v>
      </c>
      <c r="M312" s="35">
        <v>166.2</v>
      </c>
      <c r="N312" s="35">
        <v>154.80000000000001</v>
      </c>
      <c r="O312" s="35">
        <v>175.1</v>
      </c>
      <c r="P312" s="35">
        <v>167.3</v>
      </c>
      <c r="Q312" s="35">
        <v>196.5</v>
      </c>
      <c r="R312" s="35">
        <v>159.80000000000001</v>
      </c>
      <c r="S312" s="35">
        <v>143.6</v>
      </c>
      <c r="T312" s="35">
        <v>157.4</v>
      </c>
      <c r="U312" s="35">
        <v>162.1</v>
      </c>
      <c r="V312" s="35">
        <v>160.80000000000001</v>
      </c>
      <c r="W312" s="35">
        <v>153.30000000000001</v>
      </c>
      <c r="X312" s="35">
        <v>162.80000000000001</v>
      </c>
      <c r="Y312" s="35">
        <v>150.5</v>
      </c>
      <c r="Z312" s="35">
        <v>153.9</v>
      </c>
      <c r="AA312" s="35">
        <v>160.30000000000001</v>
      </c>
      <c r="AB312" s="35">
        <v>159.6</v>
      </c>
      <c r="AC312" s="35">
        <v>156</v>
      </c>
      <c r="AD312" s="35">
        <v>162.30000000000001</v>
      </c>
    </row>
    <row r="313" spans="1:30" x14ac:dyDescent="0.3">
      <c r="A313" s="35" t="s">
        <v>34</v>
      </c>
      <c r="B313" s="35">
        <v>2021</v>
      </c>
      <c r="C313" s="35" t="s">
        <v>42</v>
      </c>
      <c r="D313" s="35">
        <v>146.6</v>
      </c>
      <c r="E313" s="35">
        <v>204</v>
      </c>
      <c r="F313" s="35">
        <v>172.8</v>
      </c>
      <c r="G313" s="35">
        <v>158.4</v>
      </c>
      <c r="H313" s="35">
        <v>188</v>
      </c>
      <c r="I313" s="35">
        <v>156.69999999999999</v>
      </c>
      <c r="J313" s="35">
        <v>162.30000000000001</v>
      </c>
      <c r="K313" s="35">
        <v>164.1</v>
      </c>
      <c r="L313" s="35">
        <v>119.7</v>
      </c>
      <c r="M313" s="35">
        <v>168.8</v>
      </c>
      <c r="N313" s="35">
        <v>162.69999999999999</v>
      </c>
      <c r="O313" s="35">
        <v>173.9</v>
      </c>
      <c r="P313" s="35">
        <v>164</v>
      </c>
      <c r="Q313" s="35">
        <v>192.1</v>
      </c>
      <c r="R313" s="35">
        <v>164.6</v>
      </c>
      <c r="S313" s="35">
        <v>155.30000000000001</v>
      </c>
      <c r="T313" s="35">
        <v>163.30000000000001</v>
      </c>
      <c r="U313" s="35">
        <v>162.1</v>
      </c>
      <c r="V313" s="35">
        <v>162.6</v>
      </c>
      <c r="W313" s="35">
        <v>157.5</v>
      </c>
      <c r="X313" s="35">
        <v>168.4</v>
      </c>
      <c r="Y313" s="35">
        <v>154</v>
      </c>
      <c r="Z313" s="35">
        <v>157.69999999999999</v>
      </c>
      <c r="AA313" s="35">
        <v>163.69999999999999</v>
      </c>
      <c r="AB313" s="35">
        <v>160</v>
      </c>
      <c r="AC313" s="35">
        <v>160</v>
      </c>
      <c r="AD313" s="35">
        <v>163.19999999999999</v>
      </c>
    </row>
    <row r="314" spans="1:30" x14ac:dyDescent="0.3">
      <c r="A314" s="35" t="s">
        <v>30</v>
      </c>
      <c r="B314" s="35">
        <v>2021</v>
      </c>
      <c r="C314" s="35" t="s">
        <v>43</v>
      </c>
      <c r="D314" s="35">
        <v>146.1</v>
      </c>
      <c r="E314" s="35">
        <v>202.5</v>
      </c>
      <c r="F314" s="35">
        <v>170.1</v>
      </c>
      <c r="G314" s="35">
        <v>158.4</v>
      </c>
      <c r="H314" s="35">
        <v>198.8</v>
      </c>
      <c r="I314" s="35">
        <v>152.6</v>
      </c>
      <c r="J314" s="35">
        <v>170.4</v>
      </c>
      <c r="K314" s="35">
        <v>165.2</v>
      </c>
      <c r="L314" s="35">
        <v>121.6</v>
      </c>
      <c r="M314" s="35">
        <v>170.6</v>
      </c>
      <c r="N314" s="35">
        <v>168.8</v>
      </c>
      <c r="O314" s="35">
        <v>173.6</v>
      </c>
      <c r="P314" s="35">
        <v>165.5</v>
      </c>
      <c r="Q314" s="35">
        <v>191.2</v>
      </c>
      <c r="R314" s="35">
        <v>168.9</v>
      </c>
      <c r="S314" s="35">
        <v>164.8</v>
      </c>
      <c r="T314" s="35">
        <v>168.3</v>
      </c>
      <c r="U314" s="35" t="s">
        <v>32</v>
      </c>
      <c r="V314" s="35">
        <v>165.5</v>
      </c>
      <c r="W314" s="35">
        <v>162</v>
      </c>
      <c r="X314" s="35">
        <v>172.5</v>
      </c>
      <c r="Y314" s="35">
        <v>159.5</v>
      </c>
      <c r="Z314" s="35">
        <v>163.19999999999999</v>
      </c>
      <c r="AA314" s="35">
        <v>169</v>
      </c>
      <c r="AB314" s="35">
        <v>161.1</v>
      </c>
      <c r="AC314" s="35">
        <v>164.7</v>
      </c>
      <c r="AD314" s="35">
        <v>166.3</v>
      </c>
    </row>
    <row r="315" spans="1:30" x14ac:dyDescent="0.3">
      <c r="A315" s="35" t="s">
        <v>33</v>
      </c>
      <c r="B315" s="35">
        <v>2021</v>
      </c>
      <c r="C315" s="35" t="s">
        <v>43</v>
      </c>
      <c r="D315" s="35">
        <v>150.1</v>
      </c>
      <c r="E315" s="35">
        <v>208.4</v>
      </c>
      <c r="F315" s="35">
        <v>173</v>
      </c>
      <c r="G315" s="35">
        <v>159.19999999999999</v>
      </c>
      <c r="H315" s="35">
        <v>176.6</v>
      </c>
      <c r="I315" s="35">
        <v>159.30000000000001</v>
      </c>
      <c r="J315" s="35">
        <v>214.4</v>
      </c>
      <c r="K315" s="35">
        <v>165.3</v>
      </c>
      <c r="L315" s="35">
        <v>122.5</v>
      </c>
      <c r="M315" s="35">
        <v>166.8</v>
      </c>
      <c r="N315" s="35">
        <v>155.4</v>
      </c>
      <c r="O315" s="35">
        <v>175.9</v>
      </c>
      <c r="P315" s="35">
        <v>171.5</v>
      </c>
      <c r="Q315" s="35">
        <v>197</v>
      </c>
      <c r="R315" s="35">
        <v>160.80000000000001</v>
      </c>
      <c r="S315" s="35">
        <v>144.4</v>
      </c>
      <c r="T315" s="35">
        <v>158.30000000000001</v>
      </c>
      <c r="U315" s="35">
        <v>163.6</v>
      </c>
      <c r="V315" s="35">
        <v>162.19999999999999</v>
      </c>
      <c r="W315" s="35">
        <v>154.30000000000001</v>
      </c>
      <c r="X315" s="35">
        <v>163.5</v>
      </c>
      <c r="Y315" s="35">
        <v>152.19999999999999</v>
      </c>
      <c r="Z315" s="35">
        <v>155.1</v>
      </c>
      <c r="AA315" s="35">
        <v>160.30000000000001</v>
      </c>
      <c r="AB315" s="35">
        <v>160.30000000000001</v>
      </c>
      <c r="AC315" s="35">
        <v>157</v>
      </c>
      <c r="AD315" s="35">
        <v>164.6</v>
      </c>
    </row>
    <row r="316" spans="1:30" x14ac:dyDescent="0.3">
      <c r="A316" s="35" t="s">
        <v>34</v>
      </c>
      <c r="B316" s="35">
        <v>2021</v>
      </c>
      <c r="C316" s="35" t="s">
        <v>43</v>
      </c>
      <c r="D316" s="35">
        <v>147.4</v>
      </c>
      <c r="E316" s="35">
        <v>204.6</v>
      </c>
      <c r="F316" s="35">
        <v>171.2</v>
      </c>
      <c r="G316" s="35">
        <v>158.69999999999999</v>
      </c>
      <c r="H316" s="35">
        <v>190.6</v>
      </c>
      <c r="I316" s="35">
        <v>155.69999999999999</v>
      </c>
      <c r="J316" s="35">
        <v>185.3</v>
      </c>
      <c r="K316" s="35">
        <v>165.2</v>
      </c>
      <c r="L316" s="35">
        <v>121.9</v>
      </c>
      <c r="M316" s="35">
        <v>169.3</v>
      </c>
      <c r="N316" s="35">
        <v>163.19999999999999</v>
      </c>
      <c r="O316" s="35">
        <v>174.7</v>
      </c>
      <c r="P316" s="35">
        <v>167.7</v>
      </c>
      <c r="Q316" s="35">
        <v>192.7</v>
      </c>
      <c r="R316" s="35">
        <v>165.7</v>
      </c>
      <c r="S316" s="35">
        <v>156.30000000000001</v>
      </c>
      <c r="T316" s="35">
        <v>164.3</v>
      </c>
      <c r="U316" s="35">
        <v>163.6</v>
      </c>
      <c r="V316" s="35">
        <v>164.2</v>
      </c>
      <c r="W316" s="35">
        <v>158.4</v>
      </c>
      <c r="X316" s="35">
        <v>169.1</v>
      </c>
      <c r="Y316" s="35">
        <v>155.69999999999999</v>
      </c>
      <c r="Z316" s="35">
        <v>158.6</v>
      </c>
      <c r="AA316" s="35">
        <v>163.9</v>
      </c>
      <c r="AB316" s="35">
        <v>160.80000000000001</v>
      </c>
      <c r="AC316" s="35">
        <v>161</v>
      </c>
      <c r="AD316" s="35">
        <v>165.5</v>
      </c>
    </row>
    <row r="317" spans="1:30" x14ac:dyDescent="0.3">
      <c r="A317" s="35" t="s">
        <v>30</v>
      </c>
      <c r="B317" s="35">
        <v>2021</v>
      </c>
      <c r="C317" s="35" t="s">
        <v>44</v>
      </c>
      <c r="D317" s="35">
        <v>146.9</v>
      </c>
      <c r="E317" s="35">
        <v>199.8</v>
      </c>
      <c r="F317" s="35">
        <v>171.5</v>
      </c>
      <c r="G317" s="35">
        <v>159.1</v>
      </c>
      <c r="H317" s="35">
        <v>198.4</v>
      </c>
      <c r="I317" s="35">
        <v>153.19999999999999</v>
      </c>
      <c r="J317" s="35">
        <v>183.9</v>
      </c>
      <c r="K317" s="35">
        <v>165.4</v>
      </c>
      <c r="L317" s="35">
        <v>122.1</v>
      </c>
      <c r="M317" s="35">
        <v>170.8</v>
      </c>
      <c r="N317" s="35">
        <v>169.1</v>
      </c>
      <c r="O317" s="35">
        <v>174.3</v>
      </c>
      <c r="P317" s="35">
        <v>167.5</v>
      </c>
      <c r="Q317" s="35">
        <v>191.4</v>
      </c>
      <c r="R317" s="35">
        <v>170.4</v>
      </c>
      <c r="S317" s="35">
        <v>166</v>
      </c>
      <c r="T317" s="35">
        <v>169.8</v>
      </c>
      <c r="U317" s="35" t="s">
        <v>32</v>
      </c>
      <c r="V317" s="35">
        <v>165.3</v>
      </c>
      <c r="W317" s="35">
        <v>162.9</v>
      </c>
      <c r="X317" s="35">
        <v>173.4</v>
      </c>
      <c r="Y317" s="35">
        <v>158.9</v>
      </c>
      <c r="Z317" s="35">
        <v>163.80000000000001</v>
      </c>
      <c r="AA317" s="35">
        <v>169.3</v>
      </c>
      <c r="AB317" s="35">
        <v>162.4</v>
      </c>
      <c r="AC317" s="35">
        <v>165.2</v>
      </c>
      <c r="AD317" s="35">
        <v>167.6</v>
      </c>
    </row>
    <row r="318" spans="1:30" x14ac:dyDescent="0.3">
      <c r="A318" s="35" t="s">
        <v>33</v>
      </c>
      <c r="B318" s="35">
        <v>2021</v>
      </c>
      <c r="C318" s="35" t="s">
        <v>44</v>
      </c>
      <c r="D318" s="35">
        <v>151</v>
      </c>
      <c r="E318" s="35">
        <v>204.9</v>
      </c>
      <c r="F318" s="35">
        <v>175.4</v>
      </c>
      <c r="G318" s="35">
        <v>159.6</v>
      </c>
      <c r="H318" s="35">
        <v>175.8</v>
      </c>
      <c r="I318" s="35">
        <v>160.30000000000001</v>
      </c>
      <c r="J318" s="35">
        <v>229.1</v>
      </c>
      <c r="K318" s="35">
        <v>165.1</v>
      </c>
      <c r="L318" s="35">
        <v>123.1</v>
      </c>
      <c r="M318" s="35">
        <v>167.2</v>
      </c>
      <c r="N318" s="35">
        <v>156.1</v>
      </c>
      <c r="O318" s="35">
        <v>176.8</v>
      </c>
      <c r="P318" s="35">
        <v>173.5</v>
      </c>
      <c r="Q318" s="35">
        <v>197</v>
      </c>
      <c r="R318" s="35">
        <v>162.30000000000001</v>
      </c>
      <c r="S318" s="35">
        <v>145.30000000000001</v>
      </c>
      <c r="T318" s="35">
        <v>159.69999999999999</v>
      </c>
      <c r="U318" s="35">
        <v>164.2</v>
      </c>
      <c r="V318" s="35">
        <v>161.6</v>
      </c>
      <c r="W318" s="35">
        <v>155.19999999999999</v>
      </c>
      <c r="X318" s="35">
        <v>164.2</v>
      </c>
      <c r="Y318" s="35">
        <v>151.19999999999999</v>
      </c>
      <c r="Z318" s="35">
        <v>156.69999999999999</v>
      </c>
      <c r="AA318" s="35">
        <v>160.80000000000001</v>
      </c>
      <c r="AB318" s="35">
        <v>161.80000000000001</v>
      </c>
      <c r="AC318" s="35">
        <v>157.30000000000001</v>
      </c>
      <c r="AD318" s="35">
        <v>165.6</v>
      </c>
    </row>
    <row r="319" spans="1:30" x14ac:dyDescent="0.3">
      <c r="A319" s="35" t="s">
        <v>34</v>
      </c>
      <c r="B319" s="35">
        <v>2021</v>
      </c>
      <c r="C319" s="35" t="s">
        <v>44</v>
      </c>
      <c r="D319" s="35">
        <v>148.19999999999999</v>
      </c>
      <c r="E319" s="35">
        <v>201.6</v>
      </c>
      <c r="F319" s="35">
        <v>173</v>
      </c>
      <c r="G319" s="35">
        <v>159.30000000000001</v>
      </c>
      <c r="H319" s="35">
        <v>190.1</v>
      </c>
      <c r="I319" s="35">
        <v>156.5</v>
      </c>
      <c r="J319" s="35">
        <v>199.2</v>
      </c>
      <c r="K319" s="35">
        <v>165.3</v>
      </c>
      <c r="L319" s="35">
        <v>122.4</v>
      </c>
      <c r="M319" s="35">
        <v>169.6</v>
      </c>
      <c r="N319" s="35">
        <v>163.69999999999999</v>
      </c>
      <c r="O319" s="35">
        <v>175.5</v>
      </c>
      <c r="P319" s="35">
        <v>169.7</v>
      </c>
      <c r="Q319" s="35">
        <v>192.9</v>
      </c>
      <c r="R319" s="35">
        <v>167.2</v>
      </c>
      <c r="S319" s="35">
        <v>157.4</v>
      </c>
      <c r="T319" s="35">
        <v>165.8</v>
      </c>
      <c r="U319" s="35">
        <v>164.2</v>
      </c>
      <c r="V319" s="35">
        <v>163.9</v>
      </c>
      <c r="W319" s="35">
        <v>159.30000000000001</v>
      </c>
      <c r="X319" s="35">
        <v>169.9</v>
      </c>
      <c r="Y319" s="35">
        <v>154.80000000000001</v>
      </c>
      <c r="Z319" s="35">
        <v>159.80000000000001</v>
      </c>
      <c r="AA319" s="35">
        <v>164.3</v>
      </c>
      <c r="AB319" s="35">
        <v>162.19999999999999</v>
      </c>
      <c r="AC319" s="35">
        <v>161.4</v>
      </c>
      <c r="AD319" s="35">
        <v>166.7</v>
      </c>
    </row>
    <row r="320" spans="1:30" x14ac:dyDescent="0.3">
      <c r="A320" s="35" t="s">
        <v>30</v>
      </c>
      <c r="B320" s="35">
        <v>2021</v>
      </c>
      <c r="C320" s="35" t="s">
        <v>45</v>
      </c>
      <c r="D320" s="35">
        <v>147.4</v>
      </c>
      <c r="E320" s="35">
        <v>197</v>
      </c>
      <c r="F320" s="35">
        <v>176.5</v>
      </c>
      <c r="G320" s="35">
        <v>159.80000000000001</v>
      </c>
      <c r="H320" s="35">
        <v>195.8</v>
      </c>
      <c r="I320" s="35">
        <v>152</v>
      </c>
      <c r="J320" s="35">
        <v>172.3</v>
      </c>
      <c r="K320" s="35">
        <v>164.5</v>
      </c>
      <c r="L320" s="35">
        <v>120.6</v>
      </c>
      <c r="M320" s="35">
        <v>171.7</v>
      </c>
      <c r="N320" s="35">
        <v>169.7</v>
      </c>
      <c r="O320" s="35">
        <v>175.1</v>
      </c>
      <c r="P320" s="35">
        <v>165.8</v>
      </c>
      <c r="Q320" s="35">
        <v>190.8</v>
      </c>
      <c r="R320" s="35">
        <v>171.8</v>
      </c>
      <c r="S320" s="35">
        <v>167.3</v>
      </c>
      <c r="T320" s="35">
        <v>171.2</v>
      </c>
      <c r="U320" s="35" t="s">
        <v>32</v>
      </c>
      <c r="V320" s="35">
        <v>165.6</v>
      </c>
      <c r="W320" s="35">
        <v>163.9</v>
      </c>
      <c r="X320" s="35">
        <v>174</v>
      </c>
      <c r="Y320" s="35">
        <v>160.1</v>
      </c>
      <c r="Z320" s="35">
        <v>164.5</v>
      </c>
      <c r="AA320" s="35">
        <v>169.7</v>
      </c>
      <c r="AB320" s="35">
        <v>162.80000000000001</v>
      </c>
      <c r="AC320" s="35">
        <v>166</v>
      </c>
      <c r="AD320" s="35">
        <v>167</v>
      </c>
    </row>
    <row r="321" spans="1:30" x14ac:dyDescent="0.3">
      <c r="A321" s="35" t="s">
        <v>33</v>
      </c>
      <c r="B321" s="35">
        <v>2021</v>
      </c>
      <c r="C321" s="35" t="s">
        <v>45</v>
      </c>
      <c r="D321" s="35">
        <v>151.6</v>
      </c>
      <c r="E321" s="35">
        <v>202.2</v>
      </c>
      <c r="F321" s="35">
        <v>180</v>
      </c>
      <c r="G321" s="35">
        <v>160</v>
      </c>
      <c r="H321" s="35">
        <v>173.5</v>
      </c>
      <c r="I321" s="35">
        <v>158.30000000000001</v>
      </c>
      <c r="J321" s="35">
        <v>219.5</v>
      </c>
      <c r="K321" s="35">
        <v>164.2</v>
      </c>
      <c r="L321" s="35">
        <v>121.9</v>
      </c>
      <c r="M321" s="35">
        <v>168.2</v>
      </c>
      <c r="N321" s="35">
        <v>156.5</v>
      </c>
      <c r="O321" s="35">
        <v>178.2</v>
      </c>
      <c r="P321" s="35">
        <v>172.2</v>
      </c>
      <c r="Q321" s="35">
        <v>196.8</v>
      </c>
      <c r="R321" s="35">
        <v>163.30000000000001</v>
      </c>
      <c r="S321" s="35">
        <v>146.69999999999999</v>
      </c>
      <c r="T321" s="35">
        <v>160.69999999999999</v>
      </c>
      <c r="U321" s="35">
        <v>163.4</v>
      </c>
      <c r="V321" s="35">
        <v>161.69999999999999</v>
      </c>
      <c r="W321" s="35">
        <v>156</v>
      </c>
      <c r="X321" s="35">
        <v>165.1</v>
      </c>
      <c r="Y321" s="35">
        <v>151.80000000000001</v>
      </c>
      <c r="Z321" s="35">
        <v>157.6</v>
      </c>
      <c r="AA321" s="35">
        <v>160.6</v>
      </c>
      <c r="AB321" s="35">
        <v>162.4</v>
      </c>
      <c r="AC321" s="35">
        <v>157.80000000000001</v>
      </c>
      <c r="AD321" s="35">
        <v>165.2</v>
      </c>
    </row>
    <row r="322" spans="1:30" x14ac:dyDescent="0.3">
      <c r="A322" s="35" t="s">
        <v>34</v>
      </c>
      <c r="B322" s="35">
        <v>2021</v>
      </c>
      <c r="C322" s="35" t="s">
        <v>45</v>
      </c>
      <c r="D322" s="35">
        <v>148.69999999999999</v>
      </c>
      <c r="E322" s="35">
        <v>198.8</v>
      </c>
      <c r="F322" s="35">
        <v>177.9</v>
      </c>
      <c r="G322" s="35">
        <v>159.9</v>
      </c>
      <c r="H322" s="35">
        <v>187.6</v>
      </c>
      <c r="I322" s="35">
        <v>154.9</v>
      </c>
      <c r="J322" s="35">
        <v>188.3</v>
      </c>
      <c r="K322" s="35">
        <v>164.4</v>
      </c>
      <c r="L322" s="35">
        <v>121</v>
      </c>
      <c r="M322" s="35">
        <v>170.5</v>
      </c>
      <c r="N322" s="35">
        <v>164.2</v>
      </c>
      <c r="O322" s="35">
        <v>176.5</v>
      </c>
      <c r="P322" s="35">
        <v>168.2</v>
      </c>
      <c r="Q322" s="35">
        <v>192.4</v>
      </c>
      <c r="R322" s="35">
        <v>168.5</v>
      </c>
      <c r="S322" s="35">
        <v>158.69999999999999</v>
      </c>
      <c r="T322" s="35">
        <v>167</v>
      </c>
      <c r="U322" s="35">
        <v>163.4</v>
      </c>
      <c r="V322" s="35">
        <v>164.1</v>
      </c>
      <c r="W322" s="35">
        <v>160.19999999999999</v>
      </c>
      <c r="X322" s="35">
        <v>170.6</v>
      </c>
      <c r="Y322" s="35">
        <v>155.69999999999999</v>
      </c>
      <c r="Z322" s="35">
        <v>160.6</v>
      </c>
      <c r="AA322" s="35">
        <v>164.4</v>
      </c>
      <c r="AB322" s="35">
        <v>162.6</v>
      </c>
      <c r="AC322" s="35">
        <v>162</v>
      </c>
      <c r="AD322" s="35">
        <v>166.2</v>
      </c>
    </row>
    <row r="323" spans="1:30" x14ac:dyDescent="0.3">
      <c r="A323" s="35" t="s">
        <v>30</v>
      </c>
      <c r="B323" s="35">
        <v>2022</v>
      </c>
      <c r="C323" s="35" t="s">
        <v>31</v>
      </c>
      <c r="D323" s="35">
        <v>148.30000000000001</v>
      </c>
      <c r="E323" s="35">
        <v>196.9</v>
      </c>
      <c r="F323" s="35">
        <v>178</v>
      </c>
      <c r="G323" s="35">
        <v>160.5</v>
      </c>
      <c r="H323" s="35">
        <v>192.6</v>
      </c>
      <c r="I323" s="35">
        <v>151.19999999999999</v>
      </c>
      <c r="J323" s="35">
        <v>159.19999999999999</v>
      </c>
      <c r="K323" s="35">
        <v>164</v>
      </c>
      <c r="L323" s="35">
        <v>119.3</v>
      </c>
      <c r="M323" s="35">
        <v>173.3</v>
      </c>
      <c r="N323" s="35">
        <v>169.8</v>
      </c>
      <c r="O323" s="35">
        <v>175.8</v>
      </c>
      <c r="P323" s="35">
        <v>164.1</v>
      </c>
      <c r="Q323" s="35">
        <v>190.7</v>
      </c>
      <c r="R323" s="35">
        <v>173.2</v>
      </c>
      <c r="S323" s="35">
        <v>169.3</v>
      </c>
      <c r="T323" s="35">
        <v>172.7</v>
      </c>
      <c r="U323" s="35" t="s">
        <v>32</v>
      </c>
      <c r="V323" s="35">
        <v>165.8</v>
      </c>
      <c r="W323" s="35">
        <v>164.9</v>
      </c>
      <c r="X323" s="35">
        <v>174.7</v>
      </c>
      <c r="Y323" s="35">
        <v>160.80000000000001</v>
      </c>
      <c r="Z323" s="35">
        <v>164.9</v>
      </c>
      <c r="AA323" s="35">
        <v>169.9</v>
      </c>
      <c r="AB323" s="35">
        <v>163.19999999999999</v>
      </c>
      <c r="AC323" s="35">
        <v>166.6</v>
      </c>
      <c r="AD323" s="35">
        <v>166.4</v>
      </c>
    </row>
    <row r="324" spans="1:30" x14ac:dyDescent="0.3">
      <c r="A324" s="35" t="s">
        <v>33</v>
      </c>
      <c r="B324" s="35">
        <v>2022</v>
      </c>
      <c r="C324" s="35" t="s">
        <v>31</v>
      </c>
      <c r="D324" s="35">
        <v>152.19999999999999</v>
      </c>
      <c r="E324" s="35">
        <v>202.1</v>
      </c>
      <c r="F324" s="35">
        <v>180.1</v>
      </c>
      <c r="G324" s="35">
        <v>160.4</v>
      </c>
      <c r="H324" s="35">
        <v>171</v>
      </c>
      <c r="I324" s="35">
        <v>156.5</v>
      </c>
      <c r="J324" s="35">
        <v>203.6</v>
      </c>
      <c r="K324" s="35">
        <v>163.80000000000001</v>
      </c>
      <c r="L324" s="35">
        <v>121.3</v>
      </c>
      <c r="M324" s="35">
        <v>169.8</v>
      </c>
      <c r="N324" s="35">
        <v>156.6</v>
      </c>
      <c r="O324" s="35">
        <v>179</v>
      </c>
      <c r="P324" s="35">
        <v>170.3</v>
      </c>
      <c r="Q324" s="35">
        <v>196.4</v>
      </c>
      <c r="R324" s="35">
        <v>164.7</v>
      </c>
      <c r="S324" s="35">
        <v>148.5</v>
      </c>
      <c r="T324" s="35">
        <v>162.19999999999999</v>
      </c>
      <c r="U324" s="35">
        <v>164.5</v>
      </c>
      <c r="V324" s="35">
        <v>161.6</v>
      </c>
      <c r="W324" s="35">
        <v>156.80000000000001</v>
      </c>
      <c r="X324" s="35">
        <v>166.1</v>
      </c>
      <c r="Y324" s="35">
        <v>152.69999999999999</v>
      </c>
      <c r="Z324" s="35">
        <v>158.4</v>
      </c>
      <c r="AA324" s="35">
        <v>161</v>
      </c>
      <c r="AB324" s="35">
        <v>162.80000000000001</v>
      </c>
      <c r="AC324" s="35">
        <v>158.6</v>
      </c>
      <c r="AD324" s="35">
        <v>165</v>
      </c>
    </row>
    <row r="325" spans="1:30" x14ac:dyDescent="0.3">
      <c r="A325" s="35" t="s">
        <v>34</v>
      </c>
      <c r="B325" s="35">
        <v>2022</v>
      </c>
      <c r="C325" s="35" t="s">
        <v>31</v>
      </c>
      <c r="D325" s="35">
        <v>149.5</v>
      </c>
      <c r="E325" s="35">
        <v>198.7</v>
      </c>
      <c r="F325" s="35">
        <v>178.8</v>
      </c>
      <c r="G325" s="35">
        <v>160.5</v>
      </c>
      <c r="H325" s="35">
        <v>184.7</v>
      </c>
      <c r="I325" s="35">
        <v>153.69999999999999</v>
      </c>
      <c r="J325" s="35">
        <v>174.3</v>
      </c>
      <c r="K325" s="35">
        <v>163.9</v>
      </c>
      <c r="L325" s="35">
        <v>120</v>
      </c>
      <c r="M325" s="35">
        <v>172.1</v>
      </c>
      <c r="N325" s="35">
        <v>164.3</v>
      </c>
      <c r="O325" s="35">
        <v>177.3</v>
      </c>
      <c r="P325" s="35">
        <v>166.4</v>
      </c>
      <c r="Q325" s="35">
        <v>192.2</v>
      </c>
      <c r="R325" s="35">
        <v>169.9</v>
      </c>
      <c r="S325" s="35">
        <v>160.69999999999999</v>
      </c>
      <c r="T325" s="35">
        <v>168.5</v>
      </c>
      <c r="U325" s="35">
        <v>164.5</v>
      </c>
      <c r="V325" s="35">
        <v>164.2</v>
      </c>
      <c r="W325" s="35">
        <v>161.1</v>
      </c>
      <c r="X325" s="35">
        <v>171.4</v>
      </c>
      <c r="Y325" s="35">
        <v>156.5</v>
      </c>
      <c r="Z325" s="35">
        <v>161.19999999999999</v>
      </c>
      <c r="AA325" s="35">
        <v>164.7</v>
      </c>
      <c r="AB325" s="35">
        <v>163</v>
      </c>
      <c r="AC325" s="35">
        <v>162.69999999999999</v>
      </c>
      <c r="AD325" s="35">
        <v>165.7</v>
      </c>
    </row>
    <row r="326" spans="1:30" x14ac:dyDescent="0.3">
      <c r="A326" s="35" t="s">
        <v>30</v>
      </c>
      <c r="B326" s="35">
        <v>2022</v>
      </c>
      <c r="C326" s="35" t="s">
        <v>35</v>
      </c>
      <c r="D326" s="35">
        <v>148.80000000000001</v>
      </c>
      <c r="E326" s="35">
        <v>198.1</v>
      </c>
      <c r="F326" s="35">
        <v>175.5</v>
      </c>
      <c r="G326" s="35">
        <v>160.69999999999999</v>
      </c>
      <c r="H326" s="35">
        <v>192.6</v>
      </c>
      <c r="I326" s="35">
        <v>151.4</v>
      </c>
      <c r="J326" s="35">
        <v>155.19999999999999</v>
      </c>
      <c r="K326" s="35">
        <v>163.9</v>
      </c>
      <c r="L326" s="35">
        <v>118.1</v>
      </c>
      <c r="M326" s="35">
        <v>175.4</v>
      </c>
      <c r="N326" s="35">
        <v>170.5</v>
      </c>
      <c r="O326" s="35">
        <v>176.3</v>
      </c>
      <c r="P326" s="35">
        <v>163.9</v>
      </c>
      <c r="Q326" s="35">
        <v>191.5</v>
      </c>
      <c r="R326" s="35">
        <v>174.1</v>
      </c>
      <c r="S326" s="35">
        <v>171</v>
      </c>
      <c r="T326" s="35">
        <v>173.7</v>
      </c>
      <c r="U326" s="35" t="s">
        <v>32</v>
      </c>
      <c r="V326" s="35">
        <v>167.4</v>
      </c>
      <c r="W326" s="35">
        <v>165.7</v>
      </c>
      <c r="X326" s="35">
        <v>175.3</v>
      </c>
      <c r="Y326" s="35">
        <v>161.19999999999999</v>
      </c>
      <c r="Z326" s="35">
        <v>165.5</v>
      </c>
      <c r="AA326" s="35">
        <v>170.3</v>
      </c>
      <c r="AB326" s="35">
        <v>164.5</v>
      </c>
      <c r="AC326" s="35">
        <v>167.3</v>
      </c>
      <c r="AD326" s="35">
        <v>166.7</v>
      </c>
    </row>
    <row r="327" spans="1:30" x14ac:dyDescent="0.3">
      <c r="A327" s="35" t="s">
        <v>33</v>
      </c>
      <c r="B327" s="35">
        <v>2022</v>
      </c>
      <c r="C327" s="35" t="s">
        <v>35</v>
      </c>
      <c r="D327" s="35">
        <v>152.5</v>
      </c>
      <c r="E327" s="35">
        <v>205.2</v>
      </c>
      <c r="F327" s="35">
        <v>176.4</v>
      </c>
      <c r="G327" s="35">
        <v>160.6</v>
      </c>
      <c r="H327" s="35">
        <v>171.5</v>
      </c>
      <c r="I327" s="35">
        <v>156.4</v>
      </c>
      <c r="J327" s="35">
        <v>198</v>
      </c>
      <c r="K327" s="35">
        <v>163.19999999999999</v>
      </c>
      <c r="L327" s="35">
        <v>120.6</v>
      </c>
      <c r="M327" s="35">
        <v>172.2</v>
      </c>
      <c r="N327" s="35">
        <v>156.69999999999999</v>
      </c>
      <c r="O327" s="35">
        <v>180</v>
      </c>
      <c r="P327" s="35">
        <v>170.2</v>
      </c>
      <c r="Q327" s="35">
        <v>196.5</v>
      </c>
      <c r="R327" s="35">
        <v>165.7</v>
      </c>
      <c r="S327" s="35">
        <v>150.4</v>
      </c>
      <c r="T327" s="35">
        <v>163.4</v>
      </c>
      <c r="U327" s="35">
        <v>165.5</v>
      </c>
      <c r="V327" s="35">
        <v>163</v>
      </c>
      <c r="W327" s="35">
        <v>157.4</v>
      </c>
      <c r="X327" s="35">
        <v>167.2</v>
      </c>
      <c r="Y327" s="35">
        <v>153.1</v>
      </c>
      <c r="Z327" s="35">
        <v>159.5</v>
      </c>
      <c r="AA327" s="35">
        <v>162</v>
      </c>
      <c r="AB327" s="35">
        <v>164.2</v>
      </c>
      <c r="AC327" s="35">
        <v>159.4</v>
      </c>
      <c r="AD327" s="35">
        <v>165.5</v>
      </c>
    </row>
    <row r="328" spans="1:30" x14ac:dyDescent="0.3">
      <c r="A328" s="35" t="s">
        <v>34</v>
      </c>
      <c r="B328" s="35">
        <v>2022</v>
      </c>
      <c r="C328" s="35" t="s">
        <v>35</v>
      </c>
      <c r="D328" s="35">
        <v>150</v>
      </c>
      <c r="E328" s="35">
        <v>200.6</v>
      </c>
      <c r="F328" s="35">
        <v>175.8</v>
      </c>
      <c r="G328" s="35">
        <v>160.69999999999999</v>
      </c>
      <c r="H328" s="35">
        <v>184.9</v>
      </c>
      <c r="I328" s="35">
        <v>153.69999999999999</v>
      </c>
      <c r="J328" s="35">
        <v>169.7</v>
      </c>
      <c r="K328" s="35">
        <v>163.69999999999999</v>
      </c>
      <c r="L328" s="35">
        <v>118.9</v>
      </c>
      <c r="M328" s="35">
        <v>174.3</v>
      </c>
      <c r="N328" s="35">
        <v>164.7</v>
      </c>
      <c r="O328" s="35">
        <v>178</v>
      </c>
      <c r="P328" s="35">
        <v>166.2</v>
      </c>
      <c r="Q328" s="35">
        <v>192.8</v>
      </c>
      <c r="R328" s="35">
        <v>170.8</v>
      </c>
      <c r="S328" s="35">
        <v>162.4</v>
      </c>
      <c r="T328" s="35">
        <v>169.6</v>
      </c>
      <c r="U328" s="35">
        <v>165.5</v>
      </c>
      <c r="V328" s="35">
        <v>165.7</v>
      </c>
      <c r="W328" s="35">
        <v>161.80000000000001</v>
      </c>
      <c r="X328" s="35">
        <v>172.2</v>
      </c>
      <c r="Y328" s="35">
        <v>156.9</v>
      </c>
      <c r="Z328" s="35">
        <v>162.1</v>
      </c>
      <c r="AA328" s="35">
        <v>165.4</v>
      </c>
      <c r="AB328" s="35">
        <v>164.4</v>
      </c>
      <c r="AC328" s="35">
        <v>163.5</v>
      </c>
      <c r="AD328" s="35">
        <v>166.1</v>
      </c>
    </row>
    <row r="329" spans="1:30" x14ac:dyDescent="0.3">
      <c r="A329" s="35" t="s">
        <v>30</v>
      </c>
      <c r="B329" s="35">
        <v>2022</v>
      </c>
      <c r="C329" s="35" t="s">
        <v>36</v>
      </c>
      <c r="D329" s="35">
        <v>150.19999999999999</v>
      </c>
      <c r="E329" s="35">
        <v>208</v>
      </c>
      <c r="F329" s="35">
        <v>167.9</v>
      </c>
      <c r="G329" s="35">
        <v>162</v>
      </c>
      <c r="H329" s="35">
        <v>203.1</v>
      </c>
      <c r="I329" s="35">
        <v>155.9</v>
      </c>
      <c r="J329" s="35">
        <v>155.80000000000001</v>
      </c>
      <c r="K329" s="35">
        <v>164.2</v>
      </c>
      <c r="L329" s="35">
        <v>118.1</v>
      </c>
      <c r="M329" s="35">
        <v>178.7</v>
      </c>
      <c r="N329" s="35">
        <v>171.2</v>
      </c>
      <c r="O329" s="35">
        <v>177.4</v>
      </c>
      <c r="P329" s="35">
        <v>166.6</v>
      </c>
      <c r="Q329" s="35">
        <v>192.3</v>
      </c>
      <c r="R329" s="35">
        <v>175.4</v>
      </c>
      <c r="S329" s="35">
        <v>173.2</v>
      </c>
      <c r="T329" s="35">
        <v>175.1</v>
      </c>
      <c r="U329" s="35" t="s">
        <v>32</v>
      </c>
      <c r="V329" s="35">
        <v>168.9</v>
      </c>
      <c r="W329" s="35">
        <v>166.5</v>
      </c>
      <c r="X329" s="35">
        <v>176</v>
      </c>
      <c r="Y329" s="35">
        <v>162</v>
      </c>
      <c r="Z329" s="35">
        <v>166.6</v>
      </c>
      <c r="AA329" s="35">
        <v>170.6</v>
      </c>
      <c r="AB329" s="35">
        <v>167.4</v>
      </c>
      <c r="AC329" s="35">
        <v>168.3</v>
      </c>
      <c r="AD329" s="35">
        <v>168.7</v>
      </c>
    </row>
    <row r="330" spans="1:30" x14ac:dyDescent="0.3">
      <c r="A330" s="35" t="s">
        <v>33</v>
      </c>
      <c r="B330" s="35">
        <v>2022</v>
      </c>
      <c r="C330" s="35" t="s">
        <v>36</v>
      </c>
      <c r="D330" s="35">
        <v>153.69999999999999</v>
      </c>
      <c r="E330" s="35">
        <v>215.8</v>
      </c>
      <c r="F330" s="35">
        <v>167.7</v>
      </c>
      <c r="G330" s="35">
        <v>162.6</v>
      </c>
      <c r="H330" s="35">
        <v>180</v>
      </c>
      <c r="I330" s="35">
        <v>159.6</v>
      </c>
      <c r="J330" s="35">
        <v>188.4</v>
      </c>
      <c r="K330" s="35">
        <v>163.4</v>
      </c>
      <c r="L330" s="35">
        <v>120.3</v>
      </c>
      <c r="M330" s="35">
        <v>174.7</v>
      </c>
      <c r="N330" s="35">
        <v>157.1</v>
      </c>
      <c r="O330" s="35">
        <v>181.5</v>
      </c>
      <c r="P330" s="35">
        <v>171.5</v>
      </c>
      <c r="Q330" s="35">
        <v>197.5</v>
      </c>
      <c r="R330" s="35">
        <v>167.1</v>
      </c>
      <c r="S330" s="35">
        <v>152.6</v>
      </c>
      <c r="T330" s="35">
        <v>164.9</v>
      </c>
      <c r="U330" s="35">
        <v>165.3</v>
      </c>
      <c r="V330" s="35">
        <v>164.5</v>
      </c>
      <c r="W330" s="35">
        <v>158.6</v>
      </c>
      <c r="X330" s="35">
        <v>168.2</v>
      </c>
      <c r="Y330" s="35">
        <v>154.19999999999999</v>
      </c>
      <c r="Z330" s="35">
        <v>160.80000000000001</v>
      </c>
      <c r="AA330" s="35">
        <v>162.69999999999999</v>
      </c>
      <c r="AB330" s="35">
        <v>166.8</v>
      </c>
      <c r="AC330" s="35">
        <v>160.6</v>
      </c>
      <c r="AD330" s="35">
        <v>166.5</v>
      </c>
    </row>
    <row r="331" spans="1:30" x14ac:dyDescent="0.3">
      <c r="A331" s="35" t="s">
        <v>34</v>
      </c>
      <c r="B331" s="35">
        <v>2022</v>
      </c>
      <c r="C331" s="35" t="s">
        <v>36</v>
      </c>
      <c r="D331" s="35">
        <v>151.30000000000001</v>
      </c>
      <c r="E331" s="35">
        <v>210.7</v>
      </c>
      <c r="F331" s="35">
        <v>167.8</v>
      </c>
      <c r="G331" s="35">
        <v>162.19999999999999</v>
      </c>
      <c r="H331" s="35">
        <v>194.6</v>
      </c>
      <c r="I331" s="35">
        <v>157.6</v>
      </c>
      <c r="J331" s="35">
        <v>166.9</v>
      </c>
      <c r="K331" s="35">
        <v>163.9</v>
      </c>
      <c r="L331" s="35">
        <v>118.8</v>
      </c>
      <c r="M331" s="35">
        <v>177.4</v>
      </c>
      <c r="N331" s="35">
        <v>165.3</v>
      </c>
      <c r="O331" s="35">
        <v>179.3</v>
      </c>
      <c r="P331" s="35">
        <v>168.4</v>
      </c>
      <c r="Q331" s="35">
        <v>193.7</v>
      </c>
      <c r="R331" s="35">
        <v>172.1</v>
      </c>
      <c r="S331" s="35">
        <v>164.6</v>
      </c>
      <c r="T331" s="35">
        <v>171.1</v>
      </c>
      <c r="U331" s="35">
        <v>165.3</v>
      </c>
      <c r="V331" s="35">
        <v>167.2</v>
      </c>
      <c r="W331" s="35">
        <v>162.80000000000001</v>
      </c>
      <c r="X331" s="35">
        <v>173</v>
      </c>
      <c r="Y331" s="35">
        <v>157.9</v>
      </c>
      <c r="Z331" s="35">
        <v>163.30000000000001</v>
      </c>
      <c r="AA331" s="35">
        <v>166</v>
      </c>
      <c r="AB331" s="35">
        <v>167.2</v>
      </c>
      <c r="AC331" s="35">
        <v>164.6</v>
      </c>
      <c r="AD331" s="35">
        <v>167.7</v>
      </c>
    </row>
    <row r="332" spans="1:30" x14ac:dyDescent="0.3">
      <c r="A332" s="35" t="s">
        <v>30</v>
      </c>
      <c r="B332" s="35">
        <v>2022</v>
      </c>
      <c r="C332" s="35" t="s">
        <v>37</v>
      </c>
      <c r="D332" s="35">
        <v>151.80000000000001</v>
      </c>
      <c r="E332" s="35">
        <v>209.7</v>
      </c>
      <c r="F332" s="35">
        <v>164.5</v>
      </c>
      <c r="G332" s="35">
        <v>163.80000000000001</v>
      </c>
      <c r="H332" s="35">
        <v>207.4</v>
      </c>
      <c r="I332" s="35">
        <v>169.7</v>
      </c>
      <c r="J332" s="35">
        <v>153.6</v>
      </c>
      <c r="K332" s="35">
        <v>165.1</v>
      </c>
      <c r="L332" s="35">
        <v>118.2</v>
      </c>
      <c r="M332" s="35">
        <v>182.9</v>
      </c>
      <c r="N332" s="35">
        <v>172.4</v>
      </c>
      <c r="O332" s="35">
        <v>178.9</v>
      </c>
      <c r="P332" s="35">
        <v>168.6</v>
      </c>
      <c r="Q332" s="35">
        <v>192.8</v>
      </c>
      <c r="R332" s="35">
        <v>177.5</v>
      </c>
      <c r="S332" s="35">
        <v>175.1</v>
      </c>
      <c r="T332" s="35">
        <v>177.1</v>
      </c>
      <c r="U332" s="35" t="s">
        <v>32</v>
      </c>
      <c r="V332" s="35">
        <v>173.3</v>
      </c>
      <c r="W332" s="35">
        <v>167.7</v>
      </c>
      <c r="X332" s="35">
        <v>177</v>
      </c>
      <c r="Y332" s="35">
        <v>166.2</v>
      </c>
      <c r="Z332" s="35">
        <v>167.2</v>
      </c>
      <c r="AA332" s="35">
        <v>170.9</v>
      </c>
      <c r="AB332" s="35">
        <v>169</v>
      </c>
      <c r="AC332" s="35">
        <v>170.2</v>
      </c>
      <c r="AD332" s="35">
        <v>170.8</v>
      </c>
    </row>
    <row r="333" spans="1:30" x14ac:dyDescent="0.3">
      <c r="A333" s="35" t="s">
        <v>33</v>
      </c>
      <c r="B333" s="35">
        <v>2022</v>
      </c>
      <c r="C333" s="35" t="s">
        <v>37</v>
      </c>
      <c r="D333" s="35">
        <v>155.4</v>
      </c>
      <c r="E333" s="35">
        <v>215.8</v>
      </c>
      <c r="F333" s="35">
        <v>164.6</v>
      </c>
      <c r="G333" s="35">
        <v>164.2</v>
      </c>
      <c r="H333" s="35">
        <v>186</v>
      </c>
      <c r="I333" s="35">
        <v>175.9</v>
      </c>
      <c r="J333" s="35">
        <v>190.7</v>
      </c>
      <c r="K333" s="35">
        <v>164</v>
      </c>
      <c r="L333" s="35">
        <v>120.5</v>
      </c>
      <c r="M333" s="35">
        <v>178</v>
      </c>
      <c r="N333" s="35">
        <v>157.5</v>
      </c>
      <c r="O333" s="35">
        <v>183.3</v>
      </c>
      <c r="P333" s="35">
        <v>174.5</v>
      </c>
      <c r="Q333" s="35">
        <v>197.1</v>
      </c>
      <c r="R333" s="35">
        <v>168.4</v>
      </c>
      <c r="S333" s="35">
        <v>154.5</v>
      </c>
      <c r="T333" s="35">
        <v>166.3</v>
      </c>
      <c r="U333" s="35">
        <v>167</v>
      </c>
      <c r="V333" s="35">
        <v>170.5</v>
      </c>
      <c r="W333" s="35">
        <v>159.80000000000001</v>
      </c>
      <c r="X333" s="35">
        <v>169</v>
      </c>
      <c r="Y333" s="35">
        <v>159.30000000000001</v>
      </c>
      <c r="Z333" s="35">
        <v>162.19999999999999</v>
      </c>
      <c r="AA333" s="35">
        <v>164</v>
      </c>
      <c r="AB333" s="35">
        <v>168.4</v>
      </c>
      <c r="AC333" s="35">
        <v>163.1</v>
      </c>
      <c r="AD333" s="35">
        <v>169.2</v>
      </c>
    </row>
    <row r="334" spans="1:30" x14ac:dyDescent="0.3">
      <c r="A334" s="35" t="s">
        <v>34</v>
      </c>
      <c r="B334" s="35">
        <v>2022</v>
      </c>
      <c r="C334" s="35" t="s">
        <v>37</v>
      </c>
      <c r="D334" s="35">
        <v>152.9</v>
      </c>
      <c r="E334" s="35">
        <v>211.8</v>
      </c>
      <c r="F334" s="35">
        <v>164.5</v>
      </c>
      <c r="G334" s="35">
        <v>163.9</v>
      </c>
      <c r="H334" s="35">
        <v>199.5</v>
      </c>
      <c r="I334" s="35">
        <v>172.6</v>
      </c>
      <c r="J334" s="35">
        <v>166.2</v>
      </c>
      <c r="K334" s="35">
        <v>164.7</v>
      </c>
      <c r="L334" s="35">
        <v>119</v>
      </c>
      <c r="M334" s="35">
        <v>181.3</v>
      </c>
      <c r="N334" s="35">
        <v>166.2</v>
      </c>
      <c r="O334" s="35">
        <v>180.9</v>
      </c>
      <c r="P334" s="35">
        <v>170.8</v>
      </c>
      <c r="Q334" s="35">
        <v>193.9</v>
      </c>
      <c r="R334" s="35">
        <v>173.9</v>
      </c>
      <c r="S334" s="35">
        <v>166.5</v>
      </c>
      <c r="T334" s="35">
        <v>172.8</v>
      </c>
      <c r="U334" s="35">
        <v>167</v>
      </c>
      <c r="V334" s="35">
        <v>172.2</v>
      </c>
      <c r="W334" s="35">
        <v>164</v>
      </c>
      <c r="X334" s="35">
        <v>174</v>
      </c>
      <c r="Y334" s="35">
        <v>162.6</v>
      </c>
      <c r="Z334" s="35">
        <v>164.4</v>
      </c>
      <c r="AA334" s="35">
        <v>166.9</v>
      </c>
      <c r="AB334" s="35">
        <v>168.8</v>
      </c>
      <c r="AC334" s="35">
        <v>166.8</v>
      </c>
      <c r="AD334" s="35">
        <v>170.1</v>
      </c>
    </row>
    <row r="335" spans="1:30" x14ac:dyDescent="0.3">
      <c r="A335" s="35" t="s">
        <v>30</v>
      </c>
      <c r="B335" s="35">
        <v>2022</v>
      </c>
      <c r="C335" s="35" t="s">
        <v>38</v>
      </c>
      <c r="D335" s="35">
        <v>152.9</v>
      </c>
      <c r="E335" s="35">
        <v>214.7</v>
      </c>
      <c r="F335" s="35">
        <v>161.4</v>
      </c>
      <c r="G335" s="35">
        <v>164.6</v>
      </c>
      <c r="H335" s="35">
        <v>209.9</v>
      </c>
      <c r="I335" s="35">
        <v>168</v>
      </c>
      <c r="J335" s="35">
        <v>160.4</v>
      </c>
      <c r="K335" s="35">
        <v>165</v>
      </c>
      <c r="L335" s="35">
        <v>118.9</v>
      </c>
      <c r="M335" s="35">
        <v>186.6</v>
      </c>
      <c r="N335" s="35">
        <v>173.2</v>
      </c>
      <c r="O335" s="35">
        <v>180.4</v>
      </c>
      <c r="P335" s="35">
        <v>170.8</v>
      </c>
      <c r="Q335" s="35">
        <v>192.9</v>
      </c>
      <c r="R335" s="35">
        <v>179.3</v>
      </c>
      <c r="S335" s="35">
        <v>177.2</v>
      </c>
      <c r="T335" s="35">
        <v>179</v>
      </c>
      <c r="U335" s="35" t="s">
        <v>32</v>
      </c>
      <c r="V335" s="35">
        <v>175.3</v>
      </c>
      <c r="W335" s="35">
        <v>168.9</v>
      </c>
      <c r="X335" s="35">
        <v>177.7</v>
      </c>
      <c r="Y335" s="35">
        <v>167.1</v>
      </c>
      <c r="Z335" s="35">
        <v>167.6</v>
      </c>
      <c r="AA335" s="35">
        <v>171.8</v>
      </c>
      <c r="AB335" s="35">
        <v>168.5</v>
      </c>
      <c r="AC335" s="35">
        <v>170.9</v>
      </c>
      <c r="AD335" s="35">
        <v>172.5</v>
      </c>
    </row>
    <row r="336" spans="1:30" x14ac:dyDescent="0.3">
      <c r="A336" s="35" t="s">
        <v>33</v>
      </c>
      <c r="B336" s="35">
        <v>2022</v>
      </c>
      <c r="C336" s="35" t="s">
        <v>38</v>
      </c>
      <c r="D336" s="35">
        <v>156.69999999999999</v>
      </c>
      <c r="E336" s="35">
        <v>221.2</v>
      </c>
      <c r="F336" s="35">
        <v>164.1</v>
      </c>
      <c r="G336" s="35">
        <v>165.4</v>
      </c>
      <c r="H336" s="35">
        <v>189.5</v>
      </c>
      <c r="I336" s="35">
        <v>174.5</v>
      </c>
      <c r="J336" s="35">
        <v>203.2</v>
      </c>
      <c r="K336" s="35">
        <v>164.1</v>
      </c>
      <c r="L336" s="35">
        <v>121.2</v>
      </c>
      <c r="M336" s="35">
        <v>181.4</v>
      </c>
      <c r="N336" s="35">
        <v>158.5</v>
      </c>
      <c r="O336" s="35">
        <v>184.9</v>
      </c>
      <c r="P336" s="35">
        <v>177.5</v>
      </c>
      <c r="Q336" s="35">
        <v>197.5</v>
      </c>
      <c r="R336" s="35">
        <v>170</v>
      </c>
      <c r="S336" s="35">
        <v>155.9</v>
      </c>
      <c r="T336" s="35">
        <v>167.8</v>
      </c>
      <c r="U336" s="35">
        <v>167.5</v>
      </c>
      <c r="V336" s="35">
        <v>173.5</v>
      </c>
      <c r="W336" s="35">
        <v>161.1</v>
      </c>
      <c r="X336" s="35">
        <v>170.1</v>
      </c>
      <c r="Y336" s="35">
        <v>159.4</v>
      </c>
      <c r="Z336" s="35">
        <v>163.19999999999999</v>
      </c>
      <c r="AA336" s="35">
        <v>165.2</v>
      </c>
      <c r="AB336" s="35">
        <v>168.2</v>
      </c>
      <c r="AC336" s="35">
        <v>163.80000000000001</v>
      </c>
      <c r="AD336" s="35">
        <v>170.8</v>
      </c>
    </row>
    <row r="337" spans="1:30" x14ac:dyDescent="0.3">
      <c r="A337" s="35" t="s">
        <v>34</v>
      </c>
      <c r="B337" s="35">
        <v>2022</v>
      </c>
      <c r="C337" s="35" t="s">
        <v>38</v>
      </c>
      <c r="D337" s="35">
        <v>154.1</v>
      </c>
      <c r="E337" s="35">
        <v>217</v>
      </c>
      <c r="F337" s="35">
        <v>162.4</v>
      </c>
      <c r="G337" s="35">
        <v>164.9</v>
      </c>
      <c r="H337" s="35">
        <v>202.4</v>
      </c>
      <c r="I337" s="35">
        <v>171</v>
      </c>
      <c r="J337" s="35">
        <v>174.9</v>
      </c>
      <c r="K337" s="35">
        <v>164.7</v>
      </c>
      <c r="L337" s="35">
        <v>119.7</v>
      </c>
      <c r="M337" s="35">
        <v>184.9</v>
      </c>
      <c r="N337" s="35">
        <v>167.1</v>
      </c>
      <c r="O337" s="35">
        <v>182.5</v>
      </c>
      <c r="P337" s="35">
        <v>173.3</v>
      </c>
      <c r="Q337" s="35">
        <v>194.1</v>
      </c>
      <c r="R337" s="35">
        <v>175.6</v>
      </c>
      <c r="S337" s="35">
        <v>168.4</v>
      </c>
      <c r="T337" s="35">
        <v>174.6</v>
      </c>
      <c r="U337" s="35">
        <v>167.5</v>
      </c>
      <c r="V337" s="35">
        <v>174.6</v>
      </c>
      <c r="W337" s="35">
        <v>165.2</v>
      </c>
      <c r="X337" s="35">
        <v>174.8</v>
      </c>
      <c r="Y337" s="35">
        <v>163</v>
      </c>
      <c r="Z337" s="35">
        <v>165.1</v>
      </c>
      <c r="AA337" s="35">
        <v>167.9</v>
      </c>
      <c r="AB337" s="35">
        <v>168.4</v>
      </c>
      <c r="AC337" s="35">
        <v>167.5</v>
      </c>
      <c r="AD337" s="35">
        <v>171.7</v>
      </c>
    </row>
    <row r="338" spans="1:30" x14ac:dyDescent="0.3">
      <c r="A338" s="35" t="s">
        <v>30</v>
      </c>
      <c r="B338" s="35">
        <v>2022</v>
      </c>
      <c r="C338" s="35" t="s">
        <v>39</v>
      </c>
      <c r="D338" s="35">
        <v>153.80000000000001</v>
      </c>
      <c r="E338" s="35">
        <v>217.2</v>
      </c>
      <c r="F338" s="35">
        <v>169.6</v>
      </c>
      <c r="G338" s="35">
        <v>165.4</v>
      </c>
      <c r="H338" s="35">
        <v>208.1</v>
      </c>
      <c r="I338" s="35">
        <v>165.8</v>
      </c>
      <c r="J338" s="35">
        <v>167.3</v>
      </c>
      <c r="K338" s="35">
        <v>164.6</v>
      </c>
      <c r="L338" s="35">
        <v>119.1</v>
      </c>
      <c r="M338" s="35">
        <v>188.9</v>
      </c>
      <c r="N338" s="35">
        <v>174.2</v>
      </c>
      <c r="O338" s="35">
        <v>181.9</v>
      </c>
      <c r="P338" s="35">
        <v>172.4</v>
      </c>
      <c r="Q338" s="35">
        <v>192.9</v>
      </c>
      <c r="R338" s="35">
        <v>180.7</v>
      </c>
      <c r="S338" s="35">
        <v>178.7</v>
      </c>
      <c r="T338" s="35">
        <v>180.4</v>
      </c>
      <c r="U338" s="35" t="s">
        <v>32</v>
      </c>
      <c r="V338" s="35">
        <v>176.7</v>
      </c>
      <c r="W338" s="35">
        <v>170.3</v>
      </c>
      <c r="X338" s="35">
        <v>178.2</v>
      </c>
      <c r="Y338" s="35">
        <v>165.5</v>
      </c>
      <c r="Z338" s="35">
        <v>168</v>
      </c>
      <c r="AA338" s="35">
        <v>172.6</v>
      </c>
      <c r="AB338" s="35">
        <v>169.5</v>
      </c>
      <c r="AC338" s="35">
        <v>171</v>
      </c>
      <c r="AD338" s="35">
        <v>173.6</v>
      </c>
    </row>
    <row r="339" spans="1:30" x14ac:dyDescent="0.3">
      <c r="A339" s="35" t="s">
        <v>33</v>
      </c>
      <c r="B339" s="35">
        <v>2022</v>
      </c>
      <c r="C339" s="35" t="s">
        <v>39</v>
      </c>
      <c r="D339" s="35">
        <v>157.5</v>
      </c>
      <c r="E339" s="35">
        <v>223.4</v>
      </c>
      <c r="F339" s="35">
        <v>172.8</v>
      </c>
      <c r="G339" s="35">
        <v>166.4</v>
      </c>
      <c r="H339" s="35">
        <v>188.6</v>
      </c>
      <c r="I339" s="35">
        <v>174.1</v>
      </c>
      <c r="J339" s="35">
        <v>211.5</v>
      </c>
      <c r="K339" s="35">
        <v>163.6</v>
      </c>
      <c r="L339" s="35">
        <v>121.4</v>
      </c>
      <c r="M339" s="35">
        <v>183.5</v>
      </c>
      <c r="N339" s="35">
        <v>159.1</v>
      </c>
      <c r="O339" s="35">
        <v>186.3</v>
      </c>
      <c r="P339" s="35">
        <v>179.3</v>
      </c>
      <c r="Q339" s="35">
        <v>198.3</v>
      </c>
      <c r="R339" s="35">
        <v>171.6</v>
      </c>
      <c r="S339" s="35">
        <v>157.4</v>
      </c>
      <c r="T339" s="35">
        <v>169.4</v>
      </c>
      <c r="U339" s="35">
        <v>166.8</v>
      </c>
      <c r="V339" s="35">
        <v>174.9</v>
      </c>
      <c r="W339" s="35">
        <v>162.1</v>
      </c>
      <c r="X339" s="35">
        <v>170.9</v>
      </c>
      <c r="Y339" s="35">
        <v>157.19999999999999</v>
      </c>
      <c r="Z339" s="35">
        <v>164.1</v>
      </c>
      <c r="AA339" s="35">
        <v>166.5</v>
      </c>
      <c r="AB339" s="35">
        <v>169.2</v>
      </c>
      <c r="AC339" s="35">
        <v>163.80000000000001</v>
      </c>
      <c r="AD339" s="35">
        <v>171.4</v>
      </c>
    </row>
    <row r="340" spans="1:30" x14ac:dyDescent="0.3">
      <c r="A340" s="35" t="s">
        <v>34</v>
      </c>
      <c r="B340" s="35">
        <v>2022</v>
      </c>
      <c r="C340" s="35" t="s">
        <v>39</v>
      </c>
      <c r="D340" s="35">
        <v>155</v>
      </c>
      <c r="E340" s="35">
        <v>219.4</v>
      </c>
      <c r="F340" s="35">
        <v>170.8</v>
      </c>
      <c r="G340" s="35">
        <v>165.8</v>
      </c>
      <c r="H340" s="35">
        <v>200.9</v>
      </c>
      <c r="I340" s="35">
        <v>169.7</v>
      </c>
      <c r="J340" s="35">
        <v>182.3</v>
      </c>
      <c r="K340" s="35">
        <v>164.3</v>
      </c>
      <c r="L340" s="35">
        <v>119.9</v>
      </c>
      <c r="M340" s="35">
        <v>187.1</v>
      </c>
      <c r="N340" s="35">
        <v>167.9</v>
      </c>
      <c r="O340" s="35">
        <v>183.9</v>
      </c>
      <c r="P340" s="35">
        <v>174.9</v>
      </c>
      <c r="Q340" s="35">
        <v>194.3</v>
      </c>
      <c r="R340" s="35">
        <v>177.1</v>
      </c>
      <c r="S340" s="35">
        <v>169.9</v>
      </c>
      <c r="T340" s="35">
        <v>176</v>
      </c>
      <c r="U340" s="35">
        <v>166.8</v>
      </c>
      <c r="V340" s="35">
        <v>176</v>
      </c>
      <c r="W340" s="35">
        <v>166.4</v>
      </c>
      <c r="X340" s="35">
        <v>175.4</v>
      </c>
      <c r="Y340" s="35">
        <v>161.1</v>
      </c>
      <c r="Z340" s="35">
        <v>165.8</v>
      </c>
      <c r="AA340" s="35">
        <v>169</v>
      </c>
      <c r="AB340" s="35">
        <v>169.4</v>
      </c>
      <c r="AC340" s="35">
        <v>167.5</v>
      </c>
      <c r="AD340" s="35">
        <v>172.6</v>
      </c>
    </row>
    <row r="341" spans="1:30" x14ac:dyDescent="0.3">
      <c r="A341" s="35" t="s">
        <v>30</v>
      </c>
      <c r="B341" s="35">
        <v>2022</v>
      </c>
      <c r="C341" s="35" t="s">
        <v>40</v>
      </c>
      <c r="D341" s="35">
        <v>155.19999999999999</v>
      </c>
      <c r="E341" s="35">
        <v>210.8</v>
      </c>
      <c r="F341" s="35">
        <v>174.3</v>
      </c>
      <c r="G341" s="35">
        <v>166.3</v>
      </c>
      <c r="H341" s="35">
        <v>202.2</v>
      </c>
      <c r="I341" s="35">
        <v>169.6</v>
      </c>
      <c r="J341" s="35">
        <v>168.6</v>
      </c>
      <c r="K341" s="35">
        <v>164.4</v>
      </c>
      <c r="L341" s="35">
        <v>119.2</v>
      </c>
      <c r="M341" s="35">
        <v>191.8</v>
      </c>
      <c r="N341" s="35">
        <v>174.5</v>
      </c>
      <c r="O341" s="35">
        <v>183.1</v>
      </c>
      <c r="P341" s="35">
        <v>172.5</v>
      </c>
      <c r="Q341" s="35">
        <v>193.2</v>
      </c>
      <c r="R341" s="35">
        <v>182</v>
      </c>
      <c r="S341" s="35">
        <v>180.3</v>
      </c>
      <c r="T341" s="35">
        <v>181.7</v>
      </c>
      <c r="U341" s="35" t="s">
        <v>32</v>
      </c>
      <c r="V341" s="35">
        <v>179.6</v>
      </c>
      <c r="W341" s="35">
        <v>171.3</v>
      </c>
      <c r="X341" s="35">
        <v>178.8</v>
      </c>
      <c r="Y341" s="35">
        <v>166.3</v>
      </c>
      <c r="Z341" s="35">
        <v>168.6</v>
      </c>
      <c r="AA341" s="35">
        <v>174.7</v>
      </c>
      <c r="AB341" s="35">
        <v>169.7</v>
      </c>
      <c r="AC341" s="35">
        <v>171.8</v>
      </c>
      <c r="AD341" s="35">
        <v>174.3</v>
      </c>
    </row>
    <row r="342" spans="1:30" x14ac:dyDescent="0.3">
      <c r="A342" s="35" t="s">
        <v>33</v>
      </c>
      <c r="B342" s="35">
        <v>2022</v>
      </c>
      <c r="C342" s="35" t="s">
        <v>40</v>
      </c>
      <c r="D342" s="35">
        <v>159.30000000000001</v>
      </c>
      <c r="E342" s="35">
        <v>217.1</v>
      </c>
      <c r="F342" s="35">
        <v>176.6</v>
      </c>
      <c r="G342" s="35">
        <v>167.1</v>
      </c>
      <c r="H342" s="35">
        <v>184.8</v>
      </c>
      <c r="I342" s="35">
        <v>179.5</v>
      </c>
      <c r="J342" s="35">
        <v>208.5</v>
      </c>
      <c r="K342" s="35">
        <v>164</v>
      </c>
      <c r="L342" s="35">
        <v>121.5</v>
      </c>
      <c r="M342" s="35">
        <v>186.3</v>
      </c>
      <c r="N342" s="35">
        <v>159.80000000000001</v>
      </c>
      <c r="O342" s="35">
        <v>187.7</v>
      </c>
      <c r="P342" s="35">
        <v>179.4</v>
      </c>
      <c r="Q342" s="35">
        <v>198.6</v>
      </c>
      <c r="R342" s="35">
        <v>172.7</v>
      </c>
      <c r="S342" s="35">
        <v>158.69999999999999</v>
      </c>
      <c r="T342" s="35">
        <v>170.6</v>
      </c>
      <c r="U342" s="35">
        <v>167.8</v>
      </c>
      <c r="V342" s="35">
        <v>179.5</v>
      </c>
      <c r="W342" s="35">
        <v>163.1</v>
      </c>
      <c r="X342" s="35">
        <v>171.7</v>
      </c>
      <c r="Y342" s="35">
        <v>157.4</v>
      </c>
      <c r="Z342" s="35">
        <v>164.6</v>
      </c>
      <c r="AA342" s="35">
        <v>169.1</v>
      </c>
      <c r="AB342" s="35">
        <v>169.8</v>
      </c>
      <c r="AC342" s="35">
        <v>164.7</v>
      </c>
      <c r="AD342" s="35">
        <v>172.3</v>
      </c>
    </row>
    <row r="343" spans="1:30" x14ac:dyDescent="0.3">
      <c r="A343" s="35" t="s">
        <v>34</v>
      </c>
      <c r="B343" s="35">
        <v>2022</v>
      </c>
      <c r="C343" s="35" t="s">
        <v>40</v>
      </c>
      <c r="D343" s="35">
        <v>156.5</v>
      </c>
      <c r="E343" s="35">
        <v>213</v>
      </c>
      <c r="F343" s="35">
        <v>175.2</v>
      </c>
      <c r="G343" s="35">
        <v>166.6</v>
      </c>
      <c r="H343" s="35">
        <v>195.8</v>
      </c>
      <c r="I343" s="35">
        <v>174.2</v>
      </c>
      <c r="J343" s="35">
        <v>182.1</v>
      </c>
      <c r="K343" s="35">
        <v>164.3</v>
      </c>
      <c r="L343" s="35">
        <v>120</v>
      </c>
      <c r="M343" s="35">
        <v>190</v>
      </c>
      <c r="N343" s="35">
        <v>168.4</v>
      </c>
      <c r="O343" s="35">
        <v>185.2</v>
      </c>
      <c r="P343" s="35">
        <v>175</v>
      </c>
      <c r="Q343" s="35">
        <v>194.6</v>
      </c>
      <c r="R343" s="35">
        <v>178.3</v>
      </c>
      <c r="S343" s="35">
        <v>171.3</v>
      </c>
      <c r="T343" s="35">
        <v>177.3</v>
      </c>
      <c r="U343" s="35">
        <v>167.8</v>
      </c>
      <c r="V343" s="35">
        <v>179.6</v>
      </c>
      <c r="W343" s="35">
        <v>167.4</v>
      </c>
      <c r="X343" s="35">
        <v>176.1</v>
      </c>
      <c r="Y343" s="35">
        <v>161.6</v>
      </c>
      <c r="Z343" s="35">
        <v>166.3</v>
      </c>
      <c r="AA343" s="35">
        <v>171.4</v>
      </c>
      <c r="AB343" s="35">
        <v>169.7</v>
      </c>
      <c r="AC343" s="35">
        <v>168.4</v>
      </c>
      <c r="AD343" s="35">
        <v>173.4</v>
      </c>
    </row>
    <row r="344" spans="1:30" x14ac:dyDescent="0.3">
      <c r="A344" s="35" t="s">
        <v>30</v>
      </c>
      <c r="B344" s="35">
        <v>2022</v>
      </c>
      <c r="C344" s="35" t="s">
        <v>41</v>
      </c>
      <c r="D344" s="35">
        <v>159.5</v>
      </c>
      <c r="E344" s="35">
        <v>204.1</v>
      </c>
      <c r="F344" s="35">
        <v>168.3</v>
      </c>
      <c r="G344" s="35">
        <v>167.9</v>
      </c>
      <c r="H344" s="35">
        <v>198.1</v>
      </c>
      <c r="I344" s="35">
        <v>169.2</v>
      </c>
      <c r="J344" s="35">
        <v>173.1</v>
      </c>
      <c r="K344" s="35">
        <v>167.1</v>
      </c>
      <c r="L344" s="35">
        <v>120.2</v>
      </c>
      <c r="M344" s="35">
        <v>195.6</v>
      </c>
      <c r="N344" s="35">
        <v>174.8</v>
      </c>
      <c r="O344" s="35">
        <v>184</v>
      </c>
      <c r="P344" s="35">
        <v>173.9</v>
      </c>
      <c r="Q344" s="35">
        <v>193.7</v>
      </c>
      <c r="R344" s="35">
        <v>183.2</v>
      </c>
      <c r="S344" s="35">
        <v>181.7</v>
      </c>
      <c r="T344" s="35">
        <v>183</v>
      </c>
      <c r="U344" s="35" t="s">
        <v>32</v>
      </c>
      <c r="V344" s="35">
        <v>179.1</v>
      </c>
      <c r="W344" s="35">
        <v>172.3</v>
      </c>
      <c r="X344" s="35">
        <v>179.4</v>
      </c>
      <c r="Y344" s="35">
        <v>166.6</v>
      </c>
      <c r="Z344" s="35">
        <v>169.3</v>
      </c>
      <c r="AA344" s="35">
        <v>175.7</v>
      </c>
      <c r="AB344" s="35">
        <v>171.1</v>
      </c>
      <c r="AC344" s="35">
        <v>172.6</v>
      </c>
      <c r="AD344" s="35">
        <v>175.3</v>
      </c>
    </row>
    <row r="345" spans="1:30" x14ac:dyDescent="0.3">
      <c r="A345" s="35" t="s">
        <v>33</v>
      </c>
      <c r="B345" s="35">
        <v>2022</v>
      </c>
      <c r="C345" s="35" t="s">
        <v>41</v>
      </c>
      <c r="D345" s="35">
        <v>162.1</v>
      </c>
      <c r="E345" s="35">
        <v>210.9</v>
      </c>
      <c r="F345" s="35">
        <v>170.6</v>
      </c>
      <c r="G345" s="35">
        <v>168.4</v>
      </c>
      <c r="H345" s="35">
        <v>182.5</v>
      </c>
      <c r="I345" s="35">
        <v>177.1</v>
      </c>
      <c r="J345" s="35">
        <v>213.1</v>
      </c>
      <c r="K345" s="35">
        <v>167.3</v>
      </c>
      <c r="L345" s="35">
        <v>122.2</v>
      </c>
      <c r="M345" s="35">
        <v>189.7</v>
      </c>
      <c r="N345" s="35">
        <v>160.5</v>
      </c>
      <c r="O345" s="35">
        <v>188.9</v>
      </c>
      <c r="P345" s="35">
        <v>180.4</v>
      </c>
      <c r="Q345" s="35">
        <v>198.7</v>
      </c>
      <c r="R345" s="35">
        <v>173.7</v>
      </c>
      <c r="S345" s="35">
        <v>160</v>
      </c>
      <c r="T345" s="35">
        <v>171.6</v>
      </c>
      <c r="U345" s="35">
        <v>169</v>
      </c>
      <c r="V345" s="35">
        <v>178.4</v>
      </c>
      <c r="W345" s="35">
        <v>164.2</v>
      </c>
      <c r="X345" s="35">
        <v>172.6</v>
      </c>
      <c r="Y345" s="35">
        <v>157.69999999999999</v>
      </c>
      <c r="Z345" s="35">
        <v>165.1</v>
      </c>
      <c r="AA345" s="35">
        <v>169.9</v>
      </c>
      <c r="AB345" s="35">
        <v>171.4</v>
      </c>
      <c r="AC345" s="35">
        <v>165.4</v>
      </c>
      <c r="AD345" s="35">
        <v>173.1</v>
      </c>
    </row>
    <row r="346" spans="1:30" x14ac:dyDescent="0.3">
      <c r="A346" s="35" t="s">
        <v>34</v>
      </c>
      <c r="B346" s="35">
        <v>2022</v>
      </c>
      <c r="C346" s="35" t="s">
        <v>41</v>
      </c>
      <c r="D346" s="35">
        <v>160.30000000000001</v>
      </c>
      <c r="E346" s="35">
        <v>206.5</v>
      </c>
      <c r="F346" s="35">
        <v>169.2</v>
      </c>
      <c r="G346" s="35">
        <v>168.1</v>
      </c>
      <c r="H346" s="35">
        <v>192.4</v>
      </c>
      <c r="I346" s="35">
        <v>172.9</v>
      </c>
      <c r="J346" s="35">
        <v>186.7</v>
      </c>
      <c r="K346" s="35">
        <v>167.2</v>
      </c>
      <c r="L346" s="35">
        <v>120.9</v>
      </c>
      <c r="M346" s="35">
        <v>193.6</v>
      </c>
      <c r="N346" s="35">
        <v>168.8</v>
      </c>
      <c r="O346" s="35">
        <v>186.3</v>
      </c>
      <c r="P346" s="35">
        <v>176.3</v>
      </c>
      <c r="Q346" s="35">
        <v>195</v>
      </c>
      <c r="R346" s="35">
        <v>179.5</v>
      </c>
      <c r="S346" s="35">
        <v>172.7</v>
      </c>
      <c r="T346" s="35">
        <v>178.5</v>
      </c>
      <c r="U346" s="35">
        <v>169</v>
      </c>
      <c r="V346" s="35">
        <v>178.8</v>
      </c>
      <c r="W346" s="35">
        <v>168.5</v>
      </c>
      <c r="X346" s="35">
        <v>176.8</v>
      </c>
      <c r="Y346" s="35">
        <v>161.9</v>
      </c>
      <c r="Z346" s="35">
        <v>166.9</v>
      </c>
      <c r="AA346" s="35">
        <v>172.3</v>
      </c>
      <c r="AB346" s="35">
        <v>171.2</v>
      </c>
      <c r="AC346" s="35">
        <v>169.1</v>
      </c>
      <c r="AD346" s="35">
        <v>174.3</v>
      </c>
    </row>
    <row r="347" spans="1:30" x14ac:dyDescent="0.3">
      <c r="A347" s="35" t="s">
        <v>30</v>
      </c>
      <c r="B347" s="35">
        <v>2022</v>
      </c>
      <c r="C347" s="35" t="s">
        <v>42</v>
      </c>
      <c r="D347" s="35">
        <v>162.9</v>
      </c>
      <c r="E347" s="35">
        <v>206.7</v>
      </c>
      <c r="F347" s="35">
        <v>169</v>
      </c>
      <c r="G347" s="35">
        <v>169.5</v>
      </c>
      <c r="H347" s="35">
        <v>194.1</v>
      </c>
      <c r="I347" s="35">
        <v>164.1</v>
      </c>
      <c r="J347" s="35">
        <v>176.9</v>
      </c>
      <c r="K347" s="35">
        <v>169</v>
      </c>
      <c r="L347" s="35">
        <v>120.8</v>
      </c>
      <c r="M347" s="35">
        <v>199.1</v>
      </c>
      <c r="N347" s="35">
        <v>175.4</v>
      </c>
      <c r="O347" s="35">
        <v>184.8</v>
      </c>
      <c r="P347" s="35">
        <v>175.5</v>
      </c>
      <c r="Q347" s="35">
        <v>194.5</v>
      </c>
      <c r="R347" s="35">
        <v>184.7</v>
      </c>
      <c r="S347" s="35">
        <v>183.3</v>
      </c>
      <c r="T347" s="35">
        <v>184.5</v>
      </c>
      <c r="U347" s="35" t="s">
        <v>32</v>
      </c>
      <c r="V347" s="35">
        <v>179.7</v>
      </c>
      <c r="W347" s="35">
        <v>173.6</v>
      </c>
      <c r="X347" s="35">
        <v>180.2</v>
      </c>
      <c r="Y347" s="35">
        <v>166.9</v>
      </c>
      <c r="Z347" s="35">
        <v>170</v>
      </c>
      <c r="AA347" s="35">
        <v>176.2</v>
      </c>
      <c r="AB347" s="35">
        <v>170.8</v>
      </c>
      <c r="AC347" s="35">
        <v>173.1</v>
      </c>
      <c r="AD347" s="35">
        <v>176.4</v>
      </c>
    </row>
    <row r="348" spans="1:30" x14ac:dyDescent="0.3">
      <c r="A348" s="35" t="s">
        <v>33</v>
      </c>
      <c r="B348" s="35">
        <v>2022</v>
      </c>
      <c r="C348" s="35" t="s">
        <v>42</v>
      </c>
      <c r="D348" s="35">
        <v>164.9</v>
      </c>
      <c r="E348" s="35">
        <v>213.7</v>
      </c>
      <c r="F348" s="35">
        <v>170.9</v>
      </c>
      <c r="G348" s="35">
        <v>170.1</v>
      </c>
      <c r="H348" s="35">
        <v>179.3</v>
      </c>
      <c r="I348" s="35">
        <v>167.5</v>
      </c>
      <c r="J348" s="35">
        <v>220.8</v>
      </c>
      <c r="K348" s="35">
        <v>169.2</v>
      </c>
      <c r="L348" s="35">
        <v>123.1</v>
      </c>
      <c r="M348" s="35">
        <v>193.6</v>
      </c>
      <c r="N348" s="35">
        <v>161.1</v>
      </c>
      <c r="O348" s="35">
        <v>190.4</v>
      </c>
      <c r="P348" s="35">
        <v>181.8</v>
      </c>
      <c r="Q348" s="35">
        <v>199.7</v>
      </c>
      <c r="R348" s="35">
        <v>175</v>
      </c>
      <c r="S348" s="35">
        <v>161.69999999999999</v>
      </c>
      <c r="T348" s="35">
        <v>173</v>
      </c>
      <c r="U348" s="35">
        <v>169.5</v>
      </c>
      <c r="V348" s="35">
        <v>179.2</v>
      </c>
      <c r="W348" s="35">
        <v>165</v>
      </c>
      <c r="X348" s="35">
        <v>173.8</v>
      </c>
      <c r="Y348" s="35">
        <v>158.19999999999999</v>
      </c>
      <c r="Z348" s="35">
        <v>165.8</v>
      </c>
      <c r="AA348" s="35">
        <v>170.9</v>
      </c>
      <c r="AB348" s="35">
        <v>171.1</v>
      </c>
      <c r="AC348" s="35">
        <v>166.1</v>
      </c>
      <c r="AD348" s="35">
        <v>174.1</v>
      </c>
    </row>
    <row r="349" spans="1:30" x14ac:dyDescent="0.3">
      <c r="A349" s="35" t="s">
        <v>34</v>
      </c>
      <c r="B349" s="35">
        <v>2022</v>
      </c>
      <c r="C349" s="35" t="s">
        <v>42</v>
      </c>
      <c r="D349" s="35">
        <v>163.5</v>
      </c>
      <c r="E349" s="35">
        <v>209.2</v>
      </c>
      <c r="F349" s="35">
        <v>169.7</v>
      </c>
      <c r="G349" s="35">
        <v>169.7</v>
      </c>
      <c r="H349" s="35">
        <v>188.7</v>
      </c>
      <c r="I349" s="35">
        <v>165.7</v>
      </c>
      <c r="J349" s="35">
        <v>191.8</v>
      </c>
      <c r="K349" s="35">
        <v>169.1</v>
      </c>
      <c r="L349" s="35">
        <v>121.6</v>
      </c>
      <c r="M349" s="35">
        <v>197.3</v>
      </c>
      <c r="N349" s="35">
        <v>169.4</v>
      </c>
      <c r="O349" s="35">
        <v>187.4</v>
      </c>
      <c r="P349" s="35">
        <v>177.8</v>
      </c>
      <c r="Q349" s="35">
        <v>195.9</v>
      </c>
      <c r="R349" s="35">
        <v>180.9</v>
      </c>
      <c r="S349" s="35">
        <v>174.3</v>
      </c>
      <c r="T349" s="35">
        <v>179.9</v>
      </c>
      <c r="U349" s="35">
        <v>169.5</v>
      </c>
      <c r="V349" s="35">
        <v>179.5</v>
      </c>
      <c r="W349" s="35">
        <v>169.5</v>
      </c>
      <c r="X349" s="35">
        <v>177.8</v>
      </c>
      <c r="Y349" s="35">
        <v>162.30000000000001</v>
      </c>
      <c r="Z349" s="35">
        <v>167.6</v>
      </c>
      <c r="AA349" s="35">
        <v>173.1</v>
      </c>
      <c r="AB349" s="35">
        <v>170.9</v>
      </c>
      <c r="AC349" s="35">
        <v>169.7</v>
      </c>
      <c r="AD349" s="35">
        <v>175.3</v>
      </c>
    </row>
    <row r="350" spans="1:30" x14ac:dyDescent="0.3">
      <c r="A350" s="35" t="s">
        <v>30</v>
      </c>
      <c r="B350" s="35">
        <v>2022</v>
      </c>
      <c r="C350" s="35" t="s">
        <v>43</v>
      </c>
      <c r="D350" s="35">
        <v>164.7</v>
      </c>
      <c r="E350" s="35">
        <v>208.8</v>
      </c>
      <c r="F350" s="35">
        <v>170.3</v>
      </c>
      <c r="G350" s="35">
        <v>170.9</v>
      </c>
      <c r="H350" s="35">
        <v>191.6</v>
      </c>
      <c r="I350" s="35">
        <v>162.19999999999999</v>
      </c>
      <c r="J350" s="35">
        <v>184.8</v>
      </c>
      <c r="K350" s="35">
        <v>169.7</v>
      </c>
      <c r="L350" s="35">
        <v>121.1</v>
      </c>
      <c r="M350" s="35">
        <v>201.6</v>
      </c>
      <c r="N350" s="35">
        <v>175.8</v>
      </c>
      <c r="O350" s="35">
        <v>185.6</v>
      </c>
      <c r="P350" s="35">
        <v>177.4</v>
      </c>
      <c r="Q350" s="35">
        <v>194.9</v>
      </c>
      <c r="R350" s="35">
        <v>186.1</v>
      </c>
      <c r="S350" s="35">
        <v>184.4</v>
      </c>
      <c r="T350" s="35">
        <v>185.9</v>
      </c>
      <c r="U350" s="35" t="s">
        <v>32</v>
      </c>
      <c r="V350" s="35">
        <v>180.8</v>
      </c>
      <c r="W350" s="35">
        <v>174.4</v>
      </c>
      <c r="X350" s="35">
        <v>181.2</v>
      </c>
      <c r="Y350" s="35">
        <v>167.4</v>
      </c>
      <c r="Z350" s="35">
        <v>170.6</v>
      </c>
      <c r="AA350" s="35">
        <v>176.5</v>
      </c>
      <c r="AB350" s="35">
        <v>172</v>
      </c>
      <c r="AC350" s="35">
        <v>173.9</v>
      </c>
      <c r="AD350" s="35">
        <v>177.9</v>
      </c>
    </row>
    <row r="351" spans="1:30" x14ac:dyDescent="0.3">
      <c r="A351" s="35" t="s">
        <v>33</v>
      </c>
      <c r="B351" s="35">
        <v>2022</v>
      </c>
      <c r="C351" s="35" t="s">
        <v>43</v>
      </c>
      <c r="D351" s="35">
        <v>166.4</v>
      </c>
      <c r="E351" s="35">
        <v>214.9</v>
      </c>
      <c r="F351" s="35">
        <v>171.9</v>
      </c>
      <c r="G351" s="35">
        <v>171</v>
      </c>
      <c r="H351" s="35">
        <v>177.7</v>
      </c>
      <c r="I351" s="35">
        <v>165.7</v>
      </c>
      <c r="J351" s="35">
        <v>228.6</v>
      </c>
      <c r="K351" s="35">
        <v>169.9</v>
      </c>
      <c r="L351" s="35">
        <v>123.4</v>
      </c>
      <c r="M351" s="35">
        <v>196.4</v>
      </c>
      <c r="N351" s="35">
        <v>161.6</v>
      </c>
      <c r="O351" s="35">
        <v>191.5</v>
      </c>
      <c r="P351" s="35">
        <v>183.3</v>
      </c>
      <c r="Q351" s="35">
        <v>200.1</v>
      </c>
      <c r="R351" s="35">
        <v>175.5</v>
      </c>
      <c r="S351" s="35">
        <v>162.6</v>
      </c>
      <c r="T351" s="35">
        <v>173.6</v>
      </c>
      <c r="U351" s="35">
        <v>171.2</v>
      </c>
      <c r="V351" s="35">
        <v>180</v>
      </c>
      <c r="W351" s="35">
        <v>166</v>
      </c>
      <c r="X351" s="35">
        <v>174.7</v>
      </c>
      <c r="Y351" s="35">
        <v>158.80000000000001</v>
      </c>
      <c r="Z351" s="35">
        <v>166.3</v>
      </c>
      <c r="AA351" s="35">
        <v>171.2</v>
      </c>
      <c r="AB351" s="35">
        <v>172.3</v>
      </c>
      <c r="AC351" s="35">
        <v>166.8</v>
      </c>
      <c r="AD351" s="35">
        <v>175.3</v>
      </c>
    </row>
    <row r="352" spans="1:30" x14ac:dyDescent="0.3">
      <c r="A352" s="35" t="s">
        <v>34</v>
      </c>
      <c r="B352" s="35">
        <v>2022</v>
      </c>
      <c r="C352" s="35" t="s">
        <v>43</v>
      </c>
      <c r="D352" s="35">
        <v>165.2</v>
      </c>
      <c r="E352" s="35">
        <v>210.9</v>
      </c>
      <c r="F352" s="35">
        <v>170.9</v>
      </c>
      <c r="G352" s="35">
        <v>170.9</v>
      </c>
      <c r="H352" s="35">
        <v>186.5</v>
      </c>
      <c r="I352" s="35">
        <v>163.80000000000001</v>
      </c>
      <c r="J352" s="35">
        <v>199.7</v>
      </c>
      <c r="K352" s="35">
        <v>169.8</v>
      </c>
      <c r="L352" s="35">
        <v>121.9</v>
      </c>
      <c r="M352" s="35">
        <v>199.9</v>
      </c>
      <c r="N352" s="35">
        <v>169.9</v>
      </c>
      <c r="O352" s="35">
        <v>188.3</v>
      </c>
      <c r="P352" s="35">
        <v>179.6</v>
      </c>
      <c r="Q352" s="35">
        <v>196.3</v>
      </c>
      <c r="R352" s="35">
        <v>181.9</v>
      </c>
      <c r="S352" s="35">
        <v>175.3</v>
      </c>
      <c r="T352" s="35">
        <v>181</v>
      </c>
      <c r="U352" s="35">
        <v>171.2</v>
      </c>
      <c r="V352" s="35">
        <v>180.5</v>
      </c>
      <c r="W352" s="35">
        <v>170.4</v>
      </c>
      <c r="X352" s="35">
        <v>178.7</v>
      </c>
      <c r="Y352" s="35">
        <v>162.9</v>
      </c>
      <c r="Z352" s="35">
        <v>168.2</v>
      </c>
      <c r="AA352" s="35">
        <v>173.4</v>
      </c>
      <c r="AB352" s="35">
        <v>172.1</v>
      </c>
      <c r="AC352" s="35">
        <v>170.5</v>
      </c>
      <c r="AD352" s="35">
        <v>176.7</v>
      </c>
    </row>
    <row r="353" spans="1:30" x14ac:dyDescent="0.3">
      <c r="A353" s="35" t="s">
        <v>30</v>
      </c>
      <c r="B353" s="35">
        <v>2022</v>
      </c>
      <c r="C353" s="35" t="s">
        <v>44</v>
      </c>
      <c r="D353" s="35">
        <v>166.9</v>
      </c>
      <c r="E353" s="35">
        <v>207.2</v>
      </c>
      <c r="F353" s="35">
        <v>180.2</v>
      </c>
      <c r="G353" s="35">
        <v>172.3</v>
      </c>
      <c r="H353" s="35">
        <v>194</v>
      </c>
      <c r="I353" s="35">
        <v>159.1</v>
      </c>
      <c r="J353" s="35">
        <v>171.6</v>
      </c>
      <c r="K353" s="35">
        <v>170.2</v>
      </c>
      <c r="L353" s="35">
        <v>121.5</v>
      </c>
      <c r="M353" s="35">
        <v>204.8</v>
      </c>
      <c r="N353" s="35">
        <v>176.4</v>
      </c>
      <c r="O353" s="35">
        <v>186.9</v>
      </c>
      <c r="P353" s="35">
        <v>176.6</v>
      </c>
      <c r="Q353" s="35">
        <v>195.5</v>
      </c>
      <c r="R353" s="35">
        <v>187.2</v>
      </c>
      <c r="S353" s="35">
        <v>185.2</v>
      </c>
      <c r="T353" s="35">
        <v>186.9</v>
      </c>
      <c r="U353" s="35" t="s">
        <v>32</v>
      </c>
      <c r="V353" s="35">
        <v>181.9</v>
      </c>
      <c r="W353" s="35">
        <v>175.5</v>
      </c>
      <c r="X353" s="35">
        <v>182.3</v>
      </c>
      <c r="Y353" s="35">
        <v>167.5</v>
      </c>
      <c r="Z353" s="35">
        <v>170.8</v>
      </c>
      <c r="AA353" s="35">
        <v>176.9</v>
      </c>
      <c r="AB353" s="35">
        <v>173.4</v>
      </c>
      <c r="AC353" s="35">
        <v>174.6</v>
      </c>
      <c r="AD353" s="35">
        <v>177.8</v>
      </c>
    </row>
    <row r="354" spans="1:30" x14ac:dyDescent="0.3">
      <c r="A354" s="35" t="s">
        <v>33</v>
      </c>
      <c r="B354" s="35">
        <v>2022</v>
      </c>
      <c r="C354" s="35" t="s">
        <v>44</v>
      </c>
      <c r="D354" s="35">
        <v>168.4</v>
      </c>
      <c r="E354" s="35">
        <v>213.4</v>
      </c>
      <c r="F354" s="35">
        <v>183.2</v>
      </c>
      <c r="G354" s="35">
        <v>172.3</v>
      </c>
      <c r="H354" s="35">
        <v>180</v>
      </c>
      <c r="I354" s="35">
        <v>162.6</v>
      </c>
      <c r="J354" s="35">
        <v>205.5</v>
      </c>
      <c r="K354" s="35">
        <v>171</v>
      </c>
      <c r="L354" s="35">
        <v>123.4</v>
      </c>
      <c r="M354" s="35">
        <v>198.8</v>
      </c>
      <c r="N354" s="35">
        <v>162.1</v>
      </c>
      <c r="O354" s="35">
        <v>192.4</v>
      </c>
      <c r="P354" s="35">
        <v>181.3</v>
      </c>
      <c r="Q354" s="35">
        <v>200.6</v>
      </c>
      <c r="R354" s="35">
        <v>176.7</v>
      </c>
      <c r="S354" s="35">
        <v>163.5</v>
      </c>
      <c r="T354" s="35">
        <v>174.7</v>
      </c>
      <c r="U354" s="35">
        <v>171.8</v>
      </c>
      <c r="V354" s="35">
        <v>180.3</v>
      </c>
      <c r="W354" s="35">
        <v>166.9</v>
      </c>
      <c r="X354" s="35">
        <v>175.8</v>
      </c>
      <c r="Y354" s="35">
        <v>158.9</v>
      </c>
      <c r="Z354" s="35">
        <v>166.7</v>
      </c>
      <c r="AA354" s="35">
        <v>171.5</v>
      </c>
      <c r="AB354" s="35">
        <v>173.8</v>
      </c>
      <c r="AC354" s="35">
        <v>167.4</v>
      </c>
      <c r="AD354" s="35">
        <v>174.1</v>
      </c>
    </row>
    <row r="355" spans="1:30" x14ac:dyDescent="0.3">
      <c r="A355" s="35" t="s">
        <v>34</v>
      </c>
      <c r="B355" s="35">
        <v>2022</v>
      </c>
      <c r="C355" s="35" t="s">
        <v>44</v>
      </c>
      <c r="D355" s="35">
        <v>167.4</v>
      </c>
      <c r="E355" s="35">
        <v>209.4</v>
      </c>
      <c r="F355" s="35">
        <v>181.4</v>
      </c>
      <c r="G355" s="35">
        <v>172.3</v>
      </c>
      <c r="H355" s="35">
        <v>188.9</v>
      </c>
      <c r="I355" s="35">
        <v>160.69999999999999</v>
      </c>
      <c r="J355" s="35">
        <v>183.1</v>
      </c>
      <c r="K355" s="35">
        <v>170.5</v>
      </c>
      <c r="L355" s="35">
        <v>122.1</v>
      </c>
      <c r="M355" s="35">
        <v>202.8</v>
      </c>
      <c r="N355" s="35">
        <v>170.4</v>
      </c>
      <c r="O355" s="35">
        <v>189.5</v>
      </c>
      <c r="P355" s="35">
        <v>178.3</v>
      </c>
      <c r="Q355" s="35">
        <v>196.9</v>
      </c>
      <c r="R355" s="35">
        <v>183.1</v>
      </c>
      <c r="S355" s="35">
        <v>176.2</v>
      </c>
      <c r="T355" s="35">
        <v>182.1</v>
      </c>
      <c r="U355" s="35">
        <v>171.8</v>
      </c>
      <c r="V355" s="35">
        <v>181.3</v>
      </c>
      <c r="W355" s="35">
        <v>171.4</v>
      </c>
      <c r="X355" s="35">
        <v>179.8</v>
      </c>
      <c r="Y355" s="35">
        <v>163</v>
      </c>
      <c r="Z355" s="35">
        <v>168.5</v>
      </c>
      <c r="AA355" s="35">
        <v>173.7</v>
      </c>
      <c r="AB355" s="35">
        <v>173.6</v>
      </c>
      <c r="AC355" s="35">
        <v>171.1</v>
      </c>
      <c r="AD355" s="35">
        <v>176.5</v>
      </c>
    </row>
    <row r="356" spans="1:30" x14ac:dyDescent="0.3">
      <c r="A356" s="35" t="s">
        <v>30</v>
      </c>
      <c r="B356" s="35">
        <v>2022</v>
      </c>
      <c r="C356" s="35" t="s">
        <v>45</v>
      </c>
      <c r="D356" s="35">
        <v>168.8</v>
      </c>
      <c r="E356" s="35">
        <v>206.9</v>
      </c>
      <c r="F356" s="35">
        <v>189.1</v>
      </c>
      <c r="G356" s="35">
        <v>173.4</v>
      </c>
      <c r="H356" s="35">
        <v>193.9</v>
      </c>
      <c r="I356" s="35">
        <v>156.69999999999999</v>
      </c>
      <c r="J356" s="35">
        <v>150.19999999999999</v>
      </c>
      <c r="K356" s="35">
        <v>170.5</v>
      </c>
      <c r="L356" s="35">
        <v>121.2</v>
      </c>
      <c r="M356" s="35">
        <v>207.5</v>
      </c>
      <c r="N356" s="35">
        <v>176.8</v>
      </c>
      <c r="O356" s="35">
        <v>187.7</v>
      </c>
      <c r="P356" s="35">
        <v>174.4</v>
      </c>
      <c r="Q356" s="35">
        <v>195.9</v>
      </c>
      <c r="R356" s="35">
        <v>188.1</v>
      </c>
      <c r="S356" s="35">
        <v>185.9</v>
      </c>
      <c r="T356" s="35">
        <v>187.8</v>
      </c>
      <c r="U356" s="35" t="s">
        <v>32</v>
      </c>
      <c r="V356" s="35">
        <v>182.8</v>
      </c>
      <c r="W356" s="35">
        <v>176.4</v>
      </c>
      <c r="X356" s="35">
        <v>183.5</v>
      </c>
      <c r="Y356" s="35">
        <v>167.8</v>
      </c>
      <c r="Z356" s="35">
        <v>171.2</v>
      </c>
      <c r="AA356" s="35">
        <v>177.3</v>
      </c>
      <c r="AB356" s="35">
        <v>175.7</v>
      </c>
      <c r="AC356" s="35">
        <v>175.5</v>
      </c>
      <c r="AD356" s="35">
        <v>177.1</v>
      </c>
    </row>
    <row r="357" spans="1:30" x14ac:dyDescent="0.3">
      <c r="A357" s="35" t="s">
        <v>33</v>
      </c>
      <c r="B357" s="35">
        <v>2022</v>
      </c>
      <c r="C357" s="35" t="s">
        <v>45</v>
      </c>
      <c r="D357" s="35">
        <v>170.2</v>
      </c>
      <c r="E357" s="35">
        <v>212.9</v>
      </c>
      <c r="F357" s="35">
        <v>191.9</v>
      </c>
      <c r="G357" s="35">
        <v>173.9</v>
      </c>
      <c r="H357" s="35">
        <v>179.1</v>
      </c>
      <c r="I357" s="35">
        <v>159.5</v>
      </c>
      <c r="J357" s="35">
        <v>178.7</v>
      </c>
      <c r="K357" s="35">
        <v>171.3</v>
      </c>
      <c r="L357" s="35">
        <v>123.1</v>
      </c>
      <c r="M357" s="35">
        <v>200.5</v>
      </c>
      <c r="N357" s="35">
        <v>162.80000000000001</v>
      </c>
      <c r="O357" s="35">
        <v>193.3</v>
      </c>
      <c r="P357" s="35">
        <v>178.6</v>
      </c>
      <c r="Q357" s="35">
        <v>201.1</v>
      </c>
      <c r="R357" s="35">
        <v>177.7</v>
      </c>
      <c r="S357" s="35">
        <v>164.5</v>
      </c>
      <c r="T357" s="35">
        <v>175.7</v>
      </c>
      <c r="U357" s="35">
        <v>170.7</v>
      </c>
      <c r="V357" s="35">
        <v>180.6</v>
      </c>
      <c r="W357" s="35">
        <v>167.3</v>
      </c>
      <c r="X357" s="35">
        <v>177.2</v>
      </c>
      <c r="Y357" s="35">
        <v>159.4</v>
      </c>
      <c r="Z357" s="35">
        <v>167.1</v>
      </c>
      <c r="AA357" s="35">
        <v>171.8</v>
      </c>
      <c r="AB357" s="35">
        <v>176</v>
      </c>
      <c r="AC357" s="35">
        <v>168.2</v>
      </c>
      <c r="AD357" s="35">
        <v>174.1</v>
      </c>
    </row>
    <row r="358" spans="1:30" x14ac:dyDescent="0.3">
      <c r="A358" s="35" t="s">
        <v>34</v>
      </c>
      <c r="B358" s="35">
        <v>2022</v>
      </c>
      <c r="C358" s="35" t="s">
        <v>45</v>
      </c>
      <c r="D358" s="35">
        <v>169.2</v>
      </c>
      <c r="E358" s="35">
        <v>209</v>
      </c>
      <c r="F358" s="35">
        <v>190.2</v>
      </c>
      <c r="G358" s="35">
        <v>173.6</v>
      </c>
      <c r="H358" s="35">
        <v>188.5</v>
      </c>
      <c r="I358" s="35">
        <v>158</v>
      </c>
      <c r="J358" s="35">
        <v>159.9</v>
      </c>
      <c r="K358" s="35">
        <v>170.8</v>
      </c>
      <c r="L358" s="35">
        <v>121.8</v>
      </c>
      <c r="M358" s="35">
        <v>205.2</v>
      </c>
      <c r="N358" s="35">
        <v>171</v>
      </c>
      <c r="O358" s="35">
        <v>190.3</v>
      </c>
      <c r="P358" s="35">
        <v>175.9</v>
      </c>
      <c r="Q358" s="35">
        <v>197.3</v>
      </c>
      <c r="R358" s="35">
        <v>184</v>
      </c>
      <c r="S358" s="35">
        <v>177</v>
      </c>
      <c r="T358" s="35">
        <v>183</v>
      </c>
      <c r="U358" s="35">
        <v>170.7</v>
      </c>
      <c r="V358" s="35">
        <v>182</v>
      </c>
      <c r="W358" s="35">
        <v>172.1</v>
      </c>
      <c r="X358" s="35">
        <v>181.1</v>
      </c>
      <c r="Y358" s="35">
        <v>163.4</v>
      </c>
      <c r="Z358" s="35">
        <v>168.9</v>
      </c>
      <c r="AA358" s="35">
        <v>174.1</v>
      </c>
      <c r="AB358" s="35">
        <v>175.8</v>
      </c>
      <c r="AC358" s="35">
        <v>172</v>
      </c>
      <c r="AD358" s="35">
        <v>175.7</v>
      </c>
    </row>
    <row r="359" spans="1:30" x14ac:dyDescent="0.3">
      <c r="A359" s="35" t="s">
        <v>30</v>
      </c>
      <c r="B359" s="35">
        <v>2023</v>
      </c>
      <c r="C359" s="35" t="s">
        <v>31</v>
      </c>
      <c r="D359" s="35">
        <v>174</v>
      </c>
      <c r="E359" s="35">
        <v>208.3</v>
      </c>
      <c r="F359" s="35">
        <v>192.9</v>
      </c>
      <c r="G359" s="35">
        <v>174.3</v>
      </c>
      <c r="H359" s="35">
        <v>192.6</v>
      </c>
      <c r="I359" s="35">
        <v>156.30000000000001</v>
      </c>
      <c r="J359" s="35">
        <v>142.9</v>
      </c>
      <c r="K359" s="35">
        <v>170.7</v>
      </c>
      <c r="L359" s="35">
        <v>120.3</v>
      </c>
      <c r="M359" s="35">
        <v>210.5</v>
      </c>
      <c r="N359" s="35">
        <v>176.9</v>
      </c>
      <c r="O359" s="35">
        <v>188.5</v>
      </c>
      <c r="P359" s="35">
        <v>175</v>
      </c>
      <c r="Q359" s="35">
        <v>196.9</v>
      </c>
      <c r="R359" s="35">
        <v>189</v>
      </c>
      <c r="S359" s="35">
        <v>186.3</v>
      </c>
      <c r="T359" s="35">
        <v>188.6</v>
      </c>
      <c r="U359" s="35" t="s">
        <v>32</v>
      </c>
      <c r="V359" s="35">
        <v>183.2</v>
      </c>
      <c r="W359" s="35">
        <v>177.2</v>
      </c>
      <c r="X359" s="35">
        <v>184.7</v>
      </c>
      <c r="Y359" s="35">
        <v>168.2</v>
      </c>
      <c r="Z359" s="35">
        <v>171.8</v>
      </c>
      <c r="AA359" s="35">
        <v>177.8</v>
      </c>
      <c r="AB359" s="35">
        <v>178.4</v>
      </c>
      <c r="AC359" s="35">
        <v>176.5</v>
      </c>
      <c r="AD359" s="35">
        <v>177.8</v>
      </c>
    </row>
    <row r="360" spans="1:30" x14ac:dyDescent="0.3">
      <c r="A360" s="35" t="s">
        <v>33</v>
      </c>
      <c r="B360" s="35">
        <v>2023</v>
      </c>
      <c r="C360" s="35" t="s">
        <v>31</v>
      </c>
      <c r="D360" s="35">
        <v>173.3</v>
      </c>
      <c r="E360" s="35">
        <v>215.2</v>
      </c>
      <c r="F360" s="35">
        <v>197</v>
      </c>
      <c r="G360" s="35">
        <v>175.2</v>
      </c>
      <c r="H360" s="35">
        <v>178</v>
      </c>
      <c r="I360" s="35">
        <v>160.5</v>
      </c>
      <c r="J360" s="35">
        <v>175.3</v>
      </c>
      <c r="K360" s="35">
        <v>171.2</v>
      </c>
      <c r="L360" s="35">
        <v>122.7</v>
      </c>
      <c r="M360" s="35">
        <v>204.3</v>
      </c>
      <c r="N360" s="35">
        <v>163.69999999999999</v>
      </c>
      <c r="O360" s="35">
        <v>194.3</v>
      </c>
      <c r="P360" s="35">
        <v>179.5</v>
      </c>
      <c r="Q360" s="35">
        <v>201.6</v>
      </c>
      <c r="R360" s="35">
        <v>178.7</v>
      </c>
      <c r="S360" s="35">
        <v>165.3</v>
      </c>
      <c r="T360" s="35">
        <v>176.6</v>
      </c>
      <c r="U360" s="35">
        <v>172.1</v>
      </c>
      <c r="V360" s="35">
        <v>180.1</v>
      </c>
      <c r="W360" s="35">
        <v>168</v>
      </c>
      <c r="X360" s="35">
        <v>178.5</v>
      </c>
      <c r="Y360" s="35">
        <v>159.5</v>
      </c>
      <c r="Z360" s="35">
        <v>167.8</v>
      </c>
      <c r="AA360" s="35">
        <v>171.8</v>
      </c>
      <c r="AB360" s="35">
        <v>178.8</v>
      </c>
      <c r="AC360" s="35">
        <v>168.9</v>
      </c>
      <c r="AD360" s="35">
        <v>174.9</v>
      </c>
    </row>
    <row r="361" spans="1:30" x14ac:dyDescent="0.3">
      <c r="A361" s="35" t="s">
        <v>34</v>
      </c>
      <c r="B361" s="35">
        <v>2023</v>
      </c>
      <c r="C361" s="35" t="s">
        <v>31</v>
      </c>
      <c r="D361" s="35">
        <v>173.8</v>
      </c>
      <c r="E361" s="35">
        <v>210.7</v>
      </c>
      <c r="F361" s="35">
        <v>194.5</v>
      </c>
      <c r="G361" s="35">
        <v>174.6</v>
      </c>
      <c r="H361" s="35">
        <v>187.2</v>
      </c>
      <c r="I361" s="35">
        <v>158.30000000000001</v>
      </c>
      <c r="J361" s="35">
        <v>153.9</v>
      </c>
      <c r="K361" s="35">
        <v>170.9</v>
      </c>
      <c r="L361" s="35">
        <v>121.1</v>
      </c>
      <c r="M361" s="35">
        <v>208.4</v>
      </c>
      <c r="N361" s="35">
        <v>171.4</v>
      </c>
      <c r="O361" s="35">
        <v>191.2</v>
      </c>
      <c r="P361" s="35">
        <v>176.7</v>
      </c>
      <c r="Q361" s="35">
        <v>198.2</v>
      </c>
      <c r="R361" s="35">
        <v>184.9</v>
      </c>
      <c r="S361" s="35">
        <v>177.6</v>
      </c>
      <c r="T361" s="35">
        <v>183.8</v>
      </c>
      <c r="U361" s="35">
        <v>172.1</v>
      </c>
      <c r="V361" s="35">
        <v>182</v>
      </c>
      <c r="W361" s="35">
        <v>172.9</v>
      </c>
      <c r="X361" s="35">
        <v>182.3</v>
      </c>
      <c r="Y361" s="35">
        <v>163.6</v>
      </c>
      <c r="Z361" s="35">
        <v>169.5</v>
      </c>
      <c r="AA361" s="35">
        <v>174.3</v>
      </c>
      <c r="AB361" s="35">
        <v>178.6</v>
      </c>
      <c r="AC361" s="35">
        <v>172.8</v>
      </c>
      <c r="AD361" s="35">
        <v>176.5</v>
      </c>
    </row>
    <row r="362" spans="1:30" x14ac:dyDescent="0.3">
      <c r="A362" s="35" t="s">
        <v>30</v>
      </c>
      <c r="B362" s="35">
        <v>2023</v>
      </c>
      <c r="C362" s="35" t="s">
        <v>35</v>
      </c>
      <c r="D362" s="35">
        <v>174.2</v>
      </c>
      <c r="E362" s="35">
        <v>205.2</v>
      </c>
      <c r="F362" s="35">
        <v>173.9</v>
      </c>
      <c r="G362" s="35">
        <v>177</v>
      </c>
      <c r="H362" s="35">
        <v>183.4</v>
      </c>
      <c r="I362" s="35">
        <v>167.2</v>
      </c>
      <c r="J362" s="35">
        <v>140.9</v>
      </c>
      <c r="K362" s="35">
        <v>170.4</v>
      </c>
      <c r="L362" s="35">
        <v>119.1</v>
      </c>
      <c r="M362" s="35">
        <v>212.1</v>
      </c>
      <c r="N362" s="35">
        <v>177.6</v>
      </c>
      <c r="O362" s="35">
        <v>189.9</v>
      </c>
      <c r="P362" s="35">
        <v>174.8</v>
      </c>
      <c r="Q362" s="35">
        <v>198.3</v>
      </c>
      <c r="R362" s="35">
        <v>190</v>
      </c>
      <c r="S362" s="35">
        <v>187</v>
      </c>
      <c r="T362" s="35">
        <v>189.6</v>
      </c>
      <c r="U362" s="35" t="s">
        <v>32</v>
      </c>
      <c r="V362" s="35">
        <v>181.6</v>
      </c>
      <c r="W362" s="35">
        <v>178.6</v>
      </c>
      <c r="X362" s="35">
        <v>186.6</v>
      </c>
      <c r="Y362" s="35">
        <v>169</v>
      </c>
      <c r="Z362" s="35">
        <v>172.8</v>
      </c>
      <c r="AA362" s="35">
        <v>178.5</v>
      </c>
      <c r="AB362" s="35">
        <v>180.7</v>
      </c>
      <c r="AC362" s="35">
        <v>177.9</v>
      </c>
      <c r="AD362" s="35">
        <v>178</v>
      </c>
    </row>
    <row r="363" spans="1:30" x14ac:dyDescent="0.3">
      <c r="A363" s="35" t="s">
        <v>33</v>
      </c>
      <c r="B363" s="35">
        <v>2023</v>
      </c>
      <c r="C363" s="35" t="s">
        <v>35</v>
      </c>
      <c r="D363" s="35">
        <v>174.7</v>
      </c>
      <c r="E363" s="35">
        <v>212.2</v>
      </c>
      <c r="F363" s="35">
        <v>177.2</v>
      </c>
      <c r="G363" s="35">
        <v>177.9</v>
      </c>
      <c r="H363" s="35">
        <v>172.2</v>
      </c>
      <c r="I363" s="35">
        <v>172.1</v>
      </c>
      <c r="J363" s="35">
        <v>175.8</v>
      </c>
      <c r="K363" s="35">
        <v>172.2</v>
      </c>
      <c r="L363" s="35">
        <v>121.9</v>
      </c>
      <c r="M363" s="35">
        <v>204.8</v>
      </c>
      <c r="N363" s="35">
        <v>164.9</v>
      </c>
      <c r="O363" s="35">
        <v>196.6</v>
      </c>
      <c r="P363" s="35">
        <v>180.7</v>
      </c>
      <c r="Q363" s="35">
        <v>202.7</v>
      </c>
      <c r="R363" s="35">
        <v>180.3</v>
      </c>
      <c r="S363" s="35">
        <v>167</v>
      </c>
      <c r="T363" s="35">
        <v>178.2</v>
      </c>
      <c r="U363" s="35">
        <v>173.5</v>
      </c>
      <c r="V363" s="35">
        <v>182.8</v>
      </c>
      <c r="W363" s="35">
        <v>169.2</v>
      </c>
      <c r="X363" s="35">
        <v>180.8</v>
      </c>
      <c r="Y363" s="35">
        <v>159.80000000000001</v>
      </c>
      <c r="Z363" s="35">
        <v>168.4</v>
      </c>
      <c r="AA363" s="35">
        <v>172.5</v>
      </c>
      <c r="AB363" s="35">
        <v>181.4</v>
      </c>
      <c r="AC363" s="35">
        <v>170</v>
      </c>
      <c r="AD363" s="35">
        <v>176.3</v>
      </c>
    </row>
    <row r="364" spans="1:30" x14ac:dyDescent="0.3">
      <c r="A364" s="35" t="s">
        <v>34</v>
      </c>
      <c r="B364" s="35">
        <v>2023</v>
      </c>
      <c r="C364" s="35" t="s">
        <v>35</v>
      </c>
      <c r="D364" s="35">
        <v>174.4</v>
      </c>
      <c r="E364" s="35">
        <v>207.7</v>
      </c>
      <c r="F364" s="35">
        <v>175.2</v>
      </c>
      <c r="G364" s="35">
        <v>177.3</v>
      </c>
      <c r="H364" s="35">
        <v>179.3</v>
      </c>
      <c r="I364" s="35">
        <v>169.5</v>
      </c>
      <c r="J364" s="35">
        <v>152.69999999999999</v>
      </c>
      <c r="K364" s="35">
        <v>171</v>
      </c>
      <c r="L364" s="35">
        <v>120</v>
      </c>
      <c r="M364" s="35">
        <v>209.7</v>
      </c>
      <c r="N364" s="35">
        <v>172.3</v>
      </c>
      <c r="O364" s="35">
        <v>193</v>
      </c>
      <c r="P364" s="35">
        <v>177</v>
      </c>
      <c r="Q364" s="35">
        <v>199.5</v>
      </c>
      <c r="R364" s="35">
        <v>186.2</v>
      </c>
      <c r="S364" s="35">
        <v>178.7</v>
      </c>
      <c r="T364" s="35">
        <v>185.1</v>
      </c>
      <c r="U364" s="35">
        <v>173.5</v>
      </c>
      <c r="V364" s="35">
        <v>182.1</v>
      </c>
      <c r="W364" s="35">
        <v>174.2</v>
      </c>
      <c r="X364" s="35">
        <v>184.4</v>
      </c>
      <c r="Y364" s="35">
        <v>164.2</v>
      </c>
      <c r="Z364" s="35">
        <v>170.3</v>
      </c>
      <c r="AA364" s="35">
        <v>175</v>
      </c>
      <c r="AB364" s="35">
        <v>181</v>
      </c>
      <c r="AC364" s="35">
        <v>174.1</v>
      </c>
      <c r="AD364" s="35">
        <v>177.2</v>
      </c>
    </row>
    <row r="365" spans="1:30" x14ac:dyDescent="0.3">
      <c r="A365" s="35" t="s">
        <v>30</v>
      </c>
      <c r="B365" s="35">
        <v>2023</v>
      </c>
      <c r="C365" s="35" t="s">
        <v>36</v>
      </c>
      <c r="D365" s="35">
        <v>174.3</v>
      </c>
      <c r="E365" s="35">
        <v>205.2</v>
      </c>
      <c r="F365" s="35">
        <v>173.9</v>
      </c>
      <c r="G365" s="35">
        <v>177</v>
      </c>
      <c r="H365" s="35">
        <v>183.3</v>
      </c>
      <c r="I365" s="35">
        <v>167.2</v>
      </c>
      <c r="J365" s="35">
        <v>140.9</v>
      </c>
      <c r="K365" s="35">
        <v>170.5</v>
      </c>
      <c r="L365" s="35">
        <v>119.1</v>
      </c>
      <c r="M365" s="35">
        <v>212.1</v>
      </c>
      <c r="N365" s="35">
        <v>177.6</v>
      </c>
      <c r="O365" s="35">
        <v>189.9</v>
      </c>
      <c r="P365" s="35">
        <v>174.8</v>
      </c>
      <c r="Q365" s="35">
        <v>198.4</v>
      </c>
      <c r="R365" s="35">
        <v>190</v>
      </c>
      <c r="S365" s="35">
        <v>187</v>
      </c>
      <c r="T365" s="35">
        <v>189.6</v>
      </c>
      <c r="U365" s="35" t="s">
        <v>32</v>
      </c>
      <c r="V365" s="35">
        <v>181.4</v>
      </c>
      <c r="W365" s="35">
        <v>178.6</v>
      </c>
      <c r="X365" s="35">
        <v>186.6</v>
      </c>
      <c r="Y365" s="35">
        <v>169</v>
      </c>
      <c r="Z365" s="35">
        <v>172.8</v>
      </c>
      <c r="AA365" s="35">
        <v>178.5</v>
      </c>
      <c r="AB365" s="35">
        <v>180.7</v>
      </c>
      <c r="AC365" s="35">
        <v>177.9</v>
      </c>
      <c r="AD365" s="35">
        <v>178</v>
      </c>
    </row>
    <row r="366" spans="1:30" x14ac:dyDescent="0.3">
      <c r="A366" s="35" t="s">
        <v>33</v>
      </c>
      <c r="B366" s="35">
        <v>2023</v>
      </c>
      <c r="C366" s="35" t="s">
        <v>36</v>
      </c>
      <c r="D366" s="35">
        <v>174.7</v>
      </c>
      <c r="E366" s="35">
        <v>212.2</v>
      </c>
      <c r="F366" s="35">
        <v>177.2</v>
      </c>
      <c r="G366" s="35">
        <v>177.9</v>
      </c>
      <c r="H366" s="35">
        <v>172.2</v>
      </c>
      <c r="I366" s="35">
        <v>172.1</v>
      </c>
      <c r="J366" s="35">
        <v>175.9</v>
      </c>
      <c r="K366" s="35">
        <v>172.2</v>
      </c>
      <c r="L366" s="35">
        <v>121.9</v>
      </c>
      <c r="M366" s="35">
        <v>204.8</v>
      </c>
      <c r="N366" s="35">
        <v>164.9</v>
      </c>
      <c r="O366" s="35">
        <v>196.6</v>
      </c>
      <c r="P366" s="35">
        <v>180.8</v>
      </c>
      <c r="Q366" s="35">
        <v>202.7</v>
      </c>
      <c r="R366" s="35">
        <v>180.2</v>
      </c>
      <c r="S366" s="35">
        <v>167</v>
      </c>
      <c r="T366" s="35">
        <v>178.2</v>
      </c>
      <c r="U366" s="35">
        <v>173.5</v>
      </c>
      <c r="V366" s="35">
        <v>182.6</v>
      </c>
      <c r="W366" s="35">
        <v>169.2</v>
      </c>
      <c r="X366" s="35">
        <v>180.8</v>
      </c>
      <c r="Y366" s="35">
        <v>159.80000000000001</v>
      </c>
      <c r="Z366" s="35">
        <v>168.4</v>
      </c>
      <c r="AA366" s="35">
        <v>172.5</v>
      </c>
      <c r="AB366" s="35">
        <v>181.5</v>
      </c>
      <c r="AC366" s="35">
        <v>170</v>
      </c>
      <c r="AD366" s="35">
        <v>176.3</v>
      </c>
    </row>
    <row r="367" spans="1:30" x14ac:dyDescent="0.3">
      <c r="A367" s="35" t="s">
        <v>34</v>
      </c>
      <c r="B367" s="35">
        <v>2023</v>
      </c>
      <c r="C367" s="35" t="s">
        <v>36</v>
      </c>
      <c r="D367" s="35">
        <v>174.4</v>
      </c>
      <c r="E367" s="35">
        <v>207.7</v>
      </c>
      <c r="F367" s="35">
        <v>175.2</v>
      </c>
      <c r="G367" s="35">
        <v>177.3</v>
      </c>
      <c r="H367" s="35">
        <v>179.2</v>
      </c>
      <c r="I367" s="35">
        <v>169.5</v>
      </c>
      <c r="J367" s="35">
        <v>152.80000000000001</v>
      </c>
      <c r="K367" s="35">
        <v>171.1</v>
      </c>
      <c r="L367" s="35">
        <v>120</v>
      </c>
      <c r="M367" s="35">
        <v>209.7</v>
      </c>
      <c r="N367" s="35">
        <v>172.3</v>
      </c>
      <c r="O367" s="35">
        <v>193</v>
      </c>
      <c r="P367" s="35">
        <v>177</v>
      </c>
      <c r="Q367" s="35">
        <v>199.5</v>
      </c>
      <c r="R367" s="35">
        <v>186.1</v>
      </c>
      <c r="S367" s="35">
        <v>178.7</v>
      </c>
      <c r="T367" s="35">
        <v>185.1</v>
      </c>
      <c r="U367" s="35">
        <v>173.5</v>
      </c>
      <c r="V367" s="35">
        <v>181.9</v>
      </c>
      <c r="W367" s="35">
        <v>174.2</v>
      </c>
      <c r="X367" s="35">
        <v>184.4</v>
      </c>
      <c r="Y367" s="35">
        <v>164.2</v>
      </c>
      <c r="Z367" s="35">
        <v>170.3</v>
      </c>
      <c r="AA367" s="35">
        <v>175</v>
      </c>
      <c r="AB367" s="35">
        <v>181</v>
      </c>
      <c r="AC367" s="35">
        <v>174.1</v>
      </c>
      <c r="AD367" s="35">
        <v>177.2</v>
      </c>
    </row>
    <row r="368" spans="1:30" x14ac:dyDescent="0.3">
      <c r="A368" s="35" t="s">
        <v>30</v>
      </c>
      <c r="B368" s="35">
        <v>2023</v>
      </c>
      <c r="C368" s="35" t="s">
        <v>37</v>
      </c>
      <c r="D368" s="35">
        <v>173.3</v>
      </c>
      <c r="E368" s="35">
        <v>206.9</v>
      </c>
      <c r="F368" s="35">
        <v>167.9</v>
      </c>
      <c r="G368" s="35">
        <v>178.2</v>
      </c>
      <c r="H368" s="35">
        <v>178.5</v>
      </c>
      <c r="I368" s="35">
        <v>173.7</v>
      </c>
      <c r="J368" s="35">
        <v>142.80000000000001</v>
      </c>
      <c r="K368" s="35">
        <v>172.8</v>
      </c>
      <c r="L368" s="35">
        <v>120.4</v>
      </c>
      <c r="M368" s="35">
        <v>215.5</v>
      </c>
      <c r="N368" s="35">
        <v>178.2</v>
      </c>
      <c r="O368" s="35">
        <v>190.5</v>
      </c>
      <c r="P368" s="35">
        <v>175.5</v>
      </c>
      <c r="Q368" s="35">
        <v>199.5</v>
      </c>
      <c r="R368" s="35">
        <v>190.7</v>
      </c>
      <c r="S368" s="35">
        <v>187.3</v>
      </c>
      <c r="T368" s="35">
        <v>190.2</v>
      </c>
      <c r="U368" s="35" t="s">
        <v>46</v>
      </c>
      <c r="V368" s="35">
        <v>181.5</v>
      </c>
      <c r="W368" s="35">
        <v>179.1</v>
      </c>
      <c r="X368" s="35">
        <v>187.2</v>
      </c>
      <c r="Y368" s="35">
        <v>169.4</v>
      </c>
      <c r="Z368" s="35">
        <v>173.2</v>
      </c>
      <c r="AA368" s="35">
        <v>179.4</v>
      </c>
      <c r="AB368" s="35">
        <v>183.8</v>
      </c>
      <c r="AC368" s="35">
        <v>178.9</v>
      </c>
      <c r="AD368" s="35">
        <v>178.8</v>
      </c>
    </row>
    <row r="369" spans="1:30" x14ac:dyDescent="0.3">
      <c r="A369" s="35" t="s">
        <v>33</v>
      </c>
      <c r="B369" s="35">
        <v>2023</v>
      </c>
      <c r="C369" s="35" t="s">
        <v>37</v>
      </c>
      <c r="D369" s="35">
        <v>174.8</v>
      </c>
      <c r="E369" s="35">
        <v>213.7</v>
      </c>
      <c r="F369" s="35">
        <v>172.4</v>
      </c>
      <c r="G369" s="35">
        <v>178.8</v>
      </c>
      <c r="H369" s="35">
        <v>168.7</v>
      </c>
      <c r="I369" s="35">
        <v>179.2</v>
      </c>
      <c r="J369" s="35">
        <v>179.9</v>
      </c>
      <c r="K369" s="35">
        <v>174.7</v>
      </c>
      <c r="L369" s="35">
        <v>123.1</v>
      </c>
      <c r="M369" s="35">
        <v>207.8</v>
      </c>
      <c r="N369" s="35">
        <v>165.5</v>
      </c>
      <c r="O369" s="35">
        <v>197</v>
      </c>
      <c r="P369" s="35">
        <v>182.1</v>
      </c>
      <c r="Q369" s="35">
        <v>203.5</v>
      </c>
      <c r="R369" s="35">
        <v>181</v>
      </c>
      <c r="S369" s="35">
        <v>167.7</v>
      </c>
      <c r="T369" s="35">
        <v>178.9</v>
      </c>
      <c r="U369" s="35">
        <v>175.2</v>
      </c>
      <c r="V369" s="35">
        <v>182.1</v>
      </c>
      <c r="W369" s="35">
        <v>169.6</v>
      </c>
      <c r="X369" s="35">
        <v>181.5</v>
      </c>
      <c r="Y369" s="35">
        <v>160.1</v>
      </c>
      <c r="Z369" s="35">
        <v>168.8</v>
      </c>
      <c r="AA369" s="35">
        <v>174.2</v>
      </c>
      <c r="AB369" s="35">
        <v>184.4</v>
      </c>
      <c r="AC369" s="35">
        <v>170.9</v>
      </c>
      <c r="AD369" s="35">
        <v>177.4</v>
      </c>
    </row>
    <row r="370" spans="1:30" x14ac:dyDescent="0.3">
      <c r="A370" s="35" t="s">
        <v>34</v>
      </c>
      <c r="B370" s="35">
        <v>2023</v>
      </c>
      <c r="C370" s="35" t="s">
        <v>37</v>
      </c>
      <c r="D370" s="35">
        <v>173.8</v>
      </c>
      <c r="E370" s="35">
        <v>209.3</v>
      </c>
      <c r="F370" s="35">
        <v>169.6</v>
      </c>
      <c r="G370" s="35">
        <v>178.4</v>
      </c>
      <c r="H370" s="35">
        <v>174.9</v>
      </c>
      <c r="I370" s="35">
        <v>176.3</v>
      </c>
      <c r="J370" s="35">
        <v>155.4</v>
      </c>
      <c r="K370" s="35">
        <v>173.4</v>
      </c>
      <c r="L370" s="35">
        <v>121.3</v>
      </c>
      <c r="M370" s="35">
        <v>212.9</v>
      </c>
      <c r="N370" s="35">
        <v>172.9</v>
      </c>
      <c r="O370" s="35">
        <v>193.5</v>
      </c>
      <c r="P370" s="35">
        <v>177.9</v>
      </c>
      <c r="Q370" s="35">
        <v>200.6</v>
      </c>
      <c r="R370" s="35">
        <v>186.9</v>
      </c>
      <c r="S370" s="35">
        <v>179.2</v>
      </c>
      <c r="T370" s="35">
        <v>185.7</v>
      </c>
      <c r="U370" s="35">
        <v>175.2</v>
      </c>
      <c r="V370" s="35">
        <v>181.7</v>
      </c>
      <c r="W370" s="35">
        <v>174.6</v>
      </c>
      <c r="X370" s="35">
        <v>185</v>
      </c>
      <c r="Y370" s="35">
        <v>164.5</v>
      </c>
      <c r="Z370" s="35">
        <v>170.7</v>
      </c>
      <c r="AA370" s="35">
        <v>176.4</v>
      </c>
      <c r="AB370" s="35">
        <v>184</v>
      </c>
      <c r="AC370" s="35">
        <v>175</v>
      </c>
      <c r="AD370" s="35">
        <v>178.1</v>
      </c>
    </row>
    <row r="371" spans="1:30" x14ac:dyDescent="0.3">
      <c r="A371" s="35" t="s">
        <v>30</v>
      </c>
      <c r="B371" s="35">
        <v>2023</v>
      </c>
      <c r="C371" s="35" t="s">
        <v>38</v>
      </c>
      <c r="D371" s="35">
        <v>173.2</v>
      </c>
      <c r="E371" s="35">
        <v>211.5</v>
      </c>
      <c r="F371" s="35">
        <v>171</v>
      </c>
      <c r="G371" s="35">
        <v>179.6</v>
      </c>
      <c r="H371" s="35">
        <v>173.3</v>
      </c>
      <c r="I371" s="35">
        <v>169</v>
      </c>
      <c r="J371" s="35">
        <v>148.69999999999999</v>
      </c>
      <c r="K371" s="35">
        <v>174.9</v>
      </c>
      <c r="L371" s="35">
        <v>121.9</v>
      </c>
      <c r="M371" s="35">
        <v>221</v>
      </c>
      <c r="N371" s="35">
        <v>178.7</v>
      </c>
      <c r="O371" s="35">
        <v>191.1</v>
      </c>
      <c r="P371" s="35">
        <v>176.8</v>
      </c>
      <c r="Q371" s="35">
        <v>199.9</v>
      </c>
      <c r="R371" s="35">
        <v>191.2</v>
      </c>
      <c r="S371" s="35">
        <v>187.9</v>
      </c>
      <c r="T371" s="35">
        <v>190.8</v>
      </c>
      <c r="U371" s="35" t="s">
        <v>46</v>
      </c>
      <c r="V371" s="35">
        <v>182.5</v>
      </c>
      <c r="W371" s="35">
        <v>179.8</v>
      </c>
      <c r="X371" s="35">
        <v>187.8</v>
      </c>
      <c r="Y371" s="35">
        <v>169.7</v>
      </c>
      <c r="Z371" s="35">
        <v>173.8</v>
      </c>
      <c r="AA371" s="35">
        <v>180.3</v>
      </c>
      <c r="AB371" s="35">
        <v>184.9</v>
      </c>
      <c r="AC371" s="35">
        <v>179.5</v>
      </c>
      <c r="AD371" s="35">
        <v>179.8</v>
      </c>
    </row>
    <row r="372" spans="1:30" x14ac:dyDescent="0.3">
      <c r="A372" s="35" t="s">
        <v>33</v>
      </c>
      <c r="B372" s="35">
        <v>2023</v>
      </c>
      <c r="C372" s="35" t="s">
        <v>38</v>
      </c>
      <c r="D372" s="35">
        <v>174.7</v>
      </c>
      <c r="E372" s="35">
        <v>219.4</v>
      </c>
      <c r="F372" s="35">
        <v>176.7</v>
      </c>
      <c r="G372" s="35">
        <v>179.4</v>
      </c>
      <c r="H372" s="35">
        <v>164.4</v>
      </c>
      <c r="I372" s="35">
        <v>175.8</v>
      </c>
      <c r="J372" s="35">
        <v>185</v>
      </c>
      <c r="K372" s="35">
        <v>176.9</v>
      </c>
      <c r="L372" s="35">
        <v>124.2</v>
      </c>
      <c r="M372" s="35">
        <v>211.9</v>
      </c>
      <c r="N372" s="35">
        <v>165.9</v>
      </c>
      <c r="O372" s="35">
        <v>197.7</v>
      </c>
      <c r="P372" s="35">
        <v>183.1</v>
      </c>
      <c r="Q372" s="35">
        <v>204.2</v>
      </c>
      <c r="R372" s="35">
        <v>181.3</v>
      </c>
      <c r="S372" s="35">
        <v>168.1</v>
      </c>
      <c r="T372" s="35">
        <v>179.3</v>
      </c>
      <c r="U372" s="35">
        <v>175.6</v>
      </c>
      <c r="V372" s="35">
        <v>183.4</v>
      </c>
      <c r="W372" s="35">
        <v>170.1</v>
      </c>
      <c r="X372" s="35">
        <v>182.2</v>
      </c>
      <c r="Y372" s="35">
        <v>160.4</v>
      </c>
      <c r="Z372" s="35">
        <v>169.2</v>
      </c>
      <c r="AA372" s="35">
        <v>174.8</v>
      </c>
      <c r="AB372" s="35">
        <v>185.6</v>
      </c>
      <c r="AC372" s="35">
        <v>171.6</v>
      </c>
      <c r="AD372" s="35">
        <v>178.2</v>
      </c>
    </row>
    <row r="373" spans="1:30" x14ac:dyDescent="0.3">
      <c r="A373" s="35" t="s">
        <v>34</v>
      </c>
      <c r="B373" s="35">
        <v>2023</v>
      </c>
      <c r="C373" s="35" t="s">
        <v>38</v>
      </c>
      <c r="D373" s="35">
        <v>173.7</v>
      </c>
      <c r="E373" s="35">
        <v>214.3</v>
      </c>
      <c r="F373" s="35">
        <v>173.2</v>
      </c>
      <c r="G373" s="35">
        <v>179.5</v>
      </c>
      <c r="H373" s="35">
        <v>170</v>
      </c>
      <c r="I373" s="35">
        <v>172.2</v>
      </c>
      <c r="J373" s="35">
        <v>161</v>
      </c>
      <c r="K373" s="35">
        <v>175.6</v>
      </c>
      <c r="L373" s="35">
        <v>122.7</v>
      </c>
      <c r="M373" s="35">
        <v>218</v>
      </c>
      <c r="N373" s="35">
        <v>173.4</v>
      </c>
      <c r="O373" s="35">
        <v>194.2</v>
      </c>
      <c r="P373" s="35">
        <v>179.1</v>
      </c>
      <c r="Q373" s="35">
        <v>201</v>
      </c>
      <c r="R373" s="35">
        <v>187.3</v>
      </c>
      <c r="S373" s="35">
        <v>179.7</v>
      </c>
      <c r="T373" s="35">
        <v>186.2</v>
      </c>
      <c r="U373" s="35">
        <v>175.6</v>
      </c>
      <c r="V373" s="35">
        <v>182.8</v>
      </c>
      <c r="W373" s="35">
        <v>175.2</v>
      </c>
      <c r="X373" s="35">
        <v>185.7</v>
      </c>
      <c r="Y373" s="35">
        <v>164.8</v>
      </c>
      <c r="Z373" s="35">
        <v>171.2</v>
      </c>
      <c r="AA373" s="35">
        <v>177.1</v>
      </c>
      <c r="AB373" s="35">
        <v>185.2</v>
      </c>
      <c r="AC373" s="35">
        <v>175.7</v>
      </c>
      <c r="AD373" s="35">
        <v>179.1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EE93F-089F-4BDC-920E-1A28C0C31550}">
  <dimension ref="D3:G40"/>
  <sheetViews>
    <sheetView showGridLines="0" zoomScale="21" workbookViewId="0">
      <selection activeCell="K29" sqref="K29"/>
    </sheetView>
  </sheetViews>
  <sheetFormatPr defaultRowHeight="14.4" x14ac:dyDescent="0.3"/>
  <cols>
    <col min="4" max="4" width="120.77734375" bestFit="1" customWidth="1"/>
    <col min="5" max="5" width="21.77734375" customWidth="1"/>
    <col min="6" max="6" width="71.6640625" bestFit="1" customWidth="1"/>
  </cols>
  <sheetData>
    <row r="3" spans="4:7" ht="47.4" x14ac:dyDescent="0.9">
      <c r="D3" s="38"/>
      <c r="E3" s="38"/>
      <c r="F3" s="38"/>
      <c r="G3" s="38"/>
    </row>
    <row r="4" spans="4:7" ht="47.4" x14ac:dyDescent="0.9">
      <c r="D4" s="38"/>
      <c r="E4" s="38"/>
      <c r="F4" s="38"/>
      <c r="G4" s="38"/>
    </row>
    <row r="5" spans="4:7" ht="47.4" x14ac:dyDescent="0.9">
      <c r="D5" s="62" t="s">
        <v>51</v>
      </c>
      <c r="E5" s="63"/>
      <c r="F5" s="64" t="s">
        <v>52</v>
      </c>
      <c r="G5" s="38"/>
    </row>
    <row r="6" spans="4:7" ht="47.4" x14ac:dyDescent="0.9">
      <c r="D6" s="65" t="s">
        <v>3</v>
      </c>
      <c r="E6" s="66"/>
      <c r="F6" s="67"/>
      <c r="G6" s="38"/>
    </row>
    <row r="7" spans="4:7" ht="47.4" x14ac:dyDescent="0.9">
      <c r="D7" s="65" t="s">
        <v>4</v>
      </c>
      <c r="E7" s="66"/>
      <c r="F7" s="67"/>
      <c r="G7" s="38"/>
    </row>
    <row r="8" spans="4:7" ht="47.4" x14ac:dyDescent="0.9">
      <c r="D8" s="65" t="s">
        <v>5</v>
      </c>
      <c r="E8" s="66"/>
      <c r="F8" s="67"/>
      <c r="G8" s="38"/>
    </row>
    <row r="9" spans="4:7" ht="47.4" x14ac:dyDescent="0.9">
      <c r="D9" s="65" t="s">
        <v>6</v>
      </c>
      <c r="E9" s="66"/>
      <c r="F9" s="67"/>
      <c r="G9" s="38"/>
    </row>
    <row r="10" spans="4:7" ht="47.4" x14ac:dyDescent="0.9">
      <c r="D10" s="65" t="s">
        <v>7</v>
      </c>
      <c r="E10" s="66"/>
      <c r="F10" s="67"/>
      <c r="G10" s="38"/>
    </row>
    <row r="11" spans="4:7" ht="47.4" x14ac:dyDescent="0.9">
      <c r="D11" s="65" t="s">
        <v>8</v>
      </c>
      <c r="E11" s="66"/>
      <c r="F11" s="67"/>
      <c r="G11" s="38"/>
    </row>
    <row r="12" spans="4:7" ht="47.4" x14ac:dyDescent="0.9">
      <c r="D12" s="65" t="s">
        <v>9</v>
      </c>
      <c r="E12" s="66"/>
      <c r="F12" s="68" t="s">
        <v>50</v>
      </c>
      <c r="G12" s="38"/>
    </row>
    <row r="13" spans="4:7" ht="47.4" x14ac:dyDescent="0.9">
      <c r="D13" s="65" t="s">
        <v>10</v>
      </c>
      <c r="E13" s="66"/>
      <c r="F13" s="68"/>
      <c r="G13" s="38"/>
    </row>
    <row r="14" spans="4:7" ht="47.4" x14ac:dyDescent="0.9">
      <c r="D14" s="65" t="s">
        <v>11</v>
      </c>
      <c r="E14" s="66"/>
      <c r="F14" s="68"/>
      <c r="G14" s="38"/>
    </row>
    <row r="15" spans="4:7" ht="47.4" x14ac:dyDescent="0.9">
      <c r="D15" s="65" t="s">
        <v>12</v>
      </c>
      <c r="E15" s="66"/>
      <c r="F15" s="68"/>
      <c r="G15" s="38"/>
    </row>
    <row r="16" spans="4:7" ht="47.4" x14ac:dyDescent="0.9">
      <c r="D16" s="65" t="s">
        <v>14</v>
      </c>
      <c r="E16" s="66"/>
      <c r="F16" s="68"/>
      <c r="G16" s="38"/>
    </row>
    <row r="17" spans="4:7" ht="47.4" x14ac:dyDescent="0.9">
      <c r="D17" s="65" t="s">
        <v>15</v>
      </c>
      <c r="E17" s="66"/>
      <c r="F17" s="68"/>
      <c r="G17" s="38"/>
    </row>
    <row r="18" spans="4:7" ht="47.4" x14ac:dyDescent="0.9">
      <c r="D18" s="65" t="s">
        <v>16</v>
      </c>
      <c r="E18" s="66"/>
      <c r="F18" s="68"/>
      <c r="G18" s="38"/>
    </row>
    <row r="19" spans="4:7" ht="47.4" x14ac:dyDescent="0.9">
      <c r="D19" s="66"/>
      <c r="E19" s="66"/>
      <c r="F19" s="68"/>
      <c r="G19" s="38"/>
    </row>
    <row r="20" spans="4:7" ht="47.4" x14ac:dyDescent="0.9">
      <c r="D20" s="69" t="s">
        <v>13</v>
      </c>
      <c r="E20" s="66"/>
      <c r="F20" s="68"/>
      <c r="G20" s="38"/>
    </row>
    <row r="21" spans="4:7" ht="47.4" x14ac:dyDescent="0.9">
      <c r="D21" s="69" t="s">
        <v>17</v>
      </c>
      <c r="E21" s="66"/>
      <c r="F21" s="68"/>
      <c r="G21" s="38"/>
    </row>
    <row r="22" spans="4:7" ht="47.4" x14ac:dyDescent="0.9">
      <c r="D22" s="69" t="s">
        <v>18</v>
      </c>
      <c r="E22" s="66"/>
      <c r="F22" s="68" t="s">
        <v>53</v>
      </c>
      <c r="G22" s="38"/>
    </row>
    <row r="23" spans="4:7" ht="47.4" x14ac:dyDescent="0.9">
      <c r="D23" s="69" t="s">
        <v>19</v>
      </c>
      <c r="E23" s="66"/>
      <c r="F23" s="68"/>
      <c r="G23" s="38"/>
    </row>
    <row r="24" spans="4:7" ht="47.4" x14ac:dyDescent="0.9">
      <c r="D24" s="69" t="s">
        <v>25</v>
      </c>
      <c r="E24" s="66"/>
      <c r="F24" s="68"/>
      <c r="G24" s="38"/>
    </row>
    <row r="25" spans="4:7" ht="47.4" x14ac:dyDescent="0.9">
      <c r="D25" s="69" t="s">
        <v>27</v>
      </c>
      <c r="E25" s="66"/>
      <c r="F25" s="68"/>
      <c r="G25" s="38"/>
    </row>
    <row r="26" spans="4:7" ht="47.4" x14ac:dyDescent="0.9">
      <c r="D26" s="66"/>
      <c r="E26" s="66"/>
      <c r="F26" s="68"/>
      <c r="G26" s="38"/>
    </row>
    <row r="27" spans="4:7" ht="47.4" x14ac:dyDescent="0.9">
      <c r="D27" s="70" t="s">
        <v>20</v>
      </c>
      <c r="E27" s="66"/>
      <c r="F27" s="68" t="s">
        <v>54</v>
      </c>
      <c r="G27" s="38"/>
    </row>
    <row r="28" spans="4:7" ht="47.4" x14ac:dyDescent="0.9">
      <c r="D28" s="70" t="s">
        <v>22</v>
      </c>
      <c r="E28" s="66"/>
      <c r="F28" s="68"/>
      <c r="G28" s="38"/>
    </row>
    <row r="29" spans="4:7" ht="47.4" x14ac:dyDescent="0.9">
      <c r="D29" s="66"/>
      <c r="E29" s="66"/>
      <c r="F29" s="68"/>
      <c r="G29" s="38"/>
    </row>
    <row r="30" spans="4:7" ht="47.4" x14ac:dyDescent="0.9">
      <c r="D30" s="71" t="s">
        <v>24</v>
      </c>
      <c r="E30" s="66"/>
      <c r="F30" s="68" t="s">
        <v>55</v>
      </c>
      <c r="G30" s="38"/>
    </row>
    <row r="31" spans="4:7" ht="47.4" x14ac:dyDescent="0.9">
      <c r="D31" s="66"/>
      <c r="E31" s="66"/>
      <c r="F31" s="68"/>
      <c r="G31" s="38"/>
    </row>
    <row r="32" spans="4:7" ht="47.4" x14ac:dyDescent="0.9">
      <c r="D32" s="72" t="s">
        <v>26</v>
      </c>
      <c r="E32" s="66"/>
      <c r="F32" s="68" t="s">
        <v>56</v>
      </c>
      <c r="G32" s="38"/>
    </row>
    <row r="33" spans="4:7" ht="47.4" x14ac:dyDescent="0.9">
      <c r="D33" s="66"/>
      <c r="E33" s="66"/>
      <c r="F33" s="68"/>
      <c r="G33" s="38"/>
    </row>
    <row r="34" spans="4:7" ht="47.4" x14ac:dyDescent="0.9">
      <c r="D34" s="73" t="s">
        <v>21</v>
      </c>
      <c r="E34" s="66"/>
      <c r="F34" s="68" t="s">
        <v>57</v>
      </c>
      <c r="G34" s="38"/>
    </row>
    <row r="35" spans="4:7" ht="47.4" x14ac:dyDescent="0.9">
      <c r="D35" s="66"/>
      <c r="E35" s="66"/>
      <c r="F35" s="68"/>
      <c r="G35" s="38"/>
    </row>
    <row r="36" spans="4:7" ht="47.4" x14ac:dyDescent="0.9">
      <c r="D36" s="74" t="s">
        <v>23</v>
      </c>
      <c r="E36" s="66"/>
      <c r="F36" s="68" t="s">
        <v>58</v>
      </c>
      <c r="G36" s="38"/>
    </row>
    <row r="37" spans="4:7" ht="47.4" x14ac:dyDescent="0.9">
      <c r="D37" s="66"/>
      <c r="E37" s="66"/>
      <c r="F37" s="68"/>
      <c r="G37" s="38"/>
    </row>
    <row r="38" spans="4:7" ht="47.4" x14ac:dyDescent="0.9">
      <c r="D38" s="75" t="s">
        <v>28</v>
      </c>
      <c r="E38" s="66"/>
      <c r="F38" s="68" t="s">
        <v>59</v>
      </c>
      <c r="G38" s="38"/>
    </row>
    <row r="39" spans="4:7" ht="47.4" x14ac:dyDescent="0.9">
      <c r="D39" s="66"/>
      <c r="E39" s="66"/>
      <c r="F39" s="68"/>
      <c r="G39" s="38"/>
    </row>
    <row r="40" spans="4:7" ht="47.4" x14ac:dyDescent="0.9">
      <c r="D40" s="76" t="s">
        <v>29</v>
      </c>
      <c r="E40" s="66"/>
      <c r="F40" s="68" t="s">
        <v>60</v>
      </c>
      <c r="G40" s="3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BDDE2-A82F-44B0-AA66-029B1B7A7B35}">
  <dimension ref="A1:AF378"/>
  <sheetViews>
    <sheetView topLeftCell="A246" zoomScale="102" workbookViewId="0">
      <selection activeCell="D3" sqref="D3"/>
    </sheetView>
  </sheetViews>
  <sheetFormatPr defaultRowHeight="14.4" x14ac:dyDescent="0.3"/>
  <cols>
    <col min="1" max="1" width="11.109375" bestFit="1" customWidth="1"/>
    <col min="2" max="2" width="6.88671875" bestFit="1" customWidth="1"/>
    <col min="3" max="3" width="9.77734375" bestFit="1" customWidth="1"/>
    <col min="4" max="4" width="14.5546875" bestFit="1" customWidth="1"/>
    <col min="5" max="5" width="9.5546875" bestFit="1" customWidth="1"/>
    <col min="6" max="6" width="21" bestFit="1" customWidth="1"/>
    <col min="7" max="7" width="14.109375" bestFit="1" customWidth="1"/>
    <col min="8" max="8" width="6" bestFit="1" customWidth="1"/>
    <col min="9" max="9" width="18.109375" bestFit="1" customWidth="1"/>
    <col min="10" max="10" width="13.44140625" bestFit="1" customWidth="1"/>
    <col min="11" max="11" width="8" bestFit="1" customWidth="1"/>
    <col min="12" max="12" width="12.44140625" bestFit="1" customWidth="1"/>
    <col min="13" max="13" width="20.109375" bestFit="1" customWidth="1"/>
    <col min="14" max="14" width="23.5546875" bestFit="1" customWidth="1"/>
    <col min="16" max="16" width="24" bestFit="1" customWidth="1"/>
    <col min="17" max="17" width="33.77734375" bestFit="1" customWidth="1"/>
    <col min="18" max="18" width="19.77734375" bestFit="1" customWidth="1"/>
    <col min="19" max="19" width="27.33203125" bestFit="1" customWidth="1"/>
    <col min="20" max="20" width="10.109375" bestFit="1" customWidth="1"/>
    <col min="21" max="21" width="10.88671875" bestFit="1" customWidth="1"/>
    <col min="22" max="22" width="21.33203125" bestFit="1" customWidth="1"/>
    <col min="23" max="23" width="9.88671875" bestFit="1" customWidth="1"/>
    <col min="24" max="24" width="14.21875" bestFit="1" customWidth="1"/>
    <col min="25" max="25" width="28.44140625" bestFit="1" customWidth="1"/>
    <col min="26" max="26" width="8.77734375" bestFit="1" customWidth="1"/>
    <col min="27" max="27" width="28.44140625" bestFit="1" customWidth="1"/>
    <col min="28" max="28" width="26.21875" bestFit="1" customWidth="1"/>
    <col min="29" max="29" width="11.5546875" bestFit="1" customWidth="1"/>
    <col min="30" max="30" width="24.21875" bestFit="1" customWidth="1"/>
    <col min="31" max="31" width="15.109375" bestFit="1" customWidth="1"/>
    <col min="32" max="32" width="14.6640625" bestFit="1" customWidth="1"/>
    <col min="36" max="36" width="8.88671875" customWidth="1"/>
  </cols>
  <sheetData>
    <row r="1" spans="1:32" x14ac:dyDescent="0.3">
      <c r="A1" t="s">
        <v>0</v>
      </c>
      <c r="B1" t="s">
        <v>1</v>
      </c>
      <c r="C1" t="s">
        <v>2</v>
      </c>
      <c r="D1" t="s">
        <v>81</v>
      </c>
      <c r="E1" t="s">
        <v>82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row>
    <row r="2" spans="1:32" x14ac:dyDescent="0.3">
      <c r="A2" t="s">
        <v>30</v>
      </c>
      <c r="B2">
        <v>2013</v>
      </c>
      <c r="C2" t="s">
        <v>31</v>
      </c>
      <c r="D2" t="str">
        <f>CONCATENATE(All_India_Index_Upto_April23__1[[#This Row],[Month]],"-",All_India_Index_Upto_April23__1[[#This Row],[Year]])</f>
        <v>January-2013</v>
      </c>
      <c r="E2" t="str">
        <f>IF(All_India_Index_Upto_April23__1[[#This Row],[Year]]&lt;2019,"Pre-covid","Post-covid")</f>
        <v>Pre-covid</v>
      </c>
      <c r="F2">
        <v>107.5</v>
      </c>
      <c r="G2">
        <v>106.3</v>
      </c>
      <c r="H2">
        <v>108.1</v>
      </c>
      <c r="I2">
        <v>104.9</v>
      </c>
      <c r="J2">
        <v>106.1</v>
      </c>
      <c r="K2">
        <v>103.9</v>
      </c>
      <c r="L2">
        <v>101.9</v>
      </c>
      <c r="M2">
        <v>106.1</v>
      </c>
      <c r="N2">
        <v>106.8</v>
      </c>
      <c r="O2">
        <v>103.1</v>
      </c>
      <c r="P2">
        <v>104.8</v>
      </c>
      <c r="Q2">
        <v>106.7</v>
      </c>
      <c r="R2">
        <v>105.5</v>
      </c>
      <c r="S2">
        <v>105.1</v>
      </c>
      <c r="T2">
        <v>106.5</v>
      </c>
      <c r="U2">
        <v>105.8</v>
      </c>
      <c r="V2">
        <v>106.4</v>
      </c>
      <c r="W2" s="36" t="s">
        <v>32</v>
      </c>
      <c r="X2">
        <v>105.5</v>
      </c>
      <c r="Y2">
        <v>104.8</v>
      </c>
      <c r="Z2">
        <v>104</v>
      </c>
      <c r="AA2">
        <v>103.3</v>
      </c>
      <c r="AB2">
        <v>103.4</v>
      </c>
      <c r="AC2">
        <v>103.8</v>
      </c>
      <c r="AD2">
        <v>104.7</v>
      </c>
      <c r="AE2">
        <v>104</v>
      </c>
      <c r="AF2">
        <v>105.1</v>
      </c>
    </row>
    <row r="3" spans="1:32" x14ac:dyDescent="0.3">
      <c r="A3" t="s">
        <v>33</v>
      </c>
      <c r="B3">
        <v>2013</v>
      </c>
      <c r="C3" t="s">
        <v>31</v>
      </c>
      <c r="D3" t="str">
        <f>CONCATENATE(All_India_Index_Upto_April23__1[[#This Row],[Month]],"-",All_India_Index_Upto_April23__1[[#This Row],[Year]])</f>
        <v>January-2013</v>
      </c>
      <c r="E3" t="str">
        <f>IF(All_India_Index_Upto_April23__1[[#This Row],[Year]]&lt;2019,"Pre-covid","Post-covid")</f>
        <v>Pre-covid</v>
      </c>
      <c r="F3">
        <v>110.5</v>
      </c>
      <c r="G3">
        <v>109.1</v>
      </c>
      <c r="H3">
        <v>113</v>
      </c>
      <c r="I3">
        <v>103.6</v>
      </c>
      <c r="J3">
        <v>103.4</v>
      </c>
      <c r="K3">
        <v>102.3</v>
      </c>
      <c r="L3">
        <v>102.9</v>
      </c>
      <c r="M3">
        <v>105.8</v>
      </c>
      <c r="N3">
        <v>105.1</v>
      </c>
      <c r="O3">
        <v>101.8</v>
      </c>
      <c r="P3">
        <v>105.1</v>
      </c>
      <c r="Q3">
        <v>107.9</v>
      </c>
      <c r="R3">
        <v>105.9</v>
      </c>
      <c r="S3">
        <v>105.2</v>
      </c>
      <c r="T3">
        <v>105.9</v>
      </c>
      <c r="U3">
        <v>105</v>
      </c>
      <c r="V3">
        <v>105.8</v>
      </c>
      <c r="W3" t="s">
        <v>95</v>
      </c>
      <c r="X3">
        <v>105.4</v>
      </c>
      <c r="Y3">
        <v>104.8</v>
      </c>
      <c r="Z3">
        <v>104.1</v>
      </c>
      <c r="AA3">
        <v>103.2</v>
      </c>
      <c r="AB3">
        <v>102.9</v>
      </c>
      <c r="AC3">
        <v>103.5</v>
      </c>
      <c r="AD3">
        <v>104.3</v>
      </c>
      <c r="AE3">
        <v>103.7</v>
      </c>
      <c r="AF3">
        <v>104</v>
      </c>
    </row>
    <row r="4" spans="1:32" x14ac:dyDescent="0.3">
      <c r="A4" t="s">
        <v>34</v>
      </c>
      <c r="B4">
        <v>2013</v>
      </c>
      <c r="C4" t="s">
        <v>31</v>
      </c>
      <c r="D4" t="str">
        <f>CONCATENATE(All_India_Index_Upto_April23__1[[#This Row],[Month]],"-",All_India_Index_Upto_April23__1[[#This Row],[Year]])</f>
        <v>January-2013</v>
      </c>
      <c r="E4" t="str">
        <f>IF(All_India_Index_Upto_April23__1[[#This Row],[Year]]&lt;2019,"Pre-covid","Post-covid")</f>
        <v>Pre-covid</v>
      </c>
      <c r="F4">
        <v>108.4</v>
      </c>
      <c r="G4">
        <v>107.3</v>
      </c>
      <c r="H4">
        <v>110</v>
      </c>
      <c r="I4">
        <v>104.4</v>
      </c>
      <c r="J4">
        <v>105.1</v>
      </c>
      <c r="K4">
        <v>103.2</v>
      </c>
      <c r="L4">
        <v>102.2</v>
      </c>
      <c r="M4">
        <v>106</v>
      </c>
      <c r="N4">
        <v>106.2</v>
      </c>
      <c r="O4">
        <v>102.7</v>
      </c>
      <c r="P4">
        <v>104.9</v>
      </c>
      <c r="Q4">
        <v>107.3</v>
      </c>
      <c r="R4">
        <v>105.6</v>
      </c>
      <c r="S4">
        <v>105.1</v>
      </c>
      <c r="T4">
        <v>106.3</v>
      </c>
      <c r="U4">
        <v>105.5</v>
      </c>
      <c r="V4">
        <v>106.2</v>
      </c>
      <c r="W4" t="s">
        <v>95</v>
      </c>
      <c r="X4">
        <v>105.5</v>
      </c>
      <c r="Y4">
        <v>104.8</v>
      </c>
      <c r="Z4">
        <v>104</v>
      </c>
      <c r="AA4">
        <v>103.2</v>
      </c>
      <c r="AB4">
        <v>103.1</v>
      </c>
      <c r="AC4">
        <v>103.6</v>
      </c>
      <c r="AD4">
        <v>104.5</v>
      </c>
      <c r="AE4">
        <v>103.9</v>
      </c>
      <c r="AF4">
        <v>104.6</v>
      </c>
    </row>
    <row r="5" spans="1:32" x14ac:dyDescent="0.3">
      <c r="A5" t="s">
        <v>30</v>
      </c>
      <c r="B5">
        <v>2013</v>
      </c>
      <c r="C5" t="s">
        <v>35</v>
      </c>
      <c r="D5" t="str">
        <f>CONCATENATE(All_India_Index_Upto_April23__1[[#This Row],[Month]],"-",All_India_Index_Upto_April23__1[[#This Row],[Year]])</f>
        <v>February-2013</v>
      </c>
      <c r="E5" t="str">
        <f>IF(All_India_Index_Upto_April23__1[[#This Row],[Year]]&lt;2019,"Pre-covid","Post-covid")</f>
        <v>Pre-covid</v>
      </c>
      <c r="F5">
        <v>109.2</v>
      </c>
      <c r="G5">
        <v>108.7</v>
      </c>
      <c r="H5">
        <v>110.2</v>
      </c>
      <c r="I5">
        <v>105.4</v>
      </c>
      <c r="J5">
        <v>106.7</v>
      </c>
      <c r="K5">
        <v>104</v>
      </c>
      <c r="L5">
        <v>102.4</v>
      </c>
      <c r="M5">
        <v>105.9</v>
      </c>
      <c r="N5">
        <v>105.7</v>
      </c>
      <c r="O5">
        <v>103.1</v>
      </c>
      <c r="P5">
        <v>105.1</v>
      </c>
      <c r="Q5">
        <v>107.7</v>
      </c>
      <c r="R5">
        <v>106.3</v>
      </c>
      <c r="S5">
        <v>105.6</v>
      </c>
      <c r="T5">
        <v>107.1</v>
      </c>
      <c r="U5">
        <v>106.3</v>
      </c>
      <c r="V5">
        <v>107</v>
      </c>
      <c r="W5" s="36" t="s">
        <v>32</v>
      </c>
      <c r="X5">
        <v>106.2</v>
      </c>
      <c r="Y5">
        <v>105.2</v>
      </c>
      <c r="Z5">
        <v>104.4</v>
      </c>
      <c r="AA5">
        <v>103.9</v>
      </c>
      <c r="AB5">
        <v>104</v>
      </c>
      <c r="AC5">
        <v>104.1</v>
      </c>
      <c r="AD5">
        <v>104.6</v>
      </c>
      <c r="AE5">
        <v>104.4</v>
      </c>
      <c r="AF5">
        <v>105.8</v>
      </c>
    </row>
    <row r="6" spans="1:32" x14ac:dyDescent="0.3">
      <c r="A6" t="s">
        <v>33</v>
      </c>
      <c r="B6">
        <v>2013</v>
      </c>
      <c r="C6" t="s">
        <v>35</v>
      </c>
      <c r="D6" t="str">
        <f>CONCATENATE(All_India_Index_Upto_April23__1[[#This Row],[Month]],"-",All_India_Index_Upto_April23__1[[#This Row],[Year]])</f>
        <v>February-2013</v>
      </c>
      <c r="E6" t="str">
        <f>IF(All_India_Index_Upto_April23__1[[#This Row],[Year]]&lt;2019,"Pre-covid","Post-covid")</f>
        <v>Pre-covid</v>
      </c>
      <c r="F6">
        <v>112.9</v>
      </c>
      <c r="G6">
        <v>112.9</v>
      </c>
      <c r="H6">
        <v>116.9</v>
      </c>
      <c r="I6">
        <v>104</v>
      </c>
      <c r="J6">
        <v>103.5</v>
      </c>
      <c r="K6">
        <v>103.1</v>
      </c>
      <c r="L6">
        <v>104.9</v>
      </c>
      <c r="M6">
        <v>104.1</v>
      </c>
      <c r="N6">
        <v>103.8</v>
      </c>
      <c r="O6">
        <v>102.3</v>
      </c>
      <c r="P6">
        <v>106</v>
      </c>
      <c r="Q6">
        <v>109</v>
      </c>
      <c r="R6">
        <v>107.2</v>
      </c>
      <c r="S6">
        <v>106</v>
      </c>
      <c r="T6">
        <v>106.6</v>
      </c>
      <c r="U6">
        <v>105.5</v>
      </c>
      <c r="V6">
        <v>106.4</v>
      </c>
      <c r="W6" t="s">
        <v>96</v>
      </c>
      <c r="X6">
        <v>105.7</v>
      </c>
      <c r="Y6">
        <v>105.2</v>
      </c>
      <c r="Z6">
        <v>104.7</v>
      </c>
      <c r="AA6">
        <v>104.4</v>
      </c>
      <c r="AB6">
        <v>103.3</v>
      </c>
      <c r="AC6">
        <v>103.7</v>
      </c>
      <c r="AD6">
        <v>104.3</v>
      </c>
      <c r="AE6">
        <v>104.3</v>
      </c>
      <c r="AF6">
        <v>104.7</v>
      </c>
    </row>
    <row r="7" spans="1:32" x14ac:dyDescent="0.3">
      <c r="A7" t="s">
        <v>34</v>
      </c>
      <c r="B7">
        <v>2013</v>
      </c>
      <c r="C7" t="s">
        <v>35</v>
      </c>
      <c r="D7" t="str">
        <f>CONCATENATE(All_India_Index_Upto_April23__1[[#This Row],[Month]],"-",All_India_Index_Upto_April23__1[[#This Row],[Year]])</f>
        <v>February-2013</v>
      </c>
      <c r="E7" t="str">
        <f>IF(All_India_Index_Upto_April23__1[[#This Row],[Year]]&lt;2019,"Pre-covid","Post-covid")</f>
        <v>Pre-covid</v>
      </c>
      <c r="F7">
        <v>110.4</v>
      </c>
      <c r="G7">
        <v>110.2</v>
      </c>
      <c r="H7">
        <v>112.8</v>
      </c>
      <c r="I7">
        <v>104.9</v>
      </c>
      <c r="J7">
        <v>105.5</v>
      </c>
      <c r="K7">
        <v>103.6</v>
      </c>
      <c r="L7">
        <v>103.2</v>
      </c>
      <c r="M7">
        <v>105.3</v>
      </c>
      <c r="N7">
        <v>105.1</v>
      </c>
      <c r="O7">
        <v>102.8</v>
      </c>
      <c r="P7">
        <v>105.5</v>
      </c>
      <c r="Q7">
        <v>108.3</v>
      </c>
      <c r="R7">
        <v>106.6</v>
      </c>
      <c r="S7">
        <v>105.7</v>
      </c>
      <c r="T7">
        <v>106.9</v>
      </c>
      <c r="U7">
        <v>106</v>
      </c>
      <c r="V7">
        <v>106.8</v>
      </c>
      <c r="W7" t="s">
        <v>96</v>
      </c>
      <c r="X7">
        <v>106</v>
      </c>
      <c r="Y7">
        <v>105.2</v>
      </c>
      <c r="Z7">
        <v>104.5</v>
      </c>
      <c r="AA7">
        <v>104.2</v>
      </c>
      <c r="AB7">
        <v>103.6</v>
      </c>
      <c r="AC7">
        <v>103.9</v>
      </c>
      <c r="AD7">
        <v>104.5</v>
      </c>
      <c r="AE7">
        <v>104.4</v>
      </c>
      <c r="AF7">
        <v>105.3</v>
      </c>
    </row>
    <row r="8" spans="1:32" x14ac:dyDescent="0.3">
      <c r="A8" t="s">
        <v>30</v>
      </c>
      <c r="B8">
        <v>2013</v>
      </c>
      <c r="C8" t="s">
        <v>36</v>
      </c>
      <c r="D8" t="str">
        <f>CONCATENATE(All_India_Index_Upto_April23__1[[#This Row],[Month]],"-",All_India_Index_Upto_April23__1[[#This Row],[Year]])</f>
        <v>March-2013</v>
      </c>
      <c r="E8" t="str">
        <f>IF(All_India_Index_Upto_April23__1[[#This Row],[Year]]&lt;2019,"Pre-covid","Post-covid")</f>
        <v>Pre-covid</v>
      </c>
      <c r="F8">
        <v>110.2</v>
      </c>
      <c r="G8">
        <v>108.8</v>
      </c>
      <c r="H8">
        <v>109.9</v>
      </c>
      <c r="I8">
        <v>105.6</v>
      </c>
      <c r="J8">
        <v>106.2</v>
      </c>
      <c r="K8">
        <v>105.7</v>
      </c>
      <c r="L8">
        <v>101.4</v>
      </c>
      <c r="M8">
        <v>105.7</v>
      </c>
      <c r="N8">
        <v>105</v>
      </c>
      <c r="O8">
        <v>103.3</v>
      </c>
      <c r="P8">
        <v>105.6</v>
      </c>
      <c r="Q8">
        <v>108.2</v>
      </c>
      <c r="R8">
        <v>106.6</v>
      </c>
      <c r="S8">
        <v>106.5</v>
      </c>
      <c r="T8">
        <v>107.6</v>
      </c>
      <c r="U8">
        <v>106.8</v>
      </c>
      <c r="V8">
        <v>107.5</v>
      </c>
      <c r="W8" s="36" t="s">
        <v>32</v>
      </c>
      <c r="X8">
        <v>106.1</v>
      </c>
      <c r="Y8">
        <v>105.6</v>
      </c>
      <c r="Z8">
        <v>104.7</v>
      </c>
      <c r="AA8">
        <v>104.6</v>
      </c>
      <c r="AB8">
        <v>104</v>
      </c>
      <c r="AC8">
        <v>104.3</v>
      </c>
      <c r="AD8">
        <v>104.3</v>
      </c>
      <c r="AE8">
        <v>104.6</v>
      </c>
      <c r="AF8">
        <v>106</v>
      </c>
    </row>
    <row r="9" spans="1:32" x14ac:dyDescent="0.3">
      <c r="A9" t="s">
        <v>33</v>
      </c>
      <c r="B9">
        <v>2013</v>
      </c>
      <c r="C9" t="s">
        <v>36</v>
      </c>
      <c r="D9" t="str">
        <f>CONCATENATE(All_India_Index_Upto_April23__1[[#This Row],[Month]],"-",All_India_Index_Upto_April23__1[[#This Row],[Year]])</f>
        <v>March-2013</v>
      </c>
      <c r="E9" t="str">
        <f>IF(All_India_Index_Upto_April23__1[[#This Row],[Year]]&lt;2019,"Pre-covid","Post-covid")</f>
        <v>Pre-covid</v>
      </c>
      <c r="F9">
        <v>113.9</v>
      </c>
      <c r="G9">
        <v>111.4</v>
      </c>
      <c r="H9">
        <v>113.2</v>
      </c>
      <c r="I9">
        <v>104.3</v>
      </c>
      <c r="J9">
        <v>102.7</v>
      </c>
      <c r="K9">
        <v>104.9</v>
      </c>
      <c r="L9">
        <v>103.8</v>
      </c>
      <c r="M9">
        <v>103.5</v>
      </c>
      <c r="N9">
        <v>102.6</v>
      </c>
      <c r="O9">
        <v>102.4</v>
      </c>
      <c r="P9">
        <v>107</v>
      </c>
      <c r="Q9">
        <v>109.8</v>
      </c>
      <c r="R9">
        <v>107.3</v>
      </c>
      <c r="S9">
        <v>106.8</v>
      </c>
      <c r="T9">
        <v>107.2</v>
      </c>
      <c r="U9">
        <v>106</v>
      </c>
      <c r="V9">
        <v>107</v>
      </c>
      <c r="W9" t="s">
        <v>96</v>
      </c>
      <c r="X9">
        <v>106</v>
      </c>
      <c r="Y9">
        <v>105.7</v>
      </c>
      <c r="Z9">
        <v>105.2</v>
      </c>
      <c r="AA9">
        <v>105.5</v>
      </c>
      <c r="AB9">
        <v>103.5</v>
      </c>
      <c r="AC9">
        <v>103.8</v>
      </c>
      <c r="AD9">
        <v>104.2</v>
      </c>
      <c r="AE9">
        <v>104.9</v>
      </c>
      <c r="AF9">
        <v>105</v>
      </c>
    </row>
    <row r="10" spans="1:32" x14ac:dyDescent="0.3">
      <c r="A10" t="s">
        <v>34</v>
      </c>
      <c r="B10">
        <v>2013</v>
      </c>
      <c r="C10" t="s">
        <v>36</v>
      </c>
      <c r="D10" t="str">
        <f>CONCATENATE(All_India_Index_Upto_April23__1[[#This Row],[Month]],"-",All_India_Index_Upto_April23__1[[#This Row],[Year]])</f>
        <v>March-2013</v>
      </c>
      <c r="E10" t="str">
        <f>IF(All_India_Index_Upto_April23__1[[#This Row],[Year]]&lt;2019,"Pre-covid","Post-covid")</f>
        <v>Pre-covid</v>
      </c>
      <c r="F10">
        <v>111.4</v>
      </c>
      <c r="G10">
        <v>109.7</v>
      </c>
      <c r="H10">
        <v>111.2</v>
      </c>
      <c r="I10">
        <v>105.1</v>
      </c>
      <c r="J10">
        <v>104.9</v>
      </c>
      <c r="K10">
        <v>105.3</v>
      </c>
      <c r="L10">
        <v>102.2</v>
      </c>
      <c r="M10">
        <v>105</v>
      </c>
      <c r="N10">
        <v>104.2</v>
      </c>
      <c r="O10">
        <v>103</v>
      </c>
      <c r="P10">
        <v>106.2</v>
      </c>
      <c r="Q10">
        <v>108.9</v>
      </c>
      <c r="R10">
        <v>106.9</v>
      </c>
      <c r="S10">
        <v>106.6</v>
      </c>
      <c r="T10">
        <v>107.4</v>
      </c>
      <c r="U10">
        <v>106.5</v>
      </c>
      <c r="V10">
        <v>107.3</v>
      </c>
      <c r="W10" t="s">
        <v>96</v>
      </c>
      <c r="X10">
        <v>106.1</v>
      </c>
      <c r="Y10">
        <v>105.6</v>
      </c>
      <c r="Z10">
        <v>104.9</v>
      </c>
      <c r="AA10">
        <v>105.1</v>
      </c>
      <c r="AB10">
        <v>103.7</v>
      </c>
      <c r="AC10">
        <v>104</v>
      </c>
      <c r="AD10">
        <v>104.3</v>
      </c>
      <c r="AE10">
        <v>104.7</v>
      </c>
      <c r="AF10">
        <v>105.5</v>
      </c>
    </row>
    <row r="11" spans="1:32" x14ac:dyDescent="0.3">
      <c r="A11" t="s">
        <v>30</v>
      </c>
      <c r="B11">
        <v>2013</v>
      </c>
      <c r="C11" t="s">
        <v>37</v>
      </c>
      <c r="D11" t="str">
        <f>CONCATENATE(All_India_Index_Upto_April23__1[[#This Row],[Month]],"-",All_India_Index_Upto_April23__1[[#This Row],[Year]])</f>
        <v>April-2013</v>
      </c>
      <c r="E11" t="str">
        <f>IF(All_India_Index_Upto_April23__1[[#This Row],[Year]]&lt;2019,"Pre-covid","Post-covid")</f>
        <v>Pre-covid</v>
      </c>
      <c r="F11">
        <v>110.2</v>
      </c>
      <c r="G11">
        <v>109.5</v>
      </c>
      <c r="H11">
        <v>106.9</v>
      </c>
      <c r="I11">
        <v>106.3</v>
      </c>
      <c r="J11">
        <v>105.7</v>
      </c>
      <c r="K11">
        <v>108.3</v>
      </c>
      <c r="L11">
        <v>103.4</v>
      </c>
      <c r="M11">
        <v>105.7</v>
      </c>
      <c r="N11">
        <v>104.2</v>
      </c>
      <c r="O11">
        <v>103.2</v>
      </c>
      <c r="P11">
        <v>106.5</v>
      </c>
      <c r="Q11">
        <v>108.8</v>
      </c>
      <c r="R11">
        <v>107.1</v>
      </c>
      <c r="S11">
        <v>107.1</v>
      </c>
      <c r="T11">
        <v>108.1</v>
      </c>
      <c r="U11">
        <v>107.4</v>
      </c>
      <c r="V11">
        <v>108</v>
      </c>
      <c r="W11" s="36" t="s">
        <v>32</v>
      </c>
      <c r="X11">
        <v>106.5</v>
      </c>
      <c r="Y11">
        <v>106.1</v>
      </c>
      <c r="Z11">
        <v>105.1</v>
      </c>
      <c r="AA11">
        <v>104.4</v>
      </c>
      <c r="AB11">
        <v>104.5</v>
      </c>
      <c r="AC11">
        <v>104.8</v>
      </c>
      <c r="AD11">
        <v>102.7</v>
      </c>
      <c r="AE11">
        <v>104.6</v>
      </c>
      <c r="AF11">
        <v>106.4</v>
      </c>
    </row>
    <row r="12" spans="1:32" x14ac:dyDescent="0.3">
      <c r="A12" t="s">
        <v>33</v>
      </c>
      <c r="B12">
        <v>2013</v>
      </c>
      <c r="C12" t="s">
        <v>37</v>
      </c>
      <c r="D12" t="str">
        <f>CONCATENATE(All_India_Index_Upto_April23__1[[#This Row],[Month]],"-",All_India_Index_Upto_April23__1[[#This Row],[Year]])</f>
        <v>April-2013</v>
      </c>
      <c r="E12" t="str">
        <f>IF(All_India_Index_Upto_April23__1[[#This Row],[Year]]&lt;2019,"Pre-covid","Post-covid")</f>
        <v>Pre-covid</v>
      </c>
      <c r="F12">
        <v>114.6</v>
      </c>
      <c r="G12">
        <v>113.4</v>
      </c>
      <c r="H12">
        <v>106</v>
      </c>
      <c r="I12">
        <v>104.7</v>
      </c>
      <c r="J12">
        <v>102.1</v>
      </c>
      <c r="K12">
        <v>109.5</v>
      </c>
      <c r="L12">
        <v>109.7</v>
      </c>
      <c r="M12">
        <v>104.6</v>
      </c>
      <c r="N12">
        <v>102</v>
      </c>
      <c r="O12">
        <v>103.5</v>
      </c>
      <c r="P12">
        <v>108.2</v>
      </c>
      <c r="Q12">
        <v>110.6</v>
      </c>
      <c r="R12">
        <v>108.8</v>
      </c>
      <c r="S12">
        <v>108.5</v>
      </c>
      <c r="T12">
        <v>107.9</v>
      </c>
      <c r="U12">
        <v>106.4</v>
      </c>
      <c r="V12">
        <v>107.7</v>
      </c>
      <c r="W12" t="s">
        <v>97</v>
      </c>
      <c r="X12">
        <v>106.4</v>
      </c>
      <c r="Y12">
        <v>106.5</v>
      </c>
      <c r="Z12">
        <v>105.7</v>
      </c>
      <c r="AA12">
        <v>105</v>
      </c>
      <c r="AB12">
        <v>104</v>
      </c>
      <c r="AC12">
        <v>105.2</v>
      </c>
      <c r="AD12">
        <v>103.2</v>
      </c>
      <c r="AE12">
        <v>105.1</v>
      </c>
      <c r="AF12">
        <v>105.7</v>
      </c>
    </row>
    <row r="13" spans="1:32" x14ac:dyDescent="0.3">
      <c r="A13" t="s">
        <v>34</v>
      </c>
      <c r="B13">
        <v>2013</v>
      </c>
      <c r="C13" t="s">
        <v>37</v>
      </c>
      <c r="D13" t="str">
        <f>CONCATENATE(All_India_Index_Upto_April23__1[[#This Row],[Month]],"-",All_India_Index_Upto_April23__1[[#This Row],[Year]])</f>
        <v>April-2013</v>
      </c>
      <c r="E13" t="str">
        <f>IF(All_India_Index_Upto_April23__1[[#This Row],[Year]]&lt;2019,"Pre-covid","Post-covid")</f>
        <v>Pre-covid</v>
      </c>
      <c r="F13">
        <v>111.6</v>
      </c>
      <c r="G13">
        <v>110.9</v>
      </c>
      <c r="H13">
        <v>106.6</v>
      </c>
      <c r="I13">
        <v>105.7</v>
      </c>
      <c r="J13">
        <v>104.4</v>
      </c>
      <c r="K13">
        <v>108.9</v>
      </c>
      <c r="L13">
        <v>105.5</v>
      </c>
      <c r="M13">
        <v>105.3</v>
      </c>
      <c r="N13">
        <v>103.5</v>
      </c>
      <c r="O13">
        <v>103.3</v>
      </c>
      <c r="P13">
        <v>107.2</v>
      </c>
      <c r="Q13">
        <v>109.6</v>
      </c>
      <c r="R13">
        <v>107.7</v>
      </c>
      <c r="S13">
        <v>107.5</v>
      </c>
      <c r="T13">
        <v>108</v>
      </c>
      <c r="U13">
        <v>107</v>
      </c>
      <c r="V13">
        <v>107.9</v>
      </c>
      <c r="W13" t="s">
        <v>97</v>
      </c>
      <c r="X13">
        <v>106.5</v>
      </c>
      <c r="Y13">
        <v>106.3</v>
      </c>
      <c r="Z13">
        <v>105.3</v>
      </c>
      <c r="AA13">
        <v>104.7</v>
      </c>
      <c r="AB13">
        <v>104.2</v>
      </c>
      <c r="AC13">
        <v>105</v>
      </c>
      <c r="AD13">
        <v>102.9</v>
      </c>
      <c r="AE13">
        <v>104.8</v>
      </c>
      <c r="AF13">
        <v>106.1</v>
      </c>
    </row>
    <row r="14" spans="1:32" x14ac:dyDescent="0.3">
      <c r="A14" t="s">
        <v>30</v>
      </c>
      <c r="B14">
        <v>2013</v>
      </c>
      <c r="C14" t="s">
        <v>38</v>
      </c>
      <c r="D14" t="str">
        <f>CONCATENATE(All_India_Index_Upto_April23__1[[#This Row],[Month]],"-",All_India_Index_Upto_April23__1[[#This Row],[Year]])</f>
        <v>May-2013</v>
      </c>
      <c r="E14" t="str">
        <f>IF(All_India_Index_Upto_April23__1[[#This Row],[Year]]&lt;2019,"Pre-covid","Post-covid")</f>
        <v>Pre-covid</v>
      </c>
      <c r="F14">
        <v>110.9</v>
      </c>
      <c r="G14">
        <v>109.8</v>
      </c>
      <c r="H14">
        <v>105.9</v>
      </c>
      <c r="I14">
        <v>107.5</v>
      </c>
      <c r="J14">
        <v>105.3</v>
      </c>
      <c r="K14">
        <v>108.1</v>
      </c>
      <c r="L14">
        <v>107.3</v>
      </c>
      <c r="M14">
        <v>106.1</v>
      </c>
      <c r="N14">
        <v>103.7</v>
      </c>
      <c r="O14">
        <v>104</v>
      </c>
      <c r="P14">
        <v>107.4</v>
      </c>
      <c r="Q14">
        <v>109.9</v>
      </c>
      <c r="R14">
        <v>108.1</v>
      </c>
      <c r="S14">
        <v>108.1</v>
      </c>
      <c r="T14">
        <v>108.8</v>
      </c>
      <c r="U14">
        <v>107.9</v>
      </c>
      <c r="V14">
        <v>108.6</v>
      </c>
      <c r="W14" s="36" t="s">
        <v>32</v>
      </c>
      <c r="X14">
        <v>107.5</v>
      </c>
      <c r="Y14">
        <v>106.8</v>
      </c>
      <c r="Z14">
        <v>105.7</v>
      </c>
      <c r="AA14">
        <v>104.1</v>
      </c>
      <c r="AB14">
        <v>105</v>
      </c>
      <c r="AC14">
        <v>105.5</v>
      </c>
      <c r="AD14">
        <v>102.1</v>
      </c>
      <c r="AE14">
        <v>104.8</v>
      </c>
      <c r="AF14">
        <v>107.2</v>
      </c>
    </row>
    <row r="15" spans="1:32" x14ac:dyDescent="0.3">
      <c r="A15" t="s">
        <v>33</v>
      </c>
      <c r="B15">
        <v>2013</v>
      </c>
      <c r="C15" t="s">
        <v>38</v>
      </c>
      <c r="D15" t="str">
        <f>CONCATENATE(All_India_Index_Upto_April23__1[[#This Row],[Month]],"-",All_India_Index_Upto_April23__1[[#This Row],[Year]])</f>
        <v>May-2013</v>
      </c>
      <c r="E15" t="str">
        <f>IF(All_India_Index_Upto_April23__1[[#This Row],[Year]]&lt;2019,"Pre-covid","Post-covid")</f>
        <v>Pre-covid</v>
      </c>
      <c r="F15">
        <v>115.4</v>
      </c>
      <c r="G15">
        <v>114.2</v>
      </c>
      <c r="H15">
        <v>102.7</v>
      </c>
      <c r="I15">
        <v>105.5</v>
      </c>
      <c r="J15">
        <v>101.5</v>
      </c>
      <c r="K15">
        <v>110.6</v>
      </c>
      <c r="L15">
        <v>123.7</v>
      </c>
      <c r="M15">
        <v>105.2</v>
      </c>
      <c r="N15">
        <v>101.9</v>
      </c>
      <c r="O15">
        <v>105</v>
      </c>
      <c r="P15">
        <v>109.1</v>
      </c>
      <c r="Q15">
        <v>111.3</v>
      </c>
      <c r="R15">
        <v>111.1</v>
      </c>
      <c r="S15">
        <v>109.8</v>
      </c>
      <c r="T15">
        <v>108.5</v>
      </c>
      <c r="U15">
        <v>106.7</v>
      </c>
      <c r="V15">
        <v>108.3</v>
      </c>
      <c r="W15" t="s">
        <v>97</v>
      </c>
      <c r="X15">
        <v>107.2</v>
      </c>
      <c r="Y15">
        <v>107.1</v>
      </c>
      <c r="Z15">
        <v>106.2</v>
      </c>
      <c r="AA15">
        <v>103.9</v>
      </c>
      <c r="AB15">
        <v>104.6</v>
      </c>
      <c r="AC15">
        <v>105.7</v>
      </c>
      <c r="AD15">
        <v>102.6</v>
      </c>
      <c r="AE15">
        <v>104.9</v>
      </c>
      <c r="AF15">
        <v>106.6</v>
      </c>
    </row>
    <row r="16" spans="1:32" x14ac:dyDescent="0.3">
      <c r="A16" t="s">
        <v>34</v>
      </c>
      <c r="B16">
        <v>2013</v>
      </c>
      <c r="C16" t="s">
        <v>38</v>
      </c>
      <c r="D16" t="str">
        <f>CONCATENATE(All_India_Index_Upto_April23__1[[#This Row],[Month]],"-",All_India_Index_Upto_April23__1[[#This Row],[Year]])</f>
        <v>May-2013</v>
      </c>
      <c r="E16" t="str">
        <f>IF(All_India_Index_Upto_April23__1[[#This Row],[Year]]&lt;2019,"Pre-covid","Post-covid")</f>
        <v>Pre-covid</v>
      </c>
      <c r="F16">
        <v>112.3</v>
      </c>
      <c r="G16">
        <v>111.3</v>
      </c>
      <c r="H16">
        <v>104.7</v>
      </c>
      <c r="I16">
        <v>106.8</v>
      </c>
      <c r="J16">
        <v>103.9</v>
      </c>
      <c r="K16">
        <v>109.3</v>
      </c>
      <c r="L16">
        <v>112.9</v>
      </c>
      <c r="M16">
        <v>105.8</v>
      </c>
      <c r="N16">
        <v>103.1</v>
      </c>
      <c r="O16">
        <v>104.3</v>
      </c>
      <c r="P16">
        <v>108.1</v>
      </c>
      <c r="Q16">
        <v>110.5</v>
      </c>
      <c r="R16">
        <v>109.2</v>
      </c>
      <c r="S16">
        <v>108.6</v>
      </c>
      <c r="T16">
        <v>108.7</v>
      </c>
      <c r="U16">
        <v>107.4</v>
      </c>
      <c r="V16">
        <v>108.5</v>
      </c>
      <c r="W16" t="s">
        <v>97</v>
      </c>
      <c r="X16">
        <v>107.4</v>
      </c>
      <c r="Y16">
        <v>106.9</v>
      </c>
      <c r="Z16">
        <v>105.9</v>
      </c>
      <c r="AA16">
        <v>104</v>
      </c>
      <c r="AB16">
        <v>104.8</v>
      </c>
      <c r="AC16">
        <v>105.6</v>
      </c>
      <c r="AD16">
        <v>102.3</v>
      </c>
      <c r="AE16">
        <v>104.8</v>
      </c>
      <c r="AF16">
        <v>106.9</v>
      </c>
    </row>
    <row r="17" spans="1:32" x14ac:dyDescent="0.3">
      <c r="A17" t="s">
        <v>30</v>
      </c>
      <c r="B17">
        <v>2013</v>
      </c>
      <c r="C17" t="s">
        <v>39</v>
      </c>
      <c r="D17" t="str">
        <f>CONCATENATE(All_India_Index_Upto_April23__1[[#This Row],[Month]],"-",All_India_Index_Upto_April23__1[[#This Row],[Year]])</f>
        <v>June-2013</v>
      </c>
      <c r="E17" t="str">
        <f>IF(All_India_Index_Upto_April23__1[[#This Row],[Year]]&lt;2019,"Pre-covid","Post-covid")</f>
        <v>Pre-covid</v>
      </c>
      <c r="F17">
        <v>112.3</v>
      </c>
      <c r="G17">
        <v>112.1</v>
      </c>
      <c r="H17">
        <v>108.1</v>
      </c>
      <c r="I17">
        <v>108.3</v>
      </c>
      <c r="J17">
        <v>105.9</v>
      </c>
      <c r="K17">
        <v>109.2</v>
      </c>
      <c r="L17">
        <v>118</v>
      </c>
      <c r="M17">
        <v>106.8</v>
      </c>
      <c r="N17">
        <v>104.1</v>
      </c>
      <c r="O17">
        <v>105.4</v>
      </c>
      <c r="P17">
        <v>108.2</v>
      </c>
      <c r="Q17">
        <v>111</v>
      </c>
      <c r="R17">
        <v>110.6</v>
      </c>
      <c r="S17">
        <v>109</v>
      </c>
      <c r="T17">
        <v>109.7</v>
      </c>
      <c r="U17">
        <v>108.8</v>
      </c>
      <c r="V17">
        <v>109.5</v>
      </c>
      <c r="W17" s="36" t="s">
        <v>32</v>
      </c>
      <c r="X17">
        <v>108.5</v>
      </c>
      <c r="Y17">
        <v>107.5</v>
      </c>
      <c r="Z17">
        <v>106.3</v>
      </c>
      <c r="AA17">
        <v>105</v>
      </c>
      <c r="AB17">
        <v>105.6</v>
      </c>
      <c r="AC17">
        <v>106.5</v>
      </c>
      <c r="AD17">
        <v>102.5</v>
      </c>
      <c r="AE17">
        <v>105.5</v>
      </c>
      <c r="AF17">
        <v>108.9</v>
      </c>
    </row>
    <row r="18" spans="1:32" x14ac:dyDescent="0.3">
      <c r="A18" t="s">
        <v>33</v>
      </c>
      <c r="B18">
        <v>2013</v>
      </c>
      <c r="C18" t="s">
        <v>39</v>
      </c>
      <c r="D18" t="str">
        <f>CONCATENATE(All_India_Index_Upto_April23__1[[#This Row],[Month]],"-",All_India_Index_Upto_April23__1[[#This Row],[Year]])</f>
        <v>June-2013</v>
      </c>
      <c r="E18" t="str">
        <f>IF(All_India_Index_Upto_April23__1[[#This Row],[Year]]&lt;2019,"Pre-covid","Post-covid")</f>
        <v>Pre-covid</v>
      </c>
      <c r="F18">
        <v>117</v>
      </c>
      <c r="G18">
        <v>120.1</v>
      </c>
      <c r="H18">
        <v>112.5</v>
      </c>
      <c r="I18">
        <v>107.3</v>
      </c>
      <c r="J18">
        <v>101.3</v>
      </c>
      <c r="K18">
        <v>112.4</v>
      </c>
      <c r="L18">
        <v>143.6</v>
      </c>
      <c r="M18">
        <v>105.4</v>
      </c>
      <c r="N18">
        <v>101.4</v>
      </c>
      <c r="O18">
        <v>106.4</v>
      </c>
      <c r="P18">
        <v>110</v>
      </c>
      <c r="Q18">
        <v>112.2</v>
      </c>
      <c r="R18">
        <v>115</v>
      </c>
      <c r="S18">
        <v>110.9</v>
      </c>
      <c r="T18">
        <v>109.2</v>
      </c>
      <c r="U18">
        <v>107.2</v>
      </c>
      <c r="V18">
        <v>108.9</v>
      </c>
      <c r="W18" t="s">
        <v>98</v>
      </c>
      <c r="X18">
        <v>108</v>
      </c>
      <c r="Y18">
        <v>107.7</v>
      </c>
      <c r="Z18">
        <v>106.5</v>
      </c>
      <c r="AA18">
        <v>105.2</v>
      </c>
      <c r="AB18">
        <v>105.2</v>
      </c>
      <c r="AC18">
        <v>108.1</v>
      </c>
      <c r="AD18">
        <v>103.3</v>
      </c>
      <c r="AE18">
        <v>106.1</v>
      </c>
      <c r="AF18">
        <v>109.7</v>
      </c>
    </row>
    <row r="19" spans="1:32" x14ac:dyDescent="0.3">
      <c r="A19" t="s">
        <v>34</v>
      </c>
      <c r="B19">
        <v>2013</v>
      </c>
      <c r="C19" t="s">
        <v>39</v>
      </c>
      <c r="D19" t="str">
        <f>CONCATENATE(All_India_Index_Upto_April23__1[[#This Row],[Month]],"-",All_India_Index_Upto_April23__1[[#This Row],[Year]])</f>
        <v>June-2013</v>
      </c>
      <c r="E19" t="str">
        <f>IF(All_India_Index_Upto_April23__1[[#This Row],[Year]]&lt;2019,"Pre-covid","Post-covid")</f>
        <v>Pre-covid</v>
      </c>
      <c r="F19">
        <v>113.8</v>
      </c>
      <c r="G19">
        <v>114.9</v>
      </c>
      <c r="H19">
        <v>109.8</v>
      </c>
      <c r="I19">
        <v>107.9</v>
      </c>
      <c r="J19">
        <v>104.2</v>
      </c>
      <c r="K19">
        <v>110.7</v>
      </c>
      <c r="L19">
        <v>126.7</v>
      </c>
      <c r="M19">
        <v>106.3</v>
      </c>
      <c r="N19">
        <v>103.2</v>
      </c>
      <c r="O19">
        <v>105.7</v>
      </c>
      <c r="P19">
        <v>109</v>
      </c>
      <c r="Q19">
        <v>111.6</v>
      </c>
      <c r="R19">
        <v>112.2</v>
      </c>
      <c r="S19">
        <v>109.5</v>
      </c>
      <c r="T19">
        <v>109.5</v>
      </c>
      <c r="U19">
        <v>108.1</v>
      </c>
      <c r="V19">
        <v>109.3</v>
      </c>
      <c r="W19" t="s">
        <v>98</v>
      </c>
      <c r="X19">
        <v>108.3</v>
      </c>
      <c r="Y19">
        <v>107.6</v>
      </c>
      <c r="Z19">
        <v>106.4</v>
      </c>
      <c r="AA19">
        <v>105.1</v>
      </c>
      <c r="AB19">
        <v>105.4</v>
      </c>
      <c r="AC19">
        <v>107.4</v>
      </c>
      <c r="AD19">
        <v>102.8</v>
      </c>
      <c r="AE19">
        <v>105.8</v>
      </c>
      <c r="AF19">
        <v>109.3</v>
      </c>
    </row>
    <row r="20" spans="1:32" x14ac:dyDescent="0.3">
      <c r="A20" t="s">
        <v>30</v>
      </c>
      <c r="B20">
        <v>2013</v>
      </c>
      <c r="C20" t="s">
        <v>40</v>
      </c>
      <c r="D20" t="str">
        <f>CONCATENATE(All_India_Index_Upto_April23__1[[#This Row],[Month]],"-",All_India_Index_Upto_April23__1[[#This Row],[Year]])</f>
        <v>July-2013</v>
      </c>
      <c r="E20" t="str">
        <f>IF(All_India_Index_Upto_April23__1[[#This Row],[Year]]&lt;2019,"Pre-covid","Post-covid")</f>
        <v>Pre-covid</v>
      </c>
      <c r="F20">
        <v>113.4</v>
      </c>
      <c r="G20">
        <v>114.9</v>
      </c>
      <c r="H20">
        <v>110.5</v>
      </c>
      <c r="I20">
        <v>109.3</v>
      </c>
      <c r="J20">
        <v>106.2</v>
      </c>
      <c r="K20">
        <v>110.3</v>
      </c>
      <c r="L20">
        <v>129.19999999999999</v>
      </c>
      <c r="M20">
        <v>107.1</v>
      </c>
      <c r="N20">
        <v>104.3</v>
      </c>
      <c r="O20">
        <v>106.4</v>
      </c>
      <c r="P20">
        <v>109.1</v>
      </c>
      <c r="Q20">
        <v>112.1</v>
      </c>
      <c r="R20">
        <v>113.1</v>
      </c>
      <c r="S20">
        <v>109.8</v>
      </c>
      <c r="T20">
        <v>110.5</v>
      </c>
      <c r="U20">
        <v>109.5</v>
      </c>
      <c r="V20">
        <v>110.3</v>
      </c>
      <c r="W20" s="36" t="s">
        <v>32</v>
      </c>
      <c r="X20">
        <v>109.5</v>
      </c>
      <c r="Y20">
        <v>108.3</v>
      </c>
      <c r="Z20">
        <v>106.9</v>
      </c>
      <c r="AA20">
        <v>106.8</v>
      </c>
      <c r="AB20">
        <v>106.4</v>
      </c>
      <c r="AC20">
        <v>107.8</v>
      </c>
      <c r="AD20">
        <v>102.5</v>
      </c>
      <c r="AE20">
        <v>106.5</v>
      </c>
      <c r="AF20">
        <v>110.7</v>
      </c>
    </row>
    <row r="21" spans="1:32" x14ac:dyDescent="0.3">
      <c r="A21" t="s">
        <v>33</v>
      </c>
      <c r="B21">
        <v>2013</v>
      </c>
      <c r="C21" t="s">
        <v>40</v>
      </c>
      <c r="D21" t="str">
        <f>CONCATENATE(All_India_Index_Upto_April23__1[[#This Row],[Month]],"-",All_India_Index_Upto_April23__1[[#This Row],[Year]])</f>
        <v>July-2013</v>
      </c>
      <c r="E21" t="str">
        <f>IF(All_India_Index_Upto_April23__1[[#This Row],[Year]]&lt;2019,"Pre-covid","Post-covid")</f>
        <v>Pre-covid</v>
      </c>
      <c r="F21">
        <v>117.8</v>
      </c>
      <c r="G21">
        <v>119.2</v>
      </c>
      <c r="H21">
        <v>114</v>
      </c>
      <c r="I21">
        <v>108.3</v>
      </c>
      <c r="J21">
        <v>101.1</v>
      </c>
      <c r="K21">
        <v>113.2</v>
      </c>
      <c r="L21">
        <v>160.9</v>
      </c>
      <c r="M21">
        <v>105.1</v>
      </c>
      <c r="N21">
        <v>101.3</v>
      </c>
      <c r="O21">
        <v>107.5</v>
      </c>
      <c r="P21">
        <v>110.4</v>
      </c>
      <c r="Q21">
        <v>113.1</v>
      </c>
      <c r="R21">
        <v>117.5</v>
      </c>
      <c r="S21">
        <v>111.7</v>
      </c>
      <c r="T21">
        <v>109.8</v>
      </c>
      <c r="U21">
        <v>107.8</v>
      </c>
      <c r="V21">
        <v>109.5</v>
      </c>
      <c r="W21" t="s">
        <v>99</v>
      </c>
      <c r="X21">
        <v>108.6</v>
      </c>
      <c r="Y21">
        <v>108.1</v>
      </c>
      <c r="Z21">
        <v>107.1</v>
      </c>
      <c r="AA21">
        <v>107.3</v>
      </c>
      <c r="AB21">
        <v>105.9</v>
      </c>
      <c r="AC21">
        <v>110.1</v>
      </c>
      <c r="AD21">
        <v>103.2</v>
      </c>
      <c r="AE21">
        <v>107.3</v>
      </c>
      <c r="AF21">
        <v>111.4</v>
      </c>
    </row>
    <row r="22" spans="1:32" x14ac:dyDescent="0.3">
      <c r="A22" t="s">
        <v>34</v>
      </c>
      <c r="B22">
        <v>2013</v>
      </c>
      <c r="C22" t="s">
        <v>40</v>
      </c>
      <c r="D22" t="str">
        <f>CONCATENATE(All_India_Index_Upto_April23__1[[#This Row],[Month]],"-",All_India_Index_Upto_April23__1[[#This Row],[Year]])</f>
        <v>July-2013</v>
      </c>
      <c r="E22" t="str">
        <f>IF(All_India_Index_Upto_April23__1[[#This Row],[Year]]&lt;2019,"Pre-covid","Post-covid")</f>
        <v>Pre-covid</v>
      </c>
      <c r="F22">
        <v>114.8</v>
      </c>
      <c r="G22">
        <v>116.4</v>
      </c>
      <c r="H22">
        <v>111.9</v>
      </c>
      <c r="I22">
        <v>108.9</v>
      </c>
      <c r="J22">
        <v>104.3</v>
      </c>
      <c r="K22">
        <v>111.7</v>
      </c>
      <c r="L22">
        <v>140</v>
      </c>
      <c r="M22">
        <v>106.4</v>
      </c>
      <c r="N22">
        <v>103.3</v>
      </c>
      <c r="O22">
        <v>106.8</v>
      </c>
      <c r="P22">
        <v>109.6</v>
      </c>
      <c r="Q22">
        <v>112.6</v>
      </c>
      <c r="R22">
        <v>114.7</v>
      </c>
      <c r="S22">
        <v>110.3</v>
      </c>
      <c r="T22">
        <v>110.2</v>
      </c>
      <c r="U22">
        <v>108.8</v>
      </c>
      <c r="V22">
        <v>110</v>
      </c>
      <c r="W22" t="s">
        <v>99</v>
      </c>
      <c r="X22">
        <v>109.2</v>
      </c>
      <c r="Y22">
        <v>108.2</v>
      </c>
      <c r="Z22">
        <v>107</v>
      </c>
      <c r="AA22">
        <v>107.1</v>
      </c>
      <c r="AB22">
        <v>106.1</v>
      </c>
      <c r="AC22">
        <v>109.1</v>
      </c>
      <c r="AD22">
        <v>102.8</v>
      </c>
      <c r="AE22">
        <v>106.9</v>
      </c>
      <c r="AF22">
        <v>111</v>
      </c>
    </row>
    <row r="23" spans="1:32" x14ac:dyDescent="0.3">
      <c r="A23" t="s">
        <v>30</v>
      </c>
      <c r="B23">
        <v>2013</v>
      </c>
      <c r="C23" t="s">
        <v>41</v>
      </c>
      <c r="D23" t="str">
        <f>CONCATENATE(All_India_Index_Upto_April23__1[[#This Row],[Month]],"-",All_India_Index_Upto_April23__1[[#This Row],[Year]])</f>
        <v>August-2013</v>
      </c>
      <c r="E23" t="str">
        <f>IF(All_India_Index_Upto_April23__1[[#This Row],[Year]]&lt;2019,"Pre-covid","Post-covid")</f>
        <v>Pre-covid</v>
      </c>
      <c r="F23">
        <v>114.3</v>
      </c>
      <c r="G23">
        <v>115.4</v>
      </c>
      <c r="H23">
        <v>111.1</v>
      </c>
      <c r="I23">
        <v>110</v>
      </c>
      <c r="J23">
        <v>106.4</v>
      </c>
      <c r="K23">
        <v>110.8</v>
      </c>
      <c r="L23">
        <v>138.9</v>
      </c>
      <c r="M23">
        <v>107.4</v>
      </c>
      <c r="N23">
        <v>104.1</v>
      </c>
      <c r="O23">
        <v>106.9</v>
      </c>
      <c r="P23">
        <v>109.7</v>
      </c>
      <c r="Q23">
        <v>112.6</v>
      </c>
      <c r="R23">
        <v>114.9</v>
      </c>
      <c r="S23">
        <v>110.7</v>
      </c>
      <c r="T23">
        <v>111.3</v>
      </c>
      <c r="U23">
        <v>110.2</v>
      </c>
      <c r="V23">
        <v>111.1</v>
      </c>
      <c r="W23" s="36" t="s">
        <v>32</v>
      </c>
      <c r="X23">
        <v>109.9</v>
      </c>
      <c r="Y23">
        <v>108.7</v>
      </c>
      <c r="Z23">
        <v>107.5</v>
      </c>
      <c r="AA23">
        <v>107.8</v>
      </c>
      <c r="AB23">
        <v>106.8</v>
      </c>
      <c r="AC23">
        <v>108.7</v>
      </c>
      <c r="AD23">
        <v>105</v>
      </c>
      <c r="AE23">
        <v>107.5</v>
      </c>
      <c r="AF23">
        <v>112.1</v>
      </c>
    </row>
    <row r="24" spans="1:32" x14ac:dyDescent="0.3">
      <c r="A24" t="s">
        <v>33</v>
      </c>
      <c r="B24">
        <v>2013</v>
      </c>
      <c r="C24" t="s">
        <v>41</v>
      </c>
      <c r="D24" t="str">
        <f>CONCATENATE(All_India_Index_Upto_April23__1[[#This Row],[Month]],"-",All_India_Index_Upto_April23__1[[#This Row],[Year]])</f>
        <v>August-2013</v>
      </c>
      <c r="E24" t="str">
        <f>IF(All_India_Index_Upto_April23__1[[#This Row],[Year]]&lt;2019,"Pre-covid","Post-covid")</f>
        <v>Pre-covid</v>
      </c>
      <c r="F24">
        <v>118.3</v>
      </c>
      <c r="G24">
        <v>120.4</v>
      </c>
      <c r="H24">
        <v>112.7</v>
      </c>
      <c r="I24">
        <v>108.9</v>
      </c>
      <c r="J24">
        <v>101.1</v>
      </c>
      <c r="K24">
        <v>108.7</v>
      </c>
      <c r="L24">
        <v>177</v>
      </c>
      <c r="M24">
        <v>104.7</v>
      </c>
      <c r="N24">
        <v>101</v>
      </c>
      <c r="O24">
        <v>108.5</v>
      </c>
      <c r="P24">
        <v>110.9</v>
      </c>
      <c r="Q24">
        <v>114.3</v>
      </c>
      <c r="R24">
        <v>119.6</v>
      </c>
      <c r="S24">
        <v>112.4</v>
      </c>
      <c r="T24">
        <v>110.6</v>
      </c>
      <c r="U24">
        <v>108.3</v>
      </c>
      <c r="V24">
        <v>110.2</v>
      </c>
      <c r="W24" t="s">
        <v>100</v>
      </c>
      <c r="X24">
        <v>109.3</v>
      </c>
      <c r="Y24">
        <v>108.7</v>
      </c>
      <c r="Z24">
        <v>107.6</v>
      </c>
      <c r="AA24">
        <v>108.1</v>
      </c>
      <c r="AB24">
        <v>106.5</v>
      </c>
      <c r="AC24">
        <v>110.8</v>
      </c>
      <c r="AD24">
        <v>106</v>
      </c>
      <c r="AE24">
        <v>108.3</v>
      </c>
      <c r="AF24">
        <v>112.7</v>
      </c>
    </row>
    <row r="25" spans="1:32" x14ac:dyDescent="0.3">
      <c r="A25" t="s">
        <v>34</v>
      </c>
      <c r="B25">
        <v>2013</v>
      </c>
      <c r="C25" t="s">
        <v>41</v>
      </c>
      <c r="D25" t="str">
        <f>CONCATENATE(All_India_Index_Upto_April23__1[[#This Row],[Month]],"-",All_India_Index_Upto_April23__1[[#This Row],[Year]])</f>
        <v>August-2013</v>
      </c>
      <c r="E25" t="str">
        <f>IF(All_India_Index_Upto_April23__1[[#This Row],[Year]]&lt;2019,"Pre-covid","Post-covid")</f>
        <v>Pre-covid</v>
      </c>
      <c r="F25">
        <v>115.6</v>
      </c>
      <c r="G25">
        <v>117.2</v>
      </c>
      <c r="H25">
        <v>111.7</v>
      </c>
      <c r="I25">
        <v>109.6</v>
      </c>
      <c r="J25">
        <v>104.5</v>
      </c>
      <c r="K25">
        <v>109.8</v>
      </c>
      <c r="L25">
        <v>151.80000000000001</v>
      </c>
      <c r="M25">
        <v>106.5</v>
      </c>
      <c r="N25">
        <v>103.1</v>
      </c>
      <c r="O25">
        <v>107.4</v>
      </c>
      <c r="P25">
        <v>110.2</v>
      </c>
      <c r="Q25">
        <v>113.4</v>
      </c>
      <c r="R25">
        <v>116.6</v>
      </c>
      <c r="S25">
        <v>111.2</v>
      </c>
      <c r="T25">
        <v>111</v>
      </c>
      <c r="U25">
        <v>109.4</v>
      </c>
      <c r="V25">
        <v>110.7</v>
      </c>
      <c r="W25" t="s">
        <v>100</v>
      </c>
      <c r="X25">
        <v>109.7</v>
      </c>
      <c r="Y25">
        <v>108.7</v>
      </c>
      <c r="Z25">
        <v>107.5</v>
      </c>
      <c r="AA25">
        <v>108</v>
      </c>
      <c r="AB25">
        <v>106.6</v>
      </c>
      <c r="AC25">
        <v>109.9</v>
      </c>
      <c r="AD25">
        <v>105.4</v>
      </c>
      <c r="AE25">
        <v>107.9</v>
      </c>
      <c r="AF25">
        <v>112.4</v>
      </c>
    </row>
    <row r="26" spans="1:32" x14ac:dyDescent="0.3">
      <c r="A26" t="s">
        <v>30</v>
      </c>
      <c r="B26">
        <v>2013</v>
      </c>
      <c r="C26" t="s">
        <v>42</v>
      </c>
      <c r="D26" t="str">
        <f>CONCATENATE(All_India_Index_Upto_April23__1[[#This Row],[Month]],"-",All_India_Index_Upto_April23__1[[#This Row],[Year]])</f>
        <v>September-2013</v>
      </c>
      <c r="E26" t="str">
        <f>IF(All_India_Index_Upto_April23__1[[#This Row],[Year]]&lt;2019,"Pre-covid","Post-covid")</f>
        <v>Pre-covid</v>
      </c>
      <c r="F26">
        <v>115.4</v>
      </c>
      <c r="G26">
        <v>115.7</v>
      </c>
      <c r="H26">
        <v>111.7</v>
      </c>
      <c r="I26">
        <v>111</v>
      </c>
      <c r="J26">
        <v>107.4</v>
      </c>
      <c r="K26">
        <v>110.9</v>
      </c>
      <c r="L26">
        <v>154</v>
      </c>
      <c r="M26">
        <v>108.1</v>
      </c>
      <c r="N26">
        <v>104.2</v>
      </c>
      <c r="O26">
        <v>107.9</v>
      </c>
      <c r="P26">
        <v>110.4</v>
      </c>
      <c r="Q26">
        <v>114</v>
      </c>
      <c r="R26">
        <v>117.8</v>
      </c>
      <c r="S26">
        <v>111.7</v>
      </c>
      <c r="T26">
        <v>112.7</v>
      </c>
      <c r="U26">
        <v>111.4</v>
      </c>
      <c r="V26">
        <v>112.5</v>
      </c>
      <c r="W26" s="36" t="s">
        <v>32</v>
      </c>
      <c r="X26">
        <v>111.1</v>
      </c>
      <c r="Y26">
        <v>109.6</v>
      </c>
      <c r="Z26">
        <v>108.3</v>
      </c>
      <c r="AA26">
        <v>109.3</v>
      </c>
      <c r="AB26">
        <v>107.7</v>
      </c>
      <c r="AC26">
        <v>109.8</v>
      </c>
      <c r="AD26">
        <v>106.7</v>
      </c>
      <c r="AE26">
        <v>108.7</v>
      </c>
      <c r="AF26">
        <v>114.2</v>
      </c>
    </row>
    <row r="27" spans="1:32" x14ac:dyDescent="0.3">
      <c r="A27" t="s">
        <v>33</v>
      </c>
      <c r="B27">
        <v>2013</v>
      </c>
      <c r="C27" t="s">
        <v>42</v>
      </c>
      <c r="D27" t="str">
        <f>CONCATENATE(All_India_Index_Upto_April23__1[[#This Row],[Month]],"-",All_India_Index_Upto_April23__1[[#This Row],[Year]])</f>
        <v>September-2013</v>
      </c>
      <c r="E27" t="str">
        <f>IF(All_India_Index_Upto_April23__1[[#This Row],[Year]]&lt;2019,"Pre-covid","Post-covid")</f>
        <v>Pre-covid</v>
      </c>
      <c r="F27">
        <v>118.6</v>
      </c>
      <c r="G27">
        <v>119.1</v>
      </c>
      <c r="H27">
        <v>113.2</v>
      </c>
      <c r="I27">
        <v>109.6</v>
      </c>
      <c r="J27">
        <v>101.7</v>
      </c>
      <c r="K27">
        <v>103.2</v>
      </c>
      <c r="L27">
        <v>174.3</v>
      </c>
      <c r="M27">
        <v>105.1</v>
      </c>
      <c r="N27">
        <v>100.8</v>
      </c>
      <c r="O27">
        <v>109.1</v>
      </c>
      <c r="P27">
        <v>111.1</v>
      </c>
      <c r="Q27">
        <v>115.4</v>
      </c>
      <c r="R27">
        <v>119.2</v>
      </c>
      <c r="S27">
        <v>112.9</v>
      </c>
      <c r="T27">
        <v>111.4</v>
      </c>
      <c r="U27">
        <v>109</v>
      </c>
      <c r="V27">
        <v>111.1</v>
      </c>
      <c r="W27" t="s">
        <v>101</v>
      </c>
      <c r="X27">
        <v>109.5</v>
      </c>
      <c r="Y27">
        <v>109.6</v>
      </c>
      <c r="Z27">
        <v>107.9</v>
      </c>
      <c r="AA27">
        <v>110.4</v>
      </c>
      <c r="AB27">
        <v>107.4</v>
      </c>
      <c r="AC27">
        <v>111.2</v>
      </c>
      <c r="AD27">
        <v>106.9</v>
      </c>
      <c r="AE27">
        <v>109.4</v>
      </c>
      <c r="AF27">
        <v>113.2</v>
      </c>
    </row>
    <row r="28" spans="1:32" x14ac:dyDescent="0.3">
      <c r="A28" t="s">
        <v>34</v>
      </c>
      <c r="B28">
        <v>2013</v>
      </c>
      <c r="C28" t="s">
        <v>42</v>
      </c>
      <c r="D28" t="str">
        <f>CONCATENATE(All_India_Index_Upto_April23__1[[#This Row],[Month]],"-",All_India_Index_Upto_April23__1[[#This Row],[Year]])</f>
        <v>September-2013</v>
      </c>
      <c r="E28" t="str">
        <f>IF(All_India_Index_Upto_April23__1[[#This Row],[Year]]&lt;2019,"Pre-covid","Post-covid")</f>
        <v>Pre-covid</v>
      </c>
      <c r="F28">
        <v>116.4</v>
      </c>
      <c r="G28">
        <v>116.9</v>
      </c>
      <c r="H28">
        <v>112.3</v>
      </c>
      <c r="I28">
        <v>110.5</v>
      </c>
      <c r="J28">
        <v>105.3</v>
      </c>
      <c r="K28">
        <v>107.3</v>
      </c>
      <c r="L28">
        <v>160.9</v>
      </c>
      <c r="M28">
        <v>107.1</v>
      </c>
      <c r="N28">
        <v>103.1</v>
      </c>
      <c r="O28">
        <v>108.3</v>
      </c>
      <c r="P28">
        <v>110.7</v>
      </c>
      <c r="Q28">
        <v>114.6</v>
      </c>
      <c r="R28">
        <v>118.3</v>
      </c>
      <c r="S28">
        <v>112</v>
      </c>
      <c r="T28">
        <v>112.2</v>
      </c>
      <c r="U28">
        <v>110.4</v>
      </c>
      <c r="V28">
        <v>111.9</v>
      </c>
      <c r="W28" t="s">
        <v>101</v>
      </c>
      <c r="X28">
        <v>110.5</v>
      </c>
      <c r="Y28">
        <v>109.6</v>
      </c>
      <c r="Z28">
        <v>108.1</v>
      </c>
      <c r="AA28">
        <v>109.9</v>
      </c>
      <c r="AB28">
        <v>107.5</v>
      </c>
      <c r="AC28">
        <v>110.6</v>
      </c>
      <c r="AD28">
        <v>106.8</v>
      </c>
      <c r="AE28">
        <v>109</v>
      </c>
      <c r="AF28">
        <v>113.7</v>
      </c>
    </row>
    <row r="29" spans="1:32" x14ac:dyDescent="0.3">
      <c r="A29" t="s">
        <v>30</v>
      </c>
      <c r="B29">
        <v>2013</v>
      </c>
      <c r="C29" t="s">
        <v>43</v>
      </c>
      <c r="D29" t="str">
        <f>CONCATENATE(All_India_Index_Upto_April23__1[[#This Row],[Month]],"-",All_India_Index_Upto_April23__1[[#This Row],[Year]])</f>
        <v>October-2013</v>
      </c>
      <c r="E29" t="str">
        <f>IF(All_India_Index_Upto_April23__1[[#This Row],[Year]]&lt;2019,"Pre-covid","Post-covid")</f>
        <v>Pre-covid</v>
      </c>
      <c r="F29">
        <v>116.3</v>
      </c>
      <c r="G29">
        <v>115.4</v>
      </c>
      <c r="H29">
        <v>112.6</v>
      </c>
      <c r="I29">
        <v>111.7</v>
      </c>
      <c r="J29">
        <v>107.7</v>
      </c>
      <c r="K29">
        <v>113.2</v>
      </c>
      <c r="L29">
        <v>164.9</v>
      </c>
      <c r="M29">
        <v>108.3</v>
      </c>
      <c r="N29">
        <v>103.9</v>
      </c>
      <c r="O29">
        <v>108.2</v>
      </c>
      <c r="P29">
        <v>111.1</v>
      </c>
      <c r="Q29">
        <v>114.9</v>
      </c>
      <c r="R29">
        <v>119.8</v>
      </c>
      <c r="S29">
        <v>112.2</v>
      </c>
      <c r="T29">
        <v>113.6</v>
      </c>
      <c r="U29">
        <v>112.3</v>
      </c>
      <c r="V29">
        <v>113.4</v>
      </c>
      <c r="W29" s="36" t="s">
        <v>32</v>
      </c>
      <c r="X29">
        <v>111.6</v>
      </c>
      <c r="Y29">
        <v>110.4</v>
      </c>
      <c r="Z29">
        <v>108.9</v>
      </c>
      <c r="AA29">
        <v>109.3</v>
      </c>
      <c r="AB29">
        <v>108.3</v>
      </c>
      <c r="AC29">
        <v>110.2</v>
      </c>
      <c r="AD29">
        <v>107.5</v>
      </c>
      <c r="AE29">
        <v>109.1</v>
      </c>
      <c r="AF29">
        <v>115.5</v>
      </c>
    </row>
    <row r="30" spans="1:32" x14ac:dyDescent="0.3">
      <c r="A30" t="s">
        <v>33</v>
      </c>
      <c r="B30">
        <v>2013</v>
      </c>
      <c r="C30" t="s">
        <v>43</v>
      </c>
      <c r="D30" t="str">
        <f>CONCATENATE(All_India_Index_Upto_April23__1[[#This Row],[Month]],"-",All_India_Index_Upto_April23__1[[#This Row],[Year]])</f>
        <v>October-2013</v>
      </c>
      <c r="E30" t="str">
        <f>IF(All_India_Index_Upto_April23__1[[#This Row],[Year]]&lt;2019,"Pre-covid","Post-covid")</f>
        <v>Pre-covid</v>
      </c>
      <c r="F30">
        <v>118.9</v>
      </c>
      <c r="G30">
        <v>118.1</v>
      </c>
      <c r="H30">
        <v>114.5</v>
      </c>
      <c r="I30">
        <v>110.4</v>
      </c>
      <c r="J30">
        <v>102.3</v>
      </c>
      <c r="K30">
        <v>106.2</v>
      </c>
      <c r="L30">
        <v>183.5</v>
      </c>
      <c r="M30">
        <v>105.3</v>
      </c>
      <c r="N30">
        <v>100.2</v>
      </c>
      <c r="O30">
        <v>109.6</v>
      </c>
      <c r="P30">
        <v>111.4</v>
      </c>
      <c r="Q30">
        <v>116</v>
      </c>
      <c r="R30">
        <v>120.8</v>
      </c>
      <c r="S30">
        <v>113.5</v>
      </c>
      <c r="T30">
        <v>112.5</v>
      </c>
      <c r="U30">
        <v>109.7</v>
      </c>
      <c r="V30">
        <v>112</v>
      </c>
      <c r="W30" t="s">
        <v>102</v>
      </c>
      <c r="X30">
        <v>109.7</v>
      </c>
      <c r="Y30">
        <v>110.2</v>
      </c>
      <c r="Z30">
        <v>108.2</v>
      </c>
      <c r="AA30">
        <v>109.7</v>
      </c>
      <c r="AB30">
        <v>108</v>
      </c>
      <c r="AC30">
        <v>111.3</v>
      </c>
      <c r="AD30">
        <v>107.3</v>
      </c>
      <c r="AE30">
        <v>109.4</v>
      </c>
      <c r="AF30">
        <v>114</v>
      </c>
    </row>
    <row r="31" spans="1:32" x14ac:dyDescent="0.3">
      <c r="A31" t="s">
        <v>34</v>
      </c>
      <c r="B31">
        <v>2013</v>
      </c>
      <c r="C31" t="s">
        <v>43</v>
      </c>
      <c r="D31" t="str">
        <f>CONCATENATE(All_India_Index_Upto_April23__1[[#This Row],[Month]],"-",All_India_Index_Upto_April23__1[[#This Row],[Year]])</f>
        <v>October-2013</v>
      </c>
      <c r="E31" t="str">
        <f>IF(All_India_Index_Upto_April23__1[[#This Row],[Year]]&lt;2019,"Pre-covid","Post-covid")</f>
        <v>Pre-covid</v>
      </c>
      <c r="F31">
        <v>117.1</v>
      </c>
      <c r="G31">
        <v>116.3</v>
      </c>
      <c r="H31">
        <v>113.3</v>
      </c>
      <c r="I31">
        <v>111.2</v>
      </c>
      <c r="J31">
        <v>105.7</v>
      </c>
      <c r="K31">
        <v>109.9</v>
      </c>
      <c r="L31">
        <v>171.2</v>
      </c>
      <c r="M31">
        <v>107.3</v>
      </c>
      <c r="N31">
        <v>102.7</v>
      </c>
      <c r="O31">
        <v>108.7</v>
      </c>
      <c r="P31">
        <v>111.2</v>
      </c>
      <c r="Q31">
        <v>115.4</v>
      </c>
      <c r="R31">
        <v>120.2</v>
      </c>
      <c r="S31">
        <v>112.5</v>
      </c>
      <c r="T31">
        <v>113.2</v>
      </c>
      <c r="U31">
        <v>111.2</v>
      </c>
      <c r="V31">
        <v>112.8</v>
      </c>
      <c r="W31" t="s">
        <v>102</v>
      </c>
      <c r="X31">
        <v>110.9</v>
      </c>
      <c r="Y31">
        <v>110.3</v>
      </c>
      <c r="Z31">
        <v>108.6</v>
      </c>
      <c r="AA31">
        <v>109.5</v>
      </c>
      <c r="AB31">
        <v>108.1</v>
      </c>
      <c r="AC31">
        <v>110.8</v>
      </c>
      <c r="AD31">
        <v>107.4</v>
      </c>
      <c r="AE31">
        <v>109.2</v>
      </c>
      <c r="AF31">
        <v>114.8</v>
      </c>
    </row>
    <row r="32" spans="1:32" x14ac:dyDescent="0.3">
      <c r="A32" t="s">
        <v>30</v>
      </c>
      <c r="B32">
        <v>2013</v>
      </c>
      <c r="C32" t="s">
        <v>44</v>
      </c>
      <c r="D32" t="str">
        <f>CONCATENATE(All_India_Index_Upto_April23__1[[#This Row],[Month]],"-",All_India_Index_Upto_April23__1[[#This Row],[Year]])</f>
        <v>November-2013</v>
      </c>
      <c r="E32" t="str">
        <f>IF(All_India_Index_Upto_April23__1[[#This Row],[Year]]&lt;2019,"Pre-covid","Post-covid")</f>
        <v>Pre-covid</v>
      </c>
      <c r="F32">
        <v>117.3</v>
      </c>
      <c r="G32">
        <v>114.9</v>
      </c>
      <c r="H32">
        <v>116.2</v>
      </c>
      <c r="I32">
        <v>112.8</v>
      </c>
      <c r="J32">
        <v>108.9</v>
      </c>
      <c r="K32">
        <v>116.6</v>
      </c>
      <c r="L32">
        <v>178.1</v>
      </c>
      <c r="M32">
        <v>109.1</v>
      </c>
      <c r="N32">
        <v>103.6</v>
      </c>
      <c r="O32">
        <v>109</v>
      </c>
      <c r="P32">
        <v>111.8</v>
      </c>
      <c r="Q32">
        <v>116</v>
      </c>
      <c r="R32">
        <v>122.5</v>
      </c>
      <c r="S32">
        <v>112.8</v>
      </c>
      <c r="T32">
        <v>114.6</v>
      </c>
      <c r="U32">
        <v>113.1</v>
      </c>
      <c r="V32">
        <v>114.4</v>
      </c>
      <c r="W32" s="36" t="s">
        <v>32</v>
      </c>
      <c r="X32">
        <v>112.6</v>
      </c>
      <c r="Y32">
        <v>111.3</v>
      </c>
      <c r="Z32">
        <v>109.7</v>
      </c>
      <c r="AA32">
        <v>109.6</v>
      </c>
      <c r="AB32">
        <v>108.7</v>
      </c>
      <c r="AC32">
        <v>111</v>
      </c>
      <c r="AD32">
        <v>108.2</v>
      </c>
      <c r="AE32">
        <v>109.8</v>
      </c>
      <c r="AF32">
        <v>117.4</v>
      </c>
    </row>
    <row r="33" spans="1:32" x14ac:dyDescent="0.3">
      <c r="A33" t="s">
        <v>33</v>
      </c>
      <c r="B33">
        <v>2013</v>
      </c>
      <c r="C33" t="s">
        <v>44</v>
      </c>
      <c r="D33" t="str">
        <f>CONCATENATE(All_India_Index_Upto_April23__1[[#This Row],[Month]],"-",All_India_Index_Upto_April23__1[[#This Row],[Year]])</f>
        <v>November-2013</v>
      </c>
      <c r="E33" t="str">
        <f>IF(All_India_Index_Upto_April23__1[[#This Row],[Year]]&lt;2019,"Pre-covid","Post-covid")</f>
        <v>Pre-covid</v>
      </c>
      <c r="F33">
        <v>119.8</v>
      </c>
      <c r="G33">
        <v>116.3</v>
      </c>
      <c r="H33">
        <v>122.6</v>
      </c>
      <c r="I33">
        <v>112</v>
      </c>
      <c r="J33">
        <v>103.2</v>
      </c>
      <c r="K33">
        <v>110</v>
      </c>
      <c r="L33">
        <v>192.8</v>
      </c>
      <c r="M33">
        <v>106.3</v>
      </c>
      <c r="N33">
        <v>99.5</v>
      </c>
      <c r="O33">
        <v>110.3</v>
      </c>
      <c r="P33">
        <v>111.8</v>
      </c>
      <c r="Q33">
        <v>117.1</v>
      </c>
      <c r="R33">
        <v>122.9</v>
      </c>
      <c r="S33">
        <v>114.1</v>
      </c>
      <c r="T33">
        <v>113.5</v>
      </c>
      <c r="U33">
        <v>110.3</v>
      </c>
      <c r="V33">
        <v>113</v>
      </c>
      <c r="W33" t="s">
        <v>103</v>
      </c>
      <c r="X33">
        <v>110</v>
      </c>
      <c r="Y33">
        <v>110.9</v>
      </c>
      <c r="Z33">
        <v>108.6</v>
      </c>
      <c r="AA33">
        <v>109.5</v>
      </c>
      <c r="AB33">
        <v>108.5</v>
      </c>
      <c r="AC33">
        <v>111.3</v>
      </c>
      <c r="AD33">
        <v>107.9</v>
      </c>
      <c r="AE33">
        <v>109.6</v>
      </c>
      <c r="AF33">
        <v>115</v>
      </c>
    </row>
    <row r="34" spans="1:32" x14ac:dyDescent="0.3">
      <c r="A34" t="s">
        <v>34</v>
      </c>
      <c r="B34">
        <v>2013</v>
      </c>
      <c r="C34" t="s">
        <v>44</v>
      </c>
      <c r="D34" t="str">
        <f>CONCATENATE(All_India_Index_Upto_April23__1[[#This Row],[Month]],"-",All_India_Index_Upto_April23__1[[#This Row],[Year]])</f>
        <v>November-2013</v>
      </c>
      <c r="E34" t="str">
        <f>IF(All_India_Index_Upto_April23__1[[#This Row],[Year]]&lt;2019,"Pre-covid","Post-covid")</f>
        <v>Pre-covid</v>
      </c>
      <c r="F34">
        <v>118.1</v>
      </c>
      <c r="G34">
        <v>115.4</v>
      </c>
      <c r="H34">
        <v>118.7</v>
      </c>
      <c r="I34">
        <v>112.5</v>
      </c>
      <c r="J34">
        <v>106.8</v>
      </c>
      <c r="K34">
        <v>113.5</v>
      </c>
      <c r="L34">
        <v>183.1</v>
      </c>
      <c r="M34">
        <v>108.2</v>
      </c>
      <c r="N34">
        <v>102.2</v>
      </c>
      <c r="O34">
        <v>109.4</v>
      </c>
      <c r="P34">
        <v>111.8</v>
      </c>
      <c r="Q34">
        <v>116.5</v>
      </c>
      <c r="R34">
        <v>122.6</v>
      </c>
      <c r="S34">
        <v>113.1</v>
      </c>
      <c r="T34">
        <v>114.2</v>
      </c>
      <c r="U34">
        <v>111.9</v>
      </c>
      <c r="V34">
        <v>113.8</v>
      </c>
      <c r="W34" t="s">
        <v>103</v>
      </c>
      <c r="X34">
        <v>111.6</v>
      </c>
      <c r="Y34">
        <v>111.1</v>
      </c>
      <c r="Z34">
        <v>109.3</v>
      </c>
      <c r="AA34">
        <v>109.5</v>
      </c>
      <c r="AB34">
        <v>108.6</v>
      </c>
      <c r="AC34">
        <v>111.2</v>
      </c>
      <c r="AD34">
        <v>108.1</v>
      </c>
      <c r="AE34">
        <v>109.7</v>
      </c>
      <c r="AF34">
        <v>116.3</v>
      </c>
    </row>
    <row r="35" spans="1:32" x14ac:dyDescent="0.3">
      <c r="A35" t="s">
        <v>30</v>
      </c>
      <c r="B35">
        <v>2013</v>
      </c>
      <c r="C35" t="s">
        <v>45</v>
      </c>
      <c r="D35" t="str">
        <f>CONCATENATE(All_India_Index_Upto_April23__1[[#This Row],[Month]],"-",All_India_Index_Upto_April23__1[[#This Row],[Year]])</f>
        <v>December-2013</v>
      </c>
      <c r="E35" t="str">
        <f>IF(All_India_Index_Upto_April23__1[[#This Row],[Year]]&lt;2019,"Pre-covid","Post-covid")</f>
        <v>Pre-covid</v>
      </c>
      <c r="F35">
        <v>118.4</v>
      </c>
      <c r="G35">
        <v>115.9</v>
      </c>
      <c r="H35">
        <v>120.4</v>
      </c>
      <c r="I35">
        <v>113.8</v>
      </c>
      <c r="J35">
        <v>109.5</v>
      </c>
      <c r="K35">
        <v>115.5</v>
      </c>
      <c r="L35">
        <v>145.69999999999999</v>
      </c>
      <c r="M35">
        <v>109.5</v>
      </c>
      <c r="N35">
        <v>102.9</v>
      </c>
      <c r="O35">
        <v>109.8</v>
      </c>
      <c r="P35">
        <v>112.1</v>
      </c>
      <c r="Q35">
        <v>116.8</v>
      </c>
      <c r="R35">
        <v>118.7</v>
      </c>
      <c r="S35">
        <v>113.6</v>
      </c>
      <c r="T35">
        <v>115.8</v>
      </c>
      <c r="U35">
        <v>114</v>
      </c>
      <c r="V35">
        <v>115.5</v>
      </c>
      <c r="W35" s="36" t="s">
        <v>32</v>
      </c>
      <c r="X35">
        <v>112.8</v>
      </c>
      <c r="Y35">
        <v>112.1</v>
      </c>
      <c r="Z35">
        <v>110.1</v>
      </c>
      <c r="AA35">
        <v>109.9</v>
      </c>
      <c r="AB35">
        <v>109.2</v>
      </c>
      <c r="AC35">
        <v>111.6</v>
      </c>
      <c r="AD35">
        <v>108.1</v>
      </c>
      <c r="AE35">
        <v>110.1</v>
      </c>
      <c r="AF35">
        <v>115.5</v>
      </c>
    </row>
    <row r="36" spans="1:32" x14ac:dyDescent="0.3">
      <c r="A36" t="s">
        <v>33</v>
      </c>
      <c r="B36">
        <v>2013</v>
      </c>
      <c r="C36" t="s">
        <v>45</v>
      </c>
      <c r="D36" t="str">
        <f>CONCATENATE(All_India_Index_Upto_April23__1[[#This Row],[Month]],"-",All_India_Index_Upto_April23__1[[#This Row],[Year]])</f>
        <v>December-2013</v>
      </c>
      <c r="E36" t="str">
        <f>IF(All_India_Index_Upto_April23__1[[#This Row],[Year]]&lt;2019,"Pre-covid","Post-covid")</f>
        <v>Pre-covid</v>
      </c>
      <c r="F36">
        <v>120.5</v>
      </c>
      <c r="G36">
        <v>118.1</v>
      </c>
      <c r="H36">
        <v>128.5</v>
      </c>
      <c r="I36">
        <v>112.8</v>
      </c>
      <c r="J36">
        <v>103.4</v>
      </c>
      <c r="K36">
        <v>110.7</v>
      </c>
      <c r="L36">
        <v>144.80000000000001</v>
      </c>
      <c r="M36">
        <v>107.1</v>
      </c>
      <c r="N36">
        <v>98.6</v>
      </c>
      <c r="O36">
        <v>111.9</v>
      </c>
      <c r="P36">
        <v>112.1</v>
      </c>
      <c r="Q36">
        <v>118.1</v>
      </c>
      <c r="R36">
        <v>117.8</v>
      </c>
      <c r="S36">
        <v>115</v>
      </c>
      <c r="T36">
        <v>114.2</v>
      </c>
      <c r="U36">
        <v>110.9</v>
      </c>
      <c r="V36">
        <v>113.7</v>
      </c>
      <c r="W36" t="s">
        <v>104</v>
      </c>
      <c r="X36">
        <v>110.4</v>
      </c>
      <c r="Y36">
        <v>111.3</v>
      </c>
      <c r="Z36">
        <v>109</v>
      </c>
      <c r="AA36">
        <v>109.7</v>
      </c>
      <c r="AB36">
        <v>108.9</v>
      </c>
      <c r="AC36">
        <v>111.4</v>
      </c>
      <c r="AD36">
        <v>107.7</v>
      </c>
      <c r="AE36">
        <v>109.8</v>
      </c>
      <c r="AF36">
        <v>113.3</v>
      </c>
    </row>
    <row r="37" spans="1:32" x14ac:dyDescent="0.3">
      <c r="A37" t="s">
        <v>34</v>
      </c>
      <c r="B37">
        <v>2013</v>
      </c>
      <c r="C37" t="s">
        <v>45</v>
      </c>
      <c r="D37" t="str">
        <f>CONCATENATE(All_India_Index_Upto_April23__1[[#This Row],[Month]],"-",All_India_Index_Upto_April23__1[[#This Row],[Year]])</f>
        <v>December-2013</v>
      </c>
      <c r="E37" t="str">
        <f>IF(All_India_Index_Upto_April23__1[[#This Row],[Year]]&lt;2019,"Pre-covid","Post-covid")</f>
        <v>Pre-covid</v>
      </c>
      <c r="F37">
        <v>119.1</v>
      </c>
      <c r="G37">
        <v>116.7</v>
      </c>
      <c r="H37">
        <v>123.5</v>
      </c>
      <c r="I37">
        <v>113.4</v>
      </c>
      <c r="J37">
        <v>107.3</v>
      </c>
      <c r="K37">
        <v>113.3</v>
      </c>
      <c r="L37">
        <v>145.4</v>
      </c>
      <c r="M37">
        <v>108.7</v>
      </c>
      <c r="N37">
        <v>101.5</v>
      </c>
      <c r="O37">
        <v>110.5</v>
      </c>
      <c r="P37">
        <v>112.1</v>
      </c>
      <c r="Q37">
        <v>117.4</v>
      </c>
      <c r="R37">
        <v>118.4</v>
      </c>
      <c r="S37">
        <v>114</v>
      </c>
      <c r="T37">
        <v>115.2</v>
      </c>
      <c r="U37">
        <v>112.7</v>
      </c>
      <c r="V37">
        <v>114.8</v>
      </c>
      <c r="W37" t="s">
        <v>104</v>
      </c>
      <c r="X37">
        <v>111.9</v>
      </c>
      <c r="Y37">
        <v>111.7</v>
      </c>
      <c r="Z37">
        <v>109.7</v>
      </c>
      <c r="AA37">
        <v>109.8</v>
      </c>
      <c r="AB37">
        <v>109</v>
      </c>
      <c r="AC37">
        <v>111.5</v>
      </c>
      <c r="AD37">
        <v>107.9</v>
      </c>
      <c r="AE37">
        <v>110</v>
      </c>
      <c r="AF37">
        <v>114.5</v>
      </c>
    </row>
    <row r="38" spans="1:32" x14ac:dyDescent="0.3">
      <c r="A38" t="s">
        <v>30</v>
      </c>
      <c r="B38">
        <v>2014</v>
      </c>
      <c r="C38" t="s">
        <v>31</v>
      </c>
      <c r="D38" t="str">
        <f>CONCATENATE(All_India_Index_Upto_April23__1[[#This Row],[Month]],"-",All_India_Index_Upto_April23__1[[#This Row],[Year]])</f>
        <v>January-2014</v>
      </c>
      <c r="E38" t="str">
        <f>IF(All_India_Index_Upto_April23__1[[#This Row],[Year]]&lt;2019,"Pre-covid","Post-covid")</f>
        <v>Pre-covid</v>
      </c>
      <c r="F38">
        <v>118.9</v>
      </c>
      <c r="G38">
        <v>117.1</v>
      </c>
      <c r="H38">
        <v>120.5</v>
      </c>
      <c r="I38">
        <v>114.4</v>
      </c>
      <c r="J38">
        <v>109</v>
      </c>
      <c r="K38">
        <v>115.5</v>
      </c>
      <c r="L38">
        <v>123.9</v>
      </c>
      <c r="M38">
        <v>109.6</v>
      </c>
      <c r="N38">
        <v>101.8</v>
      </c>
      <c r="O38">
        <v>110.2</v>
      </c>
      <c r="P38">
        <v>112.4</v>
      </c>
      <c r="Q38">
        <v>117.3</v>
      </c>
      <c r="R38">
        <v>116</v>
      </c>
      <c r="S38">
        <v>114</v>
      </c>
      <c r="T38">
        <v>116.5</v>
      </c>
      <c r="U38">
        <v>114.5</v>
      </c>
      <c r="V38">
        <v>116.2</v>
      </c>
      <c r="W38" s="36" t="s">
        <v>32</v>
      </c>
      <c r="X38">
        <v>113</v>
      </c>
      <c r="Y38">
        <v>112.6</v>
      </c>
      <c r="Z38">
        <v>110.6</v>
      </c>
      <c r="AA38">
        <v>110.5</v>
      </c>
      <c r="AB38">
        <v>109.6</v>
      </c>
      <c r="AC38">
        <v>111.8</v>
      </c>
      <c r="AD38">
        <v>108.3</v>
      </c>
      <c r="AE38">
        <v>110.6</v>
      </c>
      <c r="AF38">
        <v>114.2</v>
      </c>
    </row>
    <row r="39" spans="1:32" x14ac:dyDescent="0.3">
      <c r="A39" t="s">
        <v>33</v>
      </c>
      <c r="B39">
        <v>2014</v>
      </c>
      <c r="C39" t="s">
        <v>31</v>
      </c>
      <c r="D39" t="str">
        <f>CONCATENATE(All_India_Index_Upto_April23__1[[#This Row],[Month]],"-",All_India_Index_Upto_April23__1[[#This Row],[Year]])</f>
        <v>January-2014</v>
      </c>
      <c r="E39" t="str">
        <f>IF(All_India_Index_Upto_April23__1[[#This Row],[Year]]&lt;2019,"Pre-covid","Post-covid")</f>
        <v>Pre-covid</v>
      </c>
      <c r="F39">
        <v>121.2</v>
      </c>
      <c r="G39">
        <v>122</v>
      </c>
      <c r="H39">
        <v>129.9</v>
      </c>
      <c r="I39">
        <v>113.6</v>
      </c>
      <c r="J39">
        <v>102.9</v>
      </c>
      <c r="K39">
        <v>112.1</v>
      </c>
      <c r="L39">
        <v>118.9</v>
      </c>
      <c r="M39">
        <v>107.5</v>
      </c>
      <c r="N39">
        <v>96.9</v>
      </c>
      <c r="O39">
        <v>112.7</v>
      </c>
      <c r="P39">
        <v>112.1</v>
      </c>
      <c r="Q39">
        <v>119</v>
      </c>
      <c r="R39">
        <v>115.5</v>
      </c>
      <c r="S39">
        <v>115.7</v>
      </c>
      <c r="T39">
        <v>114.8</v>
      </c>
      <c r="U39">
        <v>111.3</v>
      </c>
      <c r="V39">
        <v>114.3</v>
      </c>
      <c r="W39" t="s">
        <v>105</v>
      </c>
      <c r="X39">
        <v>111</v>
      </c>
      <c r="Y39">
        <v>111.9</v>
      </c>
      <c r="Z39">
        <v>109.7</v>
      </c>
      <c r="AA39">
        <v>110.8</v>
      </c>
      <c r="AB39">
        <v>109.8</v>
      </c>
      <c r="AC39">
        <v>111.5</v>
      </c>
      <c r="AD39">
        <v>108</v>
      </c>
      <c r="AE39">
        <v>110.5</v>
      </c>
      <c r="AF39">
        <v>112.9</v>
      </c>
    </row>
    <row r="40" spans="1:32" x14ac:dyDescent="0.3">
      <c r="A40" t="s">
        <v>34</v>
      </c>
      <c r="B40">
        <v>2014</v>
      </c>
      <c r="C40" t="s">
        <v>31</v>
      </c>
      <c r="D40" t="str">
        <f>CONCATENATE(All_India_Index_Upto_April23__1[[#This Row],[Month]],"-",All_India_Index_Upto_April23__1[[#This Row],[Year]])</f>
        <v>January-2014</v>
      </c>
      <c r="E40" t="str">
        <f>IF(All_India_Index_Upto_April23__1[[#This Row],[Year]]&lt;2019,"Pre-covid","Post-covid")</f>
        <v>Pre-covid</v>
      </c>
      <c r="F40">
        <v>119.6</v>
      </c>
      <c r="G40">
        <v>118.8</v>
      </c>
      <c r="H40">
        <v>124.1</v>
      </c>
      <c r="I40">
        <v>114.1</v>
      </c>
      <c r="J40">
        <v>106.8</v>
      </c>
      <c r="K40">
        <v>113.9</v>
      </c>
      <c r="L40">
        <v>122.2</v>
      </c>
      <c r="M40">
        <v>108.9</v>
      </c>
      <c r="N40">
        <v>100.2</v>
      </c>
      <c r="O40">
        <v>111</v>
      </c>
      <c r="P40">
        <v>112.3</v>
      </c>
      <c r="Q40">
        <v>118.1</v>
      </c>
      <c r="R40">
        <v>115.8</v>
      </c>
      <c r="S40">
        <v>114.5</v>
      </c>
      <c r="T40">
        <v>115.8</v>
      </c>
      <c r="U40">
        <v>113.2</v>
      </c>
      <c r="V40">
        <v>115.4</v>
      </c>
      <c r="W40" t="s">
        <v>105</v>
      </c>
      <c r="X40">
        <v>112.2</v>
      </c>
      <c r="Y40">
        <v>112.3</v>
      </c>
      <c r="Z40">
        <v>110.3</v>
      </c>
      <c r="AA40">
        <v>110.7</v>
      </c>
      <c r="AB40">
        <v>109.7</v>
      </c>
      <c r="AC40">
        <v>111.6</v>
      </c>
      <c r="AD40">
        <v>108.2</v>
      </c>
      <c r="AE40">
        <v>110.6</v>
      </c>
      <c r="AF40">
        <v>113.6</v>
      </c>
    </row>
    <row r="41" spans="1:32" x14ac:dyDescent="0.3">
      <c r="A41" t="s">
        <v>30</v>
      </c>
      <c r="B41">
        <v>2014</v>
      </c>
      <c r="C41" t="s">
        <v>35</v>
      </c>
      <c r="D41" t="str">
        <f>CONCATENATE(All_India_Index_Upto_April23__1[[#This Row],[Month]],"-",All_India_Index_Upto_April23__1[[#This Row],[Year]])</f>
        <v>February-2014</v>
      </c>
      <c r="E41" t="str">
        <f>IF(All_India_Index_Upto_April23__1[[#This Row],[Year]]&lt;2019,"Pre-covid","Post-covid")</f>
        <v>Pre-covid</v>
      </c>
      <c r="F41">
        <v>119.4</v>
      </c>
      <c r="G41">
        <v>117.7</v>
      </c>
      <c r="H41">
        <v>121.2</v>
      </c>
      <c r="I41">
        <v>115</v>
      </c>
      <c r="J41">
        <v>109</v>
      </c>
      <c r="K41">
        <v>116.6</v>
      </c>
      <c r="L41">
        <v>116</v>
      </c>
      <c r="M41">
        <v>109.8</v>
      </c>
      <c r="N41">
        <v>101.1</v>
      </c>
      <c r="O41">
        <v>110.4</v>
      </c>
      <c r="P41">
        <v>112.9</v>
      </c>
      <c r="Q41">
        <v>117.8</v>
      </c>
      <c r="R41">
        <v>115.3</v>
      </c>
      <c r="S41">
        <v>114.2</v>
      </c>
      <c r="T41">
        <v>117.1</v>
      </c>
      <c r="U41">
        <v>114.5</v>
      </c>
      <c r="V41">
        <v>116.7</v>
      </c>
      <c r="W41" s="36" t="s">
        <v>32</v>
      </c>
      <c r="X41">
        <v>113.2</v>
      </c>
      <c r="Y41">
        <v>112.9</v>
      </c>
      <c r="Z41">
        <v>110.9</v>
      </c>
      <c r="AA41">
        <v>110.8</v>
      </c>
      <c r="AB41">
        <v>109.9</v>
      </c>
      <c r="AC41">
        <v>112</v>
      </c>
      <c r="AD41">
        <v>108.7</v>
      </c>
      <c r="AE41">
        <v>110.9</v>
      </c>
      <c r="AF41">
        <v>114</v>
      </c>
    </row>
    <row r="42" spans="1:32" x14ac:dyDescent="0.3">
      <c r="A42" t="s">
        <v>33</v>
      </c>
      <c r="B42">
        <v>2014</v>
      </c>
      <c r="C42" t="s">
        <v>35</v>
      </c>
      <c r="D42" t="str">
        <f>CONCATENATE(All_India_Index_Upto_April23__1[[#This Row],[Month]],"-",All_India_Index_Upto_April23__1[[#This Row],[Year]])</f>
        <v>February-2014</v>
      </c>
      <c r="E42" t="str">
        <f>IF(All_India_Index_Upto_April23__1[[#This Row],[Year]]&lt;2019,"Pre-covid","Post-covid")</f>
        <v>Pre-covid</v>
      </c>
      <c r="F42">
        <v>121.9</v>
      </c>
      <c r="G42">
        <v>122</v>
      </c>
      <c r="H42">
        <v>124.5</v>
      </c>
      <c r="I42">
        <v>115.2</v>
      </c>
      <c r="J42">
        <v>102.5</v>
      </c>
      <c r="K42">
        <v>114.1</v>
      </c>
      <c r="L42">
        <v>111.5</v>
      </c>
      <c r="M42">
        <v>108.2</v>
      </c>
      <c r="N42">
        <v>95.4</v>
      </c>
      <c r="O42">
        <v>113.5</v>
      </c>
      <c r="P42">
        <v>112.1</v>
      </c>
      <c r="Q42">
        <v>119.9</v>
      </c>
      <c r="R42">
        <v>115.2</v>
      </c>
      <c r="S42">
        <v>116.2</v>
      </c>
      <c r="T42">
        <v>115.3</v>
      </c>
      <c r="U42">
        <v>111.7</v>
      </c>
      <c r="V42">
        <v>114.7</v>
      </c>
      <c r="W42" t="s">
        <v>106</v>
      </c>
      <c r="X42">
        <v>111.1</v>
      </c>
      <c r="Y42">
        <v>112.6</v>
      </c>
      <c r="Z42">
        <v>110.4</v>
      </c>
      <c r="AA42">
        <v>111.3</v>
      </c>
      <c r="AB42">
        <v>110.3</v>
      </c>
      <c r="AC42">
        <v>111.6</v>
      </c>
      <c r="AD42">
        <v>108.7</v>
      </c>
      <c r="AE42">
        <v>111</v>
      </c>
      <c r="AF42">
        <v>113.1</v>
      </c>
    </row>
    <row r="43" spans="1:32" x14ac:dyDescent="0.3">
      <c r="A43" t="s">
        <v>34</v>
      </c>
      <c r="B43">
        <v>2014</v>
      </c>
      <c r="C43" t="s">
        <v>35</v>
      </c>
      <c r="D43" t="str">
        <f>CONCATENATE(All_India_Index_Upto_April23__1[[#This Row],[Month]],"-",All_India_Index_Upto_April23__1[[#This Row],[Year]])</f>
        <v>February-2014</v>
      </c>
      <c r="E43" t="str">
        <f>IF(All_India_Index_Upto_April23__1[[#This Row],[Year]]&lt;2019,"Pre-covid","Post-covid")</f>
        <v>Pre-covid</v>
      </c>
      <c r="F43">
        <v>120.2</v>
      </c>
      <c r="G43">
        <v>119.2</v>
      </c>
      <c r="H43">
        <v>122.5</v>
      </c>
      <c r="I43">
        <v>115.1</v>
      </c>
      <c r="J43">
        <v>106.6</v>
      </c>
      <c r="K43">
        <v>115.4</v>
      </c>
      <c r="L43">
        <v>114.5</v>
      </c>
      <c r="M43">
        <v>109.3</v>
      </c>
      <c r="N43">
        <v>99.2</v>
      </c>
      <c r="O43">
        <v>111.4</v>
      </c>
      <c r="P43">
        <v>112.6</v>
      </c>
      <c r="Q43">
        <v>118.8</v>
      </c>
      <c r="R43">
        <v>115.3</v>
      </c>
      <c r="S43">
        <v>114.7</v>
      </c>
      <c r="T43">
        <v>116.4</v>
      </c>
      <c r="U43">
        <v>113.3</v>
      </c>
      <c r="V43">
        <v>115.9</v>
      </c>
      <c r="W43" t="s">
        <v>106</v>
      </c>
      <c r="X43">
        <v>112.4</v>
      </c>
      <c r="Y43">
        <v>112.8</v>
      </c>
      <c r="Z43">
        <v>110.7</v>
      </c>
      <c r="AA43">
        <v>111.1</v>
      </c>
      <c r="AB43">
        <v>110.1</v>
      </c>
      <c r="AC43">
        <v>111.8</v>
      </c>
      <c r="AD43">
        <v>108.7</v>
      </c>
      <c r="AE43">
        <v>110.9</v>
      </c>
      <c r="AF43">
        <v>113.6</v>
      </c>
    </row>
    <row r="44" spans="1:32" x14ac:dyDescent="0.3">
      <c r="A44" t="s">
        <v>30</v>
      </c>
      <c r="B44">
        <v>2014</v>
      </c>
      <c r="C44" t="s">
        <v>36</v>
      </c>
      <c r="D44" t="str">
        <f>CONCATENATE(All_India_Index_Upto_April23__1[[#This Row],[Month]],"-",All_India_Index_Upto_April23__1[[#This Row],[Year]])</f>
        <v>March-2014</v>
      </c>
      <c r="E44" t="str">
        <f>IF(All_India_Index_Upto_April23__1[[#This Row],[Year]]&lt;2019,"Pre-covid","Post-covid")</f>
        <v>Pre-covid</v>
      </c>
      <c r="F44">
        <v>120.1</v>
      </c>
      <c r="G44">
        <v>118.1</v>
      </c>
      <c r="H44">
        <v>120.7</v>
      </c>
      <c r="I44">
        <v>116.1</v>
      </c>
      <c r="J44">
        <v>109.3</v>
      </c>
      <c r="K44">
        <v>119.6</v>
      </c>
      <c r="L44">
        <v>117.9</v>
      </c>
      <c r="M44">
        <v>110.2</v>
      </c>
      <c r="N44">
        <v>101.2</v>
      </c>
      <c r="O44">
        <v>110.7</v>
      </c>
      <c r="P44">
        <v>113</v>
      </c>
      <c r="Q44">
        <v>118.3</v>
      </c>
      <c r="R44">
        <v>116.2</v>
      </c>
      <c r="S44">
        <v>114.6</v>
      </c>
      <c r="T44">
        <v>117.5</v>
      </c>
      <c r="U44">
        <v>114.9</v>
      </c>
      <c r="V44">
        <v>117.2</v>
      </c>
      <c r="W44" s="36" t="s">
        <v>32</v>
      </c>
      <c r="X44">
        <v>113.4</v>
      </c>
      <c r="Y44">
        <v>113.4</v>
      </c>
      <c r="Z44">
        <v>111.4</v>
      </c>
      <c r="AA44">
        <v>111.2</v>
      </c>
      <c r="AB44">
        <v>110.2</v>
      </c>
      <c r="AC44">
        <v>112.4</v>
      </c>
      <c r="AD44">
        <v>108.9</v>
      </c>
      <c r="AE44">
        <v>111.3</v>
      </c>
      <c r="AF44">
        <v>114.6</v>
      </c>
    </row>
    <row r="45" spans="1:32" x14ac:dyDescent="0.3">
      <c r="A45" t="s">
        <v>33</v>
      </c>
      <c r="B45">
        <v>2014</v>
      </c>
      <c r="C45" t="s">
        <v>36</v>
      </c>
      <c r="D45" t="str">
        <f>CONCATENATE(All_India_Index_Upto_April23__1[[#This Row],[Month]],"-",All_India_Index_Upto_April23__1[[#This Row],[Year]])</f>
        <v>March-2014</v>
      </c>
      <c r="E45" t="str">
        <f>IF(All_India_Index_Upto_April23__1[[#This Row],[Year]]&lt;2019,"Pre-covid","Post-covid")</f>
        <v>Pre-covid</v>
      </c>
      <c r="F45">
        <v>122.1</v>
      </c>
      <c r="G45">
        <v>121.4</v>
      </c>
      <c r="H45">
        <v>121.5</v>
      </c>
      <c r="I45">
        <v>116.2</v>
      </c>
      <c r="J45">
        <v>102.8</v>
      </c>
      <c r="K45">
        <v>117.7</v>
      </c>
      <c r="L45">
        <v>113.3</v>
      </c>
      <c r="M45">
        <v>108.9</v>
      </c>
      <c r="N45">
        <v>96.3</v>
      </c>
      <c r="O45">
        <v>114.1</v>
      </c>
      <c r="P45">
        <v>112.2</v>
      </c>
      <c r="Q45">
        <v>120.5</v>
      </c>
      <c r="R45">
        <v>116</v>
      </c>
      <c r="S45">
        <v>116.7</v>
      </c>
      <c r="T45">
        <v>115.8</v>
      </c>
      <c r="U45">
        <v>112.1</v>
      </c>
      <c r="V45">
        <v>115.2</v>
      </c>
      <c r="W45" t="s">
        <v>107</v>
      </c>
      <c r="X45">
        <v>110.9</v>
      </c>
      <c r="Y45">
        <v>113</v>
      </c>
      <c r="Z45">
        <v>110.8</v>
      </c>
      <c r="AA45">
        <v>111.6</v>
      </c>
      <c r="AB45">
        <v>110.9</v>
      </c>
      <c r="AC45">
        <v>111.8</v>
      </c>
      <c r="AD45">
        <v>109.2</v>
      </c>
      <c r="AE45">
        <v>111.4</v>
      </c>
      <c r="AF45">
        <v>113.7</v>
      </c>
    </row>
    <row r="46" spans="1:32" x14ac:dyDescent="0.3">
      <c r="A46" t="s">
        <v>34</v>
      </c>
      <c r="B46">
        <v>2014</v>
      </c>
      <c r="C46" t="s">
        <v>36</v>
      </c>
      <c r="D46" t="str">
        <f>CONCATENATE(All_India_Index_Upto_April23__1[[#This Row],[Month]],"-",All_India_Index_Upto_April23__1[[#This Row],[Year]])</f>
        <v>March-2014</v>
      </c>
      <c r="E46" t="str">
        <f>IF(All_India_Index_Upto_April23__1[[#This Row],[Year]]&lt;2019,"Pre-covid","Post-covid")</f>
        <v>Pre-covid</v>
      </c>
      <c r="F46">
        <v>120.7</v>
      </c>
      <c r="G46">
        <v>119.3</v>
      </c>
      <c r="H46">
        <v>121</v>
      </c>
      <c r="I46">
        <v>116.1</v>
      </c>
      <c r="J46">
        <v>106.9</v>
      </c>
      <c r="K46">
        <v>118.7</v>
      </c>
      <c r="L46">
        <v>116.3</v>
      </c>
      <c r="M46">
        <v>109.8</v>
      </c>
      <c r="N46">
        <v>99.6</v>
      </c>
      <c r="O46">
        <v>111.8</v>
      </c>
      <c r="P46">
        <v>112.7</v>
      </c>
      <c r="Q46">
        <v>119.3</v>
      </c>
      <c r="R46">
        <v>116.1</v>
      </c>
      <c r="S46">
        <v>115.2</v>
      </c>
      <c r="T46">
        <v>116.8</v>
      </c>
      <c r="U46">
        <v>113.7</v>
      </c>
      <c r="V46">
        <v>116.4</v>
      </c>
      <c r="W46" t="s">
        <v>107</v>
      </c>
      <c r="X46">
        <v>112.5</v>
      </c>
      <c r="Y46">
        <v>113.2</v>
      </c>
      <c r="Z46">
        <v>111.2</v>
      </c>
      <c r="AA46">
        <v>111.4</v>
      </c>
      <c r="AB46">
        <v>110.6</v>
      </c>
      <c r="AC46">
        <v>112</v>
      </c>
      <c r="AD46">
        <v>109</v>
      </c>
      <c r="AE46">
        <v>111.3</v>
      </c>
      <c r="AF46">
        <v>114.2</v>
      </c>
    </row>
    <row r="47" spans="1:32" x14ac:dyDescent="0.3">
      <c r="A47" t="s">
        <v>30</v>
      </c>
      <c r="B47">
        <v>2014</v>
      </c>
      <c r="C47" t="s">
        <v>37</v>
      </c>
      <c r="D47" t="str">
        <f>CONCATENATE(All_India_Index_Upto_April23__1[[#This Row],[Month]],"-",All_India_Index_Upto_April23__1[[#This Row],[Year]])</f>
        <v>April-2014</v>
      </c>
      <c r="E47" t="str">
        <f>IF(All_India_Index_Upto_April23__1[[#This Row],[Year]]&lt;2019,"Pre-covid","Post-covid")</f>
        <v>Pre-covid</v>
      </c>
      <c r="F47">
        <v>120.2</v>
      </c>
      <c r="G47">
        <v>118.9</v>
      </c>
      <c r="H47">
        <v>118.1</v>
      </c>
      <c r="I47">
        <v>117</v>
      </c>
      <c r="J47">
        <v>109.7</v>
      </c>
      <c r="K47">
        <v>125.5</v>
      </c>
      <c r="L47">
        <v>120.5</v>
      </c>
      <c r="M47">
        <v>111</v>
      </c>
      <c r="N47">
        <v>102.6</v>
      </c>
      <c r="O47">
        <v>111.2</v>
      </c>
      <c r="P47">
        <v>113.5</v>
      </c>
      <c r="Q47">
        <v>118.7</v>
      </c>
      <c r="R47">
        <v>117.2</v>
      </c>
      <c r="S47">
        <v>115.4</v>
      </c>
      <c r="T47">
        <v>118.1</v>
      </c>
      <c r="U47">
        <v>116.1</v>
      </c>
      <c r="V47">
        <v>117.8</v>
      </c>
      <c r="W47" s="36" t="s">
        <v>32</v>
      </c>
      <c r="X47">
        <v>113.4</v>
      </c>
      <c r="Y47">
        <v>113.7</v>
      </c>
      <c r="Z47">
        <v>111.8</v>
      </c>
      <c r="AA47">
        <v>111.2</v>
      </c>
      <c r="AB47">
        <v>110.5</v>
      </c>
      <c r="AC47">
        <v>113</v>
      </c>
      <c r="AD47">
        <v>108.9</v>
      </c>
      <c r="AE47">
        <v>111.5</v>
      </c>
      <c r="AF47">
        <v>115.4</v>
      </c>
    </row>
    <row r="48" spans="1:32" x14ac:dyDescent="0.3">
      <c r="A48" t="s">
        <v>33</v>
      </c>
      <c r="B48">
        <v>2014</v>
      </c>
      <c r="C48" t="s">
        <v>37</v>
      </c>
      <c r="D48" t="str">
        <f>CONCATENATE(All_India_Index_Upto_April23__1[[#This Row],[Month]],"-",All_India_Index_Upto_April23__1[[#This Row],[Year]])</f>
        <v>April-2014</v>
      </c>
      <c r="E48" t="str">
        <f>IF(All_India_Index_Upto_April23__1[[#This Row],[Year]]&lt;2019,"Pre-covid","Post-covid")</f>
        <v>Pre-covid</v>
      </c>
      <c r="F48">
        <v>122.5</v>
      </c>
      <c r="G48">
        <v>121.7</v>
      </c>
      <c r="H48">
        <v>113.3</v>
      </c>
      <c r="I48">
        <v>117</v>
      </c>
      <c r="J48">
        <v>103.1</v>
      </c>
      <c r="K48">
        <v>126.7</v>
      </c>
      <c r="L48">
        <v>121.2</v>
      </c>
      <c r="M48">
        <v>111</v>
      </c>
      <c r="N48">
        <v>100.3</v>
      </c>
      <c r="O48">
        <v>115.3</v>
      </c>
      <c r="P48">
        <v>112.7</v>
      </c>
      <c r="Q48">
        <v>121</v>
      </c>
      <c r="R48">
        <v>118.2</v>
      </c>
      <c r="S48">
        <v>117.6</v>
      </c>
      <c r="T48">
        <v>116.3</v>
      </c>
      <c r="U48">
        <v>112.5</v>
      </c>
      <c r="V48">
        <v>115.7</v>
      </c>
      <c r="W48" t="s">
        <v>108</v>
      </c>
      <c r="X48">
        <v>110.9</v>
      </c>
      <c r="Y48">
        <v>113.4</v>
      </c>
      <c r="Z48">
        <v>111</v>
      </c>
      <c r="AA48">
        <v>111.2</v>
      </c>
      <c r="AB48">
        <v>111.2</v>
      </c>
      <c r="AC48">
        <v>112.5</v>
      </c>
      <c r="AD48">
        <v>109.1</v>
      </c>
      <c r="AE48">
        <v>111.4</v>
      </c>
      <c r="AF48">
        <v>114.7</v>
      </c>
    </row>
    <row r="49" spans="1:32" x14ac:dyDescent="0.3">
      <c r="A49" t="s">
        <v>34</v>
      </c>
      <c r="B49">
        <v>2014</v>
      </c>
      <c r="C49" t="s">
        <v>37</v>
      </c>
      <c r="D49" t="str">
        <f>CONCATENATE(All_India_Index_Upto_April23__1[[#This Row],[Month]],"-",All_India_Index_Upto_April23__1[[#This Row],[Year]])</f>
        <v>April-2014</v>
      </c>
      <c r="E49" t="str">
        <f>IF(All_India_Index_Upto_April23__1[[#This Row],[Year]]&lt;2019,"Pre-covid","Post-covid")</f>
        <v>Pre-covid</v>
      </c>
      <c r="F49">
        <v>120.9</v>
      </c>
      <c r="G49">
        <v>119.9</v>
      </c>
      <c r="H49">
        <v>116.2</v>
      </c>
      <c r="I49">
        <v>117</v>
      </c>
      <c r="J49">
        <v>107.3</v>
      </c>
      <c r="K49">
        <v>126.1</v>
      </c>
      <c r="L49">
        <v>120.7</v>
      </c>
      <c r="M49">
        <v>111</v>
      </c>
      <c r="N49">
        <v>101.8</v>
      </c>
      <c r="O49">
        <v>112.6</v>
      </c>
      <c r="P49">
        <v>113.2</v>
      </c>
      <c r="Q49">
        <v>119.8</v>
      </c>
      <c r="R49">
        <v>117.6</v>
      </c>
      <c r="S49">
        <v>116</v>
      </c>
      <c r="T49">
        <v>117.4</v>
      </c>
      <c r="U49">
        <v>114.6</v>
      </c>
      <c r="V49">
        <v>117</v>
      </c>
      <c r="W49" t="s">
        <v>108</v>
      </c>
      <c r="X49">
        <v>112.5</v>
      </c>
      <c r="Y49">
        <v>113.6</v>
      </c>
      <c r="Z49">
        <v>111.5</v>
      </c>
      <c r="AA49">
        <v>111.2</v>
      </c>
      <c r="AB49">
        <v>110.9</v>
      </c>
      <c r="AC49">
        <v>112.7</v>
      </c>
      <c r="AD49">
        <v>109</v>
      </c>
      <c r="AE49">
        <v>111.5</v>
      </c>
      <c r="AF49">
        <v>115.1</v>
      </c>
    </row>
    <row r="50" spans="1:32" x14ac:dyDescent="0.3">
      <c r="A50" t="s">
        <v>30</v>
      </c>
      <c r="B50">
        <v>2014</v>
      </c>
      <c r="C50" t="s">
        <v>38</v>
      </c>
      <c r="D50" t="str">
        <f>CONCATENATE(All_India_Index_Upto_April23__1[[#This Row],[Month]],"-",All_India_Index_Upto_April23__1[[#This Row],[Year]])</f>
        <v>May-2014</v>
      </c>
      <c r="E50" t="str">
        <f>IF(All_India_Index_Upto_April23__1[[#This Row],[Year]]&lt;2019,"Pre-covid","Post-covid")</f>
        <v>Pre-covid</v>
      </c>
      <c r="F50">
        <v>120.3</v>
      </c>
      <c r="G50">
        <v>120.2</v>
      </c>
      <c r="H50">
        <v>116.9</v>
      </c>
      <c r="I50">
        <v>118</v>
      </c>
      <c r="J50">
        <v>110.1</v>
      </c>
      <c r="K50">
        <v>126.3</v>
      </c>
      <c r="L50">
        <v>123.9</v>
      </c>
      <c r="M50">
        <v>111.5</v>
      </c>
      <c r="N50">
        <v>103.5</v>
      </c>
      <c r="O50">
        <v>111.6</v>
      </c>
      <c r="P50">
        <v>114.2</v>
      </c>
      <c r="Q50">
        <v>119.2</v>
      </c>
      <c r="R50">
        <v>118.2</v>
      </c>
      <c r="S50">
        <v>116.3</v>
      </c>
      <c r="T50">
        <v>118.7</v>
      </c>
      <c r="U50">
        <v>116.8</v>
      </c>
      <c r="V50">
        <v>118.5</v>
      </c>
      <c r="W50" s="36" t="s">
        <v>32</v>
      </c>
      <c r="X50">
        <v>113.4</v>
      </c>
      <c r="Y50">
        <v>114.1</v>
      </c>
      <c r="Z50">
        <v>112.1</v>
      </c>
      <c r="AA50">
        <v>111.4</v>
      </c>
      <c r="AB50">
        <v>110.9</v>
      </c>
      <c r="AC50">
        <v>113.1</v>
      </c>
      <c r="AD50">
        <v>108.9</v>
      </c>
      <c r="AE50">
        <v>111.8</v>
      </c>
      <c r="AF50">
        <v>116</v>
      </c>
    </row>
    <row r="51" spans="1:32" x14ac:dyDescent="0.3">
      <c r="A51" t="s">
        <v>33</v>
      </c>
      <c r="B51">
        <v>2014</v>
      </c>
      <c r="C51" t="s">
        <v>38</v>
      </c>
      <c r="D51" t="str">
        <f>CONCATENATE(All_India_Index_Upto_April23__1[[#This Row],[Month]],"-",All_India_Index_Upto_April23__1[[#This Row],[Year]])</f>
        <v>May-2014</v>
      </c>
      <c r="E51" t="str">
        <f>IF(All_India_Index_Upto_April23__1[[#This Row],[Year]]&lt;2019,"Pre-covid","Post-covid")</f>
        <v>Pre-covid</v>
      </c>
      <c r="F51">
        <v>122.7</v>
      </c>
      <c r="G51">
        <v>124.1</v>
      </c>
      <c r="H51">
        <v>114.2</v>
      </c>
      <c r="I51">
        <v>119.1</v>
      </c>
      <c r="J51">
        <v>103.5</v>
      </c>
      <c r="K51">
        <v>129.19999999999999</v>
      </c>
      <c r="L51">
        <v>127</v>
      </c>
      <c r="M51">
        <v>112.6</v>
      </c>
      <c r="N51">
        <v>101.3</v>
      </c>
      <c r="O51">
        <v>117</v>
      </c>
      <c r="P51">
        <v>112.9</v>
      </c>
      <c r="Q51">
        <v>121.7</v>
      </c>
      <c r="R51">
        <v>120</v>
      </c>
      <c r="S51">
        <v>118.3</v>
      </c>
      <c r="T51">
        <v>116.8</v>
      </c>
      <c r="U51">
        <v>112.9</v>
      </c>
      <c r="V51">
        <v>116.2</v>
      </c>
      <c r="W51" t="s">
        <v>109</v>
      </c>
      <c r="X51">
        <v>111.1</v>
      </c>
      <c r="Y51">
        <v>114.1</v>
      </c>
      <c r="Z51">
        <v>111.2</v>
      </c>
      <c r="AA51">
        <v>111.3</v>
      </c>
      <c r="AB51">
        <v>111.5</v>
      </c>
      <c r="AC51">
        <v>112.9</v>
      </c>
      <c r="AD51">
        <v>109.3</v>
      </c>
      <c r="AE51">
        <v>111.7</v>
      </c>
      <c r="AF51">
        <v>115.6</v>
      </c>
    </row>
    <row r="52" spans="1:32" x14ac:dyDescent="0.3">
      <c r="A52" t="s">
        <v>34</v>
      </c>
      <c r="B52">
        <v>2014</v>
      </c>
      <c r="C52" t="s">
        <v>38</v>
      </c>
      <c r="D52" t="str">
        <f>CONCATENATE(All_India_Index_Upto_April23__1[[#This Row],[Month]],"-",All_India_Index_Upto_April23__1[[#This Row],[Year]])</f>
        <v>May-2014</v>
      </c>
      <c r="E52" t="str">
        <f>IF(All_India_Index_Upto_April23__1[[#This Row],[Year]]&lt;2019,"Pre-covid","Post-covid")</f>
        <v>Pre-covid</v>
      </c>
      <c r="F52">
        <v>121.1</v>
      </c>
      <c r="G52">
        <v>121.6</v>
      </c>
      <c r="H52">
        <v>115.9</v>
      </c>
      <c r="I52">
        <v>118.4</v>
      </c>
      <c r="J52">
        <v>107.7</v>
      </c>
      <c r="K52">
        <v>127.7</v>
      </c>
      <c r="L52">
        <v>125</v>
      </c>
      <c r="M52">
        <v>111.9</v>
      </c>
      <c r="N52">
        <v>102.8</v>
      </c>
      <c r="O52">
        <v>113.4</v>
      </c>
      <c r="P52">
        <v>113.7</v>
      </c>
      <c r="Q52">
        <v>120.4</v>
      </c>
      <c r="R52">
        <v>118.9</v>
      </c>
      <c r="S52">
        <v>116.8</v>
      </c>
      <c r="T52">
        <v>118</v>
      </c>
      <c r="U52">
        <v>115.2</v>
      </c>
      <c r="V52">
        <v>117.6</v>
      </c>
      <c r="W52" t="s">
        <v>109</v>
      </c>
      <c r="X52">
        <v>112.5</v>
      </c>
      <c r="Y52">
        <v>114.1</v>
      </c>
      <c r="Z52">
        <v>111.8</v>
      </c>
      <c r="AA52">
        <v>111.3</v>
      </c>
      <c r="AB52">
        <v>111.2</v>
      </c>
      <c r="AC52">
        <v>113</v>
      </c>
      <c r="AD52">
        <v>109.1</v>
      </c>
      <c r="AE52">
        <v>111.8</v>
      </c>
      <c r="AF52">
        <v>115.8</v>
      </c>
    </row>
    <row r="53" spans="1:32" x14ac:dyDescent="0.3">
      <c r="A53" t="s">
        <v>30</v>
      </c>
      <c r="B53">
        <v>2014</v>
      </c>
      <c r="C53" t="s">
        <v>39</v>
      </c>
      <c r="D53" t="str">
        <f>CONCATENATE(All_India_Index_Upto_April23__1[[#This Row],[Month]],"-",All_India_Index_Upto_April23__1[[#This Row],[Year]])</f>
        <v>June-2014</v>
      </c>
      <c r="E53" t="str">
        <f>IF(All_India_Index_Upto_April23__1[[#This Row],[Year]]&lt;2019,"Pre-covid","Post-covid")</f>
        <v>Pre-covid</v>
      </c>
      <c r="F53">
        <v>120.7</v>
      </c>
      <c r="G53">
        <v>121.6</v>
      </c>
      <c r="H53">
        <v>116.1</v>
      </c>
      <c r="I53">
        <v>119.3</v>
      </c>
      <c r="J53">
        <v>110.3</v>
      </c>
      <c r="K53">
        <v>125.8</v>
      </c>
      <c r="L53">
        <v>129.30000000000001</v>
      </c>
      <c r="M53">
        <v>112.2</v>
      </c>
      <c r="N53">
        <v>103.6</v>
      </c>
      <c r="O53">
        <v>112.3</v>
      </c>
      <c r="P53">
        <v>114.9</v>
      </c>
      <c r="Q53">
        <v>120.1</v>
      </c>
      <c r="R53">
        <v>119.5</v>
      </c>
      <c r="S53">
        <v>117.3</v>
      </c>
      <c r="T53">
        <v>119.7</v>
      </c>
      <c r="U53">
        <v>117.3</v>
      </c>
      <c r="V53">
        <v>119.3</v>
      </c>
      <c r="W53" s="36" t="s">
        <v>32</v>
      </c>
      <c r="X53">
        <v>114.4</v>
      </c>
      <c r="Y53">
        <v>114.9</v>
      </c>
      <c r="Z53">
        <v>112.8</v>
      </c>
      <c r="AA53">
        <v>112.2</v>
      </c>
      <c r="AB53">
        <v>111.4</v>
      </c>
      <c r="AC53">
        <v>114.3</v>
      </c>
      <c r="AD53">
        <v>108</v>
      </c>
      <c r="AE53">
        <v>112.3</v>
      </c>
      <c r="AF53">
        <v>117</v>
      </c>
    </row>
    <row r="54" spans="1:32" x14ac:dyDescent="0.3">
      <c r="A54" t="s">
        <v>33</v>
      </c>
      <c r="B54">
        <v>2014</v>
      </c>
      <c r="C54" t="s">
        <v>39</v>
      </c>
      <c r="D54" t="str">
        <f>CONCATENATE(All_India_Index_Upto_April23__1[[#This Row],[Month]],"-",All_India_Index_Upto_April23__1[[#This Row],[Year]])</f>
        <v>June-2014</v>
      </c>
      <c r="E54" t="str">
        <f>IF(All_India_Index_Upto_April23__1[[#This Row],[Year]]&lt;2019,"Pre-covid","Post-covid")</f>
        <v>Pre-covid</v>
      </c>
      <c r="F54">
        <v>123.1</v>
      </c>
      <c r="G54">
        <v>125.9</v>
      </c>
      <c r="H54">
        <v>115.4</v>
      </c>
      <c r="I54">
        <v>120.4</v>
      </c>
      <c r="J54">
        <v>103.4</v>
      </c>
      <c r="K54">
        <v>131.19999999999999</v>
      </c>
      <c r="L54">
        <v>137.5</v>
      </c>
      <c r="M54">
        <v>112.8</v>
      </c>
      <c r="N54">
        <v>101.4</v>
      </c>
      <c r="O54">
        <v>118.3</v>
      </c>
      <c r="P54">
        <v>113.2</v>
      </c>
      <c r="Q54">
        <v>122.4</v>
      </c>
      <c r="R54">
        <v>122</v>
      </c>
      <c r="S54">
        <v>119</v>
      </c>
      <c r="T54">
        <v>117.4</v>
      </c>
      <c r="U54">
        <v>113.2</v>
      </c>
      <c r="V54">
        <v>116.7</v>
      </c>
      <c r="W54" t="s">
        <v>108</v>
      </c>
      <c r="X54">
        <v>111.2</v>
      </c>
      <c r="Y54">
        <v>114.3</v>
      </c>
      <c r="Z54">
        <v>111.4</v>
      </c>
      <c r="AA54">
        <v>111.5</v>
      </c>
      <c r="AB54">
        <v>111.8</v>
      </c>
      <c r="AC54">
        <v>115.1</v>
      </c>
      <c r="AD54">
        <v>108.7</v>
      </c>
      <c r="AE54">
        <v>112.2</v>
      </c>
      <c r="AF54">
        <v>116.4</v>
      </c>
    </row>
    <row r="55" spans="1:32" x14ac:dyDescent="0.3">
      <c r="A55" t="s">
        <v>34</v>
      </c>
      <c r="B55">
        <v>2014</v>
      </c>
      <c r="C55" t="s">
        <v>39</v>
      </c>
      <c r="D55" t="str">
        <f>CONCATENATE(All_India_Index_Upto_April23__1[[#This Row],[Month]],"-",All_India_Index_Upto_April23__1[[#This Row],[Year]])</f>
        <v>June-2014</v>
      </c>
      <c r="E55" t="str">
        <f>IF(All_India_Index_Upto_April23__1[[#This Row],[Year]]&lt;2019,"Pre-covid","Post-covid")</f>
        <v>Pre-covid</v>
      </c>
      <c r="F55">
        <v>121.5</v>
      </c>
      <c r="G55">
        <v>123.1</v>
      </c>
      <c r="H55">
        <v>115.8</v>
      </c>
      <c r="I55">
        <v>119.7</v>
      </c>
      <c r="J55">
        <v>107.8</v>
      </c>
      <c r="K55">
        <v>128.30000000000001</v>
      </c>
      <c r="L55">
        <v>132.1</v>
      </c>
      <c r="M55">
        <v>112.4</v>
      </c>
      <c r="N55">
        <v>102.9</v>
      </c>
      <c r="O55">
        <v>114.3</v>
      </c>
      <c r="P55">
        <v>114.2</v>
      </c>
      <c r="Q55">
        <v>121.2</v>
      </c>
      <c r="R55">
        <v>120.4</v>
      </c>
      <c r="S55">
        <v>117.8</v>
      </c>
      <c r="T55">
        <v>118.8</v>
      </c>
      <c r="U55">
        <v>115.6</v>
      </c>
      <c r="V55">
        <v>118.3</v>
      </c>
      <c r="W55" t="s">
        <v>108</v>
      </c>
      <c r="X55">
        <v>113.2</v>
      </c>
      <c r="Y55">
        <v>114.6</v>
      </c>
      <c r="Z55">
        <v>112.3</v>
      </c>
      <c r="AA55">
        <v>111.8</v>
      </c>
      <c r="AB55">
        <v>111.6</v>
      </c>
      <c r="AC55">
        <v>114.8</v>
      </c>
      <c r="AD55">
        <v>108.3</v>
      </c>
      <c r="AE55">
        <v>112.3</v>
      </c>
      <c r="AF55">
        <v>116.7</v>
      </c>
    </row>
    <row r="56" spans="1:32" x14ac:dyDescent="0.3">
      <c r="A56" t="s">
        <v>30</v>
      </c>
      <c r="B56">
        <v>2014</v>
      </c>
      <c r="C56" t="s">
        <v>40</v>
      </c>
      <c r="D56" t="str">
        <f>CONCATENATE(All_India_Index_Upto_April23__1[[#This Row],[Month]],"-",All_India_Index_Upto_April23__1[[#This Row],[Year]])</f>
        <v>July-2014</v>
      </c>
      <c r="E56" t="str">
        <f>IF(All_India_Index_Upto_April23__1[[#This Row],[Year]]&lt;2019,"Pre-covid","Post-covid")</f>
        <v>Pre-covid</v>
      </c>
      <c r="F56">
        <v>121.7</v>
      </c>
      <c r="G56">
        <v>122.5</v>
      </c>
      <c r="H56">
        <v>117.7</v>
      </c>
      <c r="I56">
        <v>120.6</v>
      </c>
      <c r="J56">
        <v>110.4</v>
      </c>
      <c r="K56">
        <v>129.1</v>
      </c>
      <c r="L56">
        <v>150.1</v>
      </c>
      <c r="M56">
        <v>113.2</v>
      </c>
      <c r="N56">
        <v>104.8</v>
      </c>
      <c r="O56">
        <v>113.3</v>
      </c>
      <c r="P56">
        <v>115.6</v>
      </c>
      <c r="Q56">
        <v>120.9</v>
      </c>
      <c r="R56">
        <v>123.3</v>
      </c>
      <c r="S56">
        <v>118</v>
      </c>
      <c r="T56">
        <v>120.7</v>
      </c>
      <c r="U56">
        <v>118.3</v>
      </c>
      <c r="V56">
        <v>120.3</v>
      </c>
      <c r="W56" s="36" t="s">
        <v>32</v>
      </c>
      <c r="X56">
        <v>115.3</v>
      </c>
      <c r="Y56">
        <v>115.4</v>
      </c>
      <c r="Z56">
        <v>113.4</v>
      </c>
      <c r="AA56">
        <v>113.2</v>
      </c>
      <c r="AB56">
        <v>111.8</v>
      </c>
      <c r="AC56">
        <v>115.5</v>
      </c>
      <c r="AD56">
        <v>108.8</v>
      </c>
      <c r="AE56">
        <v>113.1</v>
      </c>
      <c r="AF56">
        <v>119.5</v>
      </c>
    </row>
    <row r="57" spans="1:32" x14ac:dyDescent="0.3">
      <c r="A57" t="s">
        <v>33</v>
      </c>
      <c r="B57">
        <v>2014</v>
      </c>
      <c r="C57" t="s">
        <v>40</v>
      </c>
      <c r="D57" t="str">
        <f>CONCATENATE(All_India_Index_Upto_April23__1[[#This Row],[Month]],"-",All_India_Index_Upto_April23__1[[#This Row],[Year]])</f>
        <v>July-2014</v>
      </c>
      <c r="E57" t="str">
        <f>IF(All_India_Index_Upto_April23__1[[#This Row],[Year]]&lt;2019,"Pre-covid","Post-covid")</f>
        <v>Pre-covid</v>
      </c>
      <c r="F57">
        <v>123.8</v>
      </c>
      <c r="G57">
        <v>126.4</v>
      </c>
      <c r="H57">
        <v>118</v>
      </c>
      <c r="I57">
        <v>121.6</v>
      </c>
      <c r="J57">
        <v>103.5</v>
      </c>
      <c r="K57">
        <v>133.69999999999999</v>
      </c>
      <c r="L57">
        <v>172.4</v>
      </c>
      <c r="M57">
        <v>113.1</v>
      </c>
      <c r="N57">
        <v>102.7</v>
      </c>
      <c r="O57">
        <v>120</v>
      </c>
      <c r="P57">
        <v>113.8</v>
      </c>
      <c r="Q57">
        <v>123.4</v>
      </c>
      <c r="R57">
        <v>127.1</v>
      </c>
      <c r="S57">
        <v>121</v>
      </c>
      <c r="T57">
        <v>118</v>
      </c>
      <c r="U57">
        <v>113.6</v>
      </c>
      <c r="V57">
        <v>117.4</v>
      </c>
      <c r="W57" t="s">
        <v>110</v>
      </c>
      <c r="X57">
        <v>111.6</v>
      </c>
      <c r="Y57">
        <v>114.9</v>
      </c>
      <c r="Z57">
        <v>111.5</v>
      </c>
      <c r="AA57">
        <v>113</v>
      </c>
      <c r="AB57">
        <v>112.4</v>
      </c>
      <c r="AC57">
        <v>117.8</v>
      </c>
      <c r="AD57">
        <v>109.7</v>
      </c>
      <c r="AE57">
        <v>113.5</v>
      </c>
      <c r="AF57">
        <v>118.9</v>
      </c>
    </row>
    <row r="58" spans="1:32" x14ac:dyDescent="0.3">
      <c r="A58" t="s">
        <v>34</v>
      </c>
      <c r="B58">
        <v>2014</v>
      </c>
      <c r="C58" t="s">
        <v>40</v>
      </c>
      <c r="D58" t="str">
        <f>CONCATENATE(All_India_Index_Upto_April23__1[[#This Row],[Month]],"-",All_India_Index_Upto_April23__1[[#This Row],[Year]])</f>
        <v>July-2014</v>
      </c>
      <c r="E58" t="str">
        <f>IF(All_India_Index_Upto_April23__1[[#This Row],[Year]]&lt;2019,"Pre-covid","Post-covid")</f>
        <v>Pre-covid</v>
      </c>
      <c r="F58">
        <v>122.4</v>
      </c>
      <c r="G58">
        <v>123.9</v>
      </c>
      <c r="H58">
        <v>117.8</v>
      </c>
      <c r="I58">
        <v>121</v>
      </c>
      <c r="J58">
        <v>107.9</v>
      </c>
      <c r="K58">
        <v>131.19999999999999</v>
      </c>
      <c r="L58">
        <v>157.69999999999999</v>
      </c>
      <c r="M58">
        <v>113.2</v>
      </c>
      <c r="N58">
        <v>104.1</v>
      </c>
      <c r="O58">
        <v>115.5</v>
      </c>
      <c r="P58">
        <v>114.8</v>
      </c>
      <c r="Q58">
        <v>122.1</v>
      </c>
      <c r="R58">
        <v>124.7</v>
      </c>
      <c r="S58">
        <v>118.8</v>
      </c>
      <c r="T58">
        <v>119.6</v>
      </c>
      <c r="U58">
        <v>116.3</v>
      </c>
      <c r="V58">
        <v>119.1</v>
      </c>
      <c r="W58" t="s">
        <v>110</v>
      </c>
      <c r="X58">
        <v>113.9</v>
      </c>
      <c r="Y58">
        <v>115.2</v>
      </c>
      <c r="Z58">
        <v>112.7</v>
      </c>
      <c r="AA58">
        <v>113.1</v>
      </c>
      <c r="AB58">
        <v>112.1</v>
      </c>
      <c r="AC58">
        <v>116.8</v>
      </c>
      <c r="AD58">
        <v>109.2</v>
      </c>
      <c r="AE58">
        <v>113.3</v>
      </c>
      <c r="AF58">
        <v>119.2</v>
      </c>
    </row>
    <row r="59" spans="1:32" x14ac:dyDescent="0.3">
      <c r="A59" t="s">
        <v>30</v>
      </c>
      <c r="B59">
        <v>2014</v>
      </c>
      <c r="C59" t="s">
        <v>41</v>
      </c>
      <c r="D59" t="str">
        <f>CONCATENATE(All_India_Index_Upto_April23__1[[#This Row],[Month]],"-",All_India_Index_Upto_April23__1[[#This Row],[Year]])</f>
        <v>August-2014</v>
      </c>
      <c r="E59" t="str">
        <f>IF(All_India_Index_Upto_April23__1[[#This Row],[Year]]&lt;2019,"Pre-covid","Post-covid")</f>
        <v>Pre-covid</v>
      </c>
      <c r="F59">
        <v>121.8</v>
      </c>
      <c r="G59">
        <v>122.8</v>
      </c>
      <c r="H59">
        <v>117.8</v>
      </c>
      <c r="I59">
        <v>121.9</v>
      </c>
      <c r="J59">
        <v>110.6</v>
      </c>
      <c r="K59">
        <v>129.69999999999999</v>
      </c>
      <c r="L59">
        <v>161.1</v>
      </c>
      <c r="M59">
        <v>114.1</v>
      </c>
      <c r="N59">
        <v>105.1</v>
      </c>
      <c r="O59">
        <v>114.6</v>
      </c>
      <c r="P59">
        <v>115.8</v>
      </c>
      <c r="Q59">
        <v>121.7</v>
      </c>
      <c r="R59">
        <v>125.3</v>
      </c>
      <c r="S59">
        <v>118.8</v>
      </c>
      <c r="T59">
        <v>120.9</v>
      </c>
      <c r="U59">
        <v>118.8</v>
      </c>
      <c r="V59">
        <v>120.7</v>
      </c>
      <c r="W59" s="36" t="s">
        <v>32</v>
      </c>
      <c r="X59">
        <v>115.4</v>
      </c>
      <c r="Y59">
        <v>115.9</v>
      </c>
      <c r="Z59">
        <v>114</v>
      </c>
      <c r="AA59">
        <v>113.2</v>
      </c>
      <c r="AB59">
        <v>112.2</v>
      </c>
      <c r="AC59">
        <v>116.2</v>
      </c>
      <c r="AD59">
        <v>109.4</v>
      </c>
      <c r="AE59">
        <v>113.5</v>
      </c>
      <c r="AF59">
        <v>120.7</v>
      </c>
    </row>
    <row r="60" spans="1:32" x14ac:dyDescent="0.3">
      <c r="A60" t="s">
        <v>33</v>
      </c>
      <c r="B60">
        <v>2014</v>
      </c>
      <c r="C60" t="s">
        <v>41</v>
      </c>
      <c r="D60" t="str">
        <f>CONCATENATE(All_India_Index_Upto_April23__1[[#This Row],[Month]],"-",All_India_Index_Upto_April23__1[[#This Row],[Year]])</f>
        <v>August-2014</v>
      </c>
      <c r="E60" t="str">
        <f>IF(All_India_Index_Upto_April23__1[[#This Row],[Year]]&lt;2019,"Pre-covid","Post-covid")</f>
        <v>Pre-covid</v>
      </c>
      <c r="F60">
        <v>124.8</v>
      </c>
      <c r="G60">
        <v>127.3</v>
      </c>
      <c r="H60">
        <v>116.5</v>
      </c>
      <c r="I60">
        <v>122.2</v>
      </c>
      <c r="J60">
        <v>103.6</v>
      </c>
      <c r="K60">
        <v>132.69999999999999</v>
      </c>
      <c r="L60">
        <v>181.9</v>
      </c>
      <c r="M60">
        <v>115.2</v>
      </c>
      <c r="N60">
        <v>102.7</v>
      </c>
      <c r="O60">
        <v>122.1</v>
      </c>
      <c r="P60">
        <v>114.4</v>
      </c>
      <c r="Q60">
        <v>124.7</v>
      </c>
      <c r="R60">
        <v>128.9</v>
      </c>
      <c r="S60">
        <v>123</v>
      </c>
      <c r="T60">
        <v>118.6</v>
      </c>
      <c r="U60">
        <v>114.1</v>
      </c>
      <c r="V60">
        <v>117.9</v>
      </c>
      <c r="W60" t="s">
        <v>111</v>
      </c>
      <c r="X60">
        <v>111.8</v>
      </c>
      <c r="Y60">
        <v>115.3</v>
      </c>
      <c r="Z60">
        <v>112.2</v>
      </c>
      <c r="AA60">
        <v>112.5</v>
      </c>
      <c r="AB60">
        <v>112.9</v>
      </c>
      <c r="AC60">
        <v>119.2</v>
      </c>
      <c r="AD60">
        <v>110.5</v>
      </c>
      <c r="AE60">
        <v>113.9</v>
      </c>
      <c r="AF60">
        <v>119.9</v>
      </c>
    </row>
    <row r="61" spans="1:32" x14ac:dyDescent="0.3">
      <c r="A61" t="s">
        <v>34</v>
      </c>
      <c r="B61">
        <v>2014</v>
      </c>
      <c r="C61" t="s">
        <v>41</v>
      </c>
      <c r="D61" t="str">
        <f>CONCATENATE(All_India_Index_Upto_April23__1[[#This Row],[Month]],"-",All_India_Index_Upto_April23__1[[#This Row],[Year]])</f>
        <v>August-2014</v>
      </c>
      <c r="E61" t="str">
        <f>IF(All_India_Index_Upto_April23__1[[#This Row],[Year]]&lt;2019,"Pre-covid","Post-covid")</f>
        <v>Pre-covid</v>
      </c>
      <c r="F61">
        <v>122.7</v>
      </c>
      <c r="G61">
        <v>124.4</v>
      </c>
      <c r="H61">
        <v>117.3</v>
      </c>
      <c r="I61">
        <v>122</v>
      </c>
      <c r="J61">
        <v>108</v>
      </c>
      <c r="K61">
        <v>131.1</v>
      </c>
      <c r="L61">
        <v>168.2</v>
      </c>
      <c r="M61">
        <v>114.5</v>
      </c>
      <c r="N61">
        <v>104.3</v>
      </c>
      <c r="O61">
        <v>117.1</v>
      </c>
      <c r="P61">
        <v>115.2</v>
      </c>
      <c r="Q61">
        <v>123.1</v>
      </c>
      <c r="R61">
        <v>126.6</v>
      </c>
      <c r="S61">
        <v>119.9</v>
      </c>
      <c r="T61">
        <v>120</v>
      </c>
      <c r="U61">
        <v>116.8</v>
      </c>
      <c r="V61">
        <v>119.6</v>
      </c>
      <c r="W61" t="s">
        <v>111</v>
      </c>
      <c r="X61">
        <v>114</v>
      </c>
      <c r="Y61">
        <v>115.6</v>
      </c>
      <c r="Z61">
        <v>113.3</v>
      </c>
      <c r="AA61">
        <v>112.8</v>
      </c>
      <c r="AB61">
        <v>112.6</v>
      </c>
      <c r="AC61">
        <v>118</v>
      </c>
      <c r="AD61">
        <v>109.9</v>
      </c>
      <c r="AE61">
        <v>113.7</v>
      </c>
      <c r="AF61">
        <v>120.3</v>
      </c>
    </row>
    <row r="62" spans="1:32" x14ac:dyDescent="0.3">
      <c r="A62" t="s">
        <v>30</v>
      </c>
      <c r="B62">
        <v>2014</v>
      </c>
      <c r="C62" t="s">
        <v>42</v>
      </c>
      <c r="D62" t="str">
        <f>CONCATENATE(All_India_Index_Upto_April23__1[[#This Row],[Month]],"-",All_India_Index_Upto_April23__1[[#This Row],[Year]])</f>
        <v>September-2014</v>
      </c>
      <c r="E62" t="str">
        <f>IF(All_India_Index_Upto_April23__1[[#This Row],[Year]]&lt;2019,"Pre-covid","Post-covid")</f>
        <v>Pre-covid</v>
      </c>
      <c r="F62">
        <v>122.3</v>
      </c>
      <c r="G62">
        <v>122.4</v>
      </c>
      <c r="H62">
        <v>117.8</v>
      </c>
      <c r="I62">
        <v>122.7</v>
      </c>
      <c r="J62">
        <v>110.4</v>
      </c>
      <c r="K62">
        <v>129.80000000000001</v>
      </c>
      <c r="L62">
        <v>158.80000000000001</v>
      </c>
      <c r="M62">
        <v>115</v>
      </c>
      <c r="N62">
        <v>104.7</v>
      </c>
      <c r="O62">
        <v>114.9</v>
      </c>
      <c r="P62">
        <v>116.5</v>
      </c>
      <c r="Q62">
        <v>122.6</v>
      </c>
      <c r="R62">
        <v>125.3</v>
      </c>
      <c r="S62">
        <v>119.5</v>
      </c>
      <c r="T62">
        <v>121.7</v>
      </c>
      <c r="U62">
        <v>119.2</v>
      </c>
      <c r="V62">
        <v>121.3</v>
      </c>
      <c r="W62" s="36" t="s">
        <v>32</v>
      </c>
      <c r="X62">
        <v>115.8</v>
      </c>
      <c r="Y62">
        <v>116.7</v>
      </c>
      <c r="Z62">
        <v>114.5</v>
      </c>
      <c r="AA62">
        <v>112.8</v>
      </c>
      <c r="AB62">
        <v>112.6</v>
      </c>
      <c r="AC62">
        <v>116.6</v>
      </c>
      <c r="AD62">
        <v>109.1</v>
      </c>
      <c r="AE62">
        <v>113.7</v>
      </c>
      <c r="AF62">
        <v>120.9</v>
      </c>
    </row>
    <row r="63" spans="1:32" x14ac:dyDescent="0.3">
      <c r="A63" t="s">
        <v>33</v>
      </c>
      <c r="B63">
        <v>2014</v>
      </c>
      <c r="C63" t="s">
        <v>42</v>
      </c>
      <c r="D63" t="str">
        <f>CONCATENATE(All_India_Index_Upto_April23__1[[#This Row],[Month]],"-",All_India_Index_Upto_April23__1[[#This Row],[Year]])</f>
        <v>September-2014</v>
      </c>
      <c r="E63" t="str">
        <f>IF(All_India_Index_Upto_April23__1[[#This Row],[Year]]&lt;2019,"Pre-covid","Post-covid")</f>
        <v>Pre-covid</v>
      </c>
      <c r="F63">
        <v>124.2</v>
      </c>
      <c r="G63">
        <v>125.4</v>
      </c>
      <c r="H63">
        <v>116.4</v>
      </c>
      <c r="I63">
        <v>122.7</v>
      </c>
      <c r="J63">
        <v>103.5</v>
      </c>
      <c r="K63">
        <v>124.5</v>
      </c>
      <c r="L63">
        <v>168.6</v>
      </c>
      <c r="M63">
        <v>116.9</v>
      </c>
      <c r="N63">
        <v>101.9</v>
      </c>
      <c r="O63">
        <v>122.9</v>
      </c>
      <c r="P63">
        <v>114.8</v>
      </c>
      <c r="Q63">
        <v>125.2</v>
      </c>
      <c r="R63">
        <v>126.7</v>
      </c>
      <c r="S63">
        <v>124.3</v>
      </c>
      <c r="T63">
        <v>119.2</v>
      </c>
      <c r="U63">
        <v>114.5</v>
      </c>
      <c r="V63">
        <v>118.4</v>
      </c>
      <c r="W63" t="s">
        <v>112</v>
      </c>
      <c r="X63">
        <v>111.8</v>
      </c>
      <c r="Y63">
        <v>115.5</v>
      </c>
      <c r="Z63">
        <v>112.3</v>
      </c>
      <c r="AA63">
        <v>111.2</v>
      </c>
      <c r="AB63">
        <v>113.4</v>
      </c>
      <c r="AC63">
        <v>120</v>
      </c>
      <c r="AD63">
        <v>110</v>
      </c>
      <c r="AE63">
        <v>113.6</v>
      </c>
      <c r="AF63">
        <v>119.2</v>
      </c>
    </row>
    <row r="64" spans="1:32" x14ac:dyDescent="0.3">
      <c r="A64" t="s">
        <v>34</v>
      </c>
      <c r="B64">
        <v>2014</v>
      </c>
      <c r="C64" t="s">
        <v>42</v>
      </c>
      <c r="D64" t="str">
        <f>CONCATENATE(All_India_Index_Upto_April23__1[[#This Row],[Month]],"-",All_India_Index_Upto_April23__1[[#This Row],[Year]])</f>
        <v>September-2014</v>
      </c>
      <c r="E64" t="str">
        <f>IF(All_India_Index_Upto_April23__1[[#This Row],[Year]]&lt;2019,"Pre-covid","Post-covid")</f>
        <v>Pre-covid</v>
      </c>
      <c r="F64">
        <v>122.9</v>
      </c>
      <c r="G64">
        <v>123.5</v>
      </c>
      <c r="H64">
        <v>117.3</v>
      </c>
      <c r="I64">
        <v>122.7</v>
      </c>
      <c r="J64">
        <v>107.9</v>
      </c>
      <c r="K64">
        <v>127.3</v>
      </c>
      <c r="L64">
        <v>162.1</v>
      </c>
      <c r="M64">
        <v>115.6</v>
      </c>
      <c r="N64">
        <v>103.8</v>
      </c>
      <c r="O64">
        <v>117.6</v>
      </c>
      <c r="P64">
        <v>115.8</v>
      </c>
      <c r="Q64">
        <v>123.8</v>
      </c>
      <c r="R64">
        <v>125.8</v>
      </c>
      <c r="S64">
        <v>120.8</v>
      </c>
      <c r="T64">
        <v>120.7</v>
      </c>
      <c r="U64">
        <v>117.2</v>
      </c>
      <c r="V64">
        <v>120.1</v>
      </c>
      <c r="W64" t="s">
        <v>112</v>
      </c>
      <c r="X64">
        <v>114.3</v>
      </c>
      <c r="Y64">
        <v>116.1</v>
      </c>
      <c r="Z64">
        <v>113.7</v>
      </c>
      <c r="AA64">
        <v>112</v>
      </c>
      <c r="AB64">
        <v>113.1</v>
      </c>
      <c r="AC64">
        <v>118.6</v>
      </c>
      <c r="AD64">
        <v>109.5</v>
      </c>
      <c r="AE64">
        <v>113.7</v>
      </c>
      <c r="AF64">
        <v>120.1</v>
      </c>
    </row>
    <row r="65" spans="1:32" x14ac:dyDescent="0.3">
      <c r="A65" t="s">
        <v>30</v>
      </c>
      <c r="B65">
        <v>2014</v>
      </c>
      <c r="C65" t="s">
        <v>43</v>
      </c>
      <c r="D65" t="str">
        <f>CONCATENATE(All_India_Index_Upto_April23__1[[#This Row],[Month]],"-",All_India_Index_Upto_April23__1[[#This Row],[Year]])</f>
        <v>October-2014</v>
      </c>
      <c r="E65" t="str">
        <f>IF(All_India_Index_Upto_April23__1[[#This Row],[Year]]&lt;2019,"Pre-covid","Post-covid")</f>
        <v>Pre-covid</v>
      </c>
      <c r="F65">
        <v>122.6</v>
      </c>
      <c r="G65">
        <v>122.5</v>
      </c>
      <c r="H65">
        <v>118.3</v>
      </c>
      <c r="I65">
        <v>123.2</v>
      </c>
      <c r="J65">
        <v>110.5</v>
      </c>
      <c r="K65">
        <v>128.9</v>
      </c>
      <c r="L65">
        <v>155.30000000000001</v>
      </c>
      <c r="M65">
        <v>115.5</v>
      </c>
      <c r="N65">
        <v>104</v>
      </c>
      <c r="O65">
        <v>115.3</v>
      </c>
      <c r="P65">
        <v>116.8</v>
      </c>
      <c r="Q65">
        <v>123.2</v>
      </c>
      <c r="R65">
        <v>125.1</v>
      </c>
      <c r="S65">
        <v>120</v>
      </c>
      <c r="T65">
        <v>122.7</v>
      </c>
      <c r="U65">
        <v>120.3</v>
      </c>
      <c r="V65">
        <v>122.3</v>
      </c>
      <c r="W65" s="36" t="s">
        <v>32</v>
      </c>
      <c r="X65">
        <v>116.4</v>
      </c>
      <c r="Y65">
        <v>117.5</v>
      </c>
      <c r="Z65">
        <v>115.3</v>
      </c>
      <c r="AA65">
        <v>112.6</v>
      </c>
      <c r="AB65">
        <v>113</v>
      </c>
      <c r="AC65">
        <v>116.9</v>
      </c>
      <c r="AD65">
        <v>109.3</v>
      </c>
      <c r="AE65">
        <v>114</v>
      </c>
      <c r="AF65">
        <v>121</v>
      </c>
    </row>
    <row r="66" spans="1:32" x14ac:dyDescent="0.3">
      <c r="A66" t="s">
        <v>33</v>
      </c>
      <c r="B66">
        <v>2014</v>
      </c>
      <c r="C66" t="s">
        <v>43</v>
      </c>
      <c r="D66" t="str">
        <f>CONCATENATE(All_India_Index_Upto_April23__1[[#This Row],[Month]],"-",All_India_Index_Upto_April23__1[[#This Row],[Year]])</f>
        <v>October-2014</v>
      </c>
      <c r="E66" t="str">
        <f>IF(All_India_Index_Upto_April23__1[[#This Row],[Year]]&lt;2019,"Pre-covid","Post-covid")</f>
        <v>Pre-covid</v>
      </c>
      <c r="F66">
        <v>124.6</v>
      </c>
      <c r="G66">
        <v>126.1</v>
      </c>
      <c r="H66">
        <v>117.8</v>
      </c>
      <c r="I66">
        <v>123.1</v>
      </c>
      <c r="J66">
        <v>103.5</v>
      </c>
      <c r="K66">
        <v>123.5</v>
      </c>
      <c r="L66">
        <v>159.6</v>
      </c>
      <c r="M66">
        <v>117.4</v>
      </c>
      <c r="N66">
        <v>101.2</v>
      </c>
      <c r="O66">
        <v>123.8</v>
      </c>
      <c r="P66">
        <v>115.2</v>
      </c>
      <c r="Q66">
        <v>125.9</v>
      </c>
      <c r="R66">
        <v>125.8</v>
      </c>
      <c r="S66">
        <v>124.3</v>
      </c>
      <c r="T66">
        <v>119.6</v>
      </c>
      <c r="U66">
        <v>114.9</v>
      </c>
      <c r="V66">
        <v>118.9</v>
      </c>
      <c r="W66" t="s">
        <v>113</v>
      </c>
      <c r="X66">
        <v>112</v>
      </c>
      <c r="Y66">
        <v>115.8</v>
      </c>
      <c r="Z66">
        <v>112.6</v>
      </c>
      <c r="AA66">
        <v>111</v>
      </c>
      <c r="AB66">
        <v>113.6</v>
      </c>
      <c r="AC66">
        <v>120.2</v>
      </c>
      <c r="AD66">
        <v>110.1</v>
      </c>
      <c r="AE66">
        <v>113.7</v>
      </c>
      <c r="AF66">
        <v>119.1</v>
      </c>
    </row>
    <row r="67" spans="1:32" x14ac:dyDescent="0.3">
      <c r="A67" t="s">
        <v>34</v>
      </c>
      <c r="B67">
        <v>2014</v>
      </c>
      <c r="C67" t="s">
        <v>43</v>
      </c>
      <c r="D67" t="str">
        <f>CONCATENATE(All_India_Index_Upto_April23__1[[#This Row],[Month]],"-",All_India_Index_Upto_April23__1[[#This Row],[Year]])</f>
        <v>October-2014</v>
      </c>
      <c r="E67" t="str">
        <f>IF(All_India_Index_Upto_April23__1[[#This Row],[Year]]&lt;2019,"Pre-covid","Post-covid")</f>
        <v>Pre-covid</v>
      </c>
      <c r="F67">
        <v>123.2</v>
      </c>
      <c r="G67">
        <v>123.8</v>
      </c>
      <c r="H67">
        <v>118.1</v>
      </c>
      <c r="I67">
        <v>123.2</v>
      </c>
      <c r="J67">
        <v>107.9</v>
      </c>
      <c r="K67">
        <v>126.4</v>
      </c>
      <c r="L67">
        <v>156.80000000000001</v>
      </c>
      <c r="M67">
        <v>116.1</v>
      </c>
      <c r="N67">
        <v>103.1</v>
      </c>
      <c r="O67">
        <v>118.1</v>
      </c>
      <c r="P67">
        <v>116.1</v>
      </c>
      <c r="Q67">
        <v>124.5</v>
      </c>
      <c r="R67">
        <v>125.4</v>
      </c>
      <c r="S67">
        <v>121.1</v>
      </c>
      <c r="T67">
        <v>121.5</v>
      </c>
      <c r="U67">
        <v>118.1</v>
      </c>
      <c r="V67">
        <v>121</v>
      </c>
      <c r="W67" t="s">
        <v>113</v>
      </c>
      <c r="X67">
        <v>114.7</v>
      </c>
      <c r="Y67">
        <v>116.7</v>
      </c>
      <c r="Z67">
        <v>114.3</v>
      </c>
      <c r="AA67">
        <v>111.8</v>
      </c>
      <c r="AB67">
        <v>113.3</v>
      </c>
      <c r="AC67">
        <v>118.8</v>
      </c>
      <c r="AD67">
        <v>109.6</v>
      </c>
      <c r="AE67">
        <v>113.9</v>
      </c>
      <c r="AF67">
        <v>120.1</v>
      </c>
    </row>
    <row r="68" spans="1:32" x14ac:dyDescent="0.3">
      <c r="A68" t="s">
        <v>30</v>
      </c>
      <c r="B68">
        <v>2014</v>
      </c>
      <c r="C68" t="s">
        <v>44</v>
      </c>
      <c r="D68" t="str">
        <f>CONCATENATE(All_India_Index_Upto_April23__1[[#This Row],[Month]],"-",All_India_Index_Upto_April23__1[[#This Row],[Year]])</f>
        <v>November-2014</v>
      </c>
      <c r="E68" t="str">
        <f>IF(All_India_Index_Upto_April23__1[[#This Row],[Year]]&lt;2019,"Pre-covid","Post-covid")</f>
        <v>Pre-covid</v>
      </c>
      <c r="F68">
        <v>122.7</v>
      </c>
      <c r="G68">
        <v>122.6</v>
      </c>
      <c r="H68">
        <v>119.9</v>
      </c>
      <c r="I68">
        <v>124</v>
      </c>
      <c r="J68">
        <v>110.5</v>
      </c>
      <c r="K68">
        <v>128.80000000000001</v>
      </c>
      <c r="L68">
        <v>152</v>
      </c>
      <c r="M68">
        <v>116.2</v>
      </c>
      <c r="N68">
        <v>103.3</v>
      </c>
      <c r="O68">
        <v>115.8</v>
      </c>
      <c r="P68">
        <v>116.8</v>
      </c>
      <c r="Q68">
        <v>124.5</v>
      </c>
      <c r="R68">
        <v>124.9</v>
      </c>
      <c r="S68">
        <v>120.8</v>
      </c>
      <c r="T68">
        <v>123.3</v>
      </c>
      <c r="U68">
        <v>120.5</v>
      </c>
      <c r="V68">
        <v>122.9</v>
      </c>
      <c r="W68" s="36" t="s">
        <v>32</v>
      </c>
      <c r="X68">
        <v>117.3</v>
      </c>
      <c r="Y68">
        <v>118.1</v>
      </c>
      <c r="Z68">
        <v>115.9</v>
      </c>
      <c r="AA68">
        <v>112</v>
      </c>
      <c r="AB68">
        <v>113.3</v>
      </c>
      <c r="AC68">
        <v>117.2</v>
      </c>
      <c r="AD68">
        <v>108.8</v>
      </c>
      <c r="AE68">
        <v>114.1</v>
      </c>
      <c r="AF68">
        <v>121.1</v>
      </c>
    </row>
    <row r="69" spans="1:32" x14ac:dyDescent="0.3">
      <c r="A69" t="s">
        <v>33</v>
      </c>
      <c r="B69">
        <v>2014</v>
      </c>
      <c r="C69" t="s">
        <v>44</v>
      </c>
      <c r="D69" t="str">
        <f>CONCATENATE(All_India_Index_Upto_April23__1[[#This Row],[Month]],"-",All_India_Index_Upto_April23__1[[#This Row],[Year]])</f>
        <v>November-2014</v>
      </c>
      <c r="E69" t="str">
        <f>IF(All_India_Index_Upto_April23__1[[#This Row],[Year]]&lt;2019,"Pre-covid","Post-covid")</f>
        <v>Pre-covid</v>
      </c>
      <c r="F69">
        <v>124.5</v>
      </c>
      <c r="G69">
        <v>125.6</v>
      </c>
      <c r="H69">
        <v>122.7</v>
      </c>
      <c r="I69">
        <v>124.6</v>
      </c>
      <c r="J69">
        <v>103.2</v>
      </c>
      <c r="K69">
        <v>122.2</v>
      </c>
      <c r="L69">
        <v>153.19999999999999</v>
      </c>
      <c r="M69">
        <v>119.3</v>
      </c>
      <c r="N69">
        <v>99.8</v>
      </c>
      <c r="O69">
        <v>124.6</v>
      </c>
      <c r="P69">
        <v>115.8</v>
      </c>
      <c r="Q69">
        <v>126.9</v>
      </c>
      <c r="R69">
        <v>125.4</v>
      </c>
      <c r="S69">
        <v>125.8</v>
      </c>
      <c r="T69">
        <v>120.3</v>
      </c>
      <c r="U69">
        <v>115.4</v>
      </c>
      <c r="V69">
        <v>119.5</v>
      </c>
      <c r="W69" t="s">
        <v>114</v>
      </c>
      <c r="X69">
        <v>112.6</v>
      </c>
      <c r="Y69">
        <v>116.4</v>
      </c>
      <c r="Z69">
        <v>113</v>
      </c>
      <c r="AA69">
        <v>109.7</v>
      </c>
      <c r="AB69">
        <v>114</v>
      </c>
      <c r="AC69">
        <v>120.3</v>
      </c>
      <c r="AD69">
        <v>109.6</v>
      </c>
      <c r="AE69">
        <v>113.4</v>
      </c>
      <c r="AF69">
        <v>119</v>
      </c>
    </row>
    <row r="70" spans="1:32" x14ac:dyDescent="0.3">
      <c r="A70" t="s">
        <v>34</v>
      </c>
      <c r="B70">
        <v>2014</v>
      </c>
      <c r="C70" t="s">
        <v>44</v>
      </c>
      <c r="D70" t="str">
        <f>CONCATENATE(All_India_Index_Upto_April23__1[[#This Row],[Month]],"-",All_India_Index_Upto_April23__1[[#This Row],[Year]])</f>
        <v>November-2014</v>
      </c>
      <c r="E70" t="str">
        <f>IF(All_India_Index_Upto_April23__1[[#This Row],[Year]]&lt;2019,"Pre-covid","Post-covid")</f>
        <v>Pre-covid</v>
      </c>
      <c r="F70">
        <v>123.3</v>
      </c>
      <c r="G70">
        <v>123.7</v>
      </c>
      <c r="H70">
        <v>121</v>
      </c>
      <c r="I70">
        <v>124.2</v>
      </c>
      <c r="J70">
        <v>107.8</v>
      </c>
      <c r="K70">
        <v>125.7</v>
      </c>
      <c r="L70">
        <v>152.4</v>
      </c>
      <c r="M70">
        <v>117.2</v>
      </c>
      <c r="N70">
        <v>102.1</v>
      </c>
      <c r="O70">
        <v>118.7</v>
      </c>
      <c r="P70">
        <v>116.4</v>
      </c>
      <c r="Q70">
        <v>125.6</v>
      </c>
      <c r="R70">
        <v>125.1</v>
      </c>
      <c r="S70">
        <v>122.1</v>
      </c>
      <c r="T70">
        <v>122.1</v>
      </c>
      <c r="U70">
        <v>118.4</v>
      </c>
      <c r="V70">
        <v>121.6</v>
      </c>
      <c r="W70" t="s">
        <v>114</v>
      </c>
      <c r="X70">
        <v>115.5</v>
      </c>
      <c r="Y70">
        <v>117.3</v>
      </c>
      <c r="Z70">
        <v>114.8</v>
      </c>
      <c r="AA70">
        <v>110.8</v>
      </c>
      <c r="AB70">
        <v>113.7</v>
      </c>
      <c r="AC70">
        <v>119</v>
      </c>
      <c r="AD70">
        <v>109.1</v>
      </c>
      <c r="AE70">
        <v>113.8</v>
      </c>
      <c r="AF70">
        <v>120.1</v>
      </c>
    </row>
    <row r="71" spans="1:32" x14ac:dyDescent="0.3">
      <c r="A71" t="s">
        <v>30</v>
      </c>
      <c r="B71">
        <v>2014</v>
      </c>
      <c r="C71" t="s">
        <v>45</v>
      </c>
      <c r="D71" t="str">
        <f>CONCATENATE(All_India_Index_Upto_April23__1[[#This Row],[Month]],"-",All_India_Index_Upto_April23__1[[#This Row],[Year]])</f>
        <v>December-2014</v>
      </c>
      <c r="E71" t="str">
        <f>IF(All_India_Index_Upto_April23__1[[#This Row],[Year]]&lt;2019,"Pre-covid","Post-covid")</f>
        <v>Pre-covid</v>
      </c>
      <c r="F71">
        <v>122.4</v>
      </c>
      <c r="G71">
        <v>122.4</v>
      </c>
      <c r="H71">
        <v>121.8</v>
      </c>
      <c r="I71">
        <v>124.2</v>
      </c>
      <c r="J71">
        <v>110.2</v>
      </c>
      <c r="K71">
        <v>128.6</v>
      </c>
      <c r="L71">
        <v>140.30000000000001</v>
      </c>
      <c r="M71">
        <v>116.3</v>
      </c>
      <c r="N71">
        <v>102</v>
      </c>
      <c r="O71">
        <v>116</v>
      </c>
      <c r="P71">
        <v>117.3</v>
      </c>
      <c r="Q71">
        <v>124.8</v>
      </c>
      <c r="R71">
        <v>123.3</v>
      </c>
      <c r="S71">
        <v>121.7</v>
      </c>
      <c r="T71">
        <v>123.8</v>
      </c>
      <c r="U71">
        <v>120.6</v>
      </c>
      <c r="V71">
        <v>123.3</v>
      </c>
      <c r="W71" s="36" t="s">
        <v>32</v>
      </c>
      <c r="X71">
        <v>117.4</v>
      </c>
      <c r="Y71">
        <v>118.2</v>
      </c>
      <c r="Z71">
        <v>116.2</v>
      </c>
      <c r="AA71">
        <v>111.5</v>
      </c>
      <c r="AB71">
        <v>113.3</v>
      </c>
      <c r="AC71">
        <v>117.7</v>
      </c>
      <c r="AD71">
        <v>109.4</v>
      </c>
      <c r="AE71">
        <v>114.2</v>
      </c>
      <c r="AF71">
        <v>120.3</v>
      </c>
    </row>
    <row r="72" spans="1:32" x14ac:dyDescent="0.3">
      <c r="A72" t="s">
        <v>33</v>
      </c>
      <c r="B72">
        <v>2014</v>
      </c>
      <c r="C72" t="s">
        <v>45</v>
      </c>
      <c r="D72" t="str">
        <f>CONCATENATE(All_India_Index_Upto_April23__1[[#This Row],[Month]],"-",All_India_Index_Upto_April23__1[[#This Row],[Year]])</f>
        <v>December-2014</v>
      </c>
      <c r="E72" t="str">
        <f>IF(All_India_Index_Upto_April23__1[[#This Row],[Year]]&lt;2019,"Pre-covid","Post-covid")</f>
        <v>Pre-covid</v>
      </c>
      <c r="F72">
        <v>124</v>
      </c>
      <c r="G72">
        <v>124.7</v>
      </c>
      <c r="H72">
        <v>126.3</v>
      </c>
      <c r="I72">
        <v>124.9</v>
      </c>
      <c r="J72">
        <v>103</v>
      </c>
      <c r="K72">
        <v>122.3</v>
      </c>
      <c r="L72">
        <v>141</v>
      </c>
      <c r="M72">
        <v>120.1</v>
      </c>
      <c r="N72">
        <v>97.8</v>
      </c>
      <c r="O72">
        <v>125.4</v>
      </c>
      <c r="P72">
        <v>116.1</v>
      </c>
      <c r="Q72">
        <v>127.6</v>
      </c>
      <c r="R72">
        <v>124</v>
      </c>
      <c r="S72">
        <v>126.4</v>
      </c>
      <c r="T72">
        <v>120.7</v>
      </c>
      <c r="U72">
        <v>115.8</v>
      </c>
      <c r="V72">
        <v>120</v>
      </c>
      <c r="W72" t="s">
        <v>115</v>
      </c>
      <c r="X72">
        <v>113</v>
      </c>
      <c r="Y72">
        <v>116.8</v>
      </c>
      <c r="Z72">
        <v>113.2</v>
      </c>
      <c r="AA72">
        <v>108.8</v>
      </c>
      <c r="AB72">
        <v>114.3</v>
      </c>
      <c r="AC72">
        <v>120.7</v>
      </c>
      <c r="AD72">
        <v>110.4</v>
      </c>
      <c r="AE72">
        <v>113.4</v>
      </c>
      <c r="AF72">
        <v>118.4</v>
      </c>
    </row>
    <row r="73" spans="1:32" x14ac:dyDescent="0.3">
      <c r="A73" t="s">
        <v>34</v>
      </c>
      <c r="B73">
        <v>2014</v>
      </c>
      <c r="C73" t="s">
        <v>45</v>
      </c>
      <c r="D73" t="str">
        <f>CONCATENATE(All_India_Index_Upto_April23__1[[#This Row],[Month]],"-",All_India_Index_Upto_April23__1[[#This Row],[Year]])</f>
        <v>December-2014</v>
      </c>
      <c r="E73" t="str">
        <f>IF(All_India_Index_Upto_April23__1[[#This Row],[Year]]&lt;2019,"Pre-covid","Post-covid")</f>
        <v>Pre-covid</v>
      </c>
      <c r="F73">
        <v>122.9</v>
      </c>
      <c r="G73">
        <v>123.2</v>
      </c>
      <c r="H73">
        <v>123.5</v>
      </c>
      <c r="I73">
        <v>124.5</v>
      </c>
      <c r="J73">
        <v>107.6</v>
      </c>
      <c r="K73">
        <v>125.7</v>
      </c>
      <c r="L73">
        <v>140.5</v>
      </c>
      <c r="M73">
        <v>117.6</v>
      </c>
      <c r="N73">
        <v>100.6</v>
      </c>
      <c r="O73">
        <v>119.1</v>
      </c>
      <c r="P73">
        <v>116.8</v>
      </c>
      <c r="Q73">
        <v>126.1</v>
      </c>
      <c r="R73">
        <v>123.6</v>
      </c>
      <c r="S73">
        <v>123</v>
      </c>
      <c r="T73">
        <v>122.6</v>
      </c>
      <c r="U73">
        <v>118.6</v>
      </c>
      <c r="V73">
        <v>122</v>
      </c>
      <c r="W73" t="s">
        <v>115</v>
      </c>
      <c r="X73">
        <v>115.7</v>
      </c>
      <c r="Y73">
        <v>117.5</v>
      </c>
      <c r="Z73">
        <v>115.1</v>
      </c>
      <c r="AA73">
        <v>110.1</v>
      </c>
      <c r="AB73">
        <v>113.9</v>
      </c>
      <c r="AC73">
        <v>119.5</v>
      </c>
      <c r="AD73">
        <v>109.8</v>
      </c>
      <c r="AE73">
        <v>113.8</v>
      </c>
      <c r="AF73">
        <v>119.4</v>
      </c>
    </row>
    <row r="74" spans="1:32" x14ac:dyDescent="0.3">
      <c r="A74" t="s">
        <v>30</v>
      </c>
      <c r="B74">
        <v>2015</v>
      </c>
      <c r="C74" t="s">
        <v>31</v>
      </c>
      <c r="D74" t="str">
        <f>CONCATENATE(All_India_Index_Upto_April23__1[[#This Row],[Month]],"-",All_India_Index_Upto_April23__1[[#This Row],[Year]])</f>
        <v>January-2015</v>
      </c>
      <c r="E74" t="str">
        <f>IF(All_India_Index_Upto_April23__1[[#This Row],[Year]]&lt;2019,"Pre-covid","Post-covid")</f>
        <v>Pre-covid</v>
      </c>
      <c r="F74">
        <v>123.1</v>
      </c>
      <c r="G74">
        <v>123.1</v>
      </c>
      <c r="H74">
        <v>122.1</v>
      </c>
      <c r="I74">
        <v>124.9</v>
      </c>
      <c r="J74">
        <v>111</v>
      </c>
      <c r="K74">
        <v>130.4</v>
      </c>
      <c r="L74">
        <v>132.30000000000001</v>
      </c>
      <c r="M74">
        <v>117.2</v>
      </c>
      <c r="N74">
        <v>100.5</v>
      </c>
      <c r="O74">
        <v>117.2</v>
      </c>
      <c r="P74">
        <v>117.9</v>
      </c>
      <c r="Q74">
        <v>125.6</v>
      </c>
      <c r="R74">
        <v>122.8</v>
      </c>
      <c r="S74">
        <v>122.7</v>
      </c>
      <c r="T74">
        <v>124.4</v>
      </c>
      <c r="U74">
        <v>121.6</v>
      </c>
      <c r="V74">
        <v>124</v>
      </c>
      <c r="W74" s="36" t="s">
        <v>32</v>
      </c>
      <c r="X74">
        <v>118.4</v>
      </c>
      <c r="Y74">
        <v>118.9</v>
      </c>
      <c r="Z74">
        <v>116.6</v>
      </c>
      <c r="AA74">
        <v>111</v>
      </c>
      <c r="AB74">
        <v>114</v>
      </c>
      <c r="AC74">
        <v>118.2</v>
      </c>
      <c r="AD74">
        <v>110.2</v>
      </c>
      <c r="AE74">
        <v>114.5</v>
      </c>
      <c r="AF74">
        <v>120.3</v>
      </c>
    </row>
    <row r="75" spans="1:32" x14ac:dyDescent="0.3">
      <c r="A75" t="s">
        <v>33</v>
      </c>
      <c r="B75">
        <v>2015</v>
      </c>
      <c r="C75" t="s">
        <v>31</v>
      </c>
      <c r="D75" t="str">
        <f>CONCATENATE(All_India_Index_Upto_April23__1[[#This Row],[Month]],"-",All_India_Index_Upto_April23__1[[#This Row],[Year]])</f>
        <v>January-2015</v>
      </c>
      <c r="E75" t="str">
        <f>IF(All_India_Index_Upto_April23__1[[#This Row],[Year]]&lt;2019,"Pre-covid","Post-covid")</f>
        <v>Pre-covid</v>
      </c>
      <c r="F75">
        <v>124</v>
      </c>
      <c r="G75">
        <v>125.5</v>
      </c>
      <c r="H75">
        <v>126.6</v>
      </c>
      <c r="I75">
        <v>125.2</v>
      </c>
      <c r="J75">
        <v>104.3</v>
      </c>
      <c r="K75">
        <v>121.3</v>
      </c>
      <c r="L75">
        <v>134.4</v>
      </c>
      <c r="M75">
        <v>122.9</v>
      </c>
      <c r="N75">
        <v>96.1</v>
      </c>
      <c r="O75">
        <v>126.6</v>
      </c>
      <c r="P75">
        <v>116.5</v>
      </c>
      <c r="Q75">
        <v>128</v>
      </c>
      <c r="R75">
        <v>123.5</v>
      </c>
      <c r="S75">
        <v>127.4</v>
      </c>
      <c r="T75">
        <v>121</v>
      </c>
      <c r="U75">
        <v>116.1</v>
      </c>
      <c r="V75">
        <v>120.2</v>
      </c>
      <c r="W75" t="s">
        <v>116</v>
      </c>
      <c r="X75">
        <v>113.4</v>
      </c>
      <c r="Y75">
        <v>117.2</v>
      </c>
      <c r="Z75">
        <v>113.7</v>
      </c>
      <c r="AA75">
        <v>107.9</v>
      </c>
      <c r="AB75">
        <v>114.6</v>
      </c>
      <c r="AC75">
        <v>120.8</v>
      </c>
      <c r="AD75">
        <v>111.4</v>
      </c>
      <c r="AE75">
        <v>113.4</v>
      </c>
      <c r="AF75">
        <v>118.5</v>
      </c>
    </row>
    <row r="76" spans="1:32" x14ac:dyDescent="0.3">
      <c r="A76" t="s">
        <v>34</v>
      </c>
      <c r="B76">
        <v>2015</v>
      </c>
      <c r="C76" t="s">
        <v>31</v>
      </c>
      <c r="D76" t="str">
        <f>CONCATENATE(All_India_Index_Upto_April23__1[[#This Row],[Month]],"-",All_India_Index_Upto_April23__1[[#This Row],[Year]])</f>
        <v>January-2015</v>
      </c>
      <c r="E76" t="str">
        <f>IF(All_India_Index_Upto_April23__1[[#This Row],[Year]]&lt;2019,"Pre-covid","Post-covid")</f>
        <v>Pre-covid</v>
      </c>
      <c r="F76">
        <v>123.4</v>
      </c>
      <c r="G76">
        <v>123.9</v>
      </c>
      <c r="H76">
        <v>123.8</v>
      </c>
      <c r="I76">
        <v>125</v>
      </c>
      <c r="J76">
        <v>108.5</v>
      </c>
      <c r="K76">
        <v>126.2</v>
      </c>
      <c r="L76">
        <v>133</v>
      </c>
      <c r="M76">
        <v>119.1</v>
      </c>
      <c r="N76">
        <v>99</v>
      </c>
      <c r="O76">
        <v>120.3</v>
      </c>
      <c r="P76">
        <v>117.3</v>
      </c>
      <c r="Q76">
        <v>126.7</v>
      </c>
      <c r="R76">
        <v>123.1</v>
      </c>
      <c r="S76">
        <v>124</v>
      </c>
      <c r="T76">
        <v>123.1</v>
      </c>
      <c r="U76">
        <v>119.3</v>
      </c>
      <c r="V76">
        <v>122.5</v>
      </c>
      <c r="W76" t="s">
        <v>116</v>
      </c>
      <c r="X76">
        <v>116.5</v>
      </c>
      <c r="Y76">
        <v>118.1</v>
      </c>
      <c r="Z76">
        <v>115.5</v>
      </c>
      <c r="AA76">
        <v>109.4</v>
      </c>
      <c r="AB76">
        <v>114.3</v>
      </c>
      <c r="AC76">
        <v>119.7</v>
      </c>
      <c r="AD76">
        <v>110.7</v>
      </c>
      <c r="AE76">
        <v>114</v>
      </c>
      <c r="AF76">
        <v>119.5</v>
      </c>
    </row>
    <row r="77" spans="1:32" x14ac:dyDescent="0.3">
      <c r="A77" t="s">
        <v>30</v>
      </c>
      <c r="B77">
        <v>2015</v>
      </c>
      <c r="C77" t="s">
        <v>35</v>
      </c>
      <c r="D77" t="str">
        <f>CONCATENATE(All_India_Index_Upto_April23__1[[#This Row],[Month]],"-",All_India_Index_Upto_April23__1[[#This Row],[Year]])</f>
        <v>February-2015</v>
      </c>
      <c r="E77" t="str">
        <f>IF(All_India_Index_Upto_April23__1[[#This Row],[Year]]&lt;2019,"Pre-covid","Post-covid")</f>
        <v>Pre-covid</v>
      </c>
      <c r="F77">
        <v>123.4</v>
      </c>
      <c r="G77">
        <v>124.4</v>
      </c>
      <c r="H77">
        <v>122.1</v>
      </c>
      <c r="I77">
        <v>125.8</v>
      </c>
      <c r="J77">
        <v>111.5</v>
      </c>
      <c r="K77">
        <v>129.4</v>
      </c>
      <c r="L77">
        <v>128.19999999999999</v>
      </c>
      <c r="M77">
        <v>118.8</v>
      </c>
      <c r="N77">
        <v>100</v>
      </c>
      <c r="O77">
        <v>118.6</v>
      </c>
      <c r="P77">
        <v>118.8</v>
      </c>
      <c r="Q77">
        <v>126.8</v>
      </c>
      <c r="R77">
        <v>122.8</v>
      </c>
      <c r="S77">
        <v>124.2</v>
      </c>
      <c r="T77">
        <v>125.4</v>
      </c>
      <c r="U77">
        <v>122.7</v>
      </c>
      <c r="V77">
        <v>125</v>
      </c>
      <c r="W77" s="36" t="s">
        <v>32</v>
      </c>
      <c r="X77">
        <v>120</v>
      </c>
      <c r="Y77">
        <v>119.6</v>
      </c>
      <c r="Z77">
        <v>117.7</v>
      </c>
      <c r="AA77">
        <v>110.9</v>
      </c>
      <c r="AB77">
        <v>114.8</v>
      </c>
      <c r="AC77">
        <v>118.7</v>
      </c>
      <c r="AD77">
        <v>110.8</v>
      </c>
      <c r="AE77">
        <v>115</v>
      </c>
      <c r="AF77">
        <v>120.6</v>
      </c>
    </row>
    <row r="78" spans="1:32" x14ac:dyDescent="0.3">
      <c r="A78" t="s">
        <v>33</v>
      </c>
      <c r="B78">
        <v>2015</v>
      </c>
      <c r="C78" t="s">
        <v>35</v>
      </c>
      <c r="D78" t="str">
        <f>CONCATENATE(All_India_Index_Upto_April23__1[[#This Row],[Month]],"-",All_India_Index_Upto_April23__1[[#This Row],[Year]])</f>
        <v>February-2015</v>
      </c>
      <c r="E78" t="str">
        <f>IF(All_India_Index_Upto_April23__1[[#This Row],[Year]]&lt;2019,"Pre-covid","Post-covid")</f>
        <v>Pre-covid</v>
      </c>
      <c r="F78">
        <v>124.3</v>
      </c>
      <c r="G78">
        <v>126.5</v>
      </c>
      <c r="H78">
        <v>119.5</v>
      </c>
      <c r="I78">
        <v>125.6</v>
      </c>
      <c r="J78">
        <v>104.9</v>
      </c>
      <c r="K78">
        <v>121.6</v>
      </c>
      <c r="L78">
        <v>131.80000000000001</v>
      </c>
      <c r="M78">
        <v>125.1</v>
      </c>
      <c r="N78">
        <v>95</v>
      </c>
      <c r="O78">
        <v>127.7</v>
      </c>
      <c r="P78">
        <v>116.8</v>
      </c>
      <c r="Q78">
        <v>128.6</v>
      </c>
      <c r="R78">
        <v>123.7</v>
      </c>
      <c r="S78">
        <v>128.1</v>
      </c>
      <c r="T78">
        <v>121.3</v>
      </c>
      <c r="U78">
        <v>116.5</v>
      </c>
      <c r="V78">
        <v>120.6</v>
      </c>
      <c r="W78" t="s">
        <v>117</v>
      </c>
      <c r="X78">
        <v>114</v>
      </c>
      <c r="Y78">
        <v>117.7</v>
      </c>
      <c r="Z78">
        <v>114.1</v>
      </c>
      <c r="AA78">
        <v>106.8</v>
      </c>
      <c r="AB78">
        <v>114.9</v>
      </c>
      <c r="AC78">
        <v>120.4</v>
      </c>
      <c r="AD78">
        <v>111.7</v>
      </c>
      <c r="AE78">
        <v>113.2</v>
      </c>
      <c r="AF78">
        <v>118.7</v>
      </c>
    </row>
    <row r="79" spans="1:32" x14ac:dyDescent="0.3">
      <c r="A79" t="s">
        <v>34</v>
      </c>
      <c r="B79">
        <v>2015</v>
      </c>
      <c r="C79" t="s">
        <v>35</v>
      </c>
      <c r="D79" t="str">
        <f>CONCATENATE(All_India_Index_Upto_April23__1[[#This Row],[Month]],"-",All_India_Index_Upto_April23__1[[#This Row],[Year]])</f>
        <v>February-2015</v>
      </c>
      <c r="E79" t="str">
        <f>IF(All_India_Index_Upto_April23__1[[#This Row],[Year]]&lt;2019,"Pre-covid","Post-covid")</f>
        <v>Pre-covid</v>
      </c>
      <c r="F79">
        <v>123.7</v>
      </c>
      <c r="G79">
        <v>125.1</v>
      </c>
      <c r="H79">
        <v>121.1</v>
      </c>
      <c r="I79">
        <v>125.7</v>
      </c>
      <c r="J79">
        <v>109.1</v>
      </c>
      <c r="K79">
        <v>125.8</v>
      </c>
      <c r="L79">
        <v>129.4</v>
      </c>
      <c r="M79">
        <v>120.9</v>
      </c>
      <c r="N79">
        <v>98.3</v>
      </c>
      <c r="O79">
        <v>121.6</v>
      </c>
      <c r="P79">
        <v>118</v>
      </c>
      <c r="Q79">
        <v>127.6</v>
      </c>
      <c r="R79">
        <v>123.1</v>
      </c>
      <c r="S79">
        <v>125.2</v>
      </c>
      <c r="T79">
        <v>123.8</v>
      </c>
      <c r="U79">
        <v>120.1</v>
      </c>
      <c r="V79">
        <v>123.3</v>
      </c>
      <c r="W79" t="s">
        <v>117</v>
      </c>
      <c r="X79">
        <v>117.7</v>
      </c>
      <c r="Y79">
        <v>118.7</v>
      </c>
      <c r="Z79">
        <v>116.3</v>
      </c>
      <c r="AA79">
        <v>108.7</v>
      </c>
      <c r="AB79">
        <v>114.9</v>
      </c>
      <c r="AC79">
        <v>119.7</v>
      </c>
      <c r="AD79">
        <v>111.2</v>
      </c>
      <c r="AE79">
        <v>114.1</v>
      </c>
      <c r="AF79">
        <v>119.7</v>
      </c>
    </row>
    <row r="80" spans="1:32" x14ac:dyDescent="0.3">
      <c r="A80" t="s">
        <v>30</v>
      </c>
      <c r="B80">
        <v>2015</v>
      </c>
      <c r="C80" t="s">
        <v>36</v>
      </c>
      <c r="D80" t="str">
        <f>CONCATENATE(All_India_Index_Upto_April23__1[[#This Row],[Month]],"-",All_India_Index_Upto_April23__1[[#This Row],[Year]])</f>
        <v>March-2015</v>
      </c>
      <c r="E80" t="str">
        <f>IF(All_India_Index_Upto_April23__1[[#This Row],[Year]]&lt;2019,"Pre-covid","Post-covid")</f>
        <v>Pre-covid</v>
      </c>
      <c r="F80">
        <v>123.3</v>
      </c>
      <c r="G80">
        <v>124.7</v>
      </c>
      <c r="H80">
        <v>118.9</v>
      </c>
      <c r="I80">
        <v>126</v>
      </c>
      <c r="J80">
        <v>111.8</v>
      </c>
      <c r="K80">
        <v>130.9</v>
      </c>
      <c r="L80">
        <v>128</v>
      </c>
      <c r="M80">
        <v>119.9</v>
      </c>
      <c r="N80">
        <v>98.9</v>
      </c>
      <c r="O80">
        <v>119.4</v>
      </c>
      <c r="P80">
        <v>118.9</v>
      </c>
      <c r="Q80">
        <v>127.7</v>
      </c>
      <c r="R80">
        <v>123.1</v>
      </c>
      <c r="S80">
        <v>124.7</v>
      </c>
      <c r="T80">
        <v>126</v>
      </c>
      <c r="U80">
        <v>122.9</v>
      </c>
      <c r="V80">
        <v>125.5</v>
      </c>
      <c r="W80" s="36" t="s">
        <v>32</v>
      </c>
      <c r="X80">
        <v>120.6</v>
      </c>
      <c r="Y80">
        <v>120.2</v>
      </c>
      <c r="Z80">
        <v>118.2</v>
      </c>
      <c r="AA80">
        <v>111.6</v>
      </c>
      <c r="AB80">
        <v>115.5</v>
      </c>
      <c r="AC80">
        <v>119.4</v>
      </c>
      <c r="AD80">
        <v>110.8</v>
      </c>
      <c r="AE80">
        <v>115.5</v>
      </c>
      <c r="AF80">
        <v>121.1</v>
      </c>
    </row>
    <row r="81" spans="1:32" x14ac:dyDescent="0.3">
      <c r="A81" t="s">
        <v>33</v>
      </c>
      <c r="B81">
        <v>2015</v>
      </c>
      <c r="C81" t="s">
        <v>36</v>
      </c>
      <c r="D81" t="str">
        <f>CONCATENATE(All_India_Index_Upto_April23__1[[#This Row],[Month]],"-",All_India_Index_Upto_April23__1[[#This Row],[Year]])</f>
        <v>March-2015</v>
      </c>
      <c r="E81" t="str">
        <f>IF(All_India_Index_Upto_April23__1[[#This Row],[Year]]&lt;2019,"Pre-covid","Post-covid")</f>
        <v>Pre-covid</v>
      </c>
      <c r="F81">
        <v>124</v>
      </c>
      <c r="G81">
        <v>126.7</v>
      </c>
      <c r="H81">
        <v>113.5</v>
      </c>
      <c r="I81">
        <v>125.9</v>
      </c>
      <c r="J81">
        <v>104.8</v>
      </c>
      <c r="K81">
        <v>123.8</v>
      </c>
      <c r="L81">
        <v>131.4</v>
      </c>
      <c r="M81">
        <v>127.2</v>
      </c>
      <c r="N81">
        <v>93.2</v>
      </c>
      <c r="O81">
        <v>127.4</v>
      </c>
      <c r="P81">
        <v>117</v>
      </c>
      <c r="Q81">
        <v>129.19999999999999</v>
      </c>
      <c r="R81">
        <v>123.9</v>
      </c>
      <c r="S81">
        <v>128.80000000000001</v>
      </c>
      <c r="T81">
        <v>121.7</v>
      </c>
      <c r="U81">
        <v>116.9</v>
      </c>
      <c r="V81">
        <v>120.9</v>
      </c>
      <c r="W81" t="s">
        <v>118</v>
      </c>
      <c r="X81">
        <v>114.4</v>
      </c>
      <c r="Y81">
        <v>118</v>
      </c>
      <c r="Z81">
        <v>114.3</v>
      </c>
      <c r="AA81">
        <v>108.4</v>
      </c>
      <c r="AB81">
        <v>115.4</v>
      </c>
      <c r="AC81">
        <v>120.6</v>
      </c>
      <c r="AD81">
        <v>111.3</v>
      </c>
      <c r="AE81">
        <v>113.8</v>
      </c>
      <c r="AF81">
        <v>119.1</v>
      </c>
    </row>
    <row r="82" spans="1:32" x14ac:dyDescent="0.3">
      <c r="A82" t="s">
        <v>34</v>
      </c>
      <c r="B82">
        <v>2015</v>
      </c>
      <c r="C82" t="s">
        <v>36</v>
      </c>
      <c r="D82" t="str">
        <f>CONCATENATE(All_India_Index_Upto_April23__1[[#This Row],[Month]],"-",All_India_Index_Upto_April23__1[[#This Row],[Year]])</f>
        <v>March-2015</v>
      </c>
      <c r="E82" t="str">
        <f>IF(All_India_Index_Upto_April23__1[[#This Row],[Year]]&lt;2019,"Pre-covid","Post-covid")</f>
        <v>Pre-covid</v>
      </c>
      <c r="F82">
        <v>123.5</v>
      </c>
      <c r="G82">
        <v>125.4</v>
      </c>
      <c r="H82">
        <v>116.8</v>
      </c>
      <c r="I82">
        <v>126</v>
      </c>
      <c r="J82">
        <v>109.2</v>
      </c>
      <c r="K82">
        <v>127.6</v>
      </c>
      <c r="L82">
        <v>129.19999999999999</v>
      </c>
      <c r="M82">
        <v>122.4</v>
      </c>
      <c r="N82">
        <v>97</v>
      </c>
      <c r="O82">
        <v>122.1</v>
      </c>
      <c r="P82">
        <v>118.1</v>
      </c>
      <c r="Q82">
        <v>128.4</v>
      </c>
      <c r="R82">
        <v>123.4</v>
      </c>
      <c r="S82">
        <v>125.8</v>
      </c>
      <c r="T82">
        <v>124.3</v>
      </c>
      <c r="U82">
        <v>120.4</v>
      </c>
      <c r="V82">
        <v>123.7</v>
      </c>
      <c r="W82" t="s">
        <v>118</v>
      </c>
      <c r="X82">
        <v>118.3</v>
      </c>
      <c r="Y82">
        <v>119.2</v>
      </c>
      <c r="Z82">
        <v>116.7</v>
      </c>
      <c r="AA82">
        <v>109.9</v>
      </c>
      <c r="AB82">
        <v>115.4</v>
      </c>
      <c r="AC82">
        <v>120.1</v>
      </c>
      <c r="AD82">
        <v>111</v>
      </c>
      <c r="AE82">
        <v>114.7</v>
      </c>
      <c r="AF82">
        <v>120.2</v>
      </c>
    </row>
    <row r="83" spans="1:32" x14ac:dyDescent="0.3">
      <c r="A83" t="s">
        <v>30</v>
      </c>
      <c r="B83">
        <v>2015</v>
      </c>
      <c r="C83" t="s">
        <v>37</v>
      </c>
      <c r="D83" t="str">
        <f>CONCATENATE(All_India_Index_Upto_April23__1[[#This Row],[Month]],"-",All_India_Index_Upto_April23__1[[#This Row],[Year]])</f>
        <v>April-2015</v>
      </c>
      <c r="E83" t="str">
        <f>IF(All_India_Index_Upto_April23__1[[#This Row],[Year]]&lt;2019,"Pre-covid","Post-covid")</f>
        <v>Pre-covid</v>
      </c>
      <c r="F83">
        <v>123.3</v>
      </c>
      <c r="G83">
        <v>125.5</v>
      </c>
      <c r="H83">
        <v>117.2</v>
      </c>
      <c r="I83">
        <v>126.8</v>
      </c>
      <c r="J83">
        <v>111.9</v>
      </c>
      <c r="K83">
        <v>134.19999999999999</v>
      </c>
      <c r="L83">
        <v>127.5</v>
      </c>
      <c r="M83">
        <v>121.5</v>
      </c>
      <c r="N83">
        <v>97.8</v>
      </c>
      <c r="O83">
        <v>119.8</v>
      </c>
      <c r="P83">
        <v>119.4</v>
      </c>
      <c r="Q83">
        <v>128.69999999999999</v>
      </c>
      <c r="R83">
        <v>123.6</v>
      </c>
      <c r="S83">
        <v>125.7</v>
      </c>
      <c r="T83">
        <v>126.4</v>
      </c>
      <c r="U83">
        <v>123.3</v>
      </c>
      <c r="V83">
        <v>126</v>
      </c>
      <c r="W83" s="36" t="s">
        <v>32</v>
      </c>
      <c r="X83">
        <v>121.2</v>
      </c>
      <c r="Y83">
        <v>120.9</v>
      </c>
      <c r="Z83">
        <v>118.6</v>
      </c>
      <c r="AA83">
        <v>111.9</v>
      </c>
      <c r="AB83">
        <v>116.2</v>
      </c>
      <c r="AC83">
        <v>119.9</v>
      </c>
      <c r="AD83">
        <v>111.6</v>
      </c>
      <c r="AE83">
        <v>116</v>
      </c>
      <c r="AF83">
        <v>121.5</v>
      </c>
    </row>
    <row r="84" spans="1:32" x14ac:dyDescent="0.3">
      <c r="A84" t="s">
        <v>33</v>
      </c>
      <c r="B84">
        <v>2015</v>
      </c>
      <c r="C84" t="s">
        <v>37</v>
      </c>
      <c r="D84" t="str">
        <f>CONCATENATE(All_India_Index_Upto_April23__1[[#This Row],[Month]],"-",All_India_Index_Upto_April23__1[[#This Row],[Year]])</f>
        <v>April-2015</v>
      </c>
      <c r="E84" t="str">
        <f>IF(All_India_Index_Upto_April23__1[[#This Row],[Year]]&lt;2019,"Pre-covid","Post-covid")</f>
        <v>Pre-covid</v>
      </c>
      <c r="F84">
        <v>123.8</v>
      </c>
      <c r="G84">
        <v>128.19999999999999</v>
      </c>
      <c r="H84">
        <v>110</v>
      </c>
      <c r="I84">
        <v>126.3</v>
      </c>
      <c r="J84">
        <v>104.5</v>
      </c>
      <c r="K84">
        <v>130.6</v>
      </c>
      <c r="L84">
        <v>130.80000000000001</v>
      </c>
      <c r="M84">
        <v>131.30000000000001</v>
      </c>
      <c r="N84">
        <v>91.6</v>
      </c>
      <c r="O84">
        <v>127.7</v>
      </c>
      <c r="P84">
        <v>117.2</v>
      </c>
      <c r="Q84">
        <v>129.5</v>
      </c>
      <c r="R84">
        <v>124.6</v>
      </c>
      <c r="S84">
        <v>130.1</v>
      </c>
      <c r="T84">
        <v>122.1</v>
      </c>
      <c r="U84">
        <v>117.2</v>
      </c>
      <c r="V84">
        <v>121.3</v>
      </c>
      <c r="W84" t="s">
        <v>119</v>
      </c>
      <c r="X84">
        <v>114.7</v>
      </c>
      <c r="Y84">
        <v>118.4</v>
      </c>
      <c r="Z84">
        <v>114.6</v>
      </c>
      <c r="AA84">
        <v>108.4</v>
      </c>
      <c r="AB84">
        <v>115.6</v>
      </c>
      <c r="AC84">
        <v>121.7</v>
      </c>
      <c r="AD84">
        <v>111.8</v>
      </c>
      <c r="AE84">
        <v>114.2</v>
      </c>
      <c r="AF84">
        <v>119.7</v>
      </c>
    </row>
    <row r="85" spans="1:32" x14ac:dyDescent="0.3">
      <c r="A85" t="s">
        <v>34</v>
      </c>
      <c r="B85">
        <v>2015</v>
      </c>
      <c r="C85" t="s">
        <v>37</v>
      </c>
      <c r="D85" t="str">
        <f>CONCATENATE(All_India_Index_Upto_April23__1[[#This Row],[Month]],"-",All_India_Index_Upto_April23__1[[#This Row],[Year]])</f>
        <v>April-2015</v>
      </c>
      <c r="E85" t="str">
        <f>IF(All_India_Index_Upto_April23__1[[#This Row],[Year]]&lt;2019,"Pre-covid","Post-covid")</f>
        <v>Pre-covid</v>
      </c>
      <c r="F85">
        <v>123.5</v>
      </c>
      <c r="G85">
        <v>126.4</v>
      </c>
      <c r="H85">
        <v>114.4</v>
      </c>
      <c r="I85">
        <v>126.6</v>
      </c>
      <c r="J85">
        <v>109.2</v>
      </c>
      <c r="K85">
        <v>132.5</v>
      </c>
      <c r="L85">
        <v>128.6</v>
      </c>
      <c r="M85">
        <v>124.8</v>
      </c>
      <c r="N85">
        <v>95.7</v>
      </c>
      <c r="O85">
        <v>122.4</v>
      </c>
      <c r="P85">
        <v>118.5</v>
      </c>
      <c r="Q85">
        <v>129.1</v>
      </c>
      <c r="R85">
        <v>124</v>
      </c>
      <c r="S85">
        <v>126.9</v>
      </c>
      <c r="T85">
        <v>124.7</v>
      </c>
      <c r="U85">
        <v>120.8</v>
      </c>
      <c r="V85">
        <v>124.1</v>
      </c>
      <c r="W85" t="s">
        <v>119</v>
      </c>
      <c r="X85">
        <v>118.7</v>
      </c>
      <c r="Y85">
        <v>119.7</v>
      </c>
      <c r="Z85">
        <v>117.1</v>
      </c>
      <c r="AA85">
        <v>110.1</v>
      </c>
      <c r="AB85">
        <v>115.9</v>
      </c>
      <c r="AC85">
        <v>121</v>
      </c>
      <c r="AD85">
        <v>111.7</v>
      </c>
      <c r="AE85">
        <v>115.1</v>
      </c>
      <c r="AF85">
        <v>120.7</v>
      </c>
    </row>
    <row r="86" spans="1:32" x14ac:dyDescent="0.3">
      <c r="A86" t="s">
        <v>30</v>
      </c>
      <c r="B86">
        <v>2015</v>
      </c>
      <c r="C86" t="s">
        <v>38</v>
      </c>
      <c r="D86" t="str">
        <f>CONCATENATE(All_India_Index_Upto_April23__1[[#This Row],[Month]],"-",All_India_Index_Upto_April23__1[[#This Row],[Year]])</f>
        <v>May-2015</v>
      </c>
      <c r="E86" t="str">
        <f>IF(All_India_Index_Upto_April23__1[[#This Row],[Year]]&lt;2019,"Pre-covid","Post-covid")</f>
        <v>Pre-covid</v>
      </c>
      <c r="F86">
        <v>123.5</v>
      </c>
      <c r="G86">
        <v>127.1</v>
      </c>
      <c r="H86">
        <v>117.3</v>
      </c>
      <c r="I86">
        <v>127.7</v>
      </c>
      <c r="J86">
        <v>112.5</v>
      </c>
      <c r="K86">
        <v>134.1</v>
      </c>
      <c r="L86">
        <v>128.5</v>
      </c>
      <c r="M86">
        <v>124.3</v>
      </c>
      <c r="N86">
        <v>97.6</v>
      </c>
      <c r="O86">
        <v>120.7</v>
      </c>
      <c r="P86">
        <v>120.2</v>
      </c>
      <c r="Q86">
        <v>129.80000000000001</v>
      </c>
      <c r="R86">
        <v>124.4</v>
      </c>
      <c r="S86">
        <v>126.7</v>
      </c>
      <c r="T86">
        <v>127.3</v>
      </c>
      <c r="U86">
        <v>124.1</v>
      </c>
      <c r="V86">
        <v>126.8</v>
      </c>
      <c r="W86" s="36" t="s">
        <v>32</v>
      </c>
      <c r="X86">
        <v>121.9</v>
      </c>
      <c r="Y86">
        <v>121.5</v>
      </c>
      <c r="Z86">
        <v>119.4</v>
      </c>
      <c r="AA86">
        <v>113.3</v>
      </c>
      <c r="AB86">
        <v>116.7</v>
      </c>
      <c r="AC86">
        <v>120.5</v>
      </c>
      <c r="AD86">
        <v>112.3</v>
      </c>
      <c r="AE86">
        <v>116.9</v>
      </c>
      <c r="AF86">
        <v>122.4</v>
      </c>
    </row>
    <row r="87" spans="1:32" x14ac:dyDescent="0.3">
      <c r="A87" t="s">
        <v>33</v>
      </c>
      <c r="B87">
        <v>2015</v>
      </c>
      <c r="C87" t="s">
        <v>38</v>
      </c>
      <c r="D87" t="str">
        <f>CONCATENATE(All_India_Index_Upto_April23__1[[#This Row],[Month]],"-",All_India_Index_Upto_April23__1[[#This Row],[Year]])</f>
        <v>May-2015</v>
      </c>
      <c r="E87" t="str">
        <f>IF(All_India_Index_Upto_April23__1[[#This Row],[Year]]&lt;2019,"Pre-covid","Post-covid")</f>
        <v>Pre-covid</v>
      </c>
      <c r="F87">
        <v>123.8</v>
      </c>
      <c r="G87">
        <v>129.69999999999999</v>
      </c>
      <c r="H87">
        <v>111.3</v>
      </c>
      <c r="I87">
        <v>126.6</v>
      </c>
      <c r="J87">
        <v>105.2</v>
      </c>
      <c r="K87">
        <v>130.80000000000001</v>
      </c>
      <c r="L87">
        <v>135.6</v>
      </c>
      <c r="M87">
        <v>142.6</v>
      </c>
      <c r="N87">
        <v>90.8</v>
      </c>
      <c r="O87">
        <v>128.80000000000001</v>
      </c>
      <c r="P87">
        <v>117.7</v>
      </c>
      <c r="Q87">
        <v>129.9</v>
      </c>
      <c r="R87">
        <v>126.1</v>
      </c>
      <c r="S87">
        <v>131.30000000000001</v>
      </c>
      <c r="T87">
        <v>122.4</v>
      </c>
      <c r="U87">
        <v>117.4</v>
      </c>
      <c r="V87">
        <v>121.6</v>
      </c>
      <c r="W87" t="s">
        <v>120</v>
      </c>
      <c r="X87">
        <v>114.9</v>
      </c>
      <c r="Y87">
        <v>118.7</v>
      </c>
      <c r="Z87">
        <v>114.9</v>
      </c>
      <c r="AA87">
        <v>110.8</v>
      </c>
      <c r="AB87">
        <v>116</v>
      </c>
      <c r="AC87">
        <v>122</v>
      </c>
      <c r="AD87">
        <v>112.4</v>
      </c>
      <c r="AE87">
        <v>115.2</v>
      </c>
      <c r="AF87">
        <v>120.7</v>
      </c>
    </row>
    <row r="88" spans="1:32" x14ac:dyDescent="0.3">
      <c r="A88" t="s">
        <v>34</v>
      </c>
      <c r="B88">
        <v>2015</v>
      </c>
      <c r="C88" t="s">
        <v>38</v>
      </c>
      <c r="D88" t="str">
        <f>CONCATENATE(All_India_Index_Upto_April23__1[[#This Row],[Month]],"-",All_India_Index_Upto_April23__1[[#This Row],[Year]])</f>
        <v>May-2015</v>
      </c>
      <c r="E88" t="str">
        <f>IF(All_India_Index_Upto_April23__1[[#This Row],[Year]]&lt;2019,"Pre-covid","Post-covid")</f>
        <v>Pre-covid</v>
      </c>
      <c r="F88">
        <v>123.6</v>
      </c>
      <c r="G88">
        <v>128</v>
      </c>
      <c r="H88">
        <v>115</v>
      </c>
      <c r="I88">
        <v>127.3</v>
      </c>
      <c r="J88">
        <v>109.8</v>
      </c>
      <c r="K88">
        <v>132.6</v>
      </c>
      <c r="L88">
        <v>130.9</v>
      </c>
      <c r="M88">
        <v>130.5</v>
      </c>
      <c r="N88">
        <v>95.3</v>
      </c>
      <c r="O88">
        <v>123.4</v>
      </c>
      <c r="P88">
        <v>119.2</v>
      </c>
      <c r="Q88">
        <v>129.80000000000001</v>
      </c>
      <c r="R88">
        <v>125</v>
      </c>
      <c r="S88">
        <v>127.9</v>
      </c>
      <c r="T88">
        <v>125.4</v>
      </c>
      <c r="U88">
        <v>121.3</v>
      </c>
      <c r="V88">
        <v>124.7</v>
      </c>
      <c r="W88" t="s">
        <v>120</v>
      </c>
      <c r="X88">
        <v>119.2</v>
      </c>
      <c r="Y88">
        <v>120.2</v>
      </c>
      <c r="Z88">
        <v>117.7</v>
      </c>
      <c r="AA88">
        <v>112</v>
      </c>
      <c r="AB88">
        <v>116.3</v>
      </c>
      <c r="AC88">
        <v>121.4</v>
      </c>
      <c r="AD88">
        <v>112.3</v>
      </c>
      <c r="AE88">
        <v>116.1</v>
      </c>
      <c r="AF88">
        <v>121.6</v>
      </c>
    </row>
    <row r="89" spans="1:32" x14ac:dyDescent="0.3">
      <c r="A89" t="s">
        <v>30</v>
      </c>
      <c r="B89">
        <v>2015</v>
      </c>
      <c r="C89" t="s">
        <v>39</v>
      </c>
      <c r="D89" t="str">
        <f>CONCATENATE(All_India_Index_Upto_April23__1[[#This Row],[Month]],"-",All_India_Index_Upto_April23__1[[#This Row],[Year]])</f>
        <v>June-2015</v>
      </c>
      <c r="E89" t="str">
        <f>IF(All_India_Index_Upto_April23__1[[#This Row],[Year]]&lt;2019,"Pre-covid","Post-covid")</f>
        <v>Pre-covid</v>
      </c>
      <c r="F89">
        <v>124.1</v>
      </c>
      <c r="G89">
        <v>130.4</v>
      </c>
      <c r="H89">
        <v>122.1</v>
      </c>
      <c r="I89">
        <v>128.69999999999999</v>
      </c>
      <c r="J89">
        <v>114.1</v>
      </c>
      <c r="K89">
        <v>133.19999999999999</v>
      </c>
      <c r="L89">
        <v>135.19999999999999</v>
      </c>
      <c r="M89">
        <v>131.9</v>
      </c>
      <c r="N89">
        <v>96.3</v>
      </c>
      <c r="O89">
        <v>123</v>
      </c>
      <c r="P89">
        <v>121.1</v>
      </c>
      <c r="Q89">
        <v>131.19999999999999</v>
      </c>
      <c r="R89">
        <v>126.6</v>
      </c>
      <c r="S89">
        <v>128.19999999999999</v>
      </c>
      <c r="T89">
        <v>128.4</v>
      </c>
      <c r="U89">
        <v>125.1</v>
      </c>
      <c r="V89">
        <v>128</v>
      </c>
      <c r="W89" s="36" t="s">
        <v>32</v>
      </c>
      <c r="X89">
        <v>122.6</v>
      </c>
      <c r="Y89">
        <v>122.8</v>
      </c>
      <c r="Z89">
        <v>120.4</v>
      </c>
      <c r="AA89">
        <v>114.2</v>
      </c>
      <c r="AB89">
        <v>117.9</v>
      </c>
      <c r="AC89">
        <v>122</v>
      </c>
      <c r="AD89">
        <v>113</v>
      </c>
      <c r="AE89">
        <v>117.9</v>
      </c>
      <c r="AF89">
        <v>124.1</v>
      </c>
    </row>
    <row r="90" spans="1:32" x14ac:dyDescent="0.3">
      <c r="A90" t="s">
        <v>33</v>
      </c>
      <c r="B90">
        <v>2015</v>
      </c>
      <c r="C90" t="s">
        <v>39</v>
      </c>
      <c r="D90" t="str">
        <f>CONCATENATE(All_India_Index_Upto_April23__1[[#This Row],[Month]],"-",All_India_Index_Upto_April23__1[[#This Row],[Year]])</f>
        <v>June-2015</v>
      </c>
      <c r="E90" t="str">
        <f>IF(All_India_Index_Upto_April23__1[[#This Row],[Year]]&lt;2019,"Pre-covid","Post-covid")</f>
        <v>Pre-covid</v>
      </c>
      <c r="F90">
        <v>123.6</v>
      </c>
      <c r="G90">
        <v>134.4</v>
      </c>
      <c r="H90">
        <v>120.9</v>
      </c>
      <c r="I90">
        <v>127.3</v>
      </c>
      <c r="J90">
        <v>106</v>
      </c>
      <c r="K90">
        <v>132.30000000000001</v>
      </c>
      <c r="L90">
        <v>146.69999999999999</v>
      </c>
      <c r="M90">
        <v>148.1</v>
      </c>
      <c r="N90">
        <v>89.8</v>
      </c>
      <c r="O90">
        <v>130.5</v>
      </c>
      <c r="P90">
        <v>118</v>
      </c>
      <c r="Q90">
        <v>130.5</v>
      </c>
      <c r="R90">
        <v>128.5</v>
      </c>
      <c r="S90">
        <v>132.1</v>
      </c>
      <c r="T90">
        <v>123.2</v>
      </c>
      <c r="U90">
        <v>117.6</v>
      </c>
      <c r="V90">
        <v>122.3</v>
      </c>
      <c r="W90" t="s">
        <v>121</v>
      </c>
      <c r="X90">
        <v>115.1</v>
      </c>
      <c r="Y90">
        <v>119.2</v>
      </c>
      <c r="Z90">
        <v>115.4</v>
      </c>
      <c r="AA90">
        <v>111.7</v>
      </c>
      <c r="AB90">
        <v>116.2</v>
      </c>
      <c r="AC90">
        <v>123.8</v>
      </c>
      <c r="AD90">
        <v>112.5</v>
      </c>
      <c r="AE90">
        <v>116</v>
      </c>
      <c r="AF90">
        <v>121.7</v>
      </c>
    </row>
    <row r="91" spans="1:32" x14ac:dyDescent="0.3">
      <c r="A91" t="s">
        <v>34</v>
      </c>
      <c r="B91">
        <v>2015</v>
      </c>
      <c r="C91" t="s">
        <v>39</v>
      </c>
      <c r="D91" t="str">
        <f>CONCATENATE(All_India_Index_Upto_April23__1[[#This Row],[Month]],"-",All_India_Index_Upto_April23__1[[#This Row],[Year]])</f>
        <v>June-2015</v>
      </c>
      <c r="E91" t="str">
        <f>IF(All_India_Index_Upto_April23__1[[#This Row],[Year]]&lt;2019,"Pre-covid","Post-covid")</f>
        <v>Pre-covid</v>
      </c>
      <c r="F91">
        <v>123.9</v>
      </c>
      <c r="G91">
        <v>131.80000000000001</v>
      </c>
      <c r="H91">
        <v>121.6</v>
      </c>
      <c r="I91">
        <v>128.19999999999999</v>
      </c>
      <c r="J91">
        <v>111.1</v>
      </c>
      <c r="K91">
        <v>132.80000000000001</v>
      </c>
      <c r="L91">
        <v>139.1</v>
      </c>
      <c r="M91">
        <v>137.4</v>
      </c>
      <c r="N91">
        <v>94.1</v>
      </c>
      <c r="O91">
        <v>125.5</v>
      </c>
      <c r="P91">
        <v>119.8</v>
      </c>
      <c r="Q91">
        <v>130.9</v>
      </c>
      <c r="R91">
        <v>127.3</v>
      </c>
      <c r="S91">
        <v>129.19999999999999</v>
      </c>
      <c r="T91">
        <v>126.4</v>
      </c>
      <c r="U91">
        <v>122</v>
      </c>
      <c r="V91">
        <v>125.7</v>
      </c>
      <c r="W91" t="s">
        <v>121</v>
      </c>
      <c r="X91">
        <v>119.8</v>
      </c>
      <c r="Y91">
        <v>121.1</v>
      </c>
      <c r="Z91">
        <v>118.5</v>
      </c>
      <c r="AA91">
        <v>112.9</v>
      </c>
      <c r="AB91">
        <v>116.9</v>
      </c>
      <c r="AC91">
        <v>123.1</v>
      </c>
      <c r="AD91">
        <v>112.8</v>
      </c>
      <c r="AE91">
        <v>117</v>
      </c>
      <c r="AF91">
        <v>123</v>
      </c>
    </row>
    <row r="92" spans="1:32" x14ac:dyDescent="0.3">
      <c r="A92" t="s">
        <v>30</v>
      </c>
      <c r="B92">
        <v>2015</v>
      </c>
      <c r="C92" t="s">
        <v>40</v>
      </c>
      <c r="D92" t="str">
        <f>CONCATENATE(All_India_Index_Upto_April23__1[[#This Row],[Month]],"-",All_India_Index_Upto_April23__1[[#This Row],[Year]])</f>
        <v>July-2015</v>
      </c>
      <c r="E92" t="str">
        <f>IF(All_India_Index_Upto_April23__1[[#This Row],[Year]]&lt;2019,"Pre-covid","Post-covid")</f>
        <v>Pre-covid</v>
      </c>
      <c r="F92">
        <v>124</v>
      </c>
      <c r="G92">
        <v>131.5</v>
      </c>
      <c r="H92">
        <v>122</v>
      </c>
      <c r="I92">
        <v>128.69999999999999</v>
      </c>
      <c r="J92">
        <v>113.5</v>
      </c>
      <c r="K92">
        <v>133.30000000000001</v>
      </c>
      <c r="L92">
        <v>140.80000000000001</v>
      </c>
      <c r="M92">
        <v>133.80000000000001</v>
      </c>
      <c r="N92">
        <v>94.1</v>
      </c>
      <c r="O92">
        <v>123.4</v>
      </c>
      <c r="P92">
        <v>121</v>
      </c>
      <c r="Q92">
        <v>131.69999999999999</v>
      </c>
      <c r="R92">
        <v>127.5</v>
      </c>
      <c r="S92">
        <v>129.4</v>
      </c>
      <c r="T92">
        <v>128.80000000000001</v>
      </c>
      <c r="U92">
        <v>125.5</v>
      </c>
      <c r="V92">
        <v>128.30000000000001</v>
      </c>
      <c r="W92" s="36" t="s">
        <v>32</v>
      </c>
      <c r="X92">
        <v>123</v>
      </c>
      <c r="Y92">
        <v>123</v>
      </c>
      <c r="Z92">
        <v>120.8</v>
      </c>
      <c r="AA92">
        <v>114.1</v>
      </c>
      <c r="AB92">
        <v>118</v>
      </c>
      <c r="AC92">
        <v>122.9</v>
      </c>
      <c r="AD92">
        <v>112.7</v>
      </c>
      <c r="AE92">
        <v>118.1</v>
      </c>
      <c r="AF92">
        <v>124.7</v>
      </c>
    </row>
    <row r="93" spans="1:32" x14ac:dyDescent="0.3">
      <c r="A93" t="s">
        <v>33</v>
      </c>
      <c r="B93">
        <v>2015</v>
      </c>
      <c r="C93" t="s">
        <v>40</v>
      </c>
      <c r="D93" t="str">
        <f>CONCATENATE(All_India_Index_Upto_April23__1[[#This Row],[Month]],"-",All_India_Index_Upto_April23__1[[#This Row],[Year]])</f>
        <v>July-2015</v>
      </c>
      <c r="E93" t="str">
        <f>IF(All_India_Index_Upto_April23__1[[#This Row],[Year]]&lt;2019,"Pre-covid","Post-covid")</f>
        <v>Pre-covid</v>
      </c>
      <c r="F93">
        <v>123.2</v>
      </c>
      <c r="G93">
        <v>134.30000000000001</v>
      </c>
      <c r="H93">
        <v>119.5</v>
      </c>
      <c r="I93">
        <v>127.7</v>
      </c>
      <c r="J93">
        <v>106.3</v>
      </c>
      <c r="K93">
        <v>132.80000000000001</v>
      </c>
      <c r="L93">
        <v>153.5</v>
      </c>
      <c r="M93">
        <v>149.5</v>
      </c>
      <c r="N93">
        <v>85.7</v>
      </c>
      <c r="O93">
        <v>131.5</v>
      </c>
      <c r="P93">
        <v>118.3</v>
      </c>
      <c r="Q93">
        <v>131.1</v>
      </c>
      <c r="R93">
        <v>129.5</v>
      </c>
      <c r="S93">
        <v>133.1</v>
      </c>
      <c r="T93">
        <v>123.5</v>
      </c>
      <c r="U93">
        <v>117.9</v>
      </c>
      <c r="V93">
        <v>122.7</v>
      </c>
      <c r="W93" t="s">
        <v>122</v>
      </c>
      <c r="X93">
        <v>115.3</v>
      </c>
      <c r="Y93">
        <v>119.5</v>
      </c>
      <c r="Z93">
        <v>116</v>
      </c>
      <c r="AA93">
        <v>111.5</v>
      </c>
      <c r="AB93">
        <v>116.6</v>
      </c>
      <c r="AC93">
        <v>125.4</v>
      </c>
      <c r="AD93">
        <v>111.7</v>
      </c>
      <c r="AE93">
        <v>116.3</v>
      </c>
      <c r="AF93">
        <v>122.4</v>
      </c>
    </row>
    <row r="94" spans="1:32" x14ac:dyDescent="0.3">
      <c r="A94" t="s">
        <v>34</v>
      </c>
      <c r="B94">
        <v>2015</v>
      </c>
      <c r="C94" t="s">
        <v>40</v>
      </c>
      <c r="D94" t="str">
        <f>CONCATENATE(All_India_Index_Upto_April23__1[[#This Row],[Month]],"-",All_India_Index_Upto_April23__1[[#This Row],[Year]])</f>
        <v>July-2015</v>
      </c>
      <c r="E94" t="str">
        <f>IF(All_India_Index_Upto_April23__1[[#This Row],[Year]]&lt;2019,"Pre-covid","Post-covid")</f>
        <v>Pre-covid</v>
      </c>
      <c r="F94">
        <v>123.7</v>
      </c>
      <c r="G94">
        <v>132.5</v>
      </c>
      <c r="H94">
        <v>121</v>
      </c>
      <c r="I94">
        <v>128.30000000000001</v>
      </c>
      <c r="J94">
        <v>110.9</v>
      </c>
      <c r="K94">
        <v>133.1</v>
      </c>
      <c r="L94">
        <v>145.1</v>
      </c>
      <c r="M94">
        <v>139.1</v>
      </c>
      <c r="N94">
        <v>91.3</v>
      </c>
      <c r="O94">
        <v>126.1</v>
      </c>
      <c r="P94">
        <v>119.9</v>
      </c>
      <c r="Q94">
        <v>131.4</v>
      </c>
      <c r="R94">
        <v>128.19999999999999</v>
      </c>
      <c r="S94">
        <v>130.4</v>
      </c>
      <c r="T94">
        <v>126.7</v>
      </c>
      <c r="U94">
        <v>122.3</v>
      </c>
      <c r="V94">
        <v>126.1</v>
      </c>
      <c r="W94" t="s">
        <v>122</v>
      </c>
      <c r="X94">
        <v>120.1</v>
      </c>
      <c r="Y94">
        <v>121.3</v>
      </c>
      <c r="Z94">
        <v>119</v>
      </c>
      <c r="AA94">
        <v>112.7</v>
      </c>
      <c r="AB94">
        <v>117.2</v>
      </c>
      <c r="AC94">
        <v>124.4</v>
      </c>
      <c r="AD94">
        <v>112.3</v>
      </c>
      <c r="AE94">
        <v>117.2</v>
      </c>
      <c r="AF94">
        <v>123.6</v>
      </c>
    </row>
    <row r="95" spans="1:32" x14ac:dyDescent="0.3">
      <c r="A95" t="s">
        <v>30</v>
      </c>
      <c r="B95">
        <v>2015</v>
      </c>
      <c r="C95" t="s">
        <v>41</v>
      </c>
      <c r="D95" t="str">
        <f>CONCATENATE(All_India_Index_Upto_April23__1[[#This Row],[Month]],"-",All_India_Index_Upto_April23__1[[#This Row],[Year]])</f>
        <v>August-2015</v>
      </c>
      <c r="E95" t="str">
        <f>IF(All_India_Index_Upto_April23__1[[#This Row],[Year]]&lt;2019,"Pre-covid","Post-covid")</f>
        <v>Pre-covid</v>
      </c>
      <c r="F95">
        <v>124.7</v>
      </c>
      <c r="G95">
        <v>131.30000000000001</v>
      </c>
      <c r="H95">
        <v>121.3</v>
      </c>
      <c r="I95">
        <v>128.80000000000001</v>
      </c>
      <c r="J95">
        <v>114</v>
      </c>
      <c r="K95">
        <v>134.19999999999999</v>
      </c>
      <c r="L95">
        <v>153.6</v>
      </c>
      <c r="M95">
        <v>137.9</v>
      </c>
      <c r="N95">
        <v>93.1</v>
      </c>
      <c r="O95">
        <v>123.9</v>
      </c>
      <c r="P95">
        <v>121.5</v>
      </c>
      <c r="Q95">
        <v>132.5</v>
      </c>
      <c r="R95">
        <v>129.80000000000001</v>
      </c>
      <c r="S95">
        <v>130.1</v>
      </c>
      <c r="T95">
        <v>129.5</v>
      </c>
      <c r="U95">
        <v>126.3</v>
      </c>
      <c r="V95">
        <v>129</v>
      </c>
      <c r="W95" s="36" t="s">
        <v>32</v>
      </c>
      <c r="X95">
        <v>123.8</v>
      </c>
      <c r="Y95">
        <v>123.7</v>
      </c>
      <c r="Z95">
        <v>121.1</v>
      </c>
      <c r="AA95">
        <v>113.6</v>
      </c>
      <c r="AB95">
        <v>118.5</v>
      </c>
      <c r="AC95">
        <v>123.6</v>
      </c>
      <c r="AD95">
        <v>112.5</v>
      </c>
      <c r="AE95">
        <v>118.2</v>
      </c>
      <c r="AF95">
        <v>126.1</v>
      </c>
    </row>
    <row r="96" spans="1:32" x14ac:dyDescent="0.3">
      <c r="A96" t="s">
        <v>33</v>
      </c>
      <c r="B96">
        <v>2015</v>
      </c>
      <c r="C96" t="s">
        <v>41</v>
      </c>
      <c r="D96" t="str">
        <f>CONCATENATE(All_India_Index_Upto_April23__1[[#This Row],[Month]],"-",All_India_Index_Upto_April23__1[[#This Row],[Year]])</f>
        <v>August-2015</v>
      </c>
      <c r="E96" t="str">
        <f>IF(All_India_Index_Upto_April23__1[[#This Row],[Year]]&lt;2019,"Pre-covid","Post-covid")</f>
        <v>Pre-covid</v>
      </c>
      <c r="F96">
        <v>123.1</v>
      </c>
      <c r="G96">
        <v>131.69999999999999</v>
      </c>
      <c r="H96">
        <v>118.1</v>
      </c>
      <c r="I96">
        <v>128</v>
      </c>
      <c r="J96">
        <v>106.8</v>
      </c>
      <c r="K96">
        <v>130.1</v>
      </c>
      <c r="L96">
        <v>165.5</v>
      </c>
      <c r="M96">
        <v>156</v>
      </c>
      <c r="N96">
        <v>85.3</v>
      </c>
      <c r="O96">
        <v>132.69999999999999</v>
      </c>
      <c r="P96">
        <v>118.8</v>
      </c>
      <c r="Q96">
        <v>131.69999999999999</v>
      </c>
      <c r="R96">
        <v>131.1</v>
      </c>
      <c r="S96">
        <v>134.19999999999999</v>
      </c>
      <c r="T96">
        <v>123.7</v>
      </c>
      <c r="U96">
        <v>118.2</v>
      </c>
      <c r="V96">
        <v>122.9</v>
      </c>
      <c r="W96" t="s">
        <v>123</v>
      </c>
      <c r="X96">
        <v>115.3</v>
      </c>
      <c r="Y96">
        <v>120</v>
      </c>
      <c r="Z96">
        <v>116.6</v>
      </c>
      <c r="AA96">
        <v>109.9</v>
      </c>
      <c r="AB96">
        <v>117.2</v>
      </c>
      <c r="AC96">
        <v>126.2</v>
      </c>
      <c r="AD96">
        <v>112</v>
      </c>
      <c r="AE96">
        <v>116.2</v>
      </c>
      <c r="AF96">
        <v>123.2</v>
      </c>
    </row>
    <row r="97" spans="1:32" x14ac:dyDescent="0.3">
      <c r="A97" t="s">
        <v>34</v>
      </c>
      <c r="B97">
        <v>2015</v>
      </c>
      <c r="C97" t="s">
        <v>41</v>
      </c>
      <c r="D97" t="str">
        <f>CONCATENATE(All_India_Index_Upto_April23__1[[#This Row],[Month]],"-",All_India_Index_Upto_April23__1[[#This Row],[Year]])</f>
        <v>August-2015</v>
      </c>
      <c r="E97" t="str">
        <f>IF(All_India_Index_Upto_April23__1[[#This Row],[Year]]&lt;2019,"Pre-covid","Post-covid")</f>
        <v>Pre-covid</v>
      </c>
      <c r="F97">
        <v>124.2</v>
      </c>
      <c r="G97">
        <v>131.4</v>
      </c>
      <c r="H97">
        <v>120.1</v>
      </c>
      <c r="I97">
        <v>128.5</v>
      </c>
      <c r="J97">
        <v>111.4</v>
      </c>
      <c r="K97">
        <v>132.30000000000001</v>
      </c>
      <c r="L97">
        <v>157.6</v>
      </c>
      <c r="M97">
        <v>144</v>
      </c>
      <c r="N97">
        <v>90.5</v>
      </c>
      <c r="O97">
        <v>126.8</v>
      </c>
      <c r="P97">
        <v>120.4</v>
      </c>
      <c r="Q97">
        <v>132.1</v>
      </c>
      <c r="R97">
        <v>130.30000000000001</v>
      </c>
      <c r="S97">
        <v>131.19999999999999</v>
      </c>
      <c r="T97">
        <v>127.2</v>
      </c>
      <c r="U97">
        <v>122.9</v>
      </c>
      <c r="V97">
        <v>126.6</v>
      </c>
      <c r="W97" t="s">
        <v>123</v>
      </c>
      <c r="X97">
        <v>120.6</v>
      </c>
      <c r="Y97">
        <v>122</v>
      </c>
      <c r="Z97">
        <v>119.4</v>
      </c>
      <c r="AA97">
        <v>111.7</v>
      </c>
      <c r="AB97">
        <v>117.8</v>
      </c>
      <c r="AC97">
        <v>125.1</v>
      </c>
      <c r="AD97">
        <v>112.3</v>
      </c>
      <c r="AE97">
        <v>117.2</v>
      </c>
      <c r="AF97">
        <v>124.8</v>
      </c>
    </row>
    <row r="98" spans="1:32" x14ac:dyDescent="0.3">
      <c r="A98" t="s">
        <v>30</v>
      </c>
      <c r="B98">
        <v>2015</v>
      </c>
      <c r="C98" t="s">
        <v>42</v>
      </c>
      <c r="D98" t="str">
        <f>CONCATENATE(All_India_Index_Upto_April23__1[[#This Row],[Month]],"-",All_India_Index_Upto_April23__1[[#This Row],[Year]])</f>
        <v>September-2015</v>
      </c>
      <c r="E98" t="str">
        <f>IF(All_India_Index_Upto_April23__1[[#This Row],[Year]]&lt;2019,"Pre-covid","Post-covid")</f>
        <v>Pre-covid</v>
      </c>
      <c r="F98">
        <v>125.1</v>
      </c>
      <c r="G98">
        <v>131.1</v>
      </c>
      <c r="H98">
        <v>120.7</v>
      </c>
      <c r="I98">
        <v>129.19999999999999</v>
      </c>
      <c r="J98">
        <v>114.7</v>
      </c>
      <c r="K98">
        <v>132.30000000000001</v>
      </c>
      <c r="L98">
        <v>158.9</v>
      </c>
      <c r="M98">
        <v>142.1</v>
      </c>
      <c r="N98">
        <v>92.5</v>
      </c>
      <c r="O98">
        <v>125.4</v>
      </c>
      <c r="P98">
        <v>121.9</v>
      </c>
      <c r="Q98">
        <v>132.69999999999999</v>
      </c>
      <c r="R98">
        <v>131</v>
      </c>
      <c r="S98">
        <v>131</v>
      </c>
      <c r="T98">
        <v>130.4</v>
      </c>
      <c r="U98">
        <v>126.8</v>
      </c>
      <c r="V98">
        <v>129.9</v>
      </c>
      <c r="W98" s="36" t="s">
        <v>32</v>
      </c>
      <c r="X98">
        <v>123.7</v>
      </c>
      <c r="Y98">
        <v>124.5</v>
      </c>
      <c r="Z98">
        <v>121.4</v>
      </c>
      <c r="AA98">
        <v>113.8</v>
      </c>
      <c r="AB98">
        <v>119.6</v>
      </c>
      <c r="AC98">
        <v>124.5</v>
      </c>
      <c r="AD98">
        <v>113.7</v>
      </c>
      <c r="AE98">
        <v>118.8</v>
      </c>
      <c r="AF98">
        <v>127</v>
      </c>
    </row>
    <row r="99" spans="1:32" x14ac:dyDescent="0.3">
      <c r="A99" t="s">
        <v>33</v>
      </c>
      <c r="B99">
        <v>2015</v>
      </c>
      <c r="C99" t="s">
        <v>42</v>
      </c>
      <c r="D99" t="str">
        <f>CONCATENATE(All_India_Index_Upto_April23__1[[#This Row],[Month]],"-",All_India_Index_Upto_April23__1[[#This Row],[Year]])</f>
        <v>September-2015</v>
      </c>
      <c r="E99" t="str">
        <f>IF(All_India_Index_Upto_April23__1[[#This Row],[Year]]&lt;2019,"Pre-covid","Post-covid")</f>
        <v>Pre-covid</v>
      </c>
      <c r="F99">
        <v>123.4</v>
      </c>
      <c r="G99">
        <v>129</v>
      </c>
      <c r="H99">
        <v>115.6</v>
      </c>
      <c r="I99">
        <v>128.30000000000001</v>
      </c>
      <c r="J99">
        <v>107</v>
      </c>
      <c r="K99">
        <v>124</v>
      </c>
      <c r="L99">
        <v>168.5</v>
      </c>
      <c r="M99">
        <v>165.4</v>
      </c>
      <c r="N99">
        <v>86.3</v>
      </c>
      <c r="O99">
        <v>134.4</v>
      </c>
      <c r="P99">
        <v>119.1</v>
      </c>
      <c r="Q99">
        <v>132.30000000000001</v>
      </c>
      <c r="R99">
        <v>131.5</v>
      </c>
      <c r="S99">
        <v>134.69999999999999</v>
      </c>
      <c r="T99">
        <v>124</v>
      </c>
      <c r="U99">
        <v>118.6</v>
      </c>
      <c r="V99">
        <v>123.2</v>
      </c>
      <c r="W99" t="s">
        <v>124</v>
      </c>
      <c r="X99">
        <v>115.1</v>
      </c>
      <c r="Y99">
        <v>120.4</v>
      </c>
      <c r="Z99">
        <v>117.1</v>
      </c>
      <c r="AA99">
        <v>109.1</v>
      </c>
      <c r="AB99">
        <v>117.3</v>
      </c>
      <c r="AC99">
        <v>126.5</v>
      </c>
      <c r="AD99">
        <v>112.9</v>
      </c>
      <c r="AE99">
        <v>116.2</v>
      </c>
      <c r="AF99">
        <v>123.5</v>
      </c>
    </row>
    <row r="100" spans="1:32" x14ac:dyDescent="0.3">
      <c r="A100" t="s">
        <v>34</v>
      </c>
      <c r="B100">
        <v>2015</v>
      </c>
      <c r="C100" t="s">
        <v>42</v>
      </c>
      <c r="D100" t="str">
        <f>CONCATENATE(All_India_Index_Upto_April23__1[[#This Row],[Month]],"-",All_India_Index_Upto_April23__1[[#This Row],[Year]])</f>
        <v>September-2015</v>
      </c>
      <c r="E100" t="str">
        <f>IF(All_India_Index_Upto_April23__1[[#This Row],[Year]]&lt;2019,"Pre-covid","Post-covid")</f>
        <v>Pre-covid</v>
      </c>
      <c r="F100">
        <v>124.6</v>
      </c>
      <c r="G100">
        <v>130.4</v>
      </c>
      <c r="H100">
        <v>118.7</v>
      </c>
      <c r="I100">
        <v>128.9</v>
      </c>
      <c r="J100">
        <v>111.9</v>
      </c>
      <c r="K100">
        <v>128.4</v>
      </c>
      <c r="L100">
        <v>162.19999999999999</v>
      </c>
      <c r="M100">
        <v>150</v>
      </c>
      <c r="N100">
        <v>90.4</v>
      </c>
      <c r="O100">
        <v>128.4</v>
      </c>
      <c r="P100">
        <v>120.7</v>
      </c>
      <c r="Q100">
        <v>132.5</v>
      </c>
      <c r="R100">
        <v>131.19999999999999</v>
      </c>
      <c r="S100">
        <v>132</v>
      </c>
      <c r="T100">
        <v>127.9</v>
      </c>
      <c r="U100">
        <v>123.4</v>
      </c>
      <c r="V100">
        <v>127.2</v>
      </c>
      <c r="W100" t="s">
        <v>124</v>
      </c>
      <c r="X100">
        <v>120.4</v>
      </c>
      <c r="Y100">
        <v>122.6</v>
      </c>
      <c r="Z100">
        <v>119.8</v>
      </c>
      <c r="AA100">
        <v>111.3</v>
      </c>
      <c r="AB100">
        <v>118.3</v>
      </c>
      <c r="AC100">
        <v>125.7</v>
      </c>
      <c r="AD100">
        <v>113.4</v>
      </c>
      <c r="AE100">
        <v>117.5</v>
      </c>
      <c r="AF100">
        <v>125.4</v>
      </c>
    </row>
    <row r="101" spans="1:32" x14ac:dyDescent="0.3">
      <c r="A101" t="s">
        <v>30</v>
      </c>
      <c r="B101">
        <v>2015</v>
      </c>
      <c r="C101" t="s">
        <v>43</v>
      </c>
      <c r="D101" t="str">
        <f>CONCATENATE(All_India_Index_Upto_April23__1[[#This Row],[Month]],"-",All_India_Index_Upto_April23__1[[#This Row],[Year]])</f>
        <v>October-2015</v>
      </c>
      <c r="E101" t="str">
        <f>IF(All_India_Index_Upto_April23__1[[#This Row],[Year]]&lt;2019,"Pre-covid","Post-covid")</f>
        <v>Pre-covid</v>
      </c>
      <c r="F101">
        <v>125.6</v>
      </c>
      <c r="G101">
        <v>130.4</v>
      </c>
      <c r="H101">
        <v>120.8</v>
      </c>
      <c r="I101">
        <v>129.4</v>
      </c>
      <c r="J101">
        <v>115.8</v>
      </c>
      <c r="K101">
        <v>133.19999999999999</v>
      </c>
      <c r="L101">
        <v>157.69999999999999</v>
      </c>
      <c r="M101">
        <v>154.19999999999999</v>
      </c>
      <c r="N101">
        <v>93.7</v>
      </c>
      <c r="O101">
        <v>126.6</v>
      </c>
      <c r="P101">
        <v>122.3</v>
      </c>
      <c r="Q101">
        <v>133.1</v>
      </c>
      <c r="R101">
        <v>131.80000000000001</v>
      </c>
      <c r="S101">
        <v>131.5</v>
      </c>
      <c r="T101">
        <v>131.1</v>
      </c>
      <c r="U101">
        <v>127.3</v>
      </c>
      <c r="V101">
        <v>130.6</v>
      </c>
      <c r="W101" s="36" t="s">
        <v>32</v>
      </c>
      <c r="X101">
        <v>124.4</v>
      </c>
      <c r="Y101">
        <v>125.1</v>
      </c>
      <c r="Z101">
        <v>122</v>
      </c>
      <c r="AA101">
        <v>113.8</v>
      </c>
      <c r="AB101">
        <v>120.1</v>
      </c>
      <c r="AC101">
        <v>125.1</v>
      </c>
      <c r="AD101">
        <v>114.2</v>
      </c>
      <c r="AE101">
        <v>119.2</v>
      </c>
      <c r="AF101">
        <v>127.7</v>
      </c>
    </row>
    <row r="102" spans="1:32" x14ac:dyDescent="0.3">
      <c r="A102" t="s">
        <v>33</v>
      </c>
      <c r="B102">
        <v>2015</v>
      </c>
      <c r="C102" t="s">
        <v>43</v>
      </c>
      <c r="D102" t="str">
        <f>CONCATENATE(All_India_Index_Upto_April23__1[[#This Row],[Month]],"-",All_India_Index_Upto_April23__1[[#This Row],[Year]])</f>
        <v>October-2015</v>
      </c>
      <c r="E102" t="str">
        <f>IF(All_India_Index_Upto_April23__1[[#This Row],[Year]]&lt;2019,"Pre-covid","Post-covid")</f>
        <v>Pre-covid</v>
      </c>
      <c r="F102">
        <v>123.6</v>
      </c>
      <c r="G102">
        <v>128.6</v>
      </c>
      <c r="H102">
        <v>115.9</v>
      </c>
      <c r="I102">
        <v>128.5</v>
      </c>
      <c r="J102">
        <v>109</v>
      </c>
      <c r="K102">
        <v>124.1</v>
      </c>
      <c r="L102">
        <v>165.8</v>
      </c>
      <c r="M102">
        <v>187.2</v>
      </c>
      <c r="N102">
        <v>89.4</v>
      </c>
      <c r="O102">
        <v>135.80000000000001</v>
      </c>
      <c r="P102">
        <v>119.4</v>
      </c>
      <c r="Q102">
        <v>132.9</v>
      </c>
      <c r="R102">
        <v>132.6</v>
      </c>
      <c r="S102">
        <v>135.30000000000001</v>
      </c>
      <c r="T102">
        <v>124.4</v>
      </c>
      <c r="U102">
        <v>118.8</v>
      </c>
      <c r="V102">
        <v>123.6</v>
      </c>
      <c r="W102" t="s">
        <v>125</v>
      </c>
      <c r="X102">
        <v>114.9</v>
      </c>
      <c r="Y102">
        <v>120.7</v>
      </c>
      <c r="Z102">
        <v>117.7</v>
      </c>
      <c r="AA102">
        <v>109.3</v>
      </c>
      <c r="AB102">
        <v>117.7</v>
      </c>
      <c r="AC102">
        <v>126.5</v>
      </c>
      <c r="AD102">
        <v>113.5</v>
      </c>
      <c r="AE102">
        <v>116.5</v>
      </c>
      <c r="AF102">
        <v>124.2</v>
      </c>
    </row>
    <row r="103" spans="1:32" x14ac:dyDescent="0.3">
      <c r="A103" t="s">
        <v>34</v>
      </c>
      <c r="B103">
        <v>2015</v>
      </c>
      <c r="C103" t="s">
        <v>43</v>
      </c>
      <c r="D103" t="str">
        <f>CONCATENATE(All_India_Index_Upto_April23__1[[#This Row],[Month]],"-",All_India_Index_Upto_April23__1[[#This Row],[Year]])</f>
        <v>October-2015</v>
      </c>
      <c r="E103" t="str">
        <f>IF(All_India_Index_Upto_April23__1[[#This Row],[Year]]&lt;2019,"Pre-covid","Post-covid")</f>
        <v>Pre-covid</v>
      </c>
      <c r="F103">
        <v>125</v>
      </c>
      <c r="G103">
        <v>129.80000000000001</v>
      </c>
      <c r="H103">
        <v>118.9</v>
      </c>
      <c r="I103">
        <v>129.1</v>
      </c>
      <c r="J103">
        <v>113.3</v>
      </c>
      <c r="K103">
        <v>129</v>
      </c>
      <c r="L103">
        <v>160.4</v>
      </c>
      <c r="M103">
        <v>165.3</v>
      </c>
      <c r="N103">
        <v>92.3</v>
      </c>
      <c r="O103">
        <v>129.69999999999999</v>
      </c>
      <c r="P103">
        <v>121.1</v>
      </c>
      <c r="Q103">
        <v>133</v>
      </c>
      <c r="R103">
        <v>132.1</v>
      </c>
      <c r="S103">
        <v>132.5</v>
      </c>
      <c r="T103">
        <v>128.5</v>
      </c>
      <c r="U103">
        <v>123.8</v>
      </c>
      <c r="V103">
        <v>127.8</v>
      </c>
      <c r="W103" t="s">
        <v>125</v>
      </c>
      <c r="X103">
        <v>120.8</v>
      </c>
      <c r="Y103">
        <v>123</v>
      </c>
      <c r="Z103">
        <v>120.4</v>
      </c>
      <c r="AA103">
        <v>111.4</v>
      </c>
      <c r="AB103">
        <v>118.7</v>
      </c>
      <c r="AC103">
        <v>125.9</v>
      </c>
      <c r="AD103">
        <v>113.9</v>
      </c>
      <c r="AE103">
        <v>117.9</v>
      </c>
      <c r="AF103">
        <v>126.1</v>
      </c>
    </row>
    <row r="104" spans="1:32" x14ac:dyDescent="0.3">
      <c r="A104" t="s">
        <v>30</v>
      </c>
      <c r="B104">
        <v>2015</v>
      </c>
      <c r="C104" t="s">
        <v>44</v>
      </c>
      <c r="D104" t="str">
        <f>CONCATENATE(All_India_Index_Upto_April23__1[[#This Row],[Month]],"-",All_India_Index_Upto_April23__1[[#This Row],[Year]])</f>
        <v>November-2015</v>
      </c>
      <c r="E104" t="str">
        <f>IF(All_India_Index_Upto_April23__1[[#This Row],[Year]]&lt;2019,"Pre-covid","Post-covid")</f>
        <v>Pre-covid</v>
      </c>
      <c r="F104">
        <v>126.1</v>
      </c>
      <c r="G104">
        <v>130.6</v>
      </c>
      <c r="H104">
        <v>121.7</v>
      </c>
      <c r="I104">
        <v>129.5</v>
      </c>
      <c r="J104">
        <v>117.8</v>
      </c>
      <c r="K104">
        <v>132.1</v>
      </c>
      <c r="L104">
        <v>155.19999999999999</v>
      </c>
      <c r="M104">
        <v>160.80000000000001</v>
      </c>
      <c r="N104">
        <v>94.5</v>
      </c>
      <c r="O104">
        <v>128.30000000000001</v>
      </c>
      <c r="P104">
        <v>123.1</v>
      </c>
      <c r="Q104">
        <v>134.19999999999999</v>
      </c>
      <c r="R104">
        <v>132.4</v>
      </c>
      <c r="S104">
        <v>132.19999999999999</v>
      </c>
      <c r="T104">
        <v>132.1</v>
      </c>
      <c r="U104">
        <v>128.19999999999999</v>
      </c>
      <c r="V104">
        <v>131.5</v>
      </c>
      <c r="W104" s="36" t="s">
        <v>32</v>
      </c>
      <c r="X104">
        <v>125.6</v>
      </c>
      <c r="Y104">
        <v>125.6</v>
      </c>
      <c r="Z104">
        <v>122.6</v>
      </c>
      <c r="AA104">
        <v>114</v>
      </c>
      <c r="AB104">
        <v>120.9</v>
      </c>
      <c r="AC104">
        <v>125.8</v>
      </c>
      <c r="AD104">
        <v>114.2</v>
      </c>
      <c r="AE104">
        <v>119.6</v>
      </c>
      <c r="AF104">
        <v>128.30000000000001</v>
      </c>
    </row>
    <row r="105" spans="1:32" x14ac:dyDescent="0.3">
      <c r="A105" t="s">
        <v>33</v>
      </c>
      <c r="B105">
        <v>2015</v>
      </c>
      <c r="C105" t="s">
        <v>44</v>
      </c>
      <c r="D105" t="str">
        <f>CONCATENATE(All_India_Index_Upto_April23__1[[#This Row],[Month]],"-",All_India_Index_Upto_April23__1[[#This Row],[Year]])</f>
        <v>November-2015</v>
      </c>
      <c r="E105" t="str">
        <f>IF(All_India_Index_Upto_April23__1[[#This Row],[Year]]&lt;2019,"Pre-covid","Post-covid")</f>
        <v>Pre-covid</v>
      </c>
      <c r="F105">
        <v>124</v>
      </c>
      <c r="G105">
        <v>129.80000000000001</v>
      </c>
      <c r="H105">
        <v>121.5</v>
      </c>
      <c r="I105">
        <v>128.6</v>
      </c>
      <c r="J105">
        <v>110</v>
      </c>
      <c r="K105">
        <v>123.7</v>
      </c>
      <c r="L105">
        <v>164.6</v>
      </c>
      <c r="M105">
        <v>191.6</v>
      </c>
      <c r="N105">
        <v>90.8</v>
      </c>
      <c r="O105">
        <v>137.1</v>
      </c>
      <c r="P105">
        <v>119.8</v>
      </c>
      <c r="Q105">
        <v>133.69999999999999</v>
      </c>
      <c r="R105">
        <v>133.30000000000001</v>
      </c>
      <c r="S105">
        <v>137.6</v>
      </c>
      <c r="T105">
        <v>125</v>
      </c>
      <c r="U105">
        <v>119.3</v>
      </c>
      <c r="V105">
        <v>124.2</v>
      </c>
      <c r="W105" t="s">
        <v>126</v>
      </c>
      <c r="X105">
        <v>115.1</v>
      </c>
      <c r="Y105">
        <v>121</v>
      </c>
      <c r="Z105">
        <v>118.1</v>
      </c>
      <c r="AA105">
        <v>109.3</v>
      </c>
      <c r="AB105">
        <v>117.9</v>
      </c>
      <c r="AC105">
        <v>126.6</v>
      </c>
      <c r="AD105">
        <v>113.3</v>
      </c>
      <c r="AE105">
        <v>116.6</v>
      </c>
      <c r="AF105">
        <v>124.6</v>
      </c>
    </row>
    <row r="106" spans="1:32" x14ac:dyDescent="0.3">
      <c r="A106" t="s">
        <v>34</v>
      </c>
      <c r="B106">
        <v>2015</v>
      </c>
      <c r="C106" t="s">
        <v>44</v>
      </c>
      <c r="D106" t="str">
        <f>CONCATENATE(All_India_Index_Upto_April23__1[[#This Row],[Month]],"-",All_India_Index_Upto_April23__1[[#This Row],[Year]])</f>
        <v>November-2015</v>
      </c>
      <c r="E106" t="str">
        <f>IF(All_India_Index_Upto_April23__1[[#This Row],[Year]]&lt;2019,"Pre-covid","Post-covid")</f>
        <v>Pre-covid</v>
      </c>
      <c r="F106">
        <v>125.4</v>
      </c>
      <c r="G106">
        <v>130.30000000000001</v>
      </c>
      <c r="H106">
        <v>121.6</v>
      </c>
      <c r="I106">
        <v>129.19999999999999</v>
      </c>
      <c r="J106">
        <v>114.9</v>
      </c>
      <c r="K106">
        <v>128.19999999999999</v>
      </c>
      <c r="L106">
        <v>158.4</v>
      </c>
      <c r="M106">
        <v>171.2</v>
      </c>
      <c r="N106">
        <v>93.3</v>
      </c>
      <c r="O106">
        <v>131.19999999999999</v>
      </c>
      <c r="P106">
        <v>121.7</v>
      </c>
      <c r="Q106">
        <v>134</v>
      </c>
      <c r="R106">
        <v>132.69999999999999</v>
      </c>
      <c r="S106">
        <v>133.6</v>
      </c>
      <c r="T106">
        <v>129.30000000000001</v>
      </c>
      <c r="U106">
        <v>124.5</v>
      </c>
      <c r="V106">
        <v>128.6</v>
      </c>
      <c r="W106" t="s">
        <v>126</v>
      </c>
      <c r="X106">
        <v>121.6</v>
      </c>
      <c r="Y106">
        <v>123.4</v>
      </c>
      <c r="Z106">
        <v>120.9</v>
      </c>
      <c r="AA106">
        <v>111.5</v>
      </c>
      <c r="AB106">
        <v>119.2</v>
      </c>
      <c r="AC106">
        <v>126.3</v>
      </c>
      <c r="AD106">
        <v>113.8</v>
      </c>
      <c r="AE106">
        <v>118.1</v>
      </c>
      <c r="AF106">
        <v>126.6</v>
      </c>
    </row>
    <row r="107" spans="1:32" x14ac:dyDescent="0.3">
      <c r="A107" t="s">
        <v>30</v>
      </c>
      <c r="B107">
        <v>2015</v>
      </c>
      <c r="C107" t="s">
        <v>45</v>
      </c>
      <c r="D107" t="str">
        <f>CONCATENATE(All_India_Index_Upto_April23__1[[#This Row],[Month]],"-",All_India_Index_Upto_April23__1[[#This Row],[Year]])</f>
        <v>December-2015</v>
      </c>
      <c r="E107" t="str">
        <f>IF(All_India_Index_Upto_April23__1[[#This Row],[Year]]&lt;2019,"Pre-covid","Post-covid")</f>
        <v>Pre-covid</v>
      </c>
      <c r="F107">
        <v>126.3</v>
      </c>
      <c r="G107">
        <v>131.30000000000001</v>
      </c>
      <c r="H107">
        <v>123.3</v>
      </c>
      <c r="I107">
        <v>129.80000000000001</v>
      </c>
      <c r="J107">
        <v>118.3</v>
      </c>
      <c r="K107">
        <v>131.6</v>
      </c>
      <c r="L107">
        <v>145.5</v>
      </c>
      <c r="M107">
        <v>162.1</v>
      </c>
      <c r="N107">
        <v>95.4</v>
      </c>
      <c r="O107">
        <v>128.9</v>
      </c>
      <c r="P107">
        <v>123.3</v>
      </c>
      <c r="Q107">
        <v>135.1</v>
      </c>
      <c r="R107">
        <v>131.4</v>
      </c>
      <c r="S107">
        <v>133.1</v>
      </c>
      <c r="T107">
        <v>132.5</v>
      </c>
      <c r="U107">
        <v>128.5</v>
      </c>
      <c r="V107">
        <v>131.9</v>
      </c>
      <c r="W107" s="36" t="s">
        <v>32</v>
      </c>
      <c r="X107">
        <v>125.7</v>
      </c>
      <c r="Y107">
        <v>126</v>
      </c>
      <c r="Z107">
        <v>123.1</v>
      </c>
      <c r="AA107">
        <v>114</v>
      </c>
      <c r="AB107">
        <v>121.6</v>
      </c>
      <c r="AC107">
        <v>125.6</v>
      </c>
      <c r="AD107">
        <v>114.1</v>
      </c>
      <c r="AE107">
        <v>119.8</v>
      </c>
      <c r="AF107">
        <v>127.9</v>
      </c>
    </row>
    <row r="108" spans="1:32" x14ac:dyDescent="0.3">
      <c r="A108" t="s">
        <v>33</v>
      </c>
      <c r="B108">
        <v>2015</v>
      </c>
      <c r="C108" t="s">
        <v>45</v>
      </c>
      <c r="D108" t="str">
        <f>CONCATENATE(All_India_Index_Upto_April23__1[[#This Row],[Month]],"-",All_India_Index_Upto_April23__1[[#This Row],[Year]])</f>
        <v>December-2015</v>
      </c>
      <c r="E108" t="str">
        <f>IF(All_India_Index_Upto_April23__1[[#This Row],[Year]]&lt;2019,"Pre-covid","Post-covid")</f>
        <v>Pre-covid</v>
      </c>
      <c r="F108">
        <v>124.3</v>
      </c>
      <c r="G108">
        <v>131.69999999999999</v>
      </c>
      <c r="H108">
        <v>127.1</v>
      </c>
      <c r="I108">
        <v>128.6</v>
      </c>
      <c r="J108">
        <v>110</v>
      </c>
      <c r="K108">
        <v>120.8</v>
      </c>
      <c r="L108">
        <v>149</v>
      </c>
      <c r="M108">
        <v>190.1</v>
      </c>
      <c r="N108">
        <v>92.7</v>
      </c>
      <c r="O108">
        <v>138.6</v>
      </c>
      <c r="P108">
        <v>120.2</v>
      </c>
      <c r="Q108">
        <v>134.19999999999999</v>
      </c>
      <c r="R108">
        <v>131.5</v>
      </c>
      <c r="S108">
        <v>138.19999999999999</v>
      </c>
      <c r="T108">
        <v>125.4</v>
      </c>
      <c r="U108">
        <v>119.5</v>
      </c>
      <c r="V108">
        <v>124.5</v>
      </c>
      <c r="W108" t="s">
        <v>125</v>
      </c>
      <c r="X108">
        <v>116</v>
      </c>
      <c r="Y108">
        <v>121</v>
      </c>
      <c r="Z108">
        <v>118.6</v>
      </c>
      <c r="AA108">
        <v>109.3</v>
      </c>
      <c r="AB108">
        <v>118.1</v>
      </c>
      <c r="AC108">
        <v>126.6</v>
      </c>
      <c r="AD108">
        <v>113.2</v>
      </c>
      <c r="AE108">
        <v>116.7</v>
      </c>
      <c r="AF108">
        <v>124</v>
      </c>
    </row>
    <row r="109" spans="1:32" x14ac:dyDescent="0.3">
      <c r="A109" t="s">
        <v>34</v>
      </c>
      <c r="B109">
        <v>2015</v>
      </c>
      <c r="C109" t="s">
        <v>45</v>
      </c>
      <c r="D109" t="str">
        <f>CONCATENATE(All_India_Index_Upto_April23__1[[#This Row],[Month]],"-",All_India_Index_Upto_April23__1[[#This Row],[Year]])</f>
        <v>December-2015</v>
      </c>
      <c r="E109" t="str">
        <f>IF(All_India_Index_Upto_April23__1[[#This Row],[Year]]&lt;2019,"Pre-covid","Post-covid")</f>
        <v>Pre-covid</v>
      </c>
      <c r="F109">
        <v>125.7</v>
      </c>
      <c r="G109">
        <v>131.4</v>
      </c>
      <c r="H109">
        <v>124.8</v>
      </c>
      <c r="I109">
        <v>129.4</v>
      </c>
      <c r="J109">
        <v>115.3</v>
      </c>
      <c r="K109">
        <v>126.6</v>
      </c>
      <c r="L109">
        <v>146.69999999999999</v>
      </c>
      <c r="M109">
        <v>171.5</v>
      </c>
      <c r="N109">
        <v>94.5</v>
      </c>
      <c r="O109">
        <v>132.1</v>
      </c>
      <c r="P109">
        <v>122</v>
      </c>
      <c r="Q109">
        <v>134.69999999999999</v>
      </c>
      <c r="R109">
        <v>131.4</v>
      </c>
      <c r="S109">
        <v>134.5</v>
      </c>
      <c r="T109">
        <v>129.69999999999999</v>
      </c>
      <c r="U109">
        <v>124.8</v>
      </c>
      <c r="V109">
        <v>129</v>
      </c>
      <c r="W109" t="s">
        <v>125</v>
      </c>
      <c r="X109">
        <v>122</v>
      </c>
      <c r="Y109">
        <v>123.6</v>
      </c>
      <c r="Z109">
        <v>121.4</v>
      </c>
      <c r="AA109">
        <v>111.5</v>
      </c>
      <c r="AB109">
        <v>119.6</v>
      </c>
      <c r="AC109">
        <v>126.2</v>
      </c>
      <c r="AD109">
        <v>113.7</v>
      </c>
      <c r="AE109">
        <v>118.3</v>
      </c>
      <c r="AF109">
        <v>126.1</v>
      </c>
    </row>
    <row r="110" spans="1:32" x14ac:dyDescent="0.3">
      <c r="A110" t="s">
        <v>30</v>
      </c>
      <c r="B110">
        <v>2016</v>
      </c>
      <c r="C110" t="s">
        <v>31</v>
      </c>
      <c r="D110" t="str">
        <f>CONCATENATE(All_India_Index_Upto_April23__1[[#This Row],[Month]],"-",All_India_Index_Upto_April23__1[[#This Row],[Year]])</f>
        <v>January-2016</v>
      </c>
      <c r="E110" t="str">
        <f>IF(All_India_Index_Upto_April23__1[[#This Row],[Year]]&lt;2019,"Pre-covid","Post-covid")</f>
        <v>Pre-covid</v>
      </c>
      <c r="F110">
        <v>126.8</v>
      </c>
      <c r="G110">
        <v>133.19999999999999</v>
      </c>
      <c r="H110">
        <v>126.5</v>
      </c>
      <c r="I110">
        <v>130.30000000000001</v>
      </c>
      <c r="J110">
        <v>118.9</v>
      </c>
      <c r="K110">
        <v>131.6</v>
      </c>
      <c r="L110">
        <v>140.1</v>
      </c>
      <c r="M110">
        <v>163.80000000000001</v>
      </c>
      <c r="N110">
        <v>97.7</v>
      </c>
      <c r="O110">
        <v>129.6</v>
      </c>
      <c r="P110">
        <v>124.3</v>
      </c>
      <c r="Q110">
        <v>135.9</v>
      </c>
      <c r="R110">
        <v>131.4</v>
      </c>
      <c r="S110">
        <v>133.6</v>
      </c>
      <c r="T110">
        <v>133.19999999999999</v>
      </c>
      <c r="U110">
        <v>128.9</v>
      </c>
      <c r="V110">
        <v>132.6</v>
      </c>
      <c r="W110" s="36" t="s">
        <v>32</v>
      </c>
      <c r="X110">
        <v>126.2</v>
      </c>
      <c r="Y110">
        <v>126.6</v>
      </c>
      <c r="Z110">
        <v>123.7</v>
      </c>
      <c r="AA110">
        <v>113.6</v>
      </c>
      <c r="AB110">
        <v>121.4</v>
      </c>
      <c r="AC110">
        <v>126.2</v>
      </c>
      <c r="AD110">
        <v>114.9</v>
      </c>
      <c r="AE110">
        <v>120.1</v>
      </c>
      <c r="AF110">
        <v>128.1</v>
      </c>
    </row>
    <row r="111" spans="1:32" x14ac:dyDescent="0.3">
      <c r="A111" t="s">
        <v>33</v>
      </c>
      <c r="B111">
        <v>2016</v>
      </c>
      <c r="C111" t="s">
        <v>31</v>
      </c>
      <c r="D111" t="str">
        <f>CONCATENATE(All_India_Index_Upto_April23__1[[#This Row],[Month]],"-",All_India_Index_Upto_April23__1[[#This Row],[Year]])</f>
        <v>January-2016</v>
      </c>
      <c r="E111" t="str">
        <f>IF(All_India_Index_Upto_April23__1[[#This Row],[Year]]&lt;2019,"Pre-covid","Post-covid")</f>
        <v>Pre-covid</v>
      </c>
      <c r="F111">
        <v>124.7</v>
      </c>
      <c r="G111">
        <v>135.9</v>
      </c>
      <c r="H111">
        <v>132</v>
      </c>
      <c r="I111">
        <v>129.19999999999999</v>
      </c>
      <c r="J111">
        <v>109.7</v>
      </c>
      <c r="K111">
        <v>119</v>
      </c>
      <c r="L111">
        <v>144.1</v>
      </c>
      <c r="M111">
        <v>184.2</v>
      </c>
      <c r="N111">
        <v>96.7</v>
      </c>
      <c r="O111">
        <v>139.5</v>
      </c>
      <c r="P111">
        <v>120.5</v>
      </c>
      <c r="Q111">
        <v>134.69999999999999</v>
      </c>
      <c r="R111">
        <v>131.19999999999999</v>
      </c>
      <c r="S111">
        <v>139.5</v>
      </c>
      <c r="T111">
        <v>125.8</v>
      </c>
      <c r="U111">
        <v>119.8</v>
      </c>
      <c r="V111">
        <v>124.9</v>
      </c>
      <c r="W111" t="s">
        <v>127</v>
      </c>
      <c r="X111">
        <v>116.9</v>
      </c>
      <c r="Y111">
        <v>121.6</v>
      </c>
      <c r="Z111">
        <v>119.1</v>
      </c>
      <c r="AA111">
        <v>108.9</v>
      </c>
      <c r="AB111">
        <v>118.5</v>
      </c>
      <c r="AC111">
        <v>126.4</v>
      </c>
      <c r="AD111">
        <v>114</v>
      </c>
      <c r="AE111">
        <v>116.8</v>
      </c>
      <c r="AF111">
        <v>124.2</v>
      </c>
    </row>
    <row r="112" spans="1:32" x14ac:dyDescent="0.3">
      <c r="A112" t="s">
        <v>34</v>
      </c>
      <c r="B112">
        <v>2016</v>
      </c>
      <c r="C112" t="s">
        <v>31</v>
      </c>
      <c r="D112" t="str">
        <f>CONCATENATE(All_India_Index_Upto_April23__1[[#This Row],[Month]],"-",All_India_Index_Upto_April23__1[[#This Row],[Year]])</f>
        <v>January-2016</v>
      </c>
      <c r="E112" t="str">
        <f>IF(All_India_Index_Upto_April23__1[[#This Row],[Year]]&lt;2019,"Pre-covid","Post-covid")</f>
        <v>Pre-covid</v>
      </c>
      <c r="F112">
        <v>126.1</v>
      </c>
      <c r="G112">
        <v>134.1</v>
      </c>
      <c r="H112">
        <v>128.6</v>
      </c>
      <c r="I112">
        <v>129.9</v>
      </c>
      <c r="J112">
        <v>115.5</v>
      </c>
      <c r="K112">
        <v>125.7</v>
      </c>
      <c r="L112">
        <v>141.5</v>
      </c>
      <c r="M112">
        <v>170.7</v>
      </c>
      <c r="N112">
        <v>97.4</v>
      </c>
      <c r="O112">
        <v>132.9</v>
      </c>
      <c r="P112">
        <v>122.7</v>
      </c>
      <c r="Q112">
        <v>135.30000000000001</v>
      </c>
      <c r="R112">
        <v>131.30000000000001</v>
      </c>
      <c r="S112">
        <v>135.19999999999999</v>
      </c>
      <c r="T112">
        <v>130.30000000000001</v>
      </c>
      <c r="U112">
        <v>125.1</v>
      </c>
      <c r="V112">
        <v>129.5</v>
      </c>
      <c r="W112" t="s">
        <v>127</v>
      </c>
      <c r="X112">
        <v>122.7</v>
      </c>
      <c r="Y112">
        <v>124.2</v>
      </c>
      <c r="Z112">
        <v>122</v>
      </c>
      <c r="AA112">
        <v>111.1</v>
      </c>
      <c r="AB112">
        <v>119.8</v>
      </c>
      <c r="AC112">
        <v>126.3</v>
      </c>
      <c r="AD112">
        <v>114.5</v>
      </c>
      <c r="AE112">
        <v>118.5</v>
      </c>
      <c r="AF112">
        <v>126.3</v>
      </c>
    </row>
    <row r="113" spans="1:32" x14ac:dyDescent="0.3">
      <c r="A113" t="s">
        <v>30</v>
      </c>
      <c r="B113">
        <v>2016</v>
      </c>
      <c r="C113" t="s">
        <v>35</v>
      </c>
      <c r="D113" t="str">
        <f>CONCATENATE(All_India_Index_Upto_April23__1[[#This Row],[Month]],"-",All_India_Index_Upto_April23__1[[#This Row],[Year]])</f>
        <v>February-2016</v>
      </c>
      <c r="E113" t="str">
        <f>IF(All_India_Index_Upto_April23__1[[#This Row],[Year]]&lt;2019,"Pre-covid","Post-covid")</f>
        <v>Pre-covid</v>
      </c>
      <c r="F113">
        <v>127.1</v>
      </c>
      <c r="G113">
        <v>133.69999999999999</v>
      </c>
      <c r="H113">
        <v>127.7</v>
      </c>
      <c r="I113">
        <v>130.69999999999999</v>
      </c>
      <c r="J113">
        <v>118.5</v>
      </c>
      <c r="K113">
        <v>130.4</v>
      </c>
      <c r="L113">
        <v>130.9</v>
      </c>
      <c r="M113">
        <v>162.80000000000001</v>
      </c>
      <c r="N113">
        <v>98.7</v>
      </c>
      <c r="O113">
        <v>130.6</v>
      </c>
      <c r="P113">
        <v>124.8</v>
      </c>
      <c r="Q113">
        <v>136.4</v>
      </c>
      <c r="R113">
        <v>130.30000000000001</v>
      </c>
      <c r="S113">
        <v>134.4</v>
      </c>
      <c r="T113">
        <v>133.9</v>
      </c>
      <c r="U113">
        <v>129.80000000000001</v>
      </c>
      <c r="V113">
        <v>133.4</v>
      </c>
      <c r="W113" s="36" t="s">
        <v>32</v>
      </c>
      <c r="X113">
        <v>127.5</v>
      </c>
      <c r="Y113">
        <v>127.1</v>
      </c>
      <c r="Z113">
        <v>124.3</v>
      </c>
      <c r="AA113">
        <v>113.9</v>
      </c>
      <c r="AB113">
        <v>122.3</v>
      </c>
      <c r="AC113">
        <v>127.1</v>
      </c>
      <c r="AD113">
        <v>116.8</v>
      </c>
      <c r="AE113">
        <v>120.9</v>
      </c>
      <c r="AF113">
        <v>127.9</v>
      </c>
    </row>
    <row r="114" spans="1:32" x14ac:dyDescent="0.3">
      <c r="A114" t="s">
        <v>33</v>
      </c>
      <c r="B114">
        <v>2016</v>
      </c>
      <c r="C114" t="s">
        <v>35</v>
      </c>
      <c r="D114" t="str">
        <f>CONCATENATE(All_India_Index_Upto_April23__1[[#This Row],[Month]],"-",All_India_Index_Upto_April23__1[[#This Row],[Year]])</f>
        <v>February-2016</v>
      </c>
      <c r="E114" t="str">
        <f>IF(All_India_Index_Upto_April23__1[[#This Row],[Year]]&lt;2019,"Pre-covid","Post-covid")</f>
        <v>Pre-covid</v>
      </c>
      <c r="F114">
        <v>124.8</v>
      </c>
      <c r="G114">
        <v>135.1</v>
      </c>
      <c r="H114">
        <v>130.30000000000001</v>
      </c>
      <c r="I114">
        <v>129.6</v>
      </c>
      <c r="J114">
        <v>108.4</v>
      </c>
      <c r="K114">
        <v>118.6</v>
      </c>
      <c r="L114">
        <v>129.19999999999999</v>
      </c>
      <c r="M114">
        <v>176.4</v>
      </c>
      <c r="N114">
        <v>99.1</v>
      </c>
      <c r="O114">
        <v>139.69999999999999</v>
      </c>
      <c r="P114">
        <v>120.6</v>
      </c>
      <c r="Q114">
        <v>135.19999999999999</v>
      </c>
      <c r="R114">
        <v>129.1</v>
      </c>
      <c r="S114">
        <v>140</v>
      </c>
      <c r="T114">
        <v>126.2</v>
      </c>
      <c r="U114">
        <v>120.1</v>
      </c>
      <c r="V114">
        <v>125.3</v>
      </c>
      <c r="W114" t="s">
        <v>128</v>
      </c>
      <c r="X114">
        <v>116</v>
      </c>
      <c r="Y114">
        <v>121.8</v>
      </c>
      <c r="Z114">
        <v>119.5</v>
      </c>
      <c r="AA114">
        <v>109.1</v>
      </c>
      <c r="AB114">
        <v>118.8</v>
      </c>
      <c r="AC114">
        <v>126.3</v>
      </c>
      <c r="AD114">
        <v>116.2</v>
      </c>
      <c r="AE114">
        <v>117.2</v>
      </c>
      <c r="AF114">
        <v>123.8</v>
      </c>
    </row>
    <row r="115" spans="1:32" x14ac:dyDescent="0.3">
      <c r="A115" t="s">
        <v>34</v>
      </c>
      <c r="B115">
        <v>2016</v>
      </c>
      <c r="C115" t="s">
        <v>35</v>
      </c>
      <c r="D115" t="str">
        <f>CONCATENATE(All_India_Index_Upto_April23__1[[#This Row],[Month]],"-",All_India_Index_Upto_April23__1[[#This Row],[Year]])</f>
        <v>February-2016</v>
      </c>
      <c r="E115" t="str">
        <f>IF(All_India_Index_Upto_April23__1[[#This Row],[Year]]&lt;2019,"Pre-covid","Post-covid")</f>
        <v>Pre-covid</v>
      </c>
      <c r="F115">
        <v>126.4</v>
      </c>
      <c r="G115">
        <v>134.19999999999999</v>
      </c>
      <c r="H115">
        <v>128.69999999999999</v>
      </c>
      <c r="I115">
        <v>130.30000000000001</v>
      </c>
      <c r="J115">
        <v>114.8</v>
      </c>
      <c r="K115">
        <v>124.9</v>
      </c>
      <c r="L115">
        <v>130.30000000000001</v>
      </c>
      <c r="M115">
        <v>167.4</v>
      </c>
      <c r="N115">
        <v>98.8</v>
      </c>
      <c r="O115">
        <v>133.6</v>
      </c>
      <c r="P115">
        <v>123</v>
      </c>
      <c r="Q115">
        <v>135.80000000000001</v>
      </c>
      <c r="R115">
        <v>129.9</v>
      </c>
      <c r="S115">
        <v>135.9</v>
      </c>
      <c r="T115">
        <v>130.9</v>
      </c>
      <c r="U115">
        <v>125.8</v>
      </c>
      <c r="V115">
        <v>130.19999999999999</v>
      </c>
      <c r="W115" t="s">
        <v>128</v>
      </c>
      <c r="X115">
        <v>123.1</v>
      </c>
      <c r="Y115">
        <v>124.6</v>
      </c>
      <c r="Z115">
        <v>122.5</v>
      </c>
      <c r="AA115">
        <v>111.4</v>
      </c>
      <c r="AB115">
        <v>120.3</v>
      </c>
      <c r="AC115">
        <v>126.6</v>
      </c>
      <c r="AD115">
        <v>116.6</v>
      </c>
      <c r="AE115">
        <v>119.1</v>
      </c>
      <c r="AF115">
        <v>126</v>
      </c>
    </row>
    <row r="116" spans="1:32" x14ac:dyDescent="0.3">
      <c r="A116" t="s">
        <v>30</v>
      </c>
      <c r="B116">
        <v>2016</v>
      </c>
      <c r="C116" t="s">
        <v>36</v>
      </c>
      <c r="D116" t="str">
        <f>CONCATENATE(All_India_Index_Upto_April23__1[[#This Row],[Month]],"-",All_India_Index_Upto_April23__1[[#This Row],[Year]])</f>
        <v>March-2016</v>
      </c>
      <c r="E116" t="str">
        <f>IF(All_India_Index_Upto_April23__1[[#This Row],[Year]]&lt;2019,"Pre-covid","Post-covid")</f>
        <v>Pre-covid</v>
      </c>
      <c r="F116">
        <v>127.3</v>
      </c>
      <c r="G116">
        <v>134.4</v>
      </c>
      <c r="H116">
        <v>125.1</v>
      </c>
      <c r="I116">
        <v>130.5</v>
      </c>
      <c r="J116">
        <v>118.3</v>
      </c>
      <c r="K116">
        <v>131.69999999999999</v>
      </c>
      <c r="L116">
        <v>130.69999999999999</v>
      </c>
      <c r="M116">
        <v>161.19999999999999</v>
      </c>
      <c r="N116">
        <v>100.4</v>
      </c>
      <c r="O116">
        <v>130.80000000000001</v>
      </c>
      <c r="P116">
        <v>124.9</v>
      </c>
      <c r="Q116">
        <v>137</v>
      </c>
      <c r="R116">
        <v>130.4</v>
      </c>
      <c r="S116">
        <v>135</v>
      </c>
      <c r="T116">
        <v>134.4</v>
      </c>
      <c r="U116">
        <v>130.19999999999999</v>
      </c>
      <c r="V116">
        <v>133.80000000000001</v>
      </c>
      <c r="W116" s="36" t="s">
        <v>32</v>
      </c>
      <c r="X116">
        <v>127</v>
      </c>
      <c r="Y116">
        <v>127.7</v>
      </c>
      <c r="Z116">
        <v>124.8</v>
      </c>
      <c r="AA116">
        <v>113.6</v>
      </c>
      <c r="AB116">
        <v>122.5</v>
      </c>
      <c r="AC116">
        <v>127.5</v>
      </c>
      <c r="AD116">
        <v>117.4</v>
      </c>
      <c r="AE116">
        <v>121.1</v>
      </c>
      <c r="AF116">
        <v>128</v>
      </c>
    </row>
    <row r="117" spans="1:32" x14ac:dyDescent="0.3">
      <c r="A117" t="s">
        <v>33</v>
      </c>
      <c r="B117">
        <v>2016</v>
      </c>
      <c r="C117" t="s">
        <v>36</v>
      </c>
      <c r="D117" t="str">
        <f>CONCATENATE(All_India_Index_Upto_April23__1[[#This Row],[Month]],"-",All_India_Index_Upto_April23__1[[#This Row],[Year]])</f>
        <v>March-2016</v>
      </c>
      <c r="E117" t="str">
        <f>IF(All_India_Index_Upto_April23__1[[#This Row],[Year]]&lt;2019,"Pre-covid","Post-covid")</f>
        <v>Pre-covid</v>
      </c>
      <c r="F117">
        <v>124.8</v>
      </c>
      <c r="G117">
        <v>136.30000000000001</v>
      </c>
      <c r="H117">
        <v>123.7</v>
      </c>
      <c r="I117">
        <v>129.69999999999999</v>
      </c>
      <c r="J117">
        <v>107.9</v>
      </c>
      <c r="K117">
        <v>119.9</v>
      </c>
      <c r="L117">
        <v>128.1</v>
      </c>
      <c r="M117">
        <v>170.3</v>
      </c>
      <c r="N117">
        <v>101.8</v>
      </c>
      <c r="O117">
        <v>140.1</v>
      </c>
      <c r="P117">
        <v>120.7</v>
      </c>
      <c r="Q117">
        <v>135.4</v>
      </c>
      <c r="R117">
        <v>128.9</v>
      </c>
      <c r="S117">
        <v>140.6</v>
      </c>
      <c r="T117">
        <v>126.4</v>
      </c>
      <c r="U117">
        <v>120.3</v>
      </c>
      <c r="V117">
        <v>125.5</v>
      </c>
      <c r="W117" t="s">
        <v>129</v>
      </c>
      <c r="X117">
        <v>114.8</v>
      </c>
      <c r="Y117">
        <v>122.3</v>
      </c>
      <c r="Z117">
        <v>119.7</v>
      </c>
      <c r="AA117">
        <v>108.5</v>
      </c>
      <c r="AB117">
        <v>119.1</v>
      </c>
      <c r="AC117">
        <v>126.4</v>
      </c>
      <c r="AD117">
        <v>117.1</v>
      </c>
      <c r="AE117">
        <v>117.3</v>
      </c>
      <c r="AF117">
        <v>123.8</v>
      </c>
    </row>
    <row r="118" spans="1:32" x14ac:dyDescent="0.3">
      <c r="A118" t="s">
        <v>34</v>
      </c>
      <c r="B118">
        <v>2016</v>
      </c>
      <c r="C118" t="s">
        <v>36</v>
      </c>
      <c r="D118" t="str">
        <f>CONCATENATE(All_India_Index_Upto_April23__1[[#This Row],[Month]],"-",All_India_Index_Upto_April23__1[[#This Row],[Year]])</f>
        <v>March-2016</v>
      </c>
      <c r="E118" t="str">
        <f>IF(All_India_Index_Upto_April23__1[[#This Row],[Year]]&lt;2019,"Pre-covid","Post-covid")</f>
        <v>Pre-covid</v>
      </c>
      <c r="F118">
        <v>126.5</v>
      </c>
      <c r="G118">
        <v>135.1</v>
      </c>
      <c r="H118">
        <v>124.6</v>
      </c>
      <c r="I118">
        <v>130.19999999999999</v>
      </c>
      <c r="J118">
        <v>114.5</v>
      </c>
      <c r="K118">
        <v>126.2</v>
      </c>
      <c r="L118">
        <v>129.80000000000001</v>
      </c>
      <c r="M118">
        <v>164.3</v>
      </c>
      <c r="N118">
        <v>100.9</v>
      </c>
      <c r="O118">
        <v>133.9</v>
      </c>
      <c r="P118">
        <v>123.1</v>
      </c>
      <c r="Q118">
        <v>136.30000000000001</v>
      </c>
      <c r="R118">
        <v>129.80000000000001</v>
      </c>
      <c r="S118">
        <v>136.5</v>
      </c>
      <c r="T118">
        <v>131.30000000000001</v>
      </c>
      <c r="U118">
        <v>126.1</v>
      </c>
      <c r="V118">
        <v>130.5</v>
      </c>
      <c r="W118" t="s">
        <v>129</v>
      </c>
      <c r="X118">
        <v>122.4</v>
      </c>
      <c r="Y118">
        <v>125.1</v>
      </c>
      <c r="Z118">
        <v>122.9</v>
      </c>
      <c r="AA118">
        <v>110.9</v>
      </c>
      <c r="AB118">
        <v>120.6</v>
      </c>
      <c r="AC118">
        <v>126.9</v>
      </c>
      <c r="AD118">
        <v>117.3</v>
      </c>
      <c r="AE118">
        <v>119.3</v>
      </c>
      <c r="AF118">
        <v>126</v>
      </c>
    </row>
    <row r="119" spans="1:32" x14ac:dyDescent="0.3">
      <c r="A119" t="s">
        <v>30</v>
      </c>
      <c r="B119">
        <v>2016</v>
      </c>
      <c r="C119" t="s">
        <v>37</v>
      </c>
      <c r="D119" t="str">
        <f>CONCATENATE(All_India_Index_Upto_April23__1[[#This Row],[Month]],"-",All_India_Index_Upto_April23__1[[#This Row],[Year]])</f>
        <v>April-2016</v>
      </c>
      <c r="E119" t="str">
        <f>IF(All_India_Index_Upto_April23__1[[#This Row],[Year]]&lt;2019,"Pre-covid","Post-covid")</f>
        <v>Pre-covid</v>
      </c>
      <c r="F119">
        <v>127.4</v>
      </c>
      <c r="G119">
        <v>135.4</v>
      </c>
      <c r="H119">
        <v>123.4</v>
      </c>
      <c r="I119">
        <v>131.30000000000001</v>
      </c>
      <c r="J119">
        <v>118.2</v>
      </c>
      <c r="K119">
        <v>138.1</v>
      </c>
      <c r="L119">
        <v>134.1</v>
      </c>
      <c r="M119">
        <v>162.69999999999999</v>
      </c>
      <c r="N119">
        <v>105</v>
      </c>
      <c r="O119">
        <v>131.4</v>
      </c>
      <c r="P119">
        <v>125.4</v>
      </c>
      <c r="Q119">
        <v>137.4</v>
      </c>
      <c r="R119">
        <v>131.80000000000001</v>
      </c>
      <c r="S119">
        <v>135.5</v>
      </c>
      <c r="T119">
        <v>135</v>
      </c>
      <c r="U119">
        <v>130.6</v>
      </c>
      <c r="V119">
        <v>134.4</v>
      </c>
      <c r="W119" s="36" t="s">
        <v>32</v>
      </c>
      <c r="X119">
        <v>127</v>
      </c>
      <c r="Y119">
        <v>128</v>
      </c>
      <c r="Z119">
        <v>125.2</v>
      </c>
      <c r="AA119">
        <v>114.4</v>
      </c>
      <c r="AB119">
        <v>123.2</v>
      </c>
      <c r="AC119">
        <v>127.9</v>
      </c>
      <c r="AD119">
        <v>118.4</v>
      </c>
      <c r="AE119">
        <v>121.7</v>
      </c>
      <c r="AF119">
        <v>129</v>
      </c>
    </row>
    <row r="120" spans="1:32" x14ac:dyDescent="0.3">
      <c r="A120" t="s">
        <v>33</v>
      </c>
      <c r="B120">
        <v>2016</v>
      </c>
      <c r="C120" t="s">
        <v>37</v>
      </c>
      <c r="D120" t="str">
        <f>CONCATENATE(All_India_Index_Upto_April23__1[[#This Row],[Month]],"-",All_India_Index_Upto_April23__1[[#This Row],[Year]])</f>
        <v>April-2016</v>
      </c>
      <c r="E120" t="str">
        <f>IF(All_India_Index_Upto_April23__1[[#This Row],[Year]]&lt;2019,"Pre-covid","Post-covid")</f>
        <v>Pre-covid</v>
      </c>
      <c r="F120">
        <v>124.9</v>
      </c>
      <c r="G120">
        <v>139.30000000000001</v>
      </c>
      <c r="H120">
        <v>119.9</v>
      </c>
      <c r="I120">
        <v>130.19999999999999</v>
      </c>
      <c r="J120">
        <v>108.9</v>
      </c>
      <c r="K120">
        <v>131.1</v>
      </c>
      <c r="L120">
        <v>136.80000000000001</v>
      </c>
      <c r="M120">
        <v>176.9</v>
      </c>
      <c r="N120">
        <v>109.1</v>
      </c>
      <c r="O120">
        <v>140.4</v>
      </c>
      <c r="P120">
        <v>121.1</v>
      </c>
      <c r="Q120">
        <v>135.9</v>
      </c>
      <c r="R120">
        <v>131.80000000000001</v>
      </c>
      <c r="S120">
        <v>141.5</v>
      </c>
      <c r="T120">
        <v>126.8</v>
      </c>
      <c r="U120">
        <v>120.5</v>
      </c>
      <c r="V120">
        <v>125.8</v>
      </c>
      <c r="W120" t="s">
        <v>130</v>
      </c>
      <c r="X120">
        <v>114.6</v>
      </c>
      <c r="Y120">
        <v>122.8</v>
      </c>
      <c r="Z120">
        <v>120</v>
      </c>
      <c r="AA120">
        <v>110</v>
      </c>
      <c r="AB120">
        <v>119.5</v>
      </c>
      <c r="AC120">
        <v>127.6</v>
      </c>
      <c r="AD120">
        <v>117.6</v>
      </c>
      <c r="AE120">
        <v>118.2</v>
      </c>
      <c r="AF120">
        <v>125.3</v>
      </c>
    </row>
    <row r="121" spans="1:32" x14ac:dyDescent="0.3">
      <c r="A121" t="s">
        <v>34</v>
      </c>
      <c r="B121">
        <v>2016</v>
      </c>
      <c r="C121" t="s">
        <v>37</v>
      </c>
      <c r="D121" t="str">
        <f>CONCATENATE(All_India_Index_Upto_April23__1[[#This Row],[Month]],"-",All_India_Index_Upto_April23__1[[#This Row],[Year]])</f>
        <v>April-2016</v>
      </c>
      <c r="E121" t="str">
        <f>IF(All_India_Index_Upto_April23__1[[#This Row],[Year]]&lt;2019,"Pre-covid","Post-covid")</f>
        <v>Pre-covid</v>
      </c>
      <c r="F121">
        <v>126.6</v>
      </c>
      <c r="G121">
        <v>136.80000000000001</v>
      </c>
      <c r="H121">
        <v>122</v>
      </c>
      <c r="I121">
        <v>130.9</v>
      </c>
      <c r="J121">
        <v>114.8</v>
      </c>
      <c r="K121">
        <v>134.80000000000001</v>
      </c>
      <c r="L121">
        <v>135</v>
      </c>
      <c r="M121">
        <v>167.5</v>
      </c>
      <c r="N121">
        <v>106.4</v>
      </c>
      <c r="O121">
        <v>134.4</v>
      </c>
      <c r="P121">
        <v>123.6</v>
      </c>
      <c r="Q121">
        <v>136.69999999999999</v>
      </c>
      <c r="R121">
        <v>131.80000000000001</v>
      </c>
      <c r="S121">
        <v>137.1</v>
      </c>
      <c r="T121">
        <v>131.80000000000001</v>
      </c>
      <c r="U121">
        <v>126.4</v>
      </c>
      <c r="V121">
        <v>131</v>
      </c>
      <c r="W121" t="s">
        <v>130</v>
      </c>
      <c r="X121">
        <v>122.3</v>
      </c>
      <c r="Y121">
        <v>125.5</v>
      </c>
      <c r="Z121">
        <v>123.2</v>
      </c>
      <c r="AA121">
        <v>112.1</v>
      </c>
      <c r="AB121">
        <v>121.1</v>
      </c>
      <c r="AC121">
        <v>127.7</v>
      </c>
      <c r="AD121">
        <v>118.1</v>
      </c>
      <c r="AE121">
        <v>120</v>
      </c>
      <c r="AF121">
        <v>127.3</v>
      </c>
    </row>
    <row r="122" spans="1:32" x14ac:dyDescent="0.3">
      <c r="A122" t="s">
        <v>30</v>
      </c>
      <c r="B122">
        <v>2016</v>
      </c>
      <c r="C122" t="s">
        <v>38</v>
      </c>
      <c r="D122" t="str">
        <f>CONCATENATE(All_India_Index_Upto_April23__1[[#This Row],[Month]],"-",All_India_Index_Upto_April23__1[[#This Row],[Year]])</f>
        <v>May-2016</v>
      </c>
      <c r="E122" t="str">
        <f>IF(All_India_Index_Upto_April23__1[[#This Row],[Year]]&lt;2019,"Pre-covid","Post-covid")</f>
        <v>Pre-covid</v>
      </c>
      <c r="F122">
        <v>127.6</v>
      </c>
      <c r="G122">
        <v>137.5</v>
      </c>
      <c r="H122">
        <v>124.4</v>
      </c>
      <c r="I122">
        <v>132.4</v>
      </c>
      <c r="J122">
        <v>118.2</v>
      </c>
      <c r="K122">
        <v>138.1</v>
      </c>
      <c r="L122">
        <v>141.80000000000001</v>
      </c>
      <c r="M122">
        <v>166</v>
      </c>
      <c r="N122">
        <v>107.5</v>
      </c>
      <c r="O122">
        <v>132.19999999999999</v>
      </c>
      <c r="P122">
        <v>126.1</v>
      </c>
      <c r="Q122">
        <v>138.30000000000001</v>
      </c>
      <c r="R122">
        <v>133.6</v>
      </c>
      <c r="S122">
        <v>136</v>
      </c>
      <c r="T122">
        <v>135.4</v>
      </c>
      <c r="U122">
        <v>131.1</v>
      </c>
      <c r="V122">
        <v>134.80000000000001</v>
      </c>
      <c r="W122" s="36" t="s">
        <v>32</v>
      </c>
      <c r="X122">
        <v>127.4</v>
      </c>
      <c r="Y122">
        <v>128.5</v>
      </c>
      <c r="Z122">
        <v>125.8</v>
      </c>
      <c r="AA122">
        <v>115.1</v>
      </c>
      <c r="AB122">
        <v>123.6</v>
      </c>
      <c r="AC122">
        <v>129.1</v>
      </c>
      <c r="AD122">
        <v>119.7</v>
      </c>
      <c r="AE122">
        <v>122.5</v>
      </c>
      <c r="AF122">
        <v>130.30000000000001</v>
      </c>
    </row>
    <row r="123" spans="1:32" x14ac:dyDescent="0.3">
      <c r="A123" t="s">
        <v>33</v>
      </c>
      <c r="B123">
        <v>2016</v>
      </c>
      <c r="C123" t="s">
        <v>38</v>
      </c>
      <c r="D123" t="str">
        <f>CONCATENATE(All_India_Index_Upto_April23__1[[#This Row],[Month]],"-",All_India_Index_Upto_April23__1[[#This Row],[Year]])</f>
        <v>May-2016</v>
      </c>
      <c r="E123" t="str">
        <f>IF(All_India_Index_Upto_April23__1[[#This Row],[Year]]&lt;2019,"Pre-covid","Post-covid")</f>
        <v>Pre-covid</v>
      </c>
      <c r="F123">
        <v>125</v>
      </c>
      <c r="G123">
        <v>142.1</v>
      </c>
      <c r="H123">
        <v>127</v>
      </c>
      <c r="I123">
        <v>130.4</v>
      </c>
      <c r="J123">
        <v>109.6</v>
      </c>
      <c r="K123">
        <v>133.5</v>
      </c>
      <c r="L123">
        <v>151.4</v>
      </c>
      <c r="M123">
        <v>182.8</v>
      </c>
      <c r="N123">
        <v>111.1</v>
      </c>
      <c r="O123">
        <v>141.5</v>
      </c>
      <c r="P123">
        <v>121.5</v>
      </c>
      <c r="Q123">
        <v>136.30000000000001</v>
      </c>
      <c r="R123">
        <v>134.6</v>
      </c>
      <c r="S123">
        <v>142.19999999999999</v>
      </c>
      <c r="T123">
        <v>127.2</v>
      </c>
      <c r="U123">
        <v>120.7</v>
      </c>
      <c r="V123">
        <v>126.2</v>
      </c>
      <c r="W123" t="s">
        <v>131</v>
      </c>
      <c r="X123">
        <v>115</v>
      </c>
      <c r="Y123">
        <v>123.2</v>
      </c>
      <c r="Z123">
        <v>120.3</v>
      </c>
      <c r="AA123">
        <v>110.7</v>
      </c>
      <c r="AB123">
        <v>119.8</v>
      </c>
      <c r="AC123">
        <v>128</v>
      </c>
      <c r="AD123">
        <v>118.5</v>
      </c>
      <c r="AE123">
        <v>118.7</v>
      </c>
      <c r="AF123">
        <v>126.6</v>
      </c>
    </row>
    <row r="124" spans="1:32" x14ac:dyDescent="0.3">
      <c r="A124" t="s">
        <v>34</v>
      </c>
      <c r="B124">
        <v>2016</v>
      </c>
      <c r="C124" t="s">
        <v>38</v>
      </c>
      <c r="D124" t="str">
        <f>CONCATENATE(All_India_Index_Upto_April23__1[[#This Row],[Month]],"-",All_India_Index_Upto_April23__1[[#This Row],[Year]])</f>
        <v>May-2016</v>
      </c>
      <c r="E124" t="str">
        <f>IF(All_India_Index_Upto_April23__1[[#This Row],[Year]]&lt;2019,"Pre-covid","Post-covid")</f>
        <v>Pre-covid</v>
      </c>
      <c r="F124">
        <v>126.8</v>
      </c>
      <c r="G124">
        <v>139.1</v>
      </c>
      <c r="H124">
        <v>125.4</v>
      </c>
      <c r="I124">
        <v>131.69999999999999</v>
      </c>
      <c r="J124">
        <v>115</v>
      </c>
      <c r="K124">
        <v>136</v>
      </c>
      <c r="L124">
        <v>145.1</v>
      </c>
      <c r="M124">
        <v>171.7</v>
      </c>
      <c r="N124">
        <v>108.7</v>
      </c>
      <c r="O124">
        <v>135.30000000000001</v>
      </c>
      <c r="P124">
        <v>124.2</v>
      </c>
      <c r="Q124">
        <v>137.4</v>
      </c>
      <c r="R124">
        <v>134</v>
      </c>
      <c r="S124">
        <v>137.69999999999999</v>
      </c>
      <c r="T124">
        <v>132.19999999999999</v>
      </c>
      <c r="U124">
        <v>126.8</v>
      </c>
      <c r="V124">
        <v>131.4</v>
      </c>
      <c r="W124" t="s">
        <v>131</v>
      </c>
      <c r="X124">
        <v>122.7</v>
      </c>
      <c r="Y124">
        <v>126</v>
      </c>
      <c r="Z124">
        <v>123.7</v>
      </c>
      <c r="AA124">
        <v>112.8</v>
      </c>
      <c r="AB124">
        <v>121.5</v>
      </c>
      <c r="AC124">
        <v>128.5</v>
      </c>
      <c r="AD124">
        <v>119.2</v>
      </c>
      <c r="AE124">
        <v>120.7</v>
      </c>
      <c r="AF124">
        <v>128.6</v>
      </c>
    </row>
    <row r="125" spans="1:32" x14ac:dyDescent="0.3">
      <c r="A125" t="s">
        <v>30</v>
      </c>
      <c r="B125">
        <v>2016</v>
      </c>
      <c r="C125" t="s">
        <v>39</v>
      </c>
      <c r="D125" t="str">
        <f>CONCATENATE(All_India_Index_Upto_April23__1[[#This Row],[Month]],"-",All_India_Index_Upto_April23__1[[#This Row],[Year]])</f>
        <v>June-2016</v>
      </c>
      <c r="E125" t="str">
        <f>IF(All_India_Index_Upto_April23__1[[#This Row],[Year]]&lt;2019,"Pre-covid","Post-covid")</f>
        <v>Pre-covid</v>
      </c>
      <c r="F125">
        <v>128.6</v>
      </c>
      <c r="G125">
        <v>138.6</v>
      </c>
      <c r="H125">
        <v>126.6</v>
      </c>
      <c r="I125">
        <v>133.6</v>
      </c>
      <c r="J125">
        <v>118.6</v>
      </c>
      <c r="K125">
        <v>137.4</v>
      </c>
      <c r="L125">
        <v>152.5</v>
      </c>
      <c r="M125">
        <v>169.2</v>
      </c>
      <c r="N125">
        <v>108.8</v>
      </c>
      <c r="O125">
        <v>133.1</v>
      </c>
      <c r="P125">
        <v>126.4</v>
      </c>
      <c r="Q125">
        <v>139.19999999999999</v>
      </c>
      <c r="R125">
        <v>136</v>
      </c>
      <c r="S125">
        <v>137.19999999999999</v>
      </c>
      <c r="T125">
        <v>136.30000000000001</v>
      </c>
      <c r="U125">
        <v>131.6</v>
      </c>
      <c r="V125">
        <v>135.6</v>
      </c>
      <c r="W125" s="36" t="s">
        <v>32</v>
      </c>
      <c r="X125">
        <v>128</v>
      </c>
      <c r="Y125">
        <v>129.30000000000001</v>
      </c>
      <c r="Z125">
        <v>126.2</v>
      </c>
      <c r="AA125">
        <v>116.3</v>
      </c>
      <c r="AB125">
        <v>124.1</v>
      </c>
      <c r="AC125">
        <v>130.19999999999999</v>
      </c>
      <c r="AD125">
        <v>119.9</v>
      </c>
      <c r="AE125">
        <v>123.3</v>
      </c>
      <c r="AF125">
        <v>131.9</v>
      </c>
    </row>
    <row r="126" spans="1:32" x14ac:dyDescent="0.3">
      <c r="A126" t="s">
        <v>33</v>
      </c>
      <c r="B126">
        <v>2016</v>
      </c>
      <c r="C126" t="s">
        <v>39</v>
      </c>
      <c r="D126" t="str">
        <f>CONCATENATE(All_India_Index_Upto_April23__1[[#This Row],[Month]],"-",All_India_Index_Upto_April23__1[[#This Row],[Year]])</f>
        <v>June-2016</v>
      </c>
      <c r="E126" t="str">
        <f>IF(All_India_Index_Upto_April23__1[[#This Row],[Year]]&lt;2019,"Pre-covid","Post-covid")</f>
        <v>Pre-covid</v>
      </c>
      <c r="F126">
        <v>125.9</v>
      </c>
      <c r="G126">
        <v>143.9</v>
      </c>
      <c r="H126">
        <v>130.9</v>
      </c>
      <c r="I126">
        <v>131</v>
      </c>
      <c r="J126">
        <v>110.2</v>
      </c>
      <c r="K126">
        <v>135.5</v>
      </c>
      <c r="L126">
        <v>173.7</v>
      </c>
      <c r="M126">
        <v>184.4</v>
      </c>
      <c r="N126">
        <v>112</v>
      </c>
      <c r="O126">
        <v>142.80000000000001</v>
      </c>
      <c r="P126">
        <v>121.6</v>
      </c>
      <c r="Q126">
        <v>136.9</v>
      </c>
      <c r="R126">
        <v>138.19999999999999</v>
      </c>
      <c r="S126">
        <v>142.69999999999999</v>
      </c>
      <c r="T126">
        <v>127.6</v>
      </c>
      <c r="U126">
        <v>121.1</v>
      </c>
      <c r="V126">
        <v>126.6</v>
      </c>
      <c r="W126" t="s">
        <v>132</v>
      </c>
      <c r="X126">
        <v>115.5</v>
      </c>
      <c r="Y126">
        <v>123.2</v>
      </c>
      <c r="Z126">
        <v>120.6</v>
      </c>
      <c r="AA126">
        <v>112.3</v>
      </c>
      <c r="AB126">
        <v>119.9</v>
      </c>
      <c r="AC126">
        <v>129.30000000000001</v>
      </c>
      <c r="AD126">
        <v>118.8</v>
      </c>
      <c r="AE126">
        <v>119.6</v>
      </c>
      <c r="AF126">
        <v>128.1</v>
      </c>
    </row>
    <row r="127" spans="1:32" x14ac:dyDescent="0.3">
      <c r="A127" t="s">
        <v>34</v>
      </c>
      <c r="B127">
        <v>2016</v>
      </c>
      <c r="C127" t="s">
        <v>39</v>
      </c>
      <c r="D127" t="str">
        <f>CONCATENATE(All_India_Index_Upto_April23__1[[#This Row],[Month]],"-",All_India_Index_Upto_April23__1[[#This Row],[Year]])</f>
        <v>June-2016</v>
      </c>
      <c r="E127" t="str">
        <f>IF(All_India_Index_Upto_April23__1[[#This Row],[Year]]&lt;2019,"Pre-covid","Post-covid")</f>
        <v>Pre-covid</v>
      </c>
      <c r="F127">
        <v>127.7</v>
      </c>
      <c r="G127">
        <v>140.5</v>
      </c>
      <c r="H127">
        <v>128.30000000000001</v>
      </c>
      <c r="I127">
        <v>132.6</v>
      </c>
      <c r="J127">
        <v>115.5</v>
      </c>
      <c r="K127">
        <v>136.5</v>
      </c>
      <c r="L127">
        <v>159.69999999999999</v>
      </c>
      <c r="M127">
        <v>174.3</v>
      </c>
      <c r="N127">
        <v>109.9</v>
      </c>
      <c r="O127">
        <v>136.30000000000001</v>
      </c>
      <c r="P127">
        <v>124.4</v>
      </c>
      <c r="Q127">
        <v>138.1</v>
      </c>
      <c r="R127">
        <v>136.80000000000001</v>
      </c>
      <c r="S127">
        <v>138.69999999999999</v>
      </c>
      <c r="T127">
        <v>132.9</v>
      </c>
      <c r="U127">
        <v>127.2</v>
      </c>
      <c r="V127">
        <v>132</v>
      </c>
      <c r="W127" t="s">
        <v>132</v>
      </c>
      <c r="X127">
        <v>123.3</v>
      </c>
      <c r="Y127">
        <v>126.4</v>
      </c>
      <c r="Z127">
        <v>124.1</v>
      </c>
      <c r="AA127">
        <v>114.2</v>
      </c>
      <c r="AB127">
        <v>121.7</v>
      </c>
      <c r="AC127">
        <v>129.69999999999999</v>
      </c>
      <c r="AD127">
        <v>119.4</v>
      </c>
      <c r="AE127">
        <v>121.5</v>
      </c>
      <c r="AF127">
        <v>130.1</v>
      </c>
    </row>
    <row r="128" spans="1:32" x14ac:dyDescent="0.3">
      <c r="A128" t="s">
        <v>30</v>
      </c>
      <c r="B128">
        <v>2016</v>
      </c>
      <c r="C128" t="s">
        <v>40</v>
      </c>
      <c r="D128" t="str">
        <f>CONCATENATE(All_India_Index_Upto_April23__1[[#This Row],[Month]],"-",All_India_Index_Upto_April23__1[[#This Row],[Year]])</f>
        <v>July-2016</v>
      </c>
      <c r="E128" t="str">
        <f>IF(All_India_Index_Upto_April23__1[[#This Row],[Year]]&lt;2019,"Pre-covid","Post-covid")</f>
        <v>Pre-covid</v>
      </c>
      <c r="F128">
        <v>129.30000000000001</v>
      </c>
      <c r="G128">
        <v>139.5</v>
      </c>
      <c r="H128">
        <v>129.6</v>
      </c>
      <c r="I128">
        <v>134.5</v>
      </c>
      <c r="J128">
        <v>119.5</v>
      </c>
      <c r="K128">
        <v>138.5</v>
      </c>
      <c r="L128">
        <v>158.19999999999999</v>
      </c>
      <c r="M128">
        <v>171.8</v>
      </c>
      <c r="N128">
        <v>110.3</v>
      </c>
      <c r="O128">
        <v>134.30000000000001</v>
      </c>
      <c r="P128">
        <v>127.3</v>
      </c>
      <c r="Q128">
        <v>139.9</v>
      </c>
      <c r="R128">
        <v>137.6</v>
      </c>
      <c r="S128">
        <v>138</v>
      </c>
      <c r="T128">
        <v>137.19999999999999</v>
      </c>
      <c r="U128">
        <v>132.19999999999999</v>
      </c>
      <c r="V128">
        <v>136.5</v>
      </c>
      <c r="W128" s="36" t="s">
        <v>32</v>
      </c>
      <c r="X128">
        <v>128.19999999999999</v>
      </c>
      <c r="Y128">
        <v>130</v>
      </c>
      <c r="Z128">
        <v>126.7</v>
      </c>
      <c r="AA128">
        <v>116.4</v>
      </c>
      <c r="AB128">
        <v>125.2</v>
      </c>
      <c r="AC128">
        <v>130.80000000000001</v>
      </c>
      <c r="AD128">
        <v>120.9</v>
      </c>
      <c r="AE128">
        <v>123.8</v>
      </c>
      <c r="AF128">
        <v>133</v>
      </c>
    </row>
    <row r="129" spans="1:32" x14ac:dyDescent="0.3">
      <c r="A129" t="s">
        <v>33</v>
      </c>
      <c r="B129">
        <v>2016</v>
      </c>
      <c r="C129" t="s">
        <v>40</v>
      </c>
      <c r="D129" t="str">
        <f>CONCATENATE(All_India_Index_Upto_April23__1[[#This Row],[Month]],"-",All_India_Index_Upto_April23__1[[#This Row],[Year]])</f>
        <v>July-2016</v>
      </c>
      <c r="E129" t="str">
        <f>IF(All_India_Index_Upto_April23__1[[#This Row],[Year]]&lt;2019,"Pre-covid","Post-covid")</f>
        <v>Pre-covid</v>
      </c>
      <c r="F129">
        <v>126.8</v>
      </c>
      <c r="G129">
        <v>144.19999999999999</v>
      </c>
      <c r="H129">
        <v>136.6</v>
      </c>
      <c r="I129">
        <v>131.80000000000001</v>
      </c>
      <c r="J129">
        <v>111</v>
      </c>
      <c r="K129">
        <v>137</v>
      </c>
      <c r="L129">
        <v>179.5</v>
      </c>
      <c r="M129">
        <v>188.4</v>
      </c>
      <c r="N129">
        <v>113.3</v>
      </c>
      <c r="O129">
        <v>143.9</v>
      </c>
      <c r="P129">
        <v>121.7</v>
      </c>
      <c r="Q129">
        <v>137.5</v>
      </c>
      <c r="R129">
        <v>139.80000000000001</v>
      </c>
      <c r="S129">
        <v>142.9</v>
      </c>
      <c r="T129">
        <v>127.9</v>
      </c>
      <c r="U129">
        <v>121.1</v>
      </c>
      <c r="V129">
        <v>126.9</v>
      </c>
      <c r="W129" t="s">
        <v>133</v>
      </c>
      <c r="X129">
        <v>115.5</v>
      </c>
      <c r="Y129">
        <v>123.5</v>
      </c>
      <c r="Z129">
        <v>120.9</v>
      </c>
      <c r="AA129">
        <v>111.7</v>
      </c>
      <c r="AB129">
        <v>120.3</v>
      </c>
      <c r="AC129">
        <v>130.80000000000001</v>
      </c>
      <c r="AD129">
        <v>120</v>
      </c>
      <c r="AE129">
        <v>119.9</v>
      </c>
      <c r="AF129">
        <v>129</v>
      </c>
    </row>
    <row r="130" spans="1:32" x14ac:dyDescent="0.3">
      <c r="A130" t="s">
        <v>34</v>
      </c>
      <c r="B130">
        <v>2016</v>
      </c>
      <c r="C130" t="s">
        <v>40</v>
      </c>
      <c r="D130" t="str">
        <f>CONCATENATE(All_India_Index_Upto_April23__1[[#This Row],[Month]],"-",All_India_Index_Upto_April23__1[[#This Row],[Year]])</f>
        <v>July-2016</v>
      </c>
      <c r="E130" t="str">
        <f>IF(All_India_Index_Upto_April23__1[[#This Row],[Year]]&lt;2019,"Pre-covid","Post-covid")</f>
        <v>Pre-covid</v>
      </c>
      <c r="F130">
        <v>128.5</v>
      </c>
      <c r="G130">
        <v>141.19999999999999</v>
      </c>
      <c r="H130">
        <v>132.30000000000001</v>
      </c>
      <c r="I130">
        <v>133.5</v>
      </c>
      <c r="J130">
        <v>116.4</v>
      </c>
      <c r="K130">
        <v>137.80000000000001</v>
      </c>
      <c r="L130">
        <v>165.4</v>
      </c>
      <c r="M130">
        <v>177.4</v>
      </c>
      <c r="N130">
        <v>111.3</v>
      </c>
      <c r="O130">
        <v>137.5</v>
      </c>
      <c r="P130">
        <v>125</v>
      </c>
      <c r="Q130">
        <v>138.80000000000001</v>
      </c>
      <c r="R130">
        <v>138.4</v>
      </c>
      <c r="S130">
        <v>139.30000000000001</v>
      </c>
      <c r="T130">
        <v>133.5</v>
      </c>
      <c r="U130">
        <v>127.6</v>
      </c>
      <c r="V130">
        <v>132.69999999999999</v>
      </c>
      <c r="W130" t="s">
        <v>133</v>
      </c>
      <c r="X130">
        <v>123.4</v>
      </c>
      <c r="Y130">
        <v>126.9</v>
      </c>
      <c r="Z130">
        <v>124.5</v>
      </c>
      <c r="AA130">
        <v>113.9</v>
      </c>
      <c r="AB130">
        <v>122.4</v>
      </c>
      <c r="AC130">
        <v>130.80000000000001</v>
      </c>
      <c r="AD130">
        <v>120.5</v>
      </c>
      <c r="AE130">
        <v>121.9</v>
      </c>
      <c r="AF130">
        <v>131.1</v>
      </c>
    </row>
    <row r="131" spans="1:32" x14ac:dyDescent="0.3">
      <c r="A131" t="s">
        <v>30</v>
      </c>
      <c r="B131">
        <v>2016</v>
      </c>
      <c r="C131" t="s">
        <v>41</v>
      </c>
      <c r="D131" t="str">
        <f>CONCATENATE(All_India_Index_Upto_April23__1[[#This Row],[Month]],"-",All_India_Index_Upto_April23__1[[#This Row],[Year]])</f>
        <v>August-2016</v>
      </c>
      <c r="E131" t="str">
        <f>IF(All_India_Index_Upto_April23__1[[#This Row],[Year]]&lt;2019,"Pre-covid","Post-covid")</f>
        <v>Pre-covid</v>
      </c>
      <c r="F131">
        <v>130.1</v>
      </c>
      <c r="G131">
        <v>138.80000000000001</v>
      </c>
      <c r="H131">
        <v>130.30000000000001</v>
      </c>
      <c r="I131">
        <v>135.30000000000001</v>
      </c>
      <c r="J131">
        <v>119.9</v>
      </c>
      <c r="K131">
        <v>140.19999999999999</v>
      </c>
      <c r="L131">
        <v>156.9</v>
      </c>
      <c r="M131">
        <v>172.2</v>
      </c>
      <c r="N131">
        <v>112.1</v>
      </c>
      <c r="O131">
        <v>134.9</v>
      </c>
      <c r="P131">
        <v>128.1</v>
      </c>
      <c r="Q131">
        <v>140.69999999999999</v>
      </c>
      <c r="R131">
        <v>138</v>
      </c>
      <c r="S131">
        <v>138.9</v>
      </c>
      <c r="T131">
        <v>137.80000000000001</v>
      </c>
      <c r="U131">
        <v>133</v>
      </c>
      <c r="V131">
        <v>137.1</v>
      </c>
      <c r="W131" s="36" t="s">
        <v>32</v>
      </c>
      <c r="X131">
        <v>129.1</v>
      </c>
      <c r="Y131">
        <v>130.6</v>
      </c>
      <c r="Z131">
        <v>127</v>
      </c>
      <c r="AA131">
        <v>116</v>
      </c>
      <c r="AB131">
        <v>125.5</v>
      </c>
      <c r="AC131">
        <v>131.9</v>
      </c>
      <c r="AD131">
        <v>122</v>
      </c>
      <c r="AE131">
        <v>124.2</v>
      </c>
      <c r="AF131">
        <v>133.5</v>
      </c>
    </row>
    <row r="132" spans="1:32" x14ac:dyDescent="0.3">
      <c r="A132" t="s">
        <v>33</v>
      </c>
      <c r="B132">
        <v>2016</v>
      </c>
      <c r="C132" t="s">
        <v>41</v>
      </c>
      <c r="D132" t="str">
        <f>CONCATENATE(All_India_Index_Upto_April23__1[[#This Row],[Month]],"-",All_India_Index_Upto_April23__1[[#This Row],[Year]])</f>
        <v>August-2016</v>
      </c>
      <c r="E132" t="str">
        <f>IF(All_India_Index_Upto_April23__1[[#This Row],[Year]]&lt;2019,"Pre-covid","Post-covid")</f>
        <v>Pre-covid</v>
      </c>
      <c r="F132">
        <v>127.6</v>
      </c>
      <c r="G132">
        <v>140.30000000000001</v>
      </c>
      <c r="H132">
        <v>133.69999999999999</v>
      </c>
      <c r="I132">
        <v>132.19999999999999</v>
      </c>
      <c r="J132">
        <v>111.8</v>
      </c>
      <c r="K132">
        <v>135.80000000000001</v>
      </c>
      <c r="L132">
        <v>163.5</v>
      </c>
      <c r="M132">
        <v>182.3</v>
      </c>
      <c r="N132">
        <v>114.6</v>
      </c>
      <c r="O132">
        <v>144.6</v>
      </c>
      <c r="P132">
        <v>121.9</v>
      </c>
      <c r="Q132">
        <v>138.1</v>
      </c>
      <c r="R132">
        <v>137.6</v>
      </c>
      <c r="S132">
        <v>143.6</v>
      </c>
      <c r="T132">
        <v>128.30000000000001</v>
      </c>
      <c r="U132">
        <v>121.4</v>
      </c>
      <c r="V132">
        <v>127.3</v>
      </c>
      <c r="W132" t="s">
        <v>134</v>
      </c>
      <c r="X132">
        <v>114.7</v>
      </c>
      <c r="Y132">
        <v>123.9</v>
      </c>
      <c r="Z132">
        <v>121.2</v>
      </c>
      <c r="AA132">
        <v>110.4</v>
      </c>
      <c r="AB132">
        <v>120.6</v>
      </c>
      <c r="AC132">
        <v>131.5</v>
      </c>
      <c r="AD132">
        <v>120.9</v>
      </c>
      <c r="AE132">
        <v>119.9</v>
      </c>
      <c r="AF132">
        <v>128.4</v>
      </c>
    </row>
    <row r="133" spans="1:32" x14ac:dyDescent="0.3">
      <c r="A133" t="s">
        <v>34</v>
      </c>
      <c r="B133">
        <v>2016</v>
      </c>
      <c r="C133" t="s">
        <v>41</v>
      </c>
      <c r="D133" t="str">
        <f>CONCATENATE(All_India_Index_Upto_April23__1[[#This Row],[Month]],"-",All_India_Index_Upto_April23__1[[#This Row],[Year]])</f>
        <v>August-2016</v>
      </c>
      <c r="E133" t="str">
        <f>IF(All_India_Index_Upto_April23__1[[#This Row],[Year]]&lt;2019,"Pre-covid","Post-covid")</f>
        <v>Pre-covid</v>
      </c>
      <c r="F133">
        <v>129.30000000000001</v>
      </c>
      <c r="G133">
        <v>139.30000000000001</v>
      </c>
      <c r="H133">
        <v>131.6</v>
      </c>
      <c r="I133">
        <v>134.1</v>
      </c>
      <c r="J133">
        <v>116.9</v>
      </c>
      <c r="K133">
        <v>138.1</v>
      </c>
      <c r="L133">
        <v>159.1</v>
      </c>
      <c r="M133">
        <v>175.6</v>
      </c>
      <c r="N133">
        <v>112.9</v>
      </c>
      <c r="O133">
        <v>138.1</v>
      </c>
      <c r="P133">
        <v>125.5</v>
      </c>
      <c r="Q133">
        <v>139.5</v>
      </c>
      <c r="R133">
        <v>137.9</v>
      </c>
      <c r="S133">
        <v>140.19999999999999</v>
      </c>
      <c r="T133">
        <v>134.1</v>
      </c>
      <c r="U133">
        <v>128.19999999999999</v>
      </c>
      <c r="V133">
        <v>133.19999999999999</v>
      </c>
      <c r="W133" t="s">
        <v>134</v>
      </c>
      <c r="X133">
        <v>123.6</v>
      </c>
      <c r="Y133">
        <v>127.4</v>
      </c>
      <c r="Z133">
        <v>124.8</v>
      </c>
      <c r="AA133">
        <v>113.1</v>
      </c>
      <c r="AB133">
        <v>122.7</v>
      </c>
      <c r="AC133">
        <v>131.69999999999999</v>
      </c>
      <c r="AD133">
        <v>121.5</v>
      </c>
      <c r="AE133">
        <v>122.1</v>
      </c>
      <c r="AF133">
        <v>131.1</v>
      </c>
    </row>
    <row r="134" spans="1:32" x14ac:dyDescent="0.3">
      <c r="A134" t="s">
        <v>30</v>
      </c>
      <c r="B134">
        <v>2016</v>
      </c>
      <c r="C134" t="s">
        <v>42</v>
      </c>
      <c r="D134" t="str">
        <f>CONCATENATE(All_India_Index_Upto_April23__1[[#This Row],[Month]],"-",All_India_Index_Upto_April23__1[[#This Row],[Year]])</f>
        <v>September-2016</v>
      </c>
      <c r="E134" t="str">
        <f>IF(All_India_Index_Upto_April23__1[[#This Row],[Year]]&lt;2019,"Pre-covid","Post-covid")</f>
        <v>Pre-covid</v>
      </c>
      <c r="F134">
        <v>130.80000000000001</v>
      </c>
      <c r="G134">
        <v>138.19999999999999</v>
      </c>
      <c r="H134">
        <v>130.5</v>
      </c>
      <c r="I134">
        <v>135.5</v>
      </c>
      <c r="J134">
        <v>120.2</v>
      </c>
      <c r="K134">
        <v>139.19999999999999</v>
      </c>
      <c r="L134">
        <v>149.5</v>
      </c>
      <c r="M134">
        <v>170.4</v>
      </c>
      <c r="N134">
        <v>113.1</v>
      </c>
      <c r="O134">
        <v>135.80000000000001</v>
      </c>
      <c r="P134">
        <v>128.80000000000001</v>
      </c>
      <c r="Q134">
        <v>141.5</v>
      </c>
      <c r="R134">
        <v>137.19999999999999</v>
      </c>
      <c r="S134">
        <v>139.9</v>
      </c>
      <c r="T134">
        <v>138.5</v>
      </c>
      <c r="U134">
        <v>133.5</v>
      </c>
      <c r="V134">
        <v>137.80000000000001</v>
      </c>
      <c r="W134" s="36" t="s">
        <v>32</v>
      </c>
      <c r="X134">
        <v>129.69999999999999</v>
      </c>
      <c r="Y134">
        <v>131.1</v>
      </c>
      <c r="Z134">
        <v>127.8</v>
      </c>
      <c r="AA134">
        <v>117</v>
      </c>
      <c r="AB134">
        <v>125.7</v>
      </c>
      <c r="AC134">
        <v>132.19999999999999</v>
      </c>
      <c r="AD134">
        <v>122.8</v>
      </c>
      <c r="AE134">
        <v>124.9</v>
      </c>
      <c r="AF134">
        <v>133.4</v>
      </c>
    </row>
    <row r="135" spans="1:32" x14ac:dyDescent="0.3">
      <c r="A135" t="s">
        <v>33</v>
      </c>
      <c r="B135">
        <v>2016</v>
      </c>
      <c r="C135" t="s">
        <v>42</v>
      </c>
      <c r="D135" t="str">
        <f>CONCATENATE(All_India_Index_Upto_April23__1[[#This Row],[Month]],"-",All_India_Index_Upto_April23__1[[#This Row],[Year]])</f>
        <v>September-2016</v>
      </c>
      <c r="E135" t="str">
        <f>IF(All_India_Index_Upto_April23__1[[#This Row],[Year]]&lt;2019,"Pre-covid","Post-covid")</f>
        <v>Pre-covid</v>
      </c>
      <c r="F135">
        <v>128.1</v>
      </c>
      <c r="G135">
        <v>137.69999999999999</v>
      </c>
      <c r="H135">
        <v>130.6</v>
      </c>
      <c r="I135">
        <v>132.6</v>
      </c>
      <c r="J135">
        <v>111.9</v>
      </c>
      <c r="K135">
        <v>132.5</v>
      </c>
      <c r="L135">
        <v>152.9</v>
      </c>
      <c r="M135">
        <v>173.6</v>
      </c>
      <c r="N135">
        <v>115.1</v>
      </c>
      <c r="O135">
        <v>144.80000000000001</v>
      </c>
      <c r="P135">
        <v>122.1</v>
      </c>
      <c r="Q135">
        <v>138.80000000000001</v>
      </c>
      <c r="R135">
        <v>135.69999999999999</v>
      </c>
      <c r="S135">
        <v>143.9</v>
      </c>
      <c r="T135">
        <v>128.69999999999999</v>
      </c>
      <c r="U135">
        <v>121.6</v>
      </c>
      <c r="V135">
        <v>127.7</v>
      </c>
      <c r="W135" t="s">
        <v>135</v>
      </c>
      <c r="X135">
        <v>114.8</v>
      </c>
      <c r="Y135">
        <v>124.3</v>
      </c>
      <c r="Z135">
        <v>121.4</v>
      </c>
      <c r="AA135">
        <v>111.8</v>
      </c>
      <c r="AB135">
        <v>120.8</v>
      </c>
      <c r="AC135">
        <v>131.6</v>
      </c>
      <c r="AD135">
        <v>121.2</v>
      </c>
      <c r="AE135">
        <v>120.5</v>
      </c>
      <c r="AF135">
        <v>128</v>
      </c>
    </row>
    <row r="136" spans="1:32" x14ac:dyDescent="0.3">
      <c r="A136" t="s">
        <v>34</v>
      </c>
      <c r="B136">
        <v>2016</v>
      </c>
      <c r="C136" t="s">
        <v>42</v>
      </c>
      <c r="D136" t="str">
        <f>CONCATENATE(All_India_Index_Upto_April23__1[[#This Row],[Month]],"-",All_India_Index_Upto_April23__1[[#This Row],[Year]])</f>
        <v>September-2016</v>
      </c>
      <c r="E136" t="str">
        <f>IF(All_India_Index_Upto_April23__1[[#This Row],[Year]]&lt;2019,"Pre-covid","Post-covid")</f>
        <v>Pre-covid</v>
      </c>
      <c r="F136">
        <v>129.9</v>
      </c>
      <c r="G136">
        <v>138</v>
      </c>
      <c r="H136">
        <v>130.5</v>
      </c>
      <c r="I136">
        <v>134.4</v>
      </c>
      <c r="J136">
        <v>117.2</v>
      </c>
      <c r="K136">
        <v>136.1</v>
      </c>
      <c r="L136">
        <v>150.69999999999999</v>
      </c>
      <c r="M136">
        <v>171.5</v>
      </c>
      <c r="N136">
        <v>113.8</v>
      </c>
      <c r="O136">
        <v>138.80000000000001</v>
      </c>
      <c r="P136">
        <v>126</v>
      </c>
      <c r="Q136">
        <v>140.19999999999999</v>
      </c>
      <c r="R136">
        <v>136.6</v>
      </c>
      <c r="S136">
        <v>141</v>
      </c>
      <c r="T136">
        <v>134.6</v>
      </c>
      <c r="U136">
        <v>128.6</v>
      </c>
      <c r="V136">
        <v>133.80000000000001</v>
      </c>
      <c r="W136" t="s">
        <v>135</v>
      </c>
      <c r="X136">
        <v>124.1</v>
      </c>
      <c r="Y136">
        <v>127.9</v>
      </c>
      <c r="Z136">
        <v>125.4</v>
      </c>
      <c r="AA136">
        <v>114.3</v>
      </c>
      <c r="AB136">
        <v>122.9</v>
      </c>
      <c r="AC136">
        <v>131.80000000000001</v>
      </c>
      <c r="AD136">
        <v>122.1</v>
      </c>
      <c r="AE136">
        <v>122.8</v>
      </c>
      <c r="AF136">
        <v>130.9</v>
      </c>
    </row>
    <row r="137" spans="1:32" x14ac:dyDescent="0.3">
      <c r="A137" t="s">
        <v>30</v>
      </c>
      <c r="B137">
        <v>2016</v>
      </c>
      <c r="C137" t="s">
        <v>43</v>
      </c>
      <c r="D137" t="str">
        <f>CONCATENATE(All_India_Index_Upto_April23__1[[#This Row],[Month]],"-",All_India_Index_Upto_April23__1[[#This Row],[Year]])</f>
        <v>October-2016</v>
      </c>
      <c r="E137" t="str">
        <f>IF(All_India_Index_Upto_April23__1[[#This Row],[Year]]&lt;2019,"Pre-covid","Post-covid")</f>
        <v>Pre-covid</v>
      </c>
      <c r="F137">
        <v>131.30000000000001</v>
      </c>
      <c r="G137">
        <v>137.6</v>
      </c>
      <c r="H137">
        <v>130.1</v>
      </c>
      <c r="I137">
        <v>136</v>
      </c>
      <c r="J137">
        <v>120.8</v>
      </c>
      <c r="K137">
        <v>138.4</v>
      </c>
      <c r="L137">
        <v>149.19999999999999</v>
      </c>
      <c r="M137">
        <v>170.2</v>
      </c>
      <c r="N137">
        <v>113.4</v>
      </c>
      <c r="O137">
        <v>136.30000000000001</v>
      </c>
      <c r="P137">
        <v>128.69999999999999</v>
      </c>
      <c r="Q137">
        <v>142.4</v>
      </c>
      <c r="R137">
        <v>137.4</v>
      </c>
      <c r="S137">
        <v>140.9</v>
      </c>
      <c r="T137">
        <v>139.6</v>
      </c>
      <c r="U137">
        <v>134.30000000000001</v>
      </c>
      <c r="V137">
        <v>138.80000000000001</v>
      </c>
      <c r="W137" s="36" t="s">
        <v>32</v>
      </c>
      <c r="X137">
        <v>129.80000000000001</v>
      </c>
      <c r="Y137">
        <v>131.80000000000001</v>
      </c>
      <c r="Z137">
        <v>128.69999999999999</v>
      </c>
      <c r="AA137">
        <v>117.8</v>
      </c>
      <c r="AB137">
        <v>126.5</v>
      </c>
      <c r="AC137">
        <v>133</v>
      </c>
      <c r="AD137">
        <v>123</v>
      </c>
      <c r="AE137">
        <v>125.7</v>
      </c>
      <c r="AF137">
        <v>133.80000000000001</v>
      </c>
    </row>
    <row r="138" spans="1:32" x14ac:dyDescent="0.3">
      <c r="A138" t="s">
        <v>33</v>
      </c>
      <c r="B138">
        <v>2016</v>
      </c>
      <c r="C138" t="s">
        <v>43</v>
      </c>
      <c r="D138" t="str">
        <f>CONCATENATE(All_India_Index_Upto_April23__1[[#This Row],[Month]],"-",All_India_Index_Upto_April23__1[[#This Row],[Year]])</f>
        <v>October-2016</v>
      </c>
      <c r="E138" t="str">
        <f>IF(All_India_Index_Upto_April23__1[[#This Row],[Year]]&lt;2019,"Pre-covid","Post-covid")</f>
        <v>Pre-covid</v>
      </c>
      <c r="F138">
        <v>128.69999999999999</v>
      </c>
      <c r="G138">
        <v>138.4</v>
      </c>
      <c r="H138">
        <v>130.30000000000001</v>
      </c>
      <c r="I138">
        <v>132.69999999999999</v>
      </c>
      <c r="J138">
        <v>112.5</v>
      </c>
      <c r="K138">
        <v>130.4</v>
      </c>
      <c r="L138">
        <v>155.1</v>
      </c>
      <c r="M138">
        <v>175.7</v>
      </c>
      <c r="N138">
        <v>115.4</v>
      </c>
      <c r="O138">
        <v>145.30000000000001</v>
      </c>
      <c r="P138">
        <v>122.5</v>
      </c>
      <c r="Q138">
        <v>139.6</v>
      </c>
      <c r="R138">
        <v>136.30000000000001</v>
      </c>
      <c r="S138">
        <v>144.30000000000001</v>
      </c>
      <c r="T138">
        <v>129.1</v>
      </c>
      <c r="U138">
        <v>121.9</v>
      </c>
      <c r="V138">
        <v>128</v>
      </c>
      <c r="W138" t="s">
        <v>136</v>
      </c>
      <c r="X138">
        <v>115.2</v>
      </c>
      <c r="Y138">
        <v>124.5</v>
      </c>
      <c r="Z138">
        <v>121.8</v>
      </c>
      <c r="AA138">
        <v>112.8</v>
      </c>
      <c r="AB138">
        <v>121.2</v>
      </c>
      <c r="AC138">
        <v>131.9</v>
      </c>
      <c r="AD138">
        <v>120.8</v>
      </c>
      <c r="AE138">
        <v>120.9</v>
      </c>
      <c r="AF138">
        <v>128.6</v>
      </c>
    </row>
    <row r="139" spans="1:32" x14ac:dyDescent="0.3">
      <c r="A139" t="s">
        <v>34</v>
      </c>
      <c r="B139">
        <v>2016</v>
      </c>
      <c r="C139" t="s">
        <v>43</v>
      </c>
      <c r="D139" t="str">
        <f>CONCATENATE(All_India_Index_Upto_April23__1[[#This Row],[Month]],"-",All_India_Index_Upto_April23__1[[#This Row],[Year]])</f>
        <v>October-2016</v>
      </c>
      <c r="E139" t="str">
        <f>IF(All_India_Index_Upto_April23__1[[#This Row],[Year]]&lt;2019,"Pre-covid","Post-covid")</f>
        <v>Pre-covid</v>
      </c>
      <c r="F139">
        <v>130.5</v>
      </c>
      <c r="G139">
        <v>137.9</v>
      </c>
      <c r="H139">
        <v>130.19999999999999</v>
      </c>
      <c r="I139">
        <v>134.80000000000001</v>
      </c>
      <c r="J139">
        <v>117.8</v>
      </c>
      <c r="K139">
        <v>134.69999999999999</v>
      </c>
      <c r="L139">
        <v>151.19999999999999</v>
      </c>
      <c r="M139">
        <v>172.1</v>
      </c>
      <c r="N139">
        <v>114.1</v>
      </c>
      <c r="O139">
        <v>139.30000000000001</v>
      </c>
      <c r="P139">
        <v>126.1</v>
      </c>
      <c r="Q139">
        <v>141.1</v>
      </c>
      <c r="R139">
        <v>137</v>
      </c>
      <c r="S139">
        <v>141.80000000000001</v>
      </c>
      <c r="T139">
        <v>135.5</v>
      </c>
      <c r="U139">
        <v>129.1</v>
      </c>
      <c r="V139">
        <v>134.5</v>
      </c>
      <c r="W139" t="s">
        <v>136</v>
      </c>
      <c r="X139">
        <v>124.3</v>
      </c>
      <c r="Y139">
        <v>128.4</v>
      </c>
      <c r="Z139">
        <v>126.1</v>
      </c>
      <c r="AA139">
        <v>115.2</v>
      </c>
      <c r="AB139">
        <v>123.5</v>
      </c>
      <c r="AC139">
        <v>132.4</v>
      </c>
      <c r="AD139">
        <v>122.1</v>
      </c>
      <c r="AE139">
        <v>123.4</v>
      </c>
      <c r="AF139">
        <v>131.4</v>
      </c>
    </row>
    <row r="140" spans="1:32" x14ac:dyDescent="0.3">
      <c r="A140" t="s">
        <v>30</v>
      </c>
      <c r="B140">
        <v>2016</v>
      </c>
      <c r="C140" t="s">
        <v>44</v>
      </c>
      <c r="D140" t="str">
        <f>CONCATENATE(All_India_Index_Upto_April23__1[[#This Row],[Month]],"-",All_India_Index_Upto_April23__1[[#This Row],[Year]])</f>
        <v>November-2016</v>
      </c>
      <c r="E140" t="str">
        <f>IF(All_India_Index_Upto_April23__1[[#This Row],[Year]]&lt;2019,"Pre-covid","Post-covid")</f>
        <v>Pre-covid</v>
      </c>
      <c r="F140">
        <v>132</v>
      </c>
      <c r="G140">
        <v>137.4</v>
      </c>
      <c r="H140">
        <v>130.6</v>
      </c>
      <c r="I140">
        <v>136.19999999999999</v>
      </c>
      <c r="J140">
        <v>121.1</v>
      </c>
      <c r="K140">
        <v>136.9</v>
      </c>
      <c r="L140">
        <v>141.80000000000001</v>
      </c>
      <c r="M140">
        <v>170</v>
      </c>
      <c r="N140">
        <v>113.4</v>
      </c>
      <c r="O140">
        <v>136.80000000000001</v>
      </c>
      <c r="P140">
        <v>128.69999999999999</v>
      </c>
      <c r="Q140">
        <v>143.1</v>
      </c>
      <c r="R140">
        <v>136.6</v>
      </c>
      <c r="S140">
        <v>141.19999999999999</v>
      </c>
      <c r="T140">
        <v>139.9</v>
      </c>
      <c r="U140">
        <v>134.5</v>
      </c>
      <c r="V140">
        <v>139.19999999999999</v>
      </c>
      <c r="W140" s="36" t="s">
        <v>32</v>
      </c>
      <c r="X140">
        <v>130.30000000000001</v>
      </c>
      <c r="Y140">
        <v>132.1</v>
      </c>
      <c r="Z140">
        <v>129.1</v>
      </c>
      <c r="AA140">
        <v>118.2</v>
      </c>
      <c r="AB140">
        <v>126.9</v>
      </c>
      <c r="AC140">
        <v>133.69999999999999</v>
      </c>
      <c r="AD140">
        <v>123.5</v>
      </c>
      <c r="AE140">
        <v>126.1</v>
      </c>
      <c r="AF140">
        <v>133.6</v>
      </c>
    </row>
    <row r="141" spans="1:32" x14ac:dyDescent="0.3">
      <c r="A141" t="s">
        <v>33</v>
      </c>
      <c r="B141">
        <v>2016</v>
      </c>
      <c r="C141" t="s">
        <v>44</v>
      </c>
      <c r="D141" t="str">
        <f>CONCATENATE(All_India_Index_Upto_April23__1[[#This Row],[Month]],"-",All_India_Index_Upto_April23__1[[#This Row],[Year]])</f>
        <v>November-2016</v>
      </c>
      <c r="E141" t="str">
        <f>IF(All_India_Index_Upto_April23__1[[#This Row],[Year]]&lt;2019,"Pre-covid","Post-covid")</f>
        <v>Pre-covid</v>
      </c>
      <c r="F141">
        <v>130.19999999999999</v>
      </c>
      <c r="G141">
        <v>138.5</v>
      </c>
      <c r="H141">
        <v>134.1</v>
      </c>
      <c r="I141">
        <v>132.9</v>
      </c>
      <c r="J141">
        <v>112.6</v>
      </c>
      <c r="K141">
        <v>130.80000000000001</v>
      </c>
      <c r="L141">
        <v>142</v>
      </c>
      <c r="M141">
        <v>174.9</v>
      </c>
      <c r="N141">
        <v>115.6</v>
      </c>
      <c r="O141">
        <v>145.4</v>
      </c>
      <c r="P141">
        <v>122.7</v>
      </c>
      <c r="Q141">
        <v>140.30000000000001</v>
      </c>
      <c r="R141">
        <v>135.19999999999999</v>
      </c>
      <c r="S141">
        <v>144.30000000000001</v>
      </c>
      <c r="T141">
        <v>129.6</v>
      </c>
      <c r="U141">
        <v>122.1</v>
      </c>
      <c r="V141">
        <v>128.5</v>
      </c>
      <c r="W141" t="s">
        <v>137</v>
      </c>
      <c r="X141">
        <v>116.2</v>
      </c>
      <c r="Y141">
        <v>124.7</v>
      </c>
      <c r="Z141">
        <v>122.1</v>
      </c>
      <c r="AA141">
        <v>113.4</v>
      </c>
      <c r="AB141">
        <v>121.7</v>
      </c>
      <c r="AC141">
        <v>132.1</v>
      </c>
      <c r="AD141">
        <v>121.3</v>
      </c>
      <c r="AE141">
        <v>121.3</v>
      </c>
      <c r="AF141">
        <v>128.5</v>
      </c>
    </row>
    <row r="142" spans="1:32" x14ac:dyDescent="0.3">
      <c r="A142" t="s">
        <v>34</v>
      </c>
      <c r="B142">
        <v>2016</v>
      </c>
      <c r="C142" t="s">
        <v>44</v>
      </c>
      <c r="D142" t="str">
        <f>CONCATENATE(All_India_Index_Upto_April23__1[[#This Row],[Month]],"-",All_India_Index_Upto_April23__1[[#This Row],[Year]])</f>
        <v>November-2016</v>
      </c>
      <c r="E142" t="str">
        <f>IF(All_India_Index_Upto_April23__1[[#This Row],[Year]]&lt;2019,"Pre-covid","Post-covid")</f>
        <v>Pre-covid</v>
      </c>
      <c r="F142">
        <v>131.4</v>
      </c>
      <c r="G142">
        <v>137.80000000000001</v>
      </c>
      <c r="H142">
        <v>132</v>
      </c>
      <c r="I142">
        <v>135</v>
      </c>
      <c r="J142">
        <v>118</v>
      </c>
      <c r="K142">
        <v>134.1</v>
      </c>
      <c r="L142">
        <v>141.9</v>
      </c>
      <c r="M142">
        <v>171.7</v>
      </c>
      <c r="N142">
        <v>114.1</v>
      </c>
      <c r="O142">
        <v>139.69999999999999</v>
      </c>
      <c r="P142">
        <v>126.2</v>
      </c>
      <c r="Q142">
        <v>141.80000000000001</v>
      </c>
      <c r="R142">
        <v>136.1</v>
      </c>
      <c r="S142">
        <v>142</v>
      </c>
      <c r="T142">
        <v>135.80000000000001</v>
      </c>
      <c r="U142">
        <v>129.30000000000001</v>
      </c>
      <c r="V142">
        <v>135</v>
      </c>
      <c r="W142" t="s">
        <v>137</v>
      </c>
      <c r="X142">
        <v>125</v>
      </c>
      <c r="Y142">
        <v>128.6</v>
      </c>
      <c r="Z142">
        <v>126.4</v>
      </c>
      <c r="AA142">
        <v>115.7</v>
      </c>
      <c r="AB142">
        <v>124</v>
      </c>
      <c r="AC142">
        <v>132.80000000000001</v>
      </c>
      <c r="AD142">
        <v>122.6</v>
      </c>
      <c r="AE142">
        <v>123.8</v>
      </c>
      <c r="AF142">
        <v>131.19999999999999</v>
      </c>
    </row>
    <row r="143" spans="1:32" x14ac:dyDescent="0.3">
      <c r="A143" t="s">
        <v>30</v>
      </c>
      <c r="B143">
        <v>2016</v>
      </c>
      <c r="C143" t="s">
        <v>45</v>
      </c>
      <c r="D143" t="str">
        <f>CONCATENATE(All_India_Index_Upto_April23__1[[#This Row],[Month]],"-",All_India_Index_Upto_April23__1[[#This Row],[Year]])</f>
        <v>December-2016</v>
      </c>
      <c r="E143" t="str">
        <f>IF(All_India_Index_Upto_April23__1[[#This Row],[Year]]&lt;2019,"Pre-covid","Post-covid")</f>
        <v>Pre-covid</v>
      </c>
      <c r="F143">
        <v>132.6</v>
      </c>
      <c r="G143">
        <v>137.30000000000001</v>
      </c>
      <c r="H143">
        <v>131.6</v>
      </c>
      <c r="I143">
        <v>136.30000000000001</v>
      </c>
      <c r="J143">
        <v>121.6</v>
      </c>
      <c r="K143">
        <v>135.6</v>
      </c>
      <c r="L143">
        <v>127.5</v>
      </c>
      <c r="M143">
        <v>167.9</v>
      </c>
      <c r="N143">
        <v>113.8</v>
      </c>
      <c r="O143">
        <v>137.5</v>
      </c>
      <c r="P143">
        <v>129.1</v>
      </c>
      <c r="Q143">
        <v>143.6</v>
      </c>
      <c r="R143">
        <v>134.69999999999999</v>
      </c>
      <c r="S143">
        <v>142.4</v>
      </c>
      <c r="T143">
        <v>140.4</v>
      </c>
      <c r="U143">
        <v>135.19999999999999</v>
      </c>
      <c r="V143">
        <v>139.69999999999999</v>
      </c>
      <c r="W143" s="36" t="s">
        <v>32</v>
      </c>
      <c r="X143">
        <v>132</v>
      </c>
      <c r="Y143">
        <v>132.9</v>
      </c>
      <c r="Z143">
        <v>129.69999999999999</v>
      </c>
      <c r="AA143">
        <v>118.6</v>
      </c>
      <c r="AB143">
        <v>127.3</v>
      </c>
      <c r="AC143">
        <v>134.19999999999999</v>
      </c>
      <c r="AD143">
        <v>121.9</v>
      </c>
      <c r="AE143">
        <v>126.3</v>
      </c>
      <c r="AF143">
        <v>132.80000000000001</v>
      </c>
    </row>
    <row r="144" spans="1:32" x14ac:dyDescent="0.3">
      <c r="A144" t="s">
        <v>33</v>
      </c>
      <c r="B144">
        <v>2016</v>
      </c>
      <c r="C144" t="s">
        <v>45</v>
      </c>
      <c r="D144" t="str">
        <f>CONCATENATE(All_India_Index_Upto_April23__1[[#This Row],[Month]],"-",All_India_Index_Upto_April23__1[[#This Row],[Year]])</f>
        <v>December-2016</v>
      </c>
      <c r="E144" t="str">
        <f>IF(All_India_Index_Upto_April23__1[[#This Row],[Year]]&lt;2019,"Pre-covid","Post-covid")</f>
        <v>Pre-covid</v>
      </c>
      <c r="F144">
        <v>131.6</v>
      </c>
      <c r="G144">
        <v>138.19999999999999</v>
      </c>
      <c r="H144">
        <v>134.9</v>
      </c>
      <c r="I144">
        <v>133.1</v>
      </c>
      <c r="J144">
        <v>113.5</v>
      </c>
      <c r="K144">
        <v>129.30000000000001</v>
      </c>
      <c r="L144">
        <v>121.1</v>
      </c>
      <c r="M144">
        <v>170.3</v>
      </c>
      <c r="N144">
        <v>115.5</v>
      </c>
      <c r="O144">
        <v>145.5</v>
      </c>
      <c r="P144">
        <v>123.1</v>
      </c>
      <c r="Q144">
        <v>140.9</v>
      </c>
      <c r="R144">
        <v>132.80000000000001</v>
      </c>
      <c r="S144">
        <v>145</v>
      </c>
      <c r="T144">
        <v>130</v>
      </c>
      <c r="U144">
        <v>122.2</v>
      </c>
      <c r="V144">
        <v>128.80000000000001</v>
      </c>
      <c r="W144" t="s">
        <v>138</v>
      </c>
      <c r="X144">
        <v>117.8</v>
      </c>
      <c r="Y144">
        <v>125</v>
      </c>
      <c r="Z144">
        <v>122.3</v>
      </c>
      <c r="AA144">
        <v>113.7</v>
      </c>
      <c r="AB144">
        <v>121.8</v>
      </c>
      <c r="AC144">
        <v>132.30000000000001</v>
      </c>
      <c r="AD144">
        <v>119.9</v>
      </c>
      <c r="AE144">
        <v>121.4</v>
      </c>
      <c r="AF144">
        <v>127.6</v>
      </c>
    </row>
    <row r="145" spans="1:32" x14ac:dyDescent="0.3">
      <c r="A145" t="s">
        <v>34</v>
      </c>
      <c r="B145">
        <v>2016</v>
      </c>
      <c r="C145" t="s">
        <v>45</v>
      </c>
      <c r="D145" t="str">
        <f>CONCATENATE(All_India_Index_Upto_April23__1[[#This Row],[Month]],"-",All_India_Index_Upto_April23__1[[#This Row],[Year]])</f>
        <v>December-2016</v>
      </c>
      <c r="E145" t="str">
        <f>IF(All_India_Index_Upto_April23__1[[#This Row],[Year]]&lt;2019,"Pre-covid","Post-covid")</f>
        <v>Pre-covid</v>
      </c>
      <c r="F145">
        <v>132.30000000000001</v>
      </c>
      <c r="G145">
        <v>137.6</v>
      </c>
      <c r="H145">
        <v>132.9</v>
      </c>
      <c r="I145">
        <v>135.1</v>
      </c>
      <c r="J145">
        <v>118.6</v>
      </c>
      <c r="K145">
        <v>132.69999999999999</v>
      </c>
      <c r="L145">
        <v>125.3</v>
      </c>
      <c r="M145">
        <v>168.7</v>
      </c>
      <c r="N145">
        <v>114.4</v>
      </c>
      <c r="O145">
        <v>140.19999999999999</v>
      </c>
      <c r="P145">
        <v>126.6</v>
      </c>
      <c r="Q145">
        <v>142.30000000000001</v>
      </c>
      <c r="R145">
        <v>134</v>
      </c>
      <c r="S145">
        <v>143.1</v>
      </c>
      <c r="T145">
        <v>136.30000000000001</v>
      </c>
      <c r="U145">
        <v>129.80000000000001</v>
      </c>
      <c r="V145">
        <v>135.4</v>
      </c>
      <c r="W145" t="s">
        <v>138</v>
      </c>
      <c r="X145">
        <v>126.6</v>
      </c>
      <c r="Y145">
        <v>129.19999999999999</v>
      </c>
      <c r="Z145">
        <v>126.9</v>
      </c>
      <c r="AA145">
        <v>116</v>
      </c>
      <c r="AB145">
        <v>124.2</v>
      </c>
      <c r="AC145">
        <v>133.1</v>
      </c>
      <c r="AD145">
        <v>121.1</v>
      </c>
      <c r="AE145">
        <v>123.9</v>
      </c>
      <c r="AF145">
        <v>130.4</v>
      </c>
    </row>
    <row r="146" spans="1:32" x14ac:dyDescent="0.3">
      <c r="A146" t="s">
        <v>30</v>
      </c>
      <c r="B146">
        <v>2017</v>
      </c>
      <c r="C146" t="s">
        <v>31</v>
      </c>
      <c r="D146" t="str">
        <f>CONCATENATE(All_India_Index_Upto_April23__1[[#This Row],[Month]],"-",All_India_Index_Upto_April23__1[[#This Row],[Year]])</f>
        <v>January-2017</v>
      </c>
      <c r="E146" t="str">
        <f>IF(All_India_Index_Upto_April23__1[[#This Row],[Year]]&lt;2019,"Pre-covid","Post-covid")</f>
        <v>Pre-covid</v>
      </c>
      <c r="F146">
        <v>133.1</v>
      </c>
      <c r="G146">
        <v>137.80000000000001</v>
      </c>
      <c r="H146">
        <v>131.9</v>
      </c>
      <c r="I146">
        <v>136.69999999999999</v>
      </c>
      <c r="J146">
        <v>122</v>
      </c>
      <c r="K146">
        <v>136</v>
      </c>
      <c r="L146">
        <v>119.8</v>
      </c>
      <c r="M146">
        <v>161.69999999999999</v>
      </c>
      <c r="N146">
        <v>114.8</v>
      </c>
      <c r="O146">
        <v>136.9</v>
      </c>
      <c r="P146">
        <v>129</v>
      </c>
      <c r="Q146">
        <v>143.9</v>
      </c>
      <c r="R146">
        <v>133.69999999999999</v>
      </c>
      <c r="S146">
        <v>143.1</v>
      </c>
      <c r="T146">
        <v>140.69999999999999</v>
      </c>
      <c r="U146">
        <v>135.80000000000001</v>
      </c>
      <c r="V146">
        <v>140</v>
      </c>
      <c r="W146" s="36" t="s">
        <v>32</v>
      </c>
      <c r="X146">
        <v>132.1</v>
      </c>
      <c r="Y146">
        <v>133.19999999999999</v>
      </c>
      <c r="Z146">
        <v>129.9</v>
      </c>
      <c r="AA146">
        <v>119.1</v>
      </c>
      <c r="AB146">
        <v>127</v>
      </c>
      <c r="AC146">
        <v>134.6</v>
      </c>
      <c r="AD146">
        <v>122.3</v>
      </c>
      <c r="AE146">
        <v>126.6</v>
      </c>
      <c r="AF146">
        <v>132.4</v>
      </c>
    </row>
    <row r="147" spans="1:32" x14ac:dyDescent="0.3">
      <c r="A147" t="s">
        <v>33</v>
      </c>
      <c r="B147">
        <v>2017</v>
      </c>
      <c r="C147" t="s">
        <v>31</v>
      </c>
      <c r="D147" t="str">
        <f>CONCATENATE(All_India_Index_Upto_April23__1[[#This Row],[Month]],"-",All_India_Index_Upto_April23__1[[#This Row],[Year]])</f>
        <v>January-2017</v>
      </c>
      <c r="E147" t="str">
        <f>IF(All_India_Index_Upto_April23__1[[#This Row],[Year]]&lt;2019,"Pre-covid","Post-covid")</f>
        <v>Pre-covid</v>
      </c>
      <c r="F147">
        <v>132.19999999999999</v>
      </c>
      <c r="G147">
        <v>138.9</v>
      </c>
      <c r="H147">
        <v>132.6</v>
      </c>
      <c r="I147">
        <v>133.1</v>
      </c>
      <c r="J147">
        <v>114</v>
      </c>
      <c r="K147">
        <v>129.6</v>
      </c>
      <c r="L147">
        <v>118.7</v>
      </c>
      <c r="M147">
        <v>155.1</v>
      </c>
      <c r="N147">
        <v>117.3</v>
      </c>
      <c r="O147">
        <v>144.9</v>
      </c>
      <c r="P147">
        <v>123.2</v>
      </c>
      <c r="Q147">
        <v>141.6</v>
      </c>
      <c r="R147">
        <v>132</v>
      </c>
      <c r="S147">
        <v>145.6</v>
      </c>
      <c r="T147">
        <v>130.19999999999999</v>
      </c>
      <c r="U147">
        <v>122.3</v>
      </c>
      <c r="V147">
        <v>129</v>
      </c>
      <c r="W147" t="s">
        <v>139</v>
      </c>
      <c r="X147">
        <v>118</v>
      </c>
      <c r="Y147">
        <v>125.1</v>
      </c>
      <c r="Z147">
        <v>122.6</v>
      </c>
      <c r="AA147">
        <v>115.2</v>
      </c>
      <c r="AB147">
        <v>122</v>
      </c>
      <c r="AC147">
        <v>132.4</v>
      </c>
      <c r="AD147">
        <v>120.9</v>
      </c>
      <c r="AE147">
        <v>122.1</v>
      </c>
      <c r="AF147">
        <v>127.8</v>
      </c>
    </row>
    <row r="148" spans="1:32" x14ac:dyDescent="0.3">
      <c r="A148" t="s">
        <v>34</v>
      </c>
      <c r="B148">
        <v>2017</v>
      </c>
      <c r="C148" t="s">
        <v>31</v>
      </c>
      <c r="D148" t="str">
        <f>CONCATENATE(All_India_Index_Upto_April23__1[[#This Row],[Month]],"-",All_India_Index_Upto_April23__1[[#This Row],[Year]])</f>
        <v>January-2017</v>
      </c>
      <c r="E148" t="str">
        <f>IF(All_India_Index_Upto_April23__1[[#This Row],[Year]]&lt;2019,"Pre-covid","Post-covid")</f>
        <v>Pre-covid</v>
      </c>
      <c r="F148">
        <v>132.80000000000001</v>
      </c>
      <c r="G148">
        <v>138.19999999999999</v>
      </c>
      <c r="H148">
        <v>132.19999999999999</v>
      </c>
      <c r="I148">
        <v>135.4</v>
      </c>
      <c r="J148">
        <v>119.1</v>
      </c>
      <c r="K148">
        <v>133</v>
      </c>
      <c r="L148">
        <v>119.4</v>
      </c>
      <c r="M148">
        <v>159.5</v>
      </c>
      <c r="N148">
        <v>115.6</v>
      </c>
      <c r="O148">
        <v>139.6</v>
      </c>
      <c r="P148">
        <v>126.6</v>
      </c>
      <c r="Q148">
        <v>142.80000000000001</v>
      </c>
      <c r="R148">
        <v>133.1</v>
      </c>
      <c r="S148">
        <v>143.80000000000001</v>
      </c>
      <c r="T148">
        <v>136.6</v>
      </c>
      <c r="U148">
        <v>130.19999999999999</v>
      </c>
      <c r="V148">
        <v>135.6</v>
      </c>
      <c r="W148" t="s">
        <v>139</v>
      </c>
      <c r="X148">
        <v>126.8</v>
      </c>
      <c r="Y148">
        <v>129.4</v>
      </c>
      <c r="Z148">
        <v>127.1</v>
      </c>
      <c r="AA148">
        <v>117</v>
      </c>
      <c r="AB148">
        <v>124.2</v>
      </c>
      <c r="AC148">
        <v>133.30000000000001</v>
      </c>
      <c r="AD148">
        <v>121.7</v>
      </c>
      <c r="AE148">
        <v>124.4</v>
      </c>
      <c r="AF148">
        <v>130.30000000000001</v>
      </c>
    </row>
    <row r="149" spans="1:32" x14ac:dyDescent="0.3">
      <c r="A149" t="s">
        <v>30</v>
      </c>
      <c r="B149">
        <v>2017</v>
      </c>
      <c r="C149" t="s">
        <v>35</v>
      </c>
      <c r="D149" t="str">
        <f>CONCATENATE(All_India_Index_Upto_April23__1[[#This Row],[Month]],"-",All_India_Index_Upto_April23__1[[#This Row],[Year]])</f>
        <v>February-2017</v>
      </c>
      <c r="E149" t="str">
        <f>IF(All_India_Index_Upto_April23__1[[#This Row],[Year]]&lt;2019,"Pre-covid","Post-covid")</f>
        <v>Pre-covid</v>
      </c>
      <c r="F149">
        <v>133.30000000000001</v>
      </c>
      <c r="G149">
        <v>138.30000000000001</v>
      </c>
      <c r="H149">
        <v>129.30000000000001</v>
      </c>
      <c r="I149">
        <v>137.19999999999999</v>
      </c>
      <c r="J149">
        <v>122.1</v>
      </c>
      <c r="K149">
        <v>138.69999999999999</v>
      </c>
      <c r="L149">
        <v>119.1</v>
      </c>
      <c r="M149">
        <v>156.9</v>
      </c>
      <c r="N149">
        <v>116.2</v>
      </c>
      <c r="O149">
        <v>136</v>
      </c>
      <c r="P149">
        <v>129.4</v>
      </c>
      <c r="Q149">
        <v>144.4</v>
      </c>
      <c r="R149">
        <v>133.6</v>
      </c>
      <c r="S149">
        <v>143.69999999999999</v>
      </c>
      <c r="T149">
        <v>140.9</v>
      </c>
      <c r="U149">
        <v>135.80000000000001</v>
      </c>
      <c r="V149">
        <v>140.19999999999999</v>
      </c>
      <c r="W149" s="36" t="s">
        <v>32</v>
      </c>
      <c r="X149">
        <v>133.19999999999999</v>
      </c>
      <c r="Y149">
        <v>133.6</v>
      </c>
      <c r="Z149">
        <v>130.1</v>
      </c>
      <c r="AA149">
        <v>119.5</v>
      </c>
      <c r="AB149">
        <v>127.7</v>
      </c>
      <c r="AC149">
        <v>134.9</v>
      </c>
      <c r="AD149">
        <v>123.2</v>
      </c>
      <c r="AE149">
        <v>127</v>
      </c>
      <c r="AF149">
        <v>132.6</v>
      </c>
    </row>
    <row r="150" spans="1:32" x14ac:dyDescent="0.3">
      <c r="A150" t="s">
        <v>33</v>
      </c>
      <c r="B150">
        <v>2017</v>
      </c>
      <c r="C150" t="s">
        <v>35</v>
      </c>
      <c r="D150" t="str">
        <f>CONCATENATE(All_India_Index_Upto_April23__1[[#This Row],[Month]],"-",All_India_Index_Upto_April23__1[[#This Row],[Year]])</f>
        <v>February-2017</v>
      </c>
      <c r="E150" t="str">
        <f>IF(All_India_Index_Upto_April23__1[[#This Row],[Year]]&lt;2019,"Pre-covid","Post-covid")</f>
        <v>Pre-covid</v>
      </c>
      <c r="F150">
        <v>132.80000000000001</v>
      </c>
      <c r="G150">
        <v>139.80000000000001</v>
      </c>
      <c r="H150">
        <v>129.30000000000001</v>
      </c>
      <c r="I150">
        <v>133.5</v>
      </c>
      <c r="J150">
        <v>114.3</v>
      </c>
      <c r="K150">
        <v>131.4</v>
      </c>
      <c r="L150">
        <v>120.2</v>
      </c>
      <c r="M150">
        <v>143.1</v>
      </c>
      <c r="N150">
        <v>119.5</v>
      </c>
      <c r="O150">
        <v>144</v>
      </c>
      <c r="P150">
        <v>123.4</v>
      </c>
      <c r="Q150">
        <v>141.9</v>
      </c>
      <c r="R150">
        <v>132.1</v>
      </c>
      <c r="S150">
        <v>146.30000000000001</v>
      </c>
      <c r="T150">
        <v>130.5</v>
      </c>
      <c r="U150">
        <v>122.5</v>
      </c>
      <c r="V150">
        <v>129.30000000000001</v>
      </c>
      <c r="W150" t="s">
        <v>140</v>
      </c>
      <c r="X150">
        <v>119.2</v>
      </c>
      <c r="Y150">
        <v>125.3</v>
      </c>
      <c r="Z150">
        <v>122.9</v>
      </c>
      <c r="AA150">
        <v>115.5</v>
      </c>
      <c r="AB150">
        <v>122.2</v>
      </c>
      <c r="AC150">
        <v>132.4</v>
      </c>
      <c r="AD150">
        <v>121.7</v>
      </c>
      <c r="AE150">
        <v>122.4</v>
      </c>
      <c r="AF150">
        <v>128.19999999999999</v>
      </c>
    </row>
    <row r="151" spans="1:32" x14ac:dyDescent="0.3">
      <c r="A151" t="s">
        <v>34</v>
      </c>
      <c r="B151">
        <v>2017</v>
      </c>
      <c r="C151" t="s">
        <v>35</v>
      </c>
      <c r="D151" t="str">
        <f>CONCATENATE(All_India_Index_Upto_April23__1[[#This Row],[Month]],"-",All_India_Index_Upto_April23__1[[#This Row],[Year]])</f>
        <v>February-2017</v>
      </c>
      <c r="E151" t="str">
        <f>IF(All_India_Index_Upto_April23__1[[#This Row],[Year]]&lt;2019,"Pre-covid","Post-covid")</f>
        <v>Pre-covid</v>
      </c>
      <c r="F151">
        <v>133.1</v>
      </c>
      <c r="G151">
        <v>138.80000000000001</v>
      </c>
      <c r="H151">
        <v>129.30000000000001</v>
      </c>
      <c r="I151">
        <v>135.80000000000001</v>
      </c>
      <c r="J151">
        <v>119.2</v>
      </c>
      <c r="K151">
        <v>135.30000000000001</v>
      </c>
      <c r="L151">
        <v>119.5</v>
      </c>
      <c r="M151">
        <v>152.19999999999999</v>
      </c>
      <c r="N151">
        <v>117.3</v>
      </c>
      <c r="O151">
        <v>138.69999999999999</v>
      </c>
      <c r="P151">
        <v>126.9</v>
      </c>
      <c r="Q151">
        <v>143.19999999999999</v>
      </c>
      <c r="R151">
        <v>133</v>
      </c>
      <c r="S151">
        <v>144.4</v>
      </c>
      <c r="T151">
        <v>136.80000000000001</v>
      </c>
      <c r="U151">
        <v>130.30000000000001</v>
      </c>
      <c r="V151">
        <v>135.9</v>
      </c>
      <c r="W151" t="s">
        <v>140</v>
      </c>
      <c r="X151">
        <v>127.9</v>
      </c>
      <c r="Y151">
        <v>129.69999999999999</v>
      </c>
      <c r="Z151">
        <v>127.4</v>
      </c>
      <c r="AA151">
        <v>117.4</v>
      </c>
      <c r="AB151">
        <v>124.6</v>
      </c>
      <c r="AC151">
        <v>133.4</v>
      </c>
      <c r="AD151">
        <v>122.6</v>
      </c>
      <c r="AE151">
        <v>124.8</v>
      </c>
      <c r="AF151">
        <v>130.6</v>
      </c>
    </row>
    <row r="152" spans="1:32" x14ac:dyDescent="0.3">
      <c r="A152" t="s">
        <v>30</v>
      </c>
      <c r="B152">
        <v>2017</v>
      </c>
      <c r="C152" t="s">
        <v>36</v>
      </c>
      <c r="D152" t="str">
        <f>CONCATENATE(All_India_Index_Upto_April23__1[[#This Row],[Month]],"-",All_India_Index_Upto_April23__1[[#This Row],[Year]])</f>
        <v>March-2017</v>
      </c>
      <c r="E152" t="str">
        <f>IF(All_India_Index_Upto_April23__1[[#This Row],[Year]]&lt;2019,"Pre-covid","Post-covid")</f>
        <v>Pre-covid</v>
      </c>
      <c r="F152">
        <v>133.6</v>
      </c>
      <c r="G152">
        <v>138.80000000000001</v>
      </c>
      <c r="H152">
        <v>128.80000000000001</v>
      </c>
      <c r="I152">
        <v>137.19999999999999</v>
      </c>
      <c r="J152">
        <v>121.6</v>
      </c>
      <c r="K152">
        <v>139.69999999999999</v>
      </c>
      <c r="L152">
        <v>119.7</v>
      </c>
      <c r="M152">
        <v>148</v>
      </c>
      <c r="N152">
        <v>116.9</v>
      </c>
      <c r="O152">
        <v>135.6</v>
      </c>
      <c r="P152">
        <v>129.80000000000001</v>
      </c>
      <c r="Q152">
        <v>145.4</v>
      </c>
      <c r="R152">
        <v>133.4</v>
      </c>
      <c r="S152">
        <v>144.19999999999999</v>
      </c>
      <c r="T152">
        <v>141.6</v>
      </c>
      <c r="U152">
        <v>136.19999999999999</v>
      </c>
      <c r="V152">
        <v>140.80000000000001</v>
      </c>
      <c r="W152" s="36" t="s">
        <v>32</v>
      </c>
      <c r="X152">
        <v>134.19999999999999</v>
      </c>
      <c r="Y152">
        <v>134.1</v>
      </c>
      <c r="Z152">
        <v>130.6</v>
      </c>
      <c r="AA152">
        <v>119.8</v>
      </c>
      <c r="AB152">
        <v>128.30000000000001</v>
      </c>
      <c r="AC152">
        <v>135.19999999999999</v>
      </c>
      <c r="AD152">
        <v>123.3</v>
      </c>
      <c r="AE152">
        <v>127.4</v>
      </c>
      <c r="AF152">
        <v>132.80000000000001</v>
      </c>
    </row>
    <row r="153" spans="1:32" x14ac:dyDescent="0.3">
      <c r="A153" t="s">
        <v>33</v>
      </c>
      <c r="B153">
        <v>2017</v>
      </c>
      <c r="C153" t="s">
        <v>36</v>
      </c>
      <c r="D153" t="str">
        <f>CONCATENATE(All_India_Index_Upto_April23__1[[#This Row],[Month]],"-",All_India_Index_Upto_April23__1[[#This Row],[Year]])</f>
        <v>March-2017</v>
      </c>
      <c r="E153" t="str">
        <f>IF(All_India_Index_Upto_April23__1[[#This Row],[Year]]&lt;2019,"Pre-covid","Post-covid")</f>
        <v>Pre-covid</v>
      </c>
      <c r="F153">
        <v>132.69999999999999</v>
      </c>
      <c r="G153">
        <v>139.4</v>
      </c>
      <c r="H153">
        <v>128.4</v>
      </c>
      <c r="I153">
        <v>134.9</v>
      </c>
      <c r="J153">
        <v>114</v>
      </c>
      <c r="K153">
        <v>136.80000000000001</v>
      </c>
      <c r="L153">
        <v>122.2</v>
      </c>
      <c r="M153">
        <v>135.80000000000001</v>
      </c>
      <c r="N153">
        <v>120.3</v>
      </c>
      <c r="O153">
        <v>142.6</v>
      </c>
      <c r="P153">
        <v>123.6</v>
      </c>
      <c r="Q153">
        <v>142.4</v>
      </c>
      <c r="R153">
        <v>132.6</v>
      </c>
      <c r="S153">
        <v>147.5</v>
      </c>
      <c r="T153">
        <v>130.80000000000001</v>
      </c>
      <c r="U153">
        <v>122.8</v>
      </c>
      <c r="V153">
        <v>129.6</v>
      </c>
      <c r="W153" t="s">
        <v>141</v>
      </c>
      <c r="X153">
        <v>120.8</v>
      </c>
      <c r="Y153">
        <v>125.6</v>
      </c>
      <c r="Z153">
        <v>123.1</v>
      </c>
      <c r="AA153">
        <v>115.6</v>
      </c>
      <c r="AB153">
        <v>122.4</v>
      </c>
      <c r="AC153">
        <v>132.80000000000001</v>
      </c>
      <c r="AD153">
        <v>121.7</v>
      </c>
      <c r="AE153">
        <v>122.6</v>
      </c>
      <c r="AF153">
        <v>128.69999999999999</v>
      </c>
    </row>
    <row r="154" spans="1:32" x14ac:dyDescent="0.3">
      <c r="A154" t="s">
        <v>34</v>
      </c>
      <c r="B154">
        <v>2017</v>
      </c>
      <c r="C154" t="s">
        <v>36</v>
      </c>
      <c r="D154" t="str">
        <f>CONCATENATE(All_India_Index_Upto_April23__1[[#This Row],[Month]],"-",All_India_Index_Upto_April23__1[[#This Row],[Year]])</f>
        <v>March-2017</v>
      </c>
      <c r="E154" t="str">
        <f>IF(All_India_Index_Upto_April23__1[[#This Row],[Year]]&lt;2019,"Pre-covid","Post-covid")</f>
        <v>Pre-covid</v>
      </c>
      <c r="F154">
        <v>133.30000000000001</v>
      </c>
      <c r="G154">
        <v>139</v>
      </c>
      <c r="H154">
        <v>128.6</v>
      </c>
      <c r="I154">
        <v>136.30000000000001</v>
      </c>
      <c r="J154">
        <v>118.8</v>
      </c>
      <c r="K154">
        <v>138.30000000000001</v>
      </c>
      <c r="L154">
        <v>120.5</v>
      </c>
      <c r="M154">
        <v>143.9</v>
      </c>
      <c r="N154">
        <v>118</v>
      </c>
      <c r="O154">
        <v>137.9</v>
      </c>
      <c r="P154">
        <v>127.2</v>
      </c>
      <c r="Q154">
        <v>144</v>
      </c>
      <c r="R154">
        <v>133.1</v>
      </c>
      <c r="S154">
        <v>145.1</v>
      </c>
      <c r="T154">
        <v>137.30000000000001</v>
      </c>
      <c r="U154">
        <v>130.6</v>
      </c>
      <c r="V154">
        <v>136.4</v>
      </c>
      <c r="W154" t="s">
        <v>141</v>
      </c>
      <c r="X154">
        <v>129.1</v>
      </c>
      <c r="Y154">
        <v>130.1</v>
      </c>
      <c r="Z154">
        <v>127.8</v>
      </c>
      <c r="AA154">
        <v>117.6</v>
      </c>
      <c r="AB154">
        <v>125</v>
      </c>
      <c r="AC154">
        <v>133.80000000000001</v>
      </c>
      <c r="AD154">
        <v>122.6</v>
      </c>
      <c r="AE154">
        <v>125.1</v>
      </c>
      <c r="AF154">
        <v>130.9</v>
      </c>
    </row>
    <row r="155" spans="1:32" x14ac:dyDescent="0.3">
      <c r="A155" t="s">
        <v>30</v>
      </c>
      <c r="B155">
        <v>2017</v>
      </c>
      <c r="C155" t="s">
        <v>37</v>
      </c>
      <c r="D155" t="str">
        <f>CONCATENATE(All_India_Index_Upto_April23__1[[#This Row],[Month]],"-",All_India_Index_Upto_April23__1[[#This Row],[Year]])</f>
        <v>April-2017</v>
      </c>
      <c r="E155" t="str">
        <f>IF(All_India_Index_Upto_April23__1[[#This Row],[Year]]&lt;2019,"Pre-covid","Post-covid")</f>
        <v>Pre-covid</v>
      </c>
      <c r="F155">
        <v>133.19999999999999</v>
      </c>
      <c r="G155">
        <v>138.69999999999999</v>
      </c>
      <c r="H155">
        <v>127.1</v>
      </c>
      <c r="I155">
        <v>137.69999999999999</v>
      </c>
      <c r="J155">
        <v>121.3</v>
      </c>
      <c r="K155">
        <v>141.80000000000001</v>
      </c>
      <c r="L155">
        <v>121.5</v>
      </c>
      <c r="M155">
        <v>144.5</v>
      </c>
      <c r="N155">
        <v>117.4</v>
      </c>
      <c r="O155">
        <v>134.1</v>
      </c>
      <c r="P155">
        <v>130</v>
      </c>
      <c r="Q155">
        <v>145.5</v>
      </c>
      <c r="R155">
        <v>133.5</v>
      </c>
      <c r="S155">
        <v>144.4</v>
      </c>
      <c r="T155">
        <v>142.4</v>
      </c>
      <c r="U155">
        <v>136.80000000000001</v>
      </c>
      <c r="V155">
        <v>141.6</v>
      </c>
      <c r="W155" s="36" t="s">
        <v>32</v>
      </c>
      <c r="X155">
        <v>135</v>
      </c>
      <c r="Y155">
        <v>134.30000000000001</v>
      </c>
      <c r="Z155">
        <v>131</v>
      </c>
      <c r="AA155">
        <v>119.2</v>
      </c>
      <c r="AB155">
        <v>128.30000000000001</v>
      </c>
      <c r="AC155">
        <v>135.69999999999999</v>
      </c>
      <c r="AD155">
        <v>123.7</v>
      </c>
      <c r="AE155">
        <v>127.5</v>
      </c>
      <c r="AF155">
        <v>132.9</v>
      </c>
    </row>
    <row r="156" spans="1:32" x14ac:dyDescent="0.3">
      <c r="A156" t="s">
        <v>33</v>
      </c>
      <c r="B156">
        <v>2017</v>
      </c>
      <c r="C156" t="s">
        <v>37</v>
      </c>
      <c r="D156" t="str">
        <f>CONCATENATE(All_India_Index_Upto_April23__1[[#This Row],[Month]],"-",All_India_Index_Upto_April23__1[[#This Row],[Year]])</f>
        <v>April-2017</v>
      </c>
      <c r="E156" t="str">
        <f>IF(All_India_Index_Upto_April23__1[[#This Row],[Year]]&lt;2019,"Pre-covid","Post-covid")</f>
        <v>Pre-covid</v>
      </c>
      <c r="F156">
        <v>132.69999999999999</v>
      </c>
      <c r="G156">
        <v>140.6</v>
      </c>
      <c r="H156">
        <v>124.5</v>
      </c>
      <c r="I156">
        <v>136.30000000000001</v>
      </c>
      <c r="J156">
        <v>113.5</v>
      </c>
      <c r="K156">
        <v>137.69999999999999</v>
      </c>
      <c r="L156">
        <v>127.1</v>
      </c>
      <c r="M156">
        <v>133.80000000000001</v>
      </c>
      <c r="N156">
        <v>120.8</v>
      </c>
      <c r="O156">
        <v>141.30000000000001</v>
      </c>
      <c r="P156">
        <v>123.8</v>
      </c>
      <c r="Q156">
        <v>142.6</v>
      </c>
      <c r="R156">
        <v>133.4</v>
      </c>
      <c r="S156">
        <v>148</v>
      </c>
      <c r="T156">
        <v>131.19999999999999</v>
      </c>
      <c r="U156">
        <v>123</v>
      </c>
      <c r="V156">
        <v>130</v>
      </c>
      <c r="W156" t="s">
        <v>142</v>
      </c>
      <c r="X156">
        <v>121.4</v>
      </c>
      <c r="Y156">
        <v>126</v>
      </c>
      <c r="Z156">
        <v>123.4</v>
      </c>
      <c r="AA156">
        <v>114.3</v>
      </c>
      <c r="AB156">
        <v>122.6</v>
      </c>
      <c r="AC156">
        <v>133.6</v>
      </c>
      <c r="AD156">
        <v>122.2</v>
      </c>
      <c r="AE156">
        <v>122.5</v>
      </c>
      <c r="AF156">
        <v>129.1</v>
      </c>
    </row>
    <row r="157" spans="1:32" x14ac:dyDescent="0.3">
      <c r="A157" t="s">
        <v>34</v>
      </c>
      <c r="B157">
        <v>2017</v>
      </c>
      <c r="C157" t="s">
        <v>37</v>
      </c>
      <c r="D157" t="str">
        <f>CONCATENATE(All_India_Index_Upto_April23__1[[#This Row],[Month]],"-",All_India_Index_Upto_April23__1[[#This Row],[Year]])</f>
        <v>April-2017</v>
      </c>
      <c r="E157" t="str">
        <f>IF(All_India_Index_Upto_April23__1[[#This Row],[Year]]&lt;2019,"Pre-covid","Post-covid")</f>
        <v>Pre-covid</v>
      </c>
      <c r="F157">
        <v>133</v>
      </c>
      <c r="G157">
        <v>139.4</v>
      </c>
      <c r="H157">
        <v>126.1</v>
      </c>
      <c r="I157">
        <v>137.19999999999999</v>
      </c>
      <c r="J157">
        <v>118.4</v>
      </c>
      <c r="K157">
        <v>139.9</v>
      </c>
      <c r="L157">
        <v>123.4</v>
      </c>
      <c r="M157">
        <v>140.9</v>
      </c>
      <c r="N157">
        <v>118.5</v>
      </c>
      <c r="O157">
        <v>136.5</v>
      </c>
      <c r="P157">
        <v>127.4</v>
      </c>
      <c r="Q157">
        <v>144.19999999999999</v>
      </c>
      <c r="R157">
        <v>133.5</v>
      </c>
      <c r="S157">
        <v>145.4</v>
      </c>
      <c r="T157">
        <v>138</v>
      </c>
      <c r="U157">
        <v>131.1</v>
      </c>
      <c r="V157">
        <v>137</v>
      </c>
      <c r="W157" t="s">
        <v>142</v>
      </c>
      <c r="X157">
        <v>129.80000000000001</v>
      </c>
      <c r="Y157">
        <v>130.4</v>
      </c>
      <c r="Z157">
        <v>128.1</v>
      </c>
      <c r="AA157">
        <v>116.6</v>
      </c>
      <c r="AB157">
        <v>125.1</v>
      </c>
      <c r="AC157">
        <v>134.5</v>
      </c>
      <c r="AD157">
        <v>123.1</v>
      </c>
      <c r="AE157">
        <v>125.1</v>
      </c>
      <c r="AF157">
        <v>131.1</v>
      </c>
    </row>
    <row r="158" spans="1:32" x14ac:dyDescent="0.3">
      <c r="A158" t="s">
        <v>30</v>
      </c>
      <c r="B158">
        <v>2017</v>
      </c>
      <c r="C158" t="s">
        <v>38</v>
      </c>
      <c r="D158" t="str">
        <f>CONCATENATE(All_India_Index_Upto_April23__1[[#This Row],[Month]],"-",All_India_Index_Upto_April23__1[[#This Row],[Year]])</f>
        <v>May-2017</v>
      </c>
      <c r="E158" t="str">
        <f>IF(All_India_Index_Upto_April23__1[[#This Row],[Year]]&lt;2019,"Pre-covid","Post-covid")</f>
        <v>Pre-covid</v>
      </c>
      <c r="F158">
        <v>133.1</v>
      </c>
      <c r="G158">
        <v>140.30000000000001</v>
      </c>
      <c r="H158">
        <v>126.8</v>
      </c>
      <c r="I158">
        <v>138.19999999999999</v>
      </c>
      <c r="J158">
        <v>120.8</v>
      </c>
      <c r="K158">
        <v>140.19999999999999</v>
      </c>
      <c r="L158">
        <v>123.8</v>
      </c>
      <c r="M158">
        <v>141.80000000000001</v>
      </c>
      <c r="N158">
        <v>118.6</v>
      </c>
      <c r="O158">
        <v>134</v>
      </c>
      <c r="P158">
        <v>130.30000000000001</v>
      </c>
      <c r="Q158">
        <v>145.80000000000001</v>
      </c>
      <c r="R158">
        <v>133.80000000000001</v>
      </c>
      <c r="S158">
        <v>145.5</v>
      </c>
      <c r="T158">
        <v>142.5</v>
      </c>
      <c r="U158">
        <v>137.30000000000001</v>
      </c>
      <c r="V158">
        <v>141.80000000000001</v>
      </c>
      <c r="W158" s="36" t="s">
        <v>32</v>
      </c>
      <c r="X158">
        <v>135</v>
      </c>
      <c r="Y158">
        <v>134.9</v>
      </c>
      <c r="Z158">
        <v>131.4</v>
      </c>
      <c r="AA158">
        <v>119.4</v>
      </c>
      <c r="AB158">
        <v>129.4</v>
      </c>
      <c r="AC158">
        <v>136.30000000000001</v>
      </c>
      <c r="AD158">
        <v>123.7</v>
      </c>
      <c r="AE158">
        <v>127.9</v>
      </c>
      <c r="AF158">
        <v>133.30000000000001</v>
      </c>
    </row>
    <row r="159" spans="1:32" x14ac:dyDescent="0.3">
      <c r="A159" t="s">
        <v>33</v>
      </c>
      <c r="B159">
        <v>2017</v>
      </c>
      <c r="C159" t="s">
        <v>38</v>
      </c>
      <c r="D159" t="str">
        <f>CONCATENATE(All_India_Index_Upto_April23__1[[#This Row],[Month]],"-",All_India_Index_Upto_April23__1[[#This Row],[Year]])</f>
        <v>May-2017</v>
      </c>
      <c r="E159" t="str">
        <f>IF(All_India_Index_Upto_April23__1[[#This Row],[Year]]&lt;2019,"Pre-covid","Post-covid")</f>
        <v>Pre-covid</v>
      </c>
      <c r="F159">
        <v>132.6</v>
      </c>
      <c r="G159">
        <v>144.1</v>
      </c>
      <c r="H159">
        <v>125.6</v>
      </c>
      <c r="I159">
        <v>136.80000000000001</v>
      </c>
      <c r="J159">
        <v>113.4</v>
      </c>
      <c r="K159">
        <v>135.19999999999999</v>
      </c>
      <c r="L159">
        <v>129.19999999999999</v>
      </c>
      <c r="M159">
        <v>131.5</v>
      </c>
      <c r="N159">
        <v>121</v>
      </c>
      <c r="O159">
        <v>139.9</v>
      </c>
      <c r="P159">
        <v>123.8</v>
      </c>
      <c r="Q159">
        <v>142.9</v>
      </c>
      <c r="R159">
        <v>133.6</v>
      </c>
      <c r="S159">
        <v>148.30000000000001</v>
      </c>
      <c r="T159">
        <v>131.5</v>
      </c>
      <c r="U159">
        <v>123.2</v>
      </c>
      <c r="V159">
        <v>130.19999999999999</v>
      </c>
      <c r="W159" t="s">
        <v>143</v>
      </c>
      <c r="X159">
        <v>120.1</v>
      </c>
      <c r="Y159">
        <v>126.5</v>
      </c>
      <c r="Z159">
        <v>123.6</v>
      </c>
      <c r="AA159">
        <v>114.3</v>
      </c>
      <c r="AB159">
        <v>122.8</v>
      </c>
      <c r="AC159">
        <v>133.80000000000001</v>
      </c>
      <c r="AD159">
        <v>122</v>
      </c>
      <c r="AE159">
        <v>122.6</v>
      </c>
      <c r="AF159">
        <v>129.30000000000001</v>
      </c>
    </row>
    <row r="160" spans="1:32" x14ac:dyDescent="0.3">
      <c r="A160" t="s">
        <v>34</v>
      </c>
      <c r="B160">
        <v>2017</v>
      </c>
      <c r="C160" t="s">
        <v>38</v>
      </c>
      <c r="D160" t="str">
        <f>CONCATENATE(All_India_Index_Upto_April23__1[[#This Row],[Month]],"-",All_India_Index_Upto_April23__1[[#This Row],[Year]])</f>
        <v>May-2017</v>
      </c>
      <c r="E160" t="str">
        <f>IF(All_India_Index_Upto_April23__1[[#This Row],[Year]]&lt;2019,"Pre-covid","Post-covid")</f>
        <v>Pre-covid</v>
      </c>
      <c r="F160">
        <v>132.9</v>
      </c>
      <c r="G160">
        <v>141.6</v>
      </c>
      <c r="H160">
        <v>126.3</v>
      </c>
      <c r="I160">
        <v>137.69999999999999</v>
      </c>
      <c r="J160">
        <v>118.1</v>
      </c>
      <c r="K160">
        <v>137.9</v>
      </c>
      <c r="L160">
        <v>125.6</v>
      </c>
      <c r="M160">
        <v>138.30000000000001</v>
      </c>
      <c r="N160">
        <v>119.4</v>
      </c>
      <c r="O160">
        <v>136</v>
      </c>
      <c r="P160">
        <v>127.6</v>
      </c>
      <c r="Q160">
        <v>144.5</v>
      </c>
      <c r="R160">
        <v>133.69999999999999</v>
      </c>
      <c r="S160">
        <v>146.19999999999999</v>
      </c>
      <c r="T160">
        <v>138.19999999999999</v>
      </c>
      <c r="U160">
        <v>131.4</v>
      </c>
      <c r="V160">
        <v>137.19999999999999</v>
      </c>
      <c r="W160" t="s">
        <v>143</v>
      </c>
      <c r="X160">
        <v>129.4</v>
      </c>
      <c r="Y160">
        <v>130.9</v>
      </c>
      <c r="Z160">
        <v>128.4</v>
      </c>
      <c r="AA160">
        <v>116.7</v>
      </c>
      <c r="AB160">
        <v>125.7</v>
      </c>
      <c r="AC160">
        <v>134.80000000000001</v>
      </c>
      <c r="AD160">
        <v>123</v>
      </c>
      <c r="AE160">
        <v>125.3</v>
      </c>
      <c r="AF160">
        <v>131.4</v>
      </c>
    </row>
    <row r="161" spans="1:32" x14ac:dyDescent="0.3">
      <c r="A161" t="s">
        <v>30</v>
      </c>
      <c r="B161">
        <v>2017</v>
      </c>
      <c r="C161" t="s">
        <v>39</v>
      </c>
      <c r="D161" t="str">
        <f>CONCATENATE(All_India_Index_Upto_April23__1[[#This Row],[Month]],"-",All_India_Index_Upto_April23__1[[#This Row],[Year]])</f>
        <v>June-2017</v>
      </c>
      <c r="E161" t="str">
        <f>IF(All_India_Index_Upto_April23__1[[#This Row],[Year]]&lt;2019,"Pre-covid","Post-covid")</f>
        <v>Pre-covid</v>
      </c>
      <c r="F161">
        <v>133.5</v>
      </c>
      <c r="G161">
        <v>143.69999999999999</v>
      </c>
      <c r="H161">
        <v>128</v>
      </c>
      <c r="I161">
        <v>138.6</v>
      </c>
      <c r="J161">
        <v>120.9</v>
      </c>
      <c r="K161">
        <v>140.9</v>
      </c>
      <c r="L161">
        <v>128.80000000000001</v>
      </c>
      <c r="M161">
        <v>140.19999999999999</v>
      </c>
      <c r="N161">
        <v>118.9</v>
      </c>
      <c r="O161">
        <v>133.5</v>
      </c>
      <c r="P161">
        <v>130.4</v>
      </c>
      <c r="Q161">
        <v>146.5</v>
      </c>
      <c r="R161">
        <v>134.9</v>
      </c>
      <c r="S161">
        <v>145.80000000000001</v>
      </c>
      <c r="T161">
        <v>143.1</v>
      </c>
      <c r="U161">
        <v>137.69999999999999</v>
      </c>
      <c r="V161">
        <v>142.30000000000001</v>
      </c>
      <c r="W161" s="36" t="s">
        <v>32</v>
      </c>
      <c r="X161">
        <v>134.80000000000001</v>
      </c>
      <c r="Y161">
        <v>135.19999999999999</v>
      </c>
      <c r="Z161">
        <v>131.30000000000001</v>
      </c>
      <c r="AA161">
        <v>119.4</v>
      </c>
      <c r="AB161">
        <v>129.80000000000001</v>
      </c>
      <c r="AC161">
        <v>136.9</v>
      </c>
      <c r="AD161">
        <v>124.1</v>
      </c>
      <c r="AE161">
        <v>128.1</v>
      </c>
      <c r="AF161">
        <v>133.9</v>
      </c>
    </row>
    <row r="162" spans="1:32" x14ac:dyDescent="0.3">
      <c r="A162" t="s">
        <v>33</v>
      </c>
      <c r="B162">
        <v>2017</v>
      </c>
      <c r="C162" t="s">
        <v>39</v>
      </c>
      <c r="D162" t="str">
        <f>CONCATENATE(All_India_Index_Upto_April23__1[[#This Row],[Month]],"-",All_India_Index_Upto_April23__1[[#This Row],[Year]])</f>
        <v>June-2017</v>
      </c>
      <c r="E162" t="str">
        <f>IF(All_India_Index_Upto_April23__1[[#This Row],[Year]]&lt;2019,"Pre-covid","Post-covid")</f>
        <v>Pre-covid</v>
      </c>
      <c r="F162">
        <v>132.9</v>
      </c>
      <c r="G162">
        <v>148.69999999999999</v>
      </c>
      <c r="H162">
        <v>128.30000000000001</v>
      </c>
      <c r="I162">
        <v>137.30000000000001</v>
      </c>
      <c r="J162">
        <v>113.5</v>
      </c>
      <c r="K162">
        <v>137.19999999999999</v>
      </c>
      <c r="L162">
        <v>142.19999999999999</v>
      </c>
      <c r="M162">
        <v>128.19999999999999</v>
      </c>
      <c r="N162">
        <v>120.9</v>
      </c>
      <c r="O162">
        <v>138.80000000000001</v>
      </c>
      <c r="P162">
        <v>124.2</v>
      </c>
      <c r="Q162">
        <v>143.1</v>
      </c>
      <c r="R162">
        <v>135.69999999999999</v>
      </c>
      <c r="S162">
        <v>148.6</v>
      </c>
      <c r="T162">
        <v>131.5</v>
      </c>
      <c r="U162">
        <v>123.2</v>
      </c>
      <c r="V162">
        <v>130.19999999999999</v>
      </c>
      <c r="W162" t="s">
        <v>144</v>
      </c>
      <c r="X162">
        <v>119</v>
      </c>
      <c r="Y162">
        <v>126.8</v>
      </c>
      <c r="Z162">
        <v>123.8</v>
      </c>
      <c r="AA162">
        <v>113.9</v>
      </c>
      <c r="AB162">
        <v>122.9</v>
      </c>
      <c r="AC162">
        <v>134.30000000000001</v>
      </c>
      <c r="AD162">
        <v>122.5</v>
      </c>
      <c r="AE162">
        <v>122.7</v>
      </c>
      <c r="AF162">
        <v>129.9</v>
      </c>
    </row>
    <row r="163" spans="1:32" x14ac:dyDescent="0.3">
      <c r="A163" t="s">
        <v>34</v>
      </c>
      <c r="B163">
        <v>2017</v>
      </c>
      <c r="C163" t="s">
        <v>39</v>
      </c>
      <c r="D163" t="str">
        <f>CONCATENATE(All_India_Index_Upto_April23__1[[#This Row],[Month]],"-",All_India_Index_Upto_April23__1[[#This Row],[Year]])</f>
        <v>June-2017</v>
      </c>
      <c r="E163" t="str">
        <f>IF(All_India_Index_Upto_April23__1[[#This Row],[Year]]&lt;2019,"Pre-covid","Post-covid")</f>
        <v>Pre-covid</v>
      </c>
      <c r="F163">
        <v>133.30000000000001</v>
      </c>
      <c r="G163">
        <v>145.5</v>
      </c>
      <c r="H163">
        <v>128.1</v>
      </c>
      <c r="I163">
        <v>138.1</v>
      </c>
      <c r="J163">
        <v>118.2</v>
      </c>
      <c r="K163">
        <v>139.19999999999999</v>
      </c>
      <c r="L163">
        <v>133.30000000000001</v>
      </c>
      <c r="M163">
        <v>136.19999999999999</v>
      </c>
      <c r="N163">
        <v>119.6</v>
      </c>
      <c r="O163">
        <v>135.30000000000001</v>
      </c>
      <c r="P163">
        <v>127.8</v>
      </c>
      <c r="Q163">
        <v>144.9</v>
      </c>
      <c r="R163">
        <v>135.19999999999999</v>
      </c>
      <c r="S163">
        <v>146.5</v>
      </c>
      <c r="T163">
        <v>138.5</v>
      </c>
      <c r="U163">
        <v>131.69999999999999</v>
      </c>
      <c r="V163">
        <v>137.5</v>
      </c>
      <c r="W163" t="s">
        <v>144</v>
      </c>
      <c r="X163">
        <v>128.80000000000001</v>
      </c>
      <c r="Y163">
        <v>131.19999999999999</v>
      </c>
      <c r="Z163">
        <v>128.5</v>
      </c>
      <c r="AA163">
        <v>116.5</v>
      </c>
      <c r="AB163">
        <v>125.9</v>
      </c>
      <c r="AC163">
        <v>135.4</v>
      </c>
      <c r="AD163">
        <v>123.4</v>
      </c>
      <c r="AE163">
        <v>125.5</v>
      </c>
      <c r="AF163">
        <v>132</v>
      </c>
    </row>
    <row r="164" spans="1:32" x14ac:dyDescent="0.3">
      <c r="A164" t="s">
        <v>30</v>
      </c>
      <c r="B164">
        <v>2017</v>
      </c>
      <c r="C164" t="s">
        <v>40</v>
      </c>
      <c r="D164" t="str">
        <f>CONCATENATE(All_India_Index_Upto_April23__1[[#This Row],[Month]],"-",All_India_Index_Upto_April23__1[[#This Row],[Year]])</f>
        <v>July-2017</v>
      </c>
      <c r="E164" t="str">
        <f>IF(All_India_Index_Upto_April23__1[[#This Row],[Year]]&lt;2019,"Pre-covid","Post-covid")</f>
        <v>Pre-covid</v>
      </c>
      <c r="F164">
        <v>134</v>
      </c>
      <c r="G164">
        <v>144.19999999999999</v>
      </c>
      <c r="H164">
        <v>129.80000000000001</v>
      </c>
      <c r="I164">
        <v>139</v>
      </c>
      <c r="J164">
        <v>120.9</v>
      </c>
      <c r="K164">
        <v>143.9</v>
      </c>
      <c r="L164">
        <v>151.5</v>
      </c>
      <c r="M164">
        <v>138.1</v>
      </c>
      <c r="N164">
        <v>120</v>
      </c>
      <c r="O164">
        <v>133.9</v>
      </c>
      <c r="P164">
        <v>131.4</v>
      </c>
      <c r="Q164">
        <v>147.69999999999999</v>
      </c>
      <c r="R164">
        <v>138.5</v>
      </c>
      <c r="S164">
        <v>147.4</v>
      </c>
      <c r="T164">
        <v>144.30000000000001</v>
      </c>
      <c r="U164">
        <v>138.1</v>
      </c>
      <c r="V164">
        <v>143.5</v>
      </c>
      <c r="W164" s="36" t="s">
        <v>32</v>
      </c>
      <c r="X164">
        <v>135.30000000000001</v>
      </c>
      <c r="Y164">
        <v>136.1</v>
      </c>
      <c r="Z164">
        <v>132.1</v>
      </c>
      <c r="AA164">
        <v>119.1</v>
      </c>
      <c r="AB164">
        <v>130.6</v>
      </c>
      <c r="AC164">
        <v>138.6</v>
      </c>
      <c r="AD164">
        <v>124.4</v>
      </c>
      <c r="AE164">
        <v>128.6</v>
      </c>
      <c r="AF164">
        <v>136.19999999999999</v>
      </c>
    </row>
    <row r="165" spans="1:32" x14ac:dyDescent="0.3">
      <c r="A165" t="s">
        <v>33</v>
      </c>
      <c r="B165">
        <v>2017</v>
      </c>
      <c r="C165" t="s">
        <v>40</v>
      </c>
      <c r="D165" t="str">
        <f>CONCATENATE(All_India_Index_Upto_April23__1[[#This Row],[Month]],"-",All_India_Index_Upto_April23__1[[#This Row],[Year]])</f>
        <v>July-2017</v>
      </c>
      <c r="E165" t="str">
        <f>IF(All_India_Index_Upto_April23__1[[#This Row],[Year]]&lt;2019,"Pre-covid","Post-covid")</f>
        <v>Pre-covid</v>
      </c>
      <c r="F165">
        <v>132.80000000000001</v>
      </c>
      <c r="G165">
        <v>148.4</v>
      </c>
      <c r="H165">
        <v>129.4</v>
      </c>
      <c r="I165">
        <v>137.69999999999999</v>
      </c>
      <c r="J165">
        <v>113.4</v>
      </c>
      <c r="K165">
        <v>139.4</v>
      </c>
      <c r="L165">
        <v>175.1</v>
      </c>
      <c r="M165">
        <v>124.7</v>
      </c>
      <c r="N165">
        <v>121.5</v>
      </c>
      <c r="O165">
        <v>137.80000000000001</v>
      </c>
      <c r="P165">
        <v>124.4</v>
      </c>
      <c r="Q165">
        <v>143.69999999999999</v>
      </c>
      <c r="R165">
        <v>139.80000000000001</v>
      </c>
      <c r="S165">
        <v>150.5</v>
      </c>
      <c r="T165">
        <v>131.6</v>
      </c>
      <c r="U165">
        <v>123.7</v>
      </c>
      <c r="V165">
        <v>130.4</v>
      </c>
      <c r="W165" t="s">
        <v>145</v>
      </c>
      <c r="X165">
        <v>119.7</v>
      </c>
      <c r="Y165">
        <v>127.2</v>
      </c>
      <c r="Z165">
        <v>125</v>
      </c>
      <c r="AA165">
        <v>113.2</v>
      </c>
      <c r="AB165">
        <v>123.5</v>
      </c>
      <c r="AC165">
        <v>135.5</v>
      </c>
      <c r="AD165">
        <v>122.4</v>
      </c>
      <c r="AE165">
        <v>123</v>
      </c>
      <c r="AF165">
        <v>131.80000000000001</v>
      </c>
    </row>
    <row r="166" spans="1:32" x14ac:dyDescent="0.3">
      <c r="A166" t="s">
        <v>34</v>
      </c>
      <c r="B166">
        <v>2017</v>
      </c>
      <c r="C166" t="s">
        <v>40</v>
      </c>
      <c r="D166" t="str">
        <f>CONCATENATE(All_India_Index_Upto_April23__1[[#This Row],[Month]],"-",All_India_Index_Upto_April23__1[[#This Row],[Year]])</f>
        <v>July-2017</v>
      </c>
      <c r="E166" t="str">
        <f>IF(All_India_Index_Upto_April23__1[[#This Row],[Year]]&lt;2019,"Pre-covid","Post-covid")</f>
        <v>Pre-covid</v>
      </c>
      <c r="F166">
        <v>133.6</v>
      </c>
      <c r="G166">
        <v>145.69999999999999</v>
      </c>
      <c r="H166">
        <v>129.6</v>
      </c>
      <c r="I166">
        <v>138.5</v>
      </c>
      <c r="J166">
        <v>118.1</v>
      </c>
      <c r="K166">
        <v>141.80000000000001</v>
      </c>
      <c r="L166">
        <v>159.5</v>
      </c>
      <c r="M166">
        <v>133.6</v>
      </c>
      <c r="N166">
        <v>120.5</v>
      </c>
      <c r="O166">
        <v>135.19999999999999</v>
      </c>
      <c r="P166">
        <v>128.5</v>
      </c>
      <c r="Q166">
        <v>145.80000000000001</v>
      </c>
      <c r="R166">
        <v>139</v>
      </c>
      <c r="S166">
        <v>148.19999999999999</v>
      </c>
      <c r="T166">
        <v>139.30000000000001</v>
      </c>
      <c r="U166">
        <v>132.1</v>
      </c>
      <c r="V166">
        <v>138.30000000000001</v>
      </c>
      <c r="W166" t="s">
        <v>145</v>
      </c>
      <c r="X166">
        <v>129.4</v>
      </c>
      <c r="Y166">
        <v>131.9</v>
      </c>
      <c r="Z166">
        <v>129.4</v>
      </c>
      <c r="AA166">
        <v>116</v>
      </c>
      <c r="AB166">
        <v>126.6</v>
      </c>
      <c r="AC166">
        <v>136.80000000000001</v>
      </c>
      <c r="AD166">
        <v>123.6</v>
      </c>
      <c r="AE166">
        <v>125.9</v>
      </c>
      <c r="AF166">
        <v>134.19999999999999</v>
      </c>
    </row>
    <row r="167" spans="1:32" x14ac:dyDescent="0.3">
      <c r="A167" t="s">
        <v>30</v>
      </c>
      <c r="B167">
        <v>2017</v>
      </c>
      <c r="C167" t="s">
        <v>41</v>
      </c>
      <c r="D167" t="str">
        <f>CONCATENATE(All_India_Index_Upto_April23__1[[#This Row],[Month]],"-",All_India_Index_Upto_April23__1[[#This Row],[Year]])</f>
        <v>August-2017</v>
      </c>
      <c r="E167" t="str">
        <f>IF(All_India_Index_Upto_April23__1[[#This Row],[Year]]&lt;2019,"Pre-covid","Post-covid")</f>
        <v>Pre-covid</v>
      </c>
      <c r="F167">
        <v>134.80000000000001</v>
      </c>
      <c r="G167">
        <v>143.1</v>
      </c>
      <c r="H167">
        <v>130</v>
      </c>
      <c r="I167">
        <v>139.4</v>
      </c>
      <c r="J167">
        <v>120.5</v>
      </c>
      <c r="K167">
        <v>148</v>
      </c>
      <c r="L167">
        <v>162.9</v>
      </c>
      <c r="M167">
        <v>137.4</v>
      </c>
      <c r="N167">
        <v>120.8</v>
      </c>
      <c r="O167">
        <v>134.69999999999999</v>
      </c>
      <c r="P167">
        <v>131.6</v>
      </c>
      <c r="Q167">
        <v>148.69999999999999</v>
      </c>
      <c r="R167">
        <v>140.6</v>
      </c>
      <c r="S167">
        <v>149</v>
      </c>
      <c r="T167">
        <v>145.30000000000001</v>
      </c>
      <c r="U167">
        <v>139.19999999999999</v>
      </c>
      <c r="V167">
        <v>144.5</v>
      </c>
      <c r="W167" s="36" t="s">
        <v>32</v>
      </c>
      <c r="X167">
        <v>136.4</v>
      </c>
      <c r="Y167">
        <v>137.30000000000001</v>
      </c>
      <c r="Z167">
        <v>133</v>
      </c>
      <c r="AA167">
        <v>120.3</v>
      </c>
      <c r="AB167">
        <v>131.5</v>
      </c>
      <c r="AC167">
        <v>140.19999999999999</v>
      </c>
      <c r="AD167">
        <v>125.4</v>
      </c>
      <c r="AE167">
        <v>129.69999999999999</v>
      </c>
      <c r="AF167">
        <v>137.80000000000001</v>
      </c>
    </row>
    <row r="168" spans="1:32" x14ac:dyDescent="0.3">
      <c r="A168" t="s">
        <v>33</v>
      </c>
      <c r="B168">
        <v>2017</v>
      </c>
      <c r="C168" t="s">
        <v>41</v>
      </c>
      <c r="D168" t="str">
        <f>CONCATENATE(All_India_Index_Upto_April23__1[[#This Row],[Month]],"-",All_India_Index_Upto_April23__1[[#This Row],[Year]])</f>
        <v>August-2017</v>
      </c>
      <c r="E168" t="str">
        <f>IF(All_India_Index_Upto_April23__1[[#This Row],[Year]]&lt;2019,"Pre-covid","Post-covid")</f>
        <v>Pre-covid</v>
      </c>
      <c r="F168">
        <v>133.19999999999999</v>
      </c>
      <c r="G168">
        <v>143.9</v>
      </c>
      <c r="H168">
        <v>128.30000000000001</v>
      </c>
      <c r="I168">
        <v>138.30000000000001</v>
      </c>
      <c r="J168">
        <v>114.1</v>
      </c>
      <c r="K168">
        <v>142.69999999999999</v>
      </c>
      <c r="L168">
        <v>179.8</v>
      </c>
      <c r="M168">
        <v>123.5</v>
      </c>
      <c r="N168">
        <v>122.1</v>
      </c>
      <c r="O168">
        <v>137.5</v>
      </c>
      <c r="P168">
        <v>124.6</v>
      </c>
      <c r="Q168">
        <v>144.5</v>
      </c>
      <c r="R168">
        <v>140.5</v>
      </c>
      <c r="S168">
        <v>152.1</v>
      </c>
      <c r="T168">
        <v>132.69999999999999</v>
      </c>
      <c r="U168">
        <v>124.3</v>
      </c>
      <c r="V168">
        <v>131.4</v>
      </c>
      <c r="W168" t="s">
        <v>146</v>
      </c>
      <c r="X168">
        <v>118.9</v>
      </c>
      <c r="Y168">
        <v>127.7</v>
      </c>
      <c r="Z168">
        <v>125.7</v>
      </c>
      <c r="AA168">
        <v>114.6</v>
      </c>
      <c r="AB168">
        <v>124.1</v>
      </c>
      <c r="AC168">
        <v>135.69999999999999</v>
      </c>
      <c r="AD168">
        <v>123.3</v>
      </c>
      <c r="AE168">
        <v>123.8</v>
      </c>
      <c r="AF168">
        <v>132.69999999999999</v>
      </c>
    </row>
    <row r="169" spans="1:32" x14ac:dyDescent="0.3">
      <c r="A169" t="s">
        <v>34</v>
      </c>
      <c r="B169">
        <v>2017</v>
      </c>
      <c r="C169" t="s">
        <v>41</v>
      </c>
      <c r="D169" t="str">
        <f>CONCATENATE(All_India_Index_Upto_April23__1[[#This Row],[Month]],"-",All_India_Index_Upto_April23__1[[#This Row],[Year]])</f>
        <v>August-2017</v>
      </c>
      <c r="E169" t="str">
        <f>IF(All_India_Index_Upto_April23__1[[#This Row],[Year]]&lt;2019,"Pre-covid","Post-covid")</f>
        <v>Pre-covid</v>
      </c>
      <c r="F169">
        <v>134.30000000000001</v>
      </c>
      <c r="G169">
        <v>143.4</v>
      </c>
      <c r="H169">
        <v>129.30000000000001</v>
      </c>
      <c r="I169">
        <v>139</v>
      </c>
      <c r="J169">
        <v>118.1</v>
      </c>
      <c r="K169">
        <v>145.5</v>
      </c>
      <c r="L169">
        <v>168.6</v>
      </c>
      <c r="M169">
        <v>132.69999999999999</v>
      </c>
      <c r="N169">
        <v>121.2</v>
      </c>
      <c r="O169">
        <v>135.6</v>
      </c>
      <c r="P169">
        <v>128.69999999999999</v>
      </c>
      <c r="Q169">
        <v>146.80000000000001</v>
      </c>
      <c r="R169">
        <v>140.6</v>
      </c>
      <c r="S169">
        <v>149.80000000000001</v>
      </c>
      <c r="T169">
        <v>140.30000000000001</v>
      </c>
      <c r="U169">
        <v>133</v>
      </c>
      <c r="V169">
        <v>139.30000000000001</v>
      </c>
      <c r="W169" t="s">
        <v>146</v>
      </c>
      <c r="X169">
        <v>129.80000000000001</v>
      </c>
      <c r="Y169">
        <v>132.80000000000001</v>
      </c>
      <c r="Z169">
        <v>130.19999999999999</v>
      </c>
      <c r="AA169">
        <v>117.3</v>
      </c>
      <c r="AB169">
        <v>127.3</v>
      </c>
      <c r="AC169">
        <v>137.6</v>
      </c>
      <c r="AD169">
        <v>124.5</v>
      </c>
      <c r="AE169">
        <v>126.8</v>
      </c>
      <c r="AF169">
        <v>135.4</v>
      </c>
    </row>
    <row r="170" spans="1:32" x14ac:dyDescent="0.3">
      <c r="A170" t="s">
        <v>30</v>
      </c>
      <c r="B170">
        <v>2017</v>
      </c>
      <c r="C170" t="s">
        <v>42</v>
      </c>
      <c r="D170" t="str">
        <f>CONCATENATE(All_India_Index_Upto_April23__1[[#This Row],[Month]],"-",All_India_Index_Upto_April23__1[[#This Row],[Year]])</f>
        <v>September-2017</v>
      </c>
      <c r="E170" t="str">
        <f>IF(All_India_Index_Upto_April23__1[[#This Row],[Year]]&lt;2019,"Pre-covid","Post-covid")</f>
        <v>Pre-covid</v>
      </c>
      <c r="F170">
        <v>135.19999999999999</v>
      </c>
      <c r="G170">
        <v>142</v>
      </c>
      <c r="H170">
        <v>130.5</v>
      </c>
      <c r="I170">
        <v>140.19999999999999</v>
      </c>
      <c r="J170">
        <v>120.7</v>
      </c>
      <c r="K170">
        <v>147.80000000000001</v>
      </c>
      <c r="L170">
        <v>154.5</v>
      </c>
      <c r="M170">
        <v>137.1</v>
      </c>
      <c r="N170">
        <v>121</v>
      </c>
      <c r="O170">
        <v>134.69999999999999</v>
      </c>
      <c r="P170">
        <v>131.69999999999999</v>
      </c>
      <c r="Q170">
        <v>149.30000000000001</v>
      </c>
      <c r="R170">
        <v>139.6</v>
      </c>
      <c r="S170">
        <v>149.80000000000001</v>
      </c>
      <c r="T170">
        <v>146.1</v>
      </c>
      <c r="U170">
        <v>139.69999999999999</v>
      </c>
      <c r="V170">
        <v>145.19999999999999</v>
      </c>
      <c r="W170" s="36" t="s">
        <v>32</v>
      </c>
      <c r="X170">
        <v>137.4</v>
      </c>
      <c r="Y170">
        <v>137.9</v>
      </c>
      <c r="Z170">
        <v>133.4</v>
      </c>
      <c r="AA170">
        <v>121.2</v>
      </c>
      <c r="AB170">
        <v>132.30000000000001</v>
      </c>
      <c r="AC170">
        <v>139.6</v>
      </c>
      <c r="AD170">
        <v>126.7</v>
      </c>
      <c r="AE170">
        <v>130.30000000000001</v>
      </c>
      <c r="AF170">
        <v>137.6</v>
      </c>
    </row>
    <row r="171" spans="1:32" x14ac:dyDescent="0.3">
      <c r="A171" t="s">
        <v>33</v>
      </c>
      <c r="B171">
        <v>2017</v>
      </c>
      <c r="C171" t="s">
        <v>42</v>
      </c>
      <c r="D171" t="str">
        <f>CONCATENATE(All_India_Index_Upto_April23__1[[#This Row],[Month]],"-",All_India_Index_Upto_April23__1[[#This Row],[Year]])</f>
        <v>September-2017</v>
      </c>
      <c r="E171" t="str">
        <f>IF(All_India_Index_Upto_April23__1[[#This Row],[Year]]&lt;2019,"Pre-covid","Post-covid")</f>
        <v>Pre-covid</v>
      </c>
      <c r="F171">
        <v>133.6</v>
      </c>
      <c r="G171">
        <v>143</v>
      </c>
      <c r="H171">
        <v>129.69999999999999</v>
      </c>
      <c r="I171">
        <v>138.69999999999999</v>
      </c>
      <c r="J171">
        <v>114.5</v>
      </c>
      <c r="K171">
        <v>137.5</v>
      </c>
      <c r="L171">
        <v>160.69999999999999</v>
      </c>
      <c r="M171">
        <v>124.5</v>
      </c>
      <c r="N171">
        <v>122.4</v>
      </c>
      <c r="O171">
        <v>137.30000000000001</v>
      </c>
      <c r="P171">
        <v>124.8</v>
      </c>
      <c r="Q171">
        <v>145</v>
      </c>
      <c r="R171">
        <v>138</v>
      </c>
      <c r="S171">
        <v>153.6</v>
      </c>
      <c r="T171">
        <v>133.30000000000001</v>
      </c>
      <c r="U171">
        <v>124.6</v>
      </c>
      <c r="V171">
        <v>132</v>
      </c>
      <c r="W171" t="s">
        <v>147</v>
      </c>
      <c r="X171">
        <v>120.6</v>
      </c>
      <c r="Y171">
        <v>128.1</v>
      </c>
      <c r="Z171">
        <v>126.1</v>
      </c>
      <c r="AA171">
        <v>115.7</v>
      </c>
      <c r="AB171">
        <v>124.5</v>
      </c>
      <c r="AC171">
        <v>135.9</v>
      </c>
      <c r="AD171">
        <v>124.4</v>
      </c>
      <c r="AE171">
        <v>124.5</v>
      </c>
      <c r="AF171">
        <v>132.4</v>
      </c>
    </row>
    <row r="172" spans="1:32" x14ac:dyDescent="0.3">
      <c r="A172" t="s">
        <v>34</v>
      </c>
      <c r="B172">
        <v>2017</v>
      </c>
      <c r="C172" t="s">
        <v>42</v>
      </c>
      <c r="D172" t="str">
        <f>CONCATENATE(All_India_Index_Upto_April23__1[[#This Row],[Month]],"-",All_India_Index_Upto_April23__1[[#This Row],[Year]])</f>
        <v>September-2017</v>
      </c>
      <c r="E172" t="str">
        <f>IF(All_India_Index_Upto_April23__1[[#This Row],[Year]]&lt;2019,"Pre-covid","Post-covid")</f>
        <v>Pre-covid</v>
      </c>
      <c r="F172">
        <v>134.69999999999999</v>
      </c>
      <c r="G172">
        <v>142.4</v>
      </c>
      <c r="H172">
        <v>130.19999999999999</v>
      </c>
      <c r="I172">
        <v>139.6</v>
      </c>
      <c r="J172">
        <v>118.4</v>
      </c>
      <c r="K172">
        <v>143</v>
      </c>
      <c r="L172">
        <v>156.6</v>
      </c>
      <c r="M172">
        <v>132.9</v>
      </c>
      <c r="N172">
        <v>121.5</v>
      </c>
      <c r="O172">
        <v>135.6</v>
      </c>
      <c r="P172">
        <v>128.80000000000001</v>
      </c>
      <c r="Q172">
        <v>147.30000000000001</v>
      </c>
      <c r="R172">
        <v>139</v>
      </c>
      <c r="S172">
        <v>150.80000000000001</v>
      </c>
      <c r="T172">
        <v>141.1</v>
      </c>
      <c r="U172">
        <v>133.4</v>
      </c>
      <c r="V172">
        <v>140</v>
      </c>
      <c r="W172" t="s">
        <v>147</v>
      </c>
      <c r="X172">
        <v>131</v>
      </c>
      <c r="Y172">
        <v>133.30000000000001</v>
      </c>
      <c r="Z172">
        <v>130.6</v>
      </c>
      <c r="AA172">
        <v>118.3</v>
      </c>
      <c r="AB172">
        <v>127.9</v>
      </c>
      <c r="AC172">
        <v>137.4</v>
      </c>
      <c r="AD172">
        <v>125.7</v>
      </c>
      <c r="AE172">
        <v>127.5</v>
      </c>
      <c r="AF172">
        <v>135.19999999999999</v>
      </c>
    </row>
    <row r="173" spans="1:32" x14ac:dyDescent="0.3">
      <c r="A173" t="s">
        <v>30</v>
      </c>
      <c r="B173">
        <v>2017</v>
      </c>
      <c r="C173" t="s">
        <v>43</v>
      </c>
      <c r="D173" t="str">
        <f>CONCATENATE(All_India_Index_Upto_April23__1[[#This Row],[Month]],"-",All_India_Index_Upto_April23__1[[#This Row],[Year]])</f>
        <v>October-2017</v>
      </c>
      <c r="E173" t="str">
        <f>IF(All_India_Index_Upto_April23__1[[#This Row],[Year]]&lt;2019,"Pre-covid","Post-covid")</f>
        <v>Pre-covid</v>
      </c>
      <c r="F173">
        <v>135.9</v>
      </c>
      <c r="G173">
        <v>141.9</v>
      </c>
      <c r="H173">
        <v>131</v>
      </c>
      <c r="I173">
        <v>141.5</v>
      </c>
      <c r="J173">
        <v>121.4</v>
      </c>
      <c r="K173">
        <v>146.69999999999999</v>
      </c>
      <c r="L173">
        <v>157.1</v>
      </c>
      <c r="M173">
        <v>136.4</v>
      </c>
      <c r="N173">
        <v>121.4</v>
      </c>
      <c r="O173">
        <v>135.6</v>
      </c>
      <c r="P173">
        <v>131.30000000000001</v>
      </c>
      <c r="Q173">
        <v>150.30000000000001</v>
      </c>
      <c r="R173">
        <v>140.4</v>
      </c>
      <c r="S173">
        <v>150.5</v>
      </c>
      <c r="T173">
        <v>147.19999999999999</v>
      </c>
      <c r="U173">
        <v>140.6</v>
      </c>
      <c r="V173">
        <v>146.19999999999999</v>
      </c>
      <c r="W173" s="36" t="s">
        <v>32</v>
      </c>
      <c r="X173">
        <v>138.1</v>
      </c>
      <c r="Y173">
        <v>138.4</v>
      </c>
      <c r="Z173">
        <v>134.19999999999999</v>
      </c>
      <c r="AA173">
        <v>121</v>
      </c>
      <c r="AB173">
        <v>133</v>
      </c>
      <c r="AC173">
        <v>140.1</v>
      </c>
      <c r="AD173">
        <v>127.4</v>
      </c>
      <c r="AE173">
        <v>130.69999999999999</v>
      </c>
      <c r="AF173">
        <v>138.30000000000001</v>
      </c>
    </row>
    <row r="174" spans="1:32" x14ac:dyDescent="0.3">
      <c r="A174" t="s">
        <v>33</v>
      </c>
      <c r="B174">
        <v>2017</v>
      </c>
      <c r="C174" t="s">
        <v>43</v>
      </c>
      <c r="D174" t="str">
        <f>CONCATENATE(All_India_Index_Upto_April23__1[[#This Row],[Month]],"-",All_India_Index_Upto_April23__1[[#This Row],[Year]])</f>
        <v>October-2017</v>
      </c>
      <c r="E174" t="str">
        <f>IF(All_India_Index_Upto_April23__1[[#This Row],[Year]]&lt;2019,"Pre-covid","Post-covid")</f>
        <v>Pre-covid</v>
      </c>
      <c r="F174">
        <v>133.9</v>
      </c>
      <c r="G174">
        <v>142.80000000000001</v>
      </c>
      <c r="H174">
        <v>131.4</v>
      </c>
      <c r="I174">
        <v>139.1</v>
      </c>
      <c r="J174">
        <v>114.9</v>
      </c>
      <c r="K174">
        <v>135.6</v>
      </c>
      <c r="L174">
        <v>173.2</v>
      </c>
      <c r="M174">
        <v>124.1</v>
      </c>
      <c r="N174">
        <v>122.6</v>
      </c>
      <c r="O174">
        <v>137.80000000000001</v>
      </c>
      <c r="P174">
        <v>125.1</v>
      </c>
      <c r="Q174">
        <v>145.5</v>
      </c>
      <c r="R174">
        <v>139.69999999999999</v>
      </c>
      <c r="S174">
        <v>154.6</v>
      </c>
      <c r="T174">
        <v>134</v>
      </c>
      <c r="U174">
        <v>124.9</v>
      </c>
      <c r="V174">
        <v>132.6</v>
      </c>
      <c r="W174" t="s">
        <v>148</v>
      </c>
      <c r="X174">
        <v>122.6</v>
      </c>
      <c r="Y174">
        <v>128.30000000000001</v>
      </c>
      <c r="Z174">
        <v>126.6</v>
      </c>
      <c r="AA174">
        <v>115</v>
      </c>
      <c r="AB174">
        <v>124.8</v>
      </c>
      <c r="AC174">
        <v>136.30000000000001</v>
      </c>
      <c r="AD174">
        <v>124.6</v>
      </c>
      <c r="AE174">
        <v>124.5</v>
      </c>
      <c r="AF174">
        <v>133.5</v>
      </c>
    </row>
    <row r="175" spans="1:32" x14ac:dyDescent="0.3">
      <c r="A175" t="s">
        <v>34</v>
      </c>
      <c r="B175">
        <v>2017</v>
      </c>
      <c r="C175" t="s">
        <v>43</v>
      </c>
      <c r="D175" t="str">
        <f>CONCATENATE(All_India_Index_Upto_April23__1[[#This Row],[Month]],"-",All_India_Index_Upto_April23__1[[#This Row],[Year]])</f>
        <v>October-2017</v>
      </c>
      <c r="E175" t="str">
        <f>IF(All_India_Index_Upto_April23__1[[#This Row],[Year]]&lt;2019,"Pre-covid","Post-covid")</f>
        <v>Pre-covid</v>
      </c>
      <c r="F175">
        <v>135.30000000000001</v>
      </c>
      <c r="G175">
        <v>142.19999999999999</v>
      </c>
      <c r="H175">
        <v>131.19999999999999</v>
      </c>
      <c r="I175">
        <v>140.6</v>
      </c>
      <c r="J175">
        <v>119</v>
      </c>
      <c r="K175">
        <v>141.5</v>
      </c>
      <c r="L175">
        <v>162.6</v>
      </c>
      <c r="M175">
        <v>132.30000000000001</v>
      </c>
      <c r="N175">
        <v>121.8</v>
      </c>
      <c r="O175">
        <v>136.30000000000001</v>
      </c>
      <c r="P175">
        <v>128.69999999999999</v>
      </c>
      <c r="Q175">
        <v>148.1</v>
      </c>
      <c r="R175">
        <v>140.1</v>
      </c>
      <c r="S175">
        <v>151.6</v>
      </c>
      <c r="T175">
        <v>142</v>
      </c>
      <c r="U175">
        <v>134.1</v>
      </c>
      <c r="V175">
        <v>140.80000000000001</v>
      </c>
      <c r="W175" t="s">
        <v>148</v>
      </c>
      <c r="X175">
        <v>132.19999999999999</v>
      </c>
      <c r="Y175">
        <v>133.6</v>
      </c>
      <c r="Z175">
        <v>131.30000000000001</v>
      </c>
      <c r="AA175">
        <v>117.8</v>
      </c>
      <c r="AB175">
        <v>128.4</v>
      </c>
      <c r="AC175">
        <v>137.9</v>
      </c>
      <c r="AD175">
        <v>126.2</v>
      </c>
      <c r="AE175">
        <v>127.7</v>
      </c>
      <c r="AF175">
        <v>136.1</v>
      </c>
    </row>
    <row r="176" spans="1:32" x14ac:dyDescent="0.3">
      <c r="A176" t="s">
        <v>30</v>
      </c>
      <c r="B176">
        <v>2017</v>
      </c>
      <c r="C176" t="s">
        <v>44</v>
      </c>
      <c r="D176" t="str">
        <f>CONCATENATE(All_India_Index_Upto_April23__1[[#This Row],[Month]],"-",All_India_Index_Upto_April23__1[[#This Row],[Year]])</f>
        <v>November-2017</v>
      </c>
      <c r="E176" t="str">
        <f>IF(All_India_Index_Upto_April23__1[[#This Row],[Year]]&lt;2019,"Pre-covid","Post-covid")</f>
        <v>Pre-covid</v>
      </c>
      <c r="F176">
        <v>136.30000000000001</v>
      </c>
      <c r="G176">
        <v>142.5</v>
      </c>
      <c r="H176">
        <v>140.5</v>
      </c>
      <c r="I176">
        <v>141.5</v>
      </c>
      <c r="J176">
        <v>121.6</v>
      </c>
      <c r="K176">
        <v>147.30000000000001</v>
      </c>
      <c r="L176">
        <v>168</v>
      </c>
      <c r="M176">
        <v>135.80000000000001</v>
      </c>
      <c r="N176">
        <v>122.5</v>
      </c>
      <c r="O176">
        <v>136</v>
      </c>
      <c r="P176">
        <v>131.9</v>
      </c>
      <c r="Q176">
        <v>151.4</v>
      </c>
      <c r="R176">
        <v>142.4</v>
      </c>
      <c r="S176">
        <v>152.1</v>
      </c>
      <c r="T176">
        <v>148.19999999999999</v>
      </c>
      <c r="U176">
        <v>141.5</v>
      </c>
      <c r="V176">
        <v>147.30000000000001</v>
      </c>
      <c r="W176" s="36" t="s">
        <v>32</v>
      </c>
      <c r="X176">
        <v>141.1</v>
      </c>
      <c r="Y176">
        <v>139.4</v>
      </c>
      <c r="Z176">
        <v>135.80000000000001</v>
      </c>
      <c r="AA176">
        <v>121.6</v>
      </c>
      <c r="AB176">
        <v>133.69999999999999</v>
      </c>
      <c r="AC176">
        <v>141.5</v>
      </c>
      <c r="AD176">
        <v>128.1</v>
      </c>
      <c r="AE176">
        <v>131.69999999999999</v>
      </c>
      <c r="AF176">
        <v>140</v>
      </c>
    </row>
    <row r="177" spans="1:32" x14ac:dyDescent="0.3">
      <c r="A177" t="s">
        <v>33</v>
      </c>
      <c r="B177">
        <v>2017</v>
      </c>
      <c r="C177" t="s">
        <v>44</v>
      </c>
      <c r="D177" t="str">
        <f>CONCATENATE(All_India_Index_Upto_April23__1[[#This Row],[Month]],"-",All_India_Index_Upto_April23__1[[#This Row],[Year]])</f>
        <v>November-2017</v>
      </c>
      <c r="E177" t="str">
        <f>IF(All_India_Index_Upto_April23__1[[#This Row],[Year]]&lt;2019,"Pre-covid","Post-covid")</f>
        <v>Pre-covid</v>
      </c>
      <c r="F177">
        <v>134.30000000000001</v>
      </c>
      <c r="G177">
        <v>142.1</v>
      </c>
      <c r="H177">
        <v>146.69999999999999</v>
      </c>
      <c r="I177">
        <v>139.5</v>
      </c>
      <c r="J177">
        <v>115.2</v>
      </c>
      <c r="K177">
        <v>136.4</v>
      </c>
      <c r="L177">
        <v>185.2</v>
      </c>
      <c r="M177">
        <v>122.2</v>
      </c>
      <c r="N177">
        <v>123.9</v>
      </c>
      <c r="O177">
        <v>138.30000000000001</v>
      </c>
      <c r="P177">
        <v>125.4</v>
      </c>
      <c r="Q177">
        <v>146</v>
      </c>
      <c r="R177">
        <v>141.5</v>
      </c>
      <c r="S177">
        <v>156.19999999999999</v>
      </c>
      <c r="T177">
        <v>135</v>
      </c>
      <c r="U177">
        <v>125.4</v>
      </c>
      <c r="V177">
        <v>133.5</v>
      </c>
      <c r="W177" t="s">
        <v>149</v>
      </c>
      <c r="X177">
        <v>125.7</v>
      </c>
      <c r="Y177">
        <v>128.80000000000001</v>
      </c>
      <c r="Z177">
        <v>127.4</v>
      </c>
      <c r="AA177">
        <v>115.3</v>
      </c>
      <c r="AB177">
        <v>125.1</v>
      </c>
      <c r="AC177">
        <v>136.6</v>
      </c>
      <c r="AD177">
        <v>124.9</v>
      </c>
      <c r="AE177">
        <v>124.9</v>
      </c>
      <c r="AF177">
        <v>134.80000000000001</v>
      </c>
    </row>
    <row r="178" spans="1:32" x14ac:dyDescent="0.3">
      <c r="A178" t="s">
        <v>34</v>
      </c>
      <c r="B178">
        <v>2017</v>
      </c>
      <c r="C178" t="s">
        <v>44</v>
      </c>
      <c r="D178" t="str">
        <f>CONCATENATE(All_India_Index_Upto_April23__1[[#This Row],[Month]],"-",All_India_Index_Upto_April23__1[[#This Row],[Year]])</f>
        <v>November-2017</v>
      </c>
      <c r="E178" t="str">
        <f>IF(All_India_Index_Upto_April23__1[[#This Row],[Year]]&lt;2019,"Pre-covid","Post-covid")</f>
        <v>Pre-covid</v>
      </c>
      <c r="F178">
        <v>135.69999999999999</v>
      </c>
      <c r="G178">
        <v>142.4</v>
      </c>
      <c r="H178">
        <v>142.9</v>
      </c>
      <c r="I178">
        <v>140.80000000000001</v>
      </c>
      <c r="J178">
        <v>119.2</v>
      </c>
      <c r="K178">
        <v>142.19999999999999</v>
      </c>
      <c r="L178">
        <v>173.8</v>
      </c>
      <c r="M178">
        <v>131.19999999999999</v>
      </c>
      <c r="N178">
        <v>123</v>
      </c>
      <c r="O178">
        <v>136.80000000000001</v>
      </c>
      <c r="P178">
        <v>129.19999999999999</v>
      </c>
      <c r="Q178">
        <v>148.9</v>
      </c>
      <c r="R178">
        <v>142.1</v>
      </c>
      <c r="S178">
        <v>153.19999999999999</v>
      </c>
      <c r="T178">
        <v>143</v>
      </c>
      <c r="U178">
        <v>134.80000000000001</v>
      </c>
      <c r="V178">
        <v>141.80000000000001</v>
      </c>
      <c r="W178" t="s">
        <v>149</v>
      </c>
      <c r="X178">
        <v>135.30000000000001</v>
      </c>
      <c r="Y178">
        <v>134.4</v>
      </c>
      <c r="Z178">
        <v>132.6</v>
      </c>
      <c r="AA178">
        <v>118.3</v>
      </c>
      <c r="AB178">
        <v>128.9</v>
      </c>
      <c r="AC178">
        <v>138.6</v>
      </c>
      <c r="AD178">
        <v>126.8</v>
      </c>
      <c r="AE178">
        <v>128.4</v>
      </c>
      <c r="AF178">
        <v>137.6</v>
      </c>
    </row>
    <row r="179" spans="1:32" x14ac:dyDescent="0.3">
      <c r="A179" t="s">
        <v>30</v>
      </c>
      <c r="B179">
        <v>2017</v>
      </c>
      <c r="C179" t="s">
        <v>45</v>
      </c>
      <c r="D179" t="str">
        <f>CONCATENATE(All_India_Index_Upto_April23__1[[#This Row],[Month]],"-",All_India_Index_Upto_April23__1[[#This Row],[Year]])</f>
        <v>December-2017</v>
      </c>
      <c r="E179" t="str">
        <f>IF(All_India_Index_Upto_April23__1[[#This Row],[Year]]&lt;2019,"Pre-covid","Post-covid")</f>
        <v>Pre-covid</v>
      </c>
      <c r="F179">
        <v>136.4</v>
      </c>
      <c r="G179">
        <v>143.69999999999999</v>
      </c>
      <c r="H179">
        <v>144.80000000000001</v>
      </c>
      <c r="I179">
        <v>141.9</v>
      </c>
      <c r="J179">
        <v>123.1</v>
      </c>
      <c r="K179">
        <v>147.19999999999999</v>
      </c>
      <c r="L179">
        <v>161</v>
      </c>
      <c r="M179">
        <v>133.80000000000001</v>
      </c>
      <c r="N179">
        <v>121.9</v>
      </c>
      <c r="O179">
        <v>135.80000000000001</v>
      </c>
      <c r="P179">
        <v>131.1</v>
      </c>
      <c r="Q179">
        <v>151.4</v>
      </c>
      <c r="R179">
        <v>141.5</v>
      </c>
      <c r="S179">
        <v>153.19999999999999</v>
      </c>
      <c r="T179">
        <v>148</v>
      </c>
      <c r="U179">
        <v>141.9</v>
      </c>
      <c r="V179">
        <v>147.19999999999999</v>
      </c>
      <c r="W179" s="36" t="s">
        <v>32</v>
      </c>
      <c r="X179">
        <v>142.6</v>
      </c>
      <c r="Y179">
        <v>139.5</v>
      </c>
      <c r="Z179">
        <v>136.1</v>
      </c>
      <c r="AA179">
        <v>122</v>
      </c>
      <c r="AB179">
        <v>133.4</v>
      </c>
      <c r="AC179">
        <v>141.1</v>
      </c>
      <c r="AD179">
        <v>127.8</v>
      </c>
      <c r="AE179">
        <v>131.9</v>
      </c>
      <c r="AF179">
        <v>139.80000000000001</v>
      </c>
    </row>
    <row r="180" spans="1:32" x14ac:dyDescent="0.3">
      <c r="A180" t="s">
        <v>33</v>
      </c>
      <c r="B180">
        <v>2017</v>
      </c>
      <c r="C180" t="s">
        <v>45</v>
      </c>
      <c r="D180" t="str">
        <f>CONCATENATE(All_India_Index_Upto_April23__1[[#This Row],[Month]],"-",All_India_Index_Upto_April23__1[[#This Row],[Year]])</f>
        <v>December-2017</v>
      </c>
      <c r="E180" t="str">
        <f>IF(All_India_Index_Upto_April23__1[[#This Row],[Year]]&lt;2019,"Pre-covid","Post-covid")</f>
        <v>Pre-covid</v>
      </c>
      <c r="F180">
        <v>134.4</v>
      </c>
      <c r="G180">
        <v>142.6</v>
      </c>
      <c r="H180">
        <v>145.9</v>
      </c>
      <c r="I180">
        <v>139.5</v>
      </c>
      <c r="J180">
        <v>115.9</v>
      </c>
      <c r="K180">
        <v>135</v>
      </c>
      <c r="L180">
        <v>163.19999999999999</v>
      </c>
      <c r="M180">
        <v>119.8</v>
      </c>
      <c r="N180">
        <v>120.7</v>
      </c>
      <c r="O180">
        <v>139.69999999999999</v>
      </c>
      <c r="P180">
        <v>125.7</v>
      </c>
      <c r="Q180">
        <v>146.30000000000001</v>
      </c>
      <c r="R180">
        <v>138.80000000000001</v>
      </c>
      <c r="S180">
        <v>157</v>
      </c>
      <c r="T180">
        <v>135.6</v>
      </c>
      <c r="U180">
        <v>125.6</v>
      </c>
      <c r="V180">
        <v>134</v>
      </c>
      <c r="W180" t="s">
        <v>150</v>
      </c>
      <c r="X180">
        <v>126.8</v>
      </c>
      <c r="Y180">
        <v>129.30000000000001</v>
      </c>
      <c r="Z180">
        <v>128.19999999999999</v>
      </c>
      <c r="AA180">
        <v>115.3</v>
      </c>
      <c r="AB180">
        <v>125.6</v>
      </c>
      <c r="AC180">
        <v>136.69999999999999</v>
      </c>
      <c r="AD180">
        <v>124.6</v>
      </c>
      <c r="AE180">
        <v>125.1</v>
      </c>
      <c r="AF180">
        <v>134.1</v>
      </c>
    </row>
    <row r="181" spans="1:32" x14ac:dyDescent="0.3">
      <c r="A181" t="s">
        <v>34</v>
      </c>
      <c r="B181">
        <v>2017</v>
      </c>
      <c r="C181" t="s">
        <v>45</v>
      </c>
      <c r="D181" t="str">
        <f>CONCATENATE(All_India_Index_Upto_April23__1[[#This Row],[Month]],"-",All_India_Index_Upto_April23__1[[#This Row],[Year]])</f>
        <v>December-2017</v>
      </c>
      <c r="E181" t="str">
        <f>IF(All_India_Index_Upto_April23__1[[#This Row],[Year]]&lt;2019,"Pre-covid","Post-covid")</f>
        <v>Pre-covid</v>
      </c>
      <c r="F181">
        <v>135.80000000000001</v>
      </c>
      <c r="G181">
        <v>143.30000000000001</v>
      </c>
      <c r="H181">
        <v>145.19999999999999</v>
      </c>
      <c r="I181">
        <v>141</v>
      </c>
      <c r="J181">
        <v>120.5</v>
      </c>
      <c r="K181">
        <v>141.5</v>
      </c>
      <c r="L181">
        <v>161.69999999999999</v>
      </c>
      <c r="M181">
        <v>129.1</v>
      </c>
      <c r="N181">
        <v>121.5</v>
      </c>
      <c r="O181">
        <v>137.1</v>
      </c>
      <c r="P181">
        <v>128.80000000000001</v>
      </c>
      <c r="Q181">
        <v>149</v>
      </c>
      <c r="R181">
        <v>140.5</v>
      </c>
      <c r="S181">
        <v>154.19999999999999</v>
      </c>
      <c r="T181">
        <v>143.1</v>
      </c>
      <c r="U181">
        <v>135.1</v>
      </c>
      <c r="V181">
        <v>142</v>
      </c>
      <c r="W181" t="s">
        <v>150</v>
      </c>
      <c r="X181">
        <v>136.6</v>
      </c>
      <c r="Y181">
        <v>134.69999999999999</v>
      </c>
      <c r="Z181">
        <v>133.1</v>
      </c>
      <c r="AA181">
        <v>118.5</v>
      </c>
      <c r="AB181">
        <v>129</v>
      </c>
      <c r="AC181">
        <v>138.5</v>
      </c>
      <c r="AD181">
        <v>126.5</v>
      </c>
      <c r="AE181">
        <v>128.6</v>
      </c>
      <c r="AF181">
        <v>137.19999999999999</v>
      </c>
    </row>
    <row r="182" spans="1:32" x14ac:dyDescent="0.3">
      <c r="A182" t="s">
        <v>30</v>
      </c>
      <c r="B182">
        <v>2018</v>
      </c>
      <c r="C182" t="s">
        <v>31</v>
      </c>
      <c r="D182" t="str">
        <f>CONCATENATE(All_India_Index_Upto_April23__1[[#This Row],[Month]],"-",All_India_Index_Upto_April23__1[[#This Row],[Year]])</f>
        <v>January-2018</v>
      </c>
      <c r="E182" t="str">
        <f>IF(All_India_Index_Upto_April23__1[[#This Row],[Year]]&lt;2019,"Pre-covid","Post-covid")</f>
        <v>Pre-covid</v>
      </c>
      <c r="F182">
        <v>136.6</v>
      </c>
      <c r="G182">
        <v>144.4</v>
      </c>
      <c r="H182">
        <v>143.80000000000001</v>
      </c>
      <c r="I182">
        <v>142</v>
      </c>
      <c r="J182">
        <v>123.2</v>
      </c>
      <c r="K182">
        <v>147.9</v>
      </c>
      <c r="L182">
        <v>152.1</v>
      </c>
      <c r="M182">
        <v>131.80000000000001</v>
      </c>
      <c r="N182">
        <v>119.5</v>
      </c>
      <c r="O182">
        <v>136</v>
      </c>
      <c r="P182">
        <v>131.19999999999999</v>
      </c>
      <c r="Q182">
        <v>151.80000000000001</v>
      </c>
      <c r="R182">
        <v>140.4</v>
      </c>
      <c r="S182">
        <v>153.6</v>
      </c>
      <c r="T182">
        <v>148.30000000000001</v>
      </c>
      <c r="U182">
        <v>142.30000000000001</v>
      </c>
      <c r="V182">
        <v>147.5</v>
      </c>
      <c r="W182" s="36" t="s">
        <v>32</v>
      </c>
      <c r="X182">
        <v>142.30000000000001</v>
      </c>
      <c r="Y182">
        <v>139.80000000000001</v>
      </c>
      <c r="Z182">
        <v>136</v>
      </c>
      <c r="AA182">
        <v>122.7</v>
      </c>
      <c r="AB182">
        <v>134.30000000000001</v>
      </c>
      <c r="AC182">
        <v>141.6</v>
      </c>
      <c r="AD182">
        <v>128.6</v>
      </c>
      <c r="AE182">
        <v>132.30000000000001</v>
      </c>
      <c r="AF182">
        <v>139.30000000000001</v>
      </c>
    </row>
    <row r="183" spans="1:32" x14ac:dyDescent="0.3">
      <c r="A183" t="s">
        <v>33</v>
      </c>
      <c r="B183">
        <v>2018</v>
      </c>
      <c r="C183" t="s">
        <v>31</v>
      </c>
      <c r="D183" t="str">
        <f>CONCATENATE(All_India_Index_Upto_April23__1[[#This Row],[Month]],"-",All_India_Index_Upto_April23__1[[#This Row],[Year]])</f>
        <v>January-2018</v>
      </c>
      <c r="E183" t="str">
        <f>IF(All_India_Index_Upto_April23__1[[#This Row],[Year]]&lt;2019,"Pre-covid","Post-covid")</f>
        <v>Pre-covid</v>
      </c>
      <c r="F183">
        <v>134.6</v>
      </c>
      <c r="G183">
        <v>143.69999999999999</v>
      </c>
      <c r="H183">
        <v>143.6</v>
      </c>
      <c r="I183">
        <v>139.6</v>
      </c>
      <c r="J183">
        <v>116.4</v>
      </c>
      <c r="K183">
        <v>133.80000000000001</v>
      </c>
      <c r="L183">
        <v>150.5</v>
      </c>
      <c r="M183">
        <v>118.4</v>
      </c>
      <c r="N183">
        <v>117.3</v>
      </c>
      <c r="O183">
        <v>140.5</v>
      </c>
      <c r="P183">
        <v>125.9</v>
      </c>
      <c r="Q183">
        <v>146.80000000000001</v>
      </c>
      <c r="R183">
        <v>137.19999999999999</v>
      </c>
      <c r="S183">
        <v>157.69999999999999</v>
      </c>
      <c r="T183">
        <v>136</v>
      </c>
      <c r="U183">
        <v>125.9</v>
      </c>
      <c r="V183">
        <v>134.4</v>
      </c>
      <c r="W183" t="s">
        <v>151</v>
      </c>
      <c r="X183">
        <v>127.3</v>
      </c>
      <c r="Y183">
        <v>129.5</v>
      </c>
      <c r="Z183">
        <v>129</v>
      </c>
      <c r="AA183">
        <v>116.3</v>
      </c>
      <c r="AB183">
        <v>126.2</v>
      </c>
      <c r="AC183">
        <v>137.1</v>
      </c>
      <c r="AD183">
        <v>125.5</v>
      </c>
      <c r="AE183">
        <v>125.8</v>
      </c>
      <c r="AF183">
        <v>134.1</v>
      </c>
    </row>
    <row r="184" spans="1:32" x14ac:dyDescent="0.3">
      <c r="A184" t="s">
        <v>34</v>
      </c>
      <c r="B184">
        <v>2018</v>
      </c>
      <c r="C184" t="s">
        <v>31</v>
      </c>
      <c r="D184" t="str">
        <f>CONCATENATE(All_India_Index_Upto_April23__1[[#This Row],[Month]],"-",All_India_Index_Upto_April23__1[[#This Row],[Year]])</f>
        <v>January-2018</v>
      </c>
      <c r="E184" t="str">
        <f>IF(All_India_Index_Upto_April23__1[[#This Row],[Year]]&lt;2019,"Pre-covid","Post-covid")</f>
        <v>Pre-covid</v>
      </c>
      <c r="F184">
        <v>136</v>
      </c>
      <c r="G184">
        <v>144.19999999999999</v>
      </c>
      <c r="H184">
        <v>143.69999999999999</v>
      </c>
      <c r="I184">
        <v>141.1</v>
      </c>
      <c r="J184">
        <v>120.7</v>
      </c>
      <c r="K184">
        <v>141.30000000000001</v>
      </c>
      <c r="L184">
        <v>151.6</v>
      </c>
      <c r="M184">
        <v>127.3</v>
      </c>
      <c r="N184">
        <v>118.8</v>
      </c>
      <c r="O184">
        <v>137.5</v>
      </c>
      <c r="P184">
        <v>129</v>
      </c>
      <c r="Q184">
        <v>149.5</v>
      </c>
      <c r="R184">
        <v>139.19999999999999</v>
      </c>
      <c r="S184">
        <v>154.69999999999999</v>
      </c>
      <c r="T184">
        <v>143.5</v>
      </c>
      <c r="U184">
        <v>135.5</v>
      </c>
      <c r="V184">
        <v>142.30000000000001</v>
      </c>
      <c r="W184" t="s">
        <v>151</v>
      </c>
      <c r="X184">
        <v>136.6</v>
      </c>
      <c r="Y184">
        <v>134.9</v>
      </c>
      <c r="Z184">
        <v>133.30000000000001</v>
      </c>
      <c r="AA184">
        <v>119.3</v>
      </c>
      <c r="AB184">
        <v>129.69999999999999</v>
      </c>
      <c r="AC184">
        <v>139</v>
      </c>
      <c r="AD184">
        <v>127.3</v>
      </c>
      <c r="AE184">
        <v>129.1</v>
      </c>
      <c r="AF184">
        <v>136.9</v>
      </c>
    </row>
    <row r="185" spans="1:32" x14ac:dyDescent="0.3">
      <c r="A185" t="s">
        <v>30</v>
      </c>
      <c r="B185">
        <v>2018</v>
      </c>
      <c r="C185" t="s">
        <v>35</v>
      </c>
      <c r="D185" t="str">
        <f>CONCATENATE(All_India_Index_Upto_April23__1[[#This Row],[Month]],"-",All_India_Index_Upto_April23__1[[#This Row],[Year]])</f>
        <v>February-2018</v>
      </c>
      <c r="E185" t="str">
        <f>IF(All_India_Index_Upto_April23__1[[#This Row],[Year]]&lt;2019,"Pre-covid","Post-covid")</f>
        <v>Pre-covid</v>
      </c>
      <c r="F185">
        <v>136.4</v>
      </c>
      <c r="G185">
        <v>143.69999999999999</v>
      </c>
      <c r="H185">
        <v>140.6</v>
      </c>
      <c r="I185">
        <v>141.5</v>
      </c>
      <c r="J185">
        <v>122.9</v>
      </c>
      <c r="K185">
        <v>149.4</v>
      </c>
      <c r="L185">
        <v>142.4</v>
      </c>
      <c r="M185">
        <v>130.19999999999999</v>
      </c>
      <c r="N185">
        <v>117.9</v>
      </c>
      <c r="O185">
        <v>135.6</v>
      </c>
      <c r="P185">
        <v>130.5</v>
      </c>
      <c r="Q185">
        <v>151.69999999999999</v>
      </c>
      <c r="R185">
        <v>138.69999999999999</v>
      </c>
      <c r="S185">
        <v>153.30000000000001</v>
      </c>
      <c r="T185">
        <v>148.69999999999999</v>
      </c>
      <c r="U185">
        <v>142.4</v>
      </c>
      <c r="V185">
        <v>147.80000000000001</v>
      </c>
      <c r="W185" s="36" t="s">
        <v>32</v>
      </c>
      <c r="X185">
        <v>142.4</v>
      </c>
      <c r="Y185">
        <v>139.9</v>
      </c>
      <c r="Z185">
        <v>136.19999999999999</v>
      </c>
      <c r="AA185">
        <v>123.3</v>
      </c>
      <c r="AB185">
        <v>134.30000000000001</v>
      </c>
      <c r="AC185">
        <v>141.5</v>
      </c>
      <c r="AD185">
        <v>128.80000000000001</v>
      </c>
      <c r="AE185">
        <v>132.5</v>
      </c>
      <c r="AF185">
        <v>138.5</v>
      </c>
    </row>
    <row r="186" spans="1:32" x14ac:dyDescent="0.3">
      <c r="A186" t="s">
        <v>33</v>
      </c>
      <c r="B186">
        <v>2018</v>
      </c>
      <c r="C186" t="s">
        <v>35</v>
      </c>
      <c r="D186" t="str">
        <f>CONCATENATE(All_India_Index_Upto_April23__1[[#This Row],[Month]],"-",All_India_Index_Upto_April23__1[[#This Row],[Year]])</f>
        <v>February-2018</v>
      </c>
      <c r="E186" t="str">
        <f>IF(All_India_Index_Upto_April23__1[[#This Row],[Year]]&lt;2019,"Pre-covid","Post-covid")</f>
        <v>Pre-covid</v>
      </c>
      <c r="F186">
        <v>134.80000000000001</v>
      </c>
      <c r="G186">
        <v>143</v>
      </c>
      <c r="H186">
        <v>139.9</v>
      </c>
      <c r="I186">
        <v>139.9</v>
      </c>
      <c r="J186">
        <v>116.2</v>
      </c>
      <c r="K186">
        <v>135.5</v>
      </c>
      <c r="L186">
        <v>136.9</v>
      </c>
      <c r="M186">
        <v>117</v>
      </c>
      <c r="N186">
        <v>115.4</v>
      </c>
      <c r="O186">
        <v>140.69999999999999</v>
      </c>
      <c r="P186">
        <v>125.9</v>
      </c>
      <c r="Q186">
        <v>147.1</v>
      </c>
      <c r="R186">
        <v>135.6</v>
      </c>
      <c r="S186">
        <v>159.30000000000001</v>
      </c>
      <c r="T186">
        <v>136.30000000000001</v>
      </c>
      <c r="U186">
        <v>126.1</v>
      </c>
      <c r="V186">
        <v>134.69999999999999</v>
      </c>
      <c r="W186" t="s">
        <v>152</v>
      </c>
      <c r="X186">
        <v>127.3</v>
      </c>
      <c r="Y186">
        <v>129.9</v>
      </c>
      <c r="Z186">
        <v>129.80000000000001</v>
      </c>
      <c r="AA186">
        <v>117.4</v>
      </c>
      <c r="AB186">
        <v>126.5</v>
      </c>
      <c r="AC186">
        <v>137.19999999999999</v>
      </c>
      <c r="AD186">
        <v>126.2</v>
      </c>
      <c r="AE186">
        <v>126.5</v>
      </c>
      <c r="AF186">
        <v>134</v>
      </c>
    </row>
    <row r="187" spans="1:32" x14ac:dyDescent="0.3">
      <c r="A187" t="s">
        <v>34</v>
      </c>
      <c r="B187">
        <v>2018</v>
      </c>
      <c r="C187" t="s">
        <v>35</v>
      </c>
      <c r="D187" t="str">
        <f>CONCATENATE(All_India_Index_Upto_April23__1[[#This Row],[Month]],"-",All_India_Index_Upto_April23__1[[#This Row],[Year]])</f>
        <v>February-2018</v>
      </c>
      <c r="E187" t="str">
        <f>IF(All_India_Index_Upto_April23__1[[#This Row],[Year]]&lt;2019,"Pre-covid","Post-covid")</f>
        <v>Pre-covid</v>
      </c>
      <c r="F187">
        <v>135.9</v>
      </c>
      <c r="G187">
        <v>143.5</v>
      </c>
      <c r="H187">
        <v>140.30000000000001</v>
      </c>
      <c r="I187">
        <v>140.9</v>
      </c>
      <c r="J187">
        <v>120.4</v>
      </c>
      <c r="K187">
        <v>142.9</v>
      </c>
      <c r="L187">
        <v>140.5</v>
      </c>
      <c r="M187">
        <v>125.8</v>
      </c>
      <c r="N187">
        <v>117.1</v>
      </c>
      <c r="O187">
        <v>137.30000000000001</v>
      </c>
      <c r="P187">
        <v>128.6</v>
      </c>
      <c r="Q187">
        <v>149.6</v>
      </c>
      <c r="R187">
        <v>137.6</v>
      </c>
      <c r="S187">
        <v>154.9</v>
      </c>
      <c r="T187">
        <v>143.80000000000001</v>
      </c>
      <c r="U187">
        <v>135.6</v>
      </c>
      <c r="V187">
        <v>142.6</v>
      </c>
      <c r="W187" t="s">
        <v>152</v>
      </c>
      <c r="X187">
        <v>136.69999999999999</v>
      </c>
      <c r="Y187">
        <v>135.19999999999999</v>
      </c>
      <c r="Z187">
        <v>133.80000000000001</v>
      </c>
      <c r="AA187">
        <v>120.2</v>
      </c>
      <c r="AB187">
        <v>129.9</v>
      </c>
      <c r="AC187">
        <v>139</v>
      </c>
      <c r="AD187">
        <v>127.7</v>
      </c>
      <c r="AE187">
        <v>129.6</v>
      </c>
      <c r="AF187">
        <v>136.4</v>
      </c>
    </row>
    <row r="188" spans="1:32" x14ac:dyDescent="0.3">
      <c r="A188" t="s">
        <v>30</v>
      </c>
      <c r="B188">
        <v>2018</v>
      </c>
      <c r="C188" t="s">
        <v>36</v>
      </c>
      <c r="D188" t="str">
        <f>CONCATENATE(All_India_Index_Upto_April23__1[[#This Row],[Month]],"-",All_India_Index_Upto_April23__1[[#This Row],[Year]])</f>
        <v>March-2018</v>
      </c>
      <c r="E188" t="str">
        <f>IF(All_India_Index_Upto_April23__1[[#This Row],[Year]]&lt;2019,"Pre-covid","Post-covid")</f>
        <v>Pre-covid</v>
      </c>
      <c r="F188">
        <v>136.80000000000001</v>
      </c>
      <c r="G188">
        <v>143.80000000000001</v>
      </c>
      <c r="H188">
        <v>140</v>
      </c>
      <c r="I188">
        <v>142</v>
      </c>
      <c r="J188">
        <v>123.2</v>
      </c>
      <c r="K188">
        <v>152.9</v>
      </c>
      <c r="L188">
        <v>138</v>
      </c>
      <c r="M188">
        <v>129.30000000000001</v>
      </c>
      <c r="N188">
        <v>117.1</v>
      </c>
      <c r="O188">
        <v>136.30000000000001</v>
      </c>
      <c r="P188">
        <v>131.19999999999999</v>
      </c>
      <c r="Q188">
        <v>152.80000000000001</v>
      </c>
      <c r="R188">
        <v>138.6</v>
      </c>
      <c r="S188">
        <v>155.1</v>
      </c>
      <c r="T188">
        <v>149.19999999999999</v>
      </c>
      <c r="U188">
        <v>143</v>
      </c>
      <c r="V188">
        <v>148.30000000000001</v>
      </c>
      <c r="W188" s="36" t="s">
        <v>32</v>
      </c>
      <c r="X188">
        <v>142.6</v>
      </c>
      <c r="Y188">
        <v>139.9</v>
      </c>
      <c r="Z188">
        <v>136.69999999999999</v>
      </c>
      <c r="AA188">
        <v>124.6</v>
      </c>
      <c r="AB188">
        <v>135.1</v>
      </c>
      <c r="AC188">
        <v>142.69999999999999</v>
      </c>
      <c r="AD188">
        <v>129.30000000000001</v>
      </c>
      <c r="AE188">
        <v>133.30000000000001</v>
      </c>
      <c r="AF188">
        <v>138.69999999999999</v>
      </c>
    </row>
    <row r="189" spans="1:32" x14ac:dyDescent="0.3">
      <c r="A189" t="s">
        <v>33</v>
      </c>
      <c r="B189">
        <v>2018</v>
      </c>
      <c r="C189" t="s">
        <v>36</v>
      </c>
      <c r="D189" t="str">
        <f>CONCATENATE(All_India_Index_Upto_April23__1[[#This Row],[Month]],"-",All_India_Index_Upto_April23__1[[#This Row],[Year]])</f>
        <v>March-2018</v>
      </c>
      <c r="E189" t="str">
        <f>IF(All_India_Index_Upto_April23__1[[#This Row],[Year]]&lt;2019,"Pre-covid","Post-covid")</f>
        <v>Pre-covid</v>
      </c>
      <c r="F189">
        <v>135</v>
      </c>
      <c r="G189">
        <v>143.1</v>
      </c>
      <c r="H189">
        <v>135.5</v>
      </c>
      <c r="I189">
        <v>139.9</v>
      </c>
      <c r="J189">
        <v>116.5</v>
      </c>
      <c r="K189">
        <v>138.5</v>
      </c>
      <c r="L189">
        <v>128</v>
      </c>
      <c r="M189">
        <v>115.5</v>
      </c>
      <c r="N189">
        <v>114.2</v>
      </c>
      <c r="O189">
        <v>140.69999999999999</v>
      </c>
      <c r="P189">
        <v>126.2</v>
      </c>
      <c r="Q189">
        <v>147.6</v>
      </c>
      <c r="R189">
        <v>134.80000000000001</v>
      </c>
      <c r="S189">
        <v>159.69999999999999</v>
      </c>
      <c r="T189">
        <v>136.69999999999999</v>
      </c>
      <c r="U189">
        <v>126.7</v>
      </c>
      <c r="V189">
        <v>135.19999999999999</v>
      </c>
      <c r="W189" t="s">
        <v>153</v>
      </c>
      <c r="X189">
        <v>126.4</v>
      </c>
      <c r="Y189">
        <v>130.80000000000001</v>
      </c>
      <c r="Z189">
        <v>130.5</v>
      </c>
      <c r="AA189">
        <v>117.8</v>
      </c>
      <c r="AB189">
        <v>126.8</v>
      </c>
      <c r="AC189">
        <v>137.80000000000001</v>
      </c>
      <c r="AD189">
        <v>126.7</v>
      </c>
      <c r="AE189">
        <v>127.1</v>
      </c>
      <c r="AF189">
        <v>134</v>
      </c>
    </row>
    <row r="190" spans="1:32" x14ac:dyDescent="0.3">
      <c r="A190" t="s">
        <v>34</v>
      </c>
      <c r="B190">
        <v>2018</v>
      </c>
      <c r="C190" t="s">
        <v>36</v>
      </c>
      <c r="D190" t="str">
        <f>CONCATENATE(All_India_Index_Upto_April23__1[[#This Row],[Month]],"-",All_India_Index_Upto_April23__1[[#This Row],[Year]])</f>
        <v>March-2018</v>
      </c>
      <c r="E190" t="str">
        <f>IF(All_India_Index_Upto_April23__1[[#This Row],[Year]]&lt;2019,"Pre-covid","Post-covid")</f>
        <v>Pre-covid</v>
      </c>
      <c r="F190">
        <v>136.19999999999999</v>
      </c>
      <c r="G190">
        <v>143.6</v>
      </c>
      <c r="H190">
        <v>138.30000000000001</v>
      </c>
      <c r="I190">
        <v>141.19999999999999</v>
      </c>
      <c r="J190">
        <v>120.7</v>
      </c>
      <c r="K190">
        <v>146.19999999999999</v>
      </c>
      <c r="L190">
        <v>134.6</v>
      </c>
      <c r="M190">
        <v>124.6</v>
      </c>
      <c r="N190">
        <v>116.1</v>
      </c>
      <c r="O190">
        <v>137.80000000000001</v>
      </c>
      <c r="P190">
        <v>129.1</v>
      </c>
      <c r="Q190">
        <v>150.4</v>
      </c>
      <c r="R190">
        <v>137.19999999999999</v>
      </c>
      <c r="S190">
        <v>156.30000000000001</v>
      </c>
      <c r="T190">
        <v>144.30000000000001</v>
      </c>
      <c r="U190">
        <v>136.19999999999999</v>
      </c>
      <c r="V190">
        <v>143.1</v>
      </c>
      <c r="W190" t="s">
        <v>153</v>
      </c>
      <c r="X190">
        <v>136.5</v>
      </c>
      <c r="Y190">
        <v>135.6</v>
      </c>
      <c r="Z190">
        <v>134.30000000000001</v>
      </c>
      <c r="AA190">
        <v>121</v>
      </c>
      <c r="AB190">
        <v>130.4</v>
      </c>
      <c r="AC190">
        <v>139.80000000000001</v>
      </c>
      <c r="AD190">
        <v>128.19999999999999</v>
      </c>
      <c r="AE190">
        <v>130.30000000000001</v>
      </c>
      <c r="AF190">
        <v>136.5</v>
      </c>
    </row>
    <row r="191" spans="1:32" x14ac:dyDescent="0.3">
      <c r="A191" t="s">
        <v>30</v>
      </c>
      <c r="B191">
        <v>2018</v>
      </c>
      <c r="C191" t="s">
        <v>37</v>
      </c>
      <c r="D191" t="str">
        <f>CONCATENATE(All_India_Index_Upto_April23__1[[#This Row],[Month]],"-",All_India_Index_Upto_April23__1[[#This Row],[Year]])</f>
        <v>April-2018</v>
      </c>
      <c r="E191" t="str">
        <f>IF(All_India_Index_Upto_April23__1[[#This Row],[Year]]&lt;2019,"Pre-covid","Post-covid")</f>
        <v>Pre-covid</v>
      </c>
      <c r="F191">
        <v>137.1</v>
      </c>
      <c r="G191">
        <v>144.5</v>
      </c>
      <c r="H191">
        <v>135.9</v>
      </c>
      <c r="I191">
        <v>142.4</v>
      </c>
      <c r="J191">
        <v>123.5</v>
      </c>
      <c r="K191">
        <v>156.4</v>
      </c>
      <c r="L191">
        <v>135.1</v>
      </c>
      <c r="M191">
        <v>128.4</v>
      </c>
      <c r="N191">
        <v>115.2</v>
      </c>
      <c r="O191">
        <v>137.19999999999999</v>
      </c>
      <c r="P191">
        <v>131.9</v>
      </c>
      <c r="Q191">
        <v>153.80000000000001</v>
      </c>
      <c r="R191">
        <v>138.6</v>
      </c>
      <c r="S191">
        <v>156.1</v>
      </c>
      <c r="T191">
        <v>150.1</v>
      </c>
      <c r="U191">
        <v>143.30000000000001</v>
      </c>
      <c r="V191">
        <v>149.1</v>
      </c>
      <c r="W191" s="36" t="s">
        <v>32</v>
      </c>
      <c r="X191">
        <v>143.80000000000001</v>
      </c>
      <c r="Y191">
        <v>140.9</v>
      </c>
      <c r="Z191">
        <v>137.6</v>
      </c>
      <c r="AA191">
        <v>125.3</v>
      </c>
      <c r="AB191">
        <v>136</v>
      </c>
      <c r="AC191">
        <v>143.69999999999999</v>
      </c>
      <c r="AD191">
        <v>130.4</v>
      </c>
      <c r="AE191">
        <v>134.19999999999999</v>
      </c>
      <c r="AF191">
        <v>139.1</v>
      </c>
    </row>
    <row r="192" spans="1:32" x14ac:dyDescent="0.3">
      <c r="A192" t="s">
        <v>33</v>
      </c>
      <c r="B192">
        <v>2018</v>
      </c>
      <c r="C192" t="s">
        <v>37</v>
      </c>
      <c r="D192" t="str">
        <f>CONCATENATE(All_India_Index_Upto_April23__1[[#This Row],[Month]],"-",All_India_Index_Upto_April23__1[[#This Row],[Year]])</f>
        <v>April-2018</v>
      </c>
      <c r="E192" t="str">
        <f>IF(All_India_Index_Upto_April23__1[[#This Row],[Year]]&lt;2019,"Pre-covid","Post-covid")</f>
        <v>Pre-covid</v>
      </c>
      <c r="F192">
        <v>135</v>
      </c>
      <c r="G192">
        <v>144.30000000000001</v>
      </c>
      <c r="H192">
        <v>130.80000000000001</v>
      </c>
      <c r="I192">
        <v>140.30000000000001</v>
      </c>
      <c r="J192">
        <v>116.6</v>
      </c>
      <c r="K192">
        <v>150.1</v>
      </c>
      <c r="L192">
        <v>127.6</v>
      </c>
      <c r="M192">
        <v>114</v>
      </c>
      <c r="N192">
        <v>110.6</v>
      </c>
      <c r="O192">
        <v>140.19999999999999</v>
      </c>
      <c r="P192">
        <v>126.5</v>
      </c>
      <c r="Q192">
        <v>148.30000000000001</v>
      </c>
      <c r="R192">
        <v>135.69999999999999</v>
      </c>
      <c r="S192">
        <v>159.19999999999999</v>
      </c>
      <c r="T192">
        <v>137.80000000000001</v>
      </c>
      <c r="U192">
        <v>127.4</v>
      </c>
      <c r="V192">
        <v>136.19999999999999</v>
      </c>
      <c r="W192" t="s">
        <v>154</v>
      </c>
      <c r="X192">
        <v>124.6</v>
      </c>
      <c r="Y192">
        <v>131.80000000000001</v>
      </c>
      <c r="Z192">
        <v>131.30000000000001</v>
      </c>
      <c r="AA192">
        <v>118.9</v>
      </c>
      <c r="AB192">
        <v>127.6</v>
      </c>
      <c r="AC192">
        <v>139.69999999999999</v>
      </c>
      <c r="AD192">
        <v>127.6</v>
      </c>
      <c r="AE192">
        <v>128.19999999999999</v>
      </c>
      <c r="AF192">
        <v>134.80000000000001</v>
      </c>
    </row>
    <row r="193" spans="1:32" x14ac:dyDescent="0.3">
      <c r="A193" t="s">
        <v>34</v>
      </c>
      <c r="B193">
        <v>2018</v>
      </c>
      <c r="C193" t="s">
        <v>37</v>
      </c>
      <c r="D193" t="str">
        <f>CONCATENATE(All_India_Index_Upto_April23__1[[#This Row],[Month]],"-",All_India_Index_Upto_April23__1[[#This Row],[Year]])</f>
        <v>April-2018</v>
      </c>
      <c r="E193" t="str">
        <f>IF(All_India_Index_Upto_April23__1[[#This Row],[Year]]&lt;2019,"Pre-covid","Post-covid")</f>
        <v>Pre-covid</v>
      </c>
      <c r="F193">
        <v>136.4</v>
      </c>
      <c r="G193">
        <v>144.4</v>
      </c>
      <c r="H193">
        <v>133.9</v>
      </c>
      <c r="I193">
        <v>141.6</v>
      </c>
      <c r="J193">
        <v>121</v>
      </c>
      <c r="K193">
        <v>153.5</v>
      </c>
      <c r="L193">
        <v>132.6</v>
      </c>
      <c r="M193">
        <v>123.5</v>
      </c>
      <c r="N193">
        <v>113.7</v>
      </c>
      <c r="O193">
        <v>138.19999999999999</v>
      </c>
      <c r="P193">
        <v>129.6</v>
      </c>
      <c r="Q193">
        <v>151.19999999999999</v>
      </c>
      <c r="R193">
        <v>137.5</v>
      </c>
      <c r="S193">
        <v>156.9</v>
      </c>
      <c r="T193">
        <v>145.30000000000001</v>
      </c>
      <c r="U193">
        <v>136.69999999999999</v>
      </c>
      <c r="V193">
        <v>144</v>
      </c>
      <c r="W193" t="s">
        <v>154</v>
      </c>
      <c r="X193">
        <v>136.5</v>
      </c>
      <c r="Y193">
        <v>136.6</v>
      </c>
      <c r="Z193">
        <v>135.19999999999999</v>
      </c>
      <c r="AA193">
        <v>121.9</v>
      </c>
      <c r="AB193">
        <v>131.30000000000001</v>
      </c>
      <c r="AC193">
        <v>141.4</v>
      </c>
      <c r="AD193">
        <v>129.19999999999999</v>
      </c>
      <c r="AE193">
        <v>131.30000000000001</v>
      </c>
      <c r="AF193">
        <v>137.1</v>
      </c>
    </row>
    <row r="194" spans="1:32" x14ac:dyDescent="0.3">
      <c r="A194" t="s">
        <v>30</v>
      </c>
      <c r="B194">
        <v>2018</v>
      </c>
      <c r="C194" t="s">
        <v>38</v>
      </c>
      <c r="D194" t="str">
        <f>CONCATENATE(All_India_Index_Upto_April23__1[[#This Row],[Month]],"-",All_India_Index_Upto_April23__1[[#This Row],[Year]])</f>
        <v>May-2018</v>
      </c>
      <c r="E194" t="str">
        <f>IF(All_India_Index_Upto_April23__1[[#This Row],[Year]]&lt;2019,"Pre-covid","Post-covid")</f>
        <v>Pre-covid</v>
      </c>
      <c r="F194">
        <v>137.4</v>
      </c>
      <c r="G194">
        <v>145.69999999999999</v>
      </c>
      <c r="H194">
        <v>135.5</v>
      </c>
      <c r="I194">
        <v>142.9</v>
      </c>
      <c r="J194">
        <v>123.6</v>
      </c>
      <c r="K194">
        <v>157.5</v>
      </c>
      <c r="L194">
        <v>137.80000000000001</v>
      </c>
      <c r="M194">
        <v>127.2</v>
      </c>
      <c r="N194">
        <v>111.8</v>
      </c>
      <c r="O194">
        <v>137.4</v>
      </c>
      <c r="P194">
        <v>132.19999999999999</v>
      </c>
      <c r="Q194">
        <v>154.30000000000001</v>
      </c>
      <c r="R194">
        <v>139.1</v>
      </c>
      <c r="S194">
        <v>157</v>
      </c>
      <c r="T194">
        <v>150.80000000000001</v>
      </c>
      <c r="U194">
        <v>144.1</v>
      </c>
      <c r="V194">
        <v>149.80000000000001</v>
      </c>
      <c r="W194" s="36" t="s">
        <v>32</v>
      </c>
      <c r="X194">
        <v>144.30000000000001</v>
      </c>
      <c r="Y194">
        <v>141.80000000000001</v>
      </c>
      <c r="Z194">
        <v>138.4</v>
      </c>
      <c r="AA194">
        <v>126.4</v>
      </c>
      <c r="AB194">
        <v>136.80000000000001</v>
      </c>
      <c r="AC194">
        <v>144.4</v>
      </c>
      <c r="AD194">
        <v>131.19999999999999</v>
      </c>
      <c r="AE194">
        <v>135.1</v>
      </c>
      <c r="AF194">
        <v>139.80000000000001</v>
      </c>
    </row>
    <row r="195" spans="1:32" x14ac:dyDescent="0.3">
      <c r="A195" t="s">
        <v>33</v>
      </c>
      <c r="B195">
        <v>2018</v>
      </c>
      <c r="C195" t="s">
        <v>38</v>
      </c>
      <c r="D195" t="str">
        <f>CONCATENATE(All_India_Index_Upto_April23__1[[#This Row],[Month]],"-",All_India_Index_Upto_April23__1[[#This Row],[Year]])</f>
        <v>May-2018</v>
      </c>
      <c r="E195" t="str">
        <f>IF(All_India_Index_Upto_April23__1[[#This Row],[Year]]&lt;2019,"Pre-covid","Post-covid")</f>
        <v>Pre-covid</v>
      </c>
      <c r="F195">
        <v>135</v>
      </c>
      <c r="G195">
        <v>148.19999999999999</v>
      </c>
      <c r="H195">
        <v>130.5</v>
      </c>
      <c r="I195">
        <v>140.69999999999999</v>
      </c>
      <c r="J195">
        <v>116.4</v>
      </c>
      <c r="K195">
        <v>151.30000000000001</v>
      </c>
      <c r="L195">
        <v>131.4</v>
      </c>
      <c r="M195">
        <v>112.8</v>
      </c>
      <c r="N195">
        <v>105.3</v>
      </c>
      <c r="O195">
        <v>139.6</v>
      </c>
      <c r="P195">
        <v>126.6</v>
      </c>
      <c r="Q195">
        <v>148.69999999999999</v>
      </c>
      <c r="R195">
        <v>136.4</v>
      </c>
      <c r="S195">
        <v>160.30000000000001</v>
      </c>
      <c r="T195">
        <v>138.6</v>
      </c>
      <c r="U195">
        <v>127.9</v>
      </c>
      <c r="V195">
        <v>137</v>
      </c>
      <c r="W195" t="s">
        <v>155</v>
      </c>
      <c r="X195">
        <v>124.7</v>
      </c>
      <c r="Y195">
        <v>132.5</v>
      </c>
      <c r="Z195">
        <v>132</v>
      </c>
      <c r="AA195">
        <v>119.8</v>
      </c>
      <c r="AB195">
        <v>128</v>
      </c>
      <c r="AC195">
        <v>140.4</v>
      </c>
      <c r="AD195">
        <v>128.1</v>
      </c>
      <c r="AE195">
        <v>128.9</v>
      </c>
      <c r="AF195">
        <v>135.4</v>
      </c>
    </row>
    <row r="196" spans="1:32" x14ac:dyDescent="0.3">
      <c r="A196" t="s">
        <v>34</v>
      </c>
      <c r="B196">
        <v>2018</v>
      </c>
      <c r="C196" t="s">
        <v>38</v>
      </c>
      <c r="D196" t="str">
        <f>CONCATENATE(All_India_Index_Upto_April23__1[[#This Row],[Month]],"-",All_India_Index_Upto_April23__1[[#This Row],[Year]])</f>
        <v>May-2018</v>
      </c>
      <c r="E196" t="str">
        <f>IF(All_India_Index_Upto_April23__1[[#This Row],[Year]]&lt;2019,"Pre-covid","Post-covid")</f>
        <v>Pre-covid</v>
      </c>
      <c r="F196">
        <v>136.6</v>
      </c>
      <c r="G196">
        <v>146.6</v>
      </c>
      <c r="H196">
        <v>133.6</v>
      </c>
      <c r="I196">
        <v>142.1</v>
      </c>
      <c r="J196">
        <v>121</v>
      </c>
      <c r="K196">
        <v>154.6</v>
      </c>
      <c r="L196">
        <v>135.6</v>
      </c>
      <c r="M196">
        <v>122.3</v>
      </c>
      <c r="N196">
        <v>109.6</v>
      </c>
      <c r="O196">
        <v>138.1</v>
      </c>
      <c r="P196">
        <v>129.9</v>
      </c>
      <c r="Q196">
        <v>151.69999999999999</v>
      </c>
      <c r="R196">
        <v>138.1</v>
      </c>
      <c r="S196">
        <v>157.9</v>
      </c>
      <c r="T196">
        <v>146</v>
      </c>
      <c r="U196">
        <v>137.4</v>
      </c>
      <c r="V196">
        <v>144.69999999999999</v>
      </c>
      <c r="W196" t="s">
        <v>155</v>
      </c>
      <c r="X196">
        <v>136.9</v>
      </c>
      <c r="Y196">
        <v>137.4</v>
      </c>
      <c r="Z196">
        <v>136</v>
      </c>
      <c r="AA196">
        <v>122.9</v>
      </c>
      <c r="AB196">
        <v>131.80000000000001</v>
      </c>
      <c r="AC196">
        <v>142.1</v>
      </c>
      <c r="AD196">
        <v>129.9</v>
      </c>
      <c r="AE196">
        <v>132.1</v>
      </c>
      <c r="AF196">
        <v>137.80000000000001</v>
      </c>
    </row>
    <row r="197" spans="1:32" x14ac:dyDescent="0.3">
      <c r="A197" t="s">
        <v>30</v>
      </c>
      <c r="B197">
        <v>2018</v>
      </c>
      <c r="C197" t="s">
        <v>39</v>
      </c>
      <c r="D197" t="str">
        <f>CONCATENATE(All_India_Index_Upto_April23__1[[#This Row],[Month]],"-",All_India_Index_Upto_April23__1[[#This Row],[Year]])</f>
        <v>June-2018</v>
      </c>
      <c r="E197" t="str">
        <f>IF(All_India_Index_Upto_April23__1[[#This Row],[Year]]&lt;2019,"Pre-covid","Post-covid")</f>
        <v>Pre-covid</v>
      </c>
      <c r="F197">
        <v>137.6</v>
      </c>
      <c r="G197">
        <v>148.1</v>
      </c>
      <c r="H197">
        <v>136.69999999999999</v>
      </c>
      <c r="I197">
        <v>143.19999999999999</v>
      </c>
      <c r="J197">
        <v>124</v>
      </c>
      <c r="K197">
        <v>154.1</v>
      </c>
      <c r="L197">
        <v>143.5</v>
      </c>
      <c r="M197">
        <v>126</v>
      </c>
      <c r="N197">
        <v>112.4</v>
      </c>
      <c r="O197">
        <v>137.6</v>
      </c>
      <c r="P197">
        <v>132.80000000000001</v>
      </c>
      <c r="Q197">
        <v>154.30000000000001</v>
      </c>
      <c r="R197">
        <v>140</v>
      </c>
      <c r="S197">
        <v>157.30000000000001</v>
      </c>
      <c r="T197">
        <v>151.30000000000001</v>
      </c>
      <c r="U197">
        <v>144.69999999999999</v>
      </c>
      <c r="V197">
        <v>150.30000000000001</v>
      </c>
      <c r="W197" s="36" t="s">
        <v>32</v>
      </c>
      <c r="X197">
        <v>145.1</v>
      </c>
      <c r="Y197">
        <v>142.19999999999999</v>
      </c>
      <c r="Z197">
        <v>138.4</v>
      </c>
      <c r="AA197">
        <v>127.4</v>
      </c>
      <c r="AB197">
        <v>137.80000000000001</v>
      </c>
      <c r="AC197">
        <v>145.1</v>
      </c>
      <c r="AD197">
        <v>131.4</v>
      </c>
      <c r="AE197">
        <v>135.6</v>
      </c>
      <c r="AF197">
        <v>140.5</v>
      </c>
    </row>
    <row r="198" spans="1:32" x14ac:dyDescent="0.3">
      <c r="A198" t="s">
        <v>33</v>
      </c>
      <c r="B198">
        <v>2018</v>
      </c>
      <c r="C198" t="s">
        <v>39</v>
      </c>
      <c r="D198" t="str">
        <f>CONCATENATE(All_India_Index_Upto_April23__1[[#This Row],[Month]],"-",All_India_Index_Upto_April23__1[[#This Row],[Year]])</f>
        <v>June-2018</v>
      </c>
      <c r="E198" t="str">
        <f>IF(All_India_Index_Upto_April23__1[[#This Row],[Year]]&lt;2019,"Pre-covid","Post-covid")</f>
        <v>Pre-covid</v>
      </c>
      <c r="F198">
        <v>135.30000000000001</v>
      </c>
      <c r="G198">
        <v>149.69999999999999</v>
      </c>
      <c r="H198">
        <v>133.9</v>
      </c>
      <c r="I198">
        <v>140.80000000000001</v>
      </c>
      <c r="J198">
        <v>116.6</v>
      </c>
      <c r="K198">
        <v>152.19999999999999</v>
      </c>
      <c r="L198">
        <v>144</v>
      </c>
      <c r="M198">
        <v>112.3</v>
      </c>
      <c r="N198">
        <v>108.4</v>
      </c>
      <c r="O198">
        <v>140</v>
      </c>
      <c r="P198">
        <v>126.7</v>
      </c>
      <c r="Q198">
        <v>149</v>
      </c>
      <c r="R198">
        <v>138.4</v>
      </c>
      <c r="S198">
        <v>161</v>
      </c>
      <c r="T198">
        <v>138.9</v>
      </c>
      <c r="U198">
        <v>128.69999999999999</v>
      </c>
      <c r="V198">
        <v>137.4</v>
      </c>
      <c r="W198" t="s">
        <v>156</v>
      </c>
      <c r="X198">
        <v>126.5</v>
      </c>
      <c r="Y198">
        <v>133.1</v>
      </c>
      <c r="Z198">
        <v>132.6</v>
      </c>
      <c r="AA198">
        <v>120.4</v>
      </c>
      <c r="AB198">
        <v>128.5</v>
      </c>
      <c r="AC198">
        <v>141.19999999999999</v>
      </c>
      <c r="AD198">
        <v>128.19999999999999</v>
      </c>
      <c r="AE198">
        <v>129.5</v>
      </c>
      <c r="AF198">
        <v>136.19999999999999</v>
      </c>
    </row>
    <row r="199" spans="1:32" x14ac:dyDescent="0.3">
      <c r="A199" t="s">
        <v>34</v>
      </c>
      <c r="B199">
        <v>2018</v>
      </c>
      <c r="C199" t="s">
        <v>39</v>
      </c>
      <c r="D199" t="str">
        <f>CONCATENATE(All_India_Index_Upto_April23__1[[#This Row],[Month]],"-",All_India_Index_Upto_April23__1[[#This Row],[Year]])</f>
        <v>June-2018</v>
      </c>
      <c r="E199" t="str">
        <f>IF(All_India_Index_Upto_April23__1[[#This Row],[Year]]&lt;2019,"Pre-covid","Post-covid")</f>
        <v>Pre-covid</v>
      </c>
      <c r="F199">
        <v>136.9</v>
      </c>
      <c r="G199">
        <v>148.69999999999999</v>
      </c>
      <c r="H199">
        <v>135.6</v>
      </c>
      <c r="I199">
        <v>142.30000000000001</v>
      </c>
      <c r="J199">
        <v>121.3</v>
      </c>
      <c r="K199">
        <v>153.19999999999999</v>
      </c>
      <c r="L199">
        <v>143.69999999999999</v>
      </c>
      <c r="M199">
        <v>121.4</v>
      </c>
      <c r="N199">
        <v>111.1</v>
      </c>
      <c r="O199">
        <v>138.4</v>
      </c>
      <c r="P199">
        <v>130.30000000000001</v>
      </c>
      <c r="Q199">
        <v>151.80000000000001</v>
      </c>
      <c r="R199">
        <v>139.4</v>
      </c>
      <c r="S199">
        <v>158.30000000000001</v>
      </c>
      <c r="T199">
        <v>146.4</v>
      </c>
      <c r="U199">
        <v>138.1</v>
      </c>
      <c r="V199">
        <v>145.19999999999999</v>
      </c>
      <c r="W199" t="s">
        <v>156</v>
      </c>
      <c r="X199">
        <v>138.1</v>
      </c>
      <c r="Y199">
        <v>137.9</v>
      </c>
      <c r="Z199">
        <v>136.19999999999999</v>
      </c>
      <c r="AA199">
        <v>123.7</v>
      </c>
      <c r="AB199">
        <v>132.6</v>
      </c>
      <c r="AC199">
        <v>142.80000000000001</v>
      </c>
      <c r="AD199">
        <v>130.1</v>
      </c>
      <c r="AE199">
        <v>132.6</v>
      </c>
      <c r="AF199">
        <v>138.5</v>
      </c>
    </row>
    <row r="200" spans="1:32" x14ac:dyDescent="0.3">
      <c r="A200" t="s">
        <v>30</v>
      </c>
      <c r="B200">
        <v>2018</v>
      </c>
      <c r="C200" t="s">
        <v>40</v>
      </c>
      <c r="D200" t="str">
        <f>CONCATENATE(All_India_Index_Upto_April23__1[[#This Row],[Month]],"-",All_India_Index_Upto_April23__1[[#This Row],[Year]])</f>
        <v>July-2018</v>
      </c>
      <c r="E200" t="str">
        <f>IF(All_India_Index_Upto_April23__1[[#This Row],[Year]]&lt;2019,"Pre-covid","Post-covid")</f>
        <v>Pre-covid</v>
      </c>
      <c r="F200">
        <v>138.4</v>
      </c>
      <c r="G200">
        <v>149.30000000000001</v>
      </c>
      <c r="H200">
        <v>139.30000000000001</v>
      </c>
      <c r="I200">
        <v>143.4</v>
      </c>
      <c r="J200">
        <v>124.1</v>
      </c>
      <c r="K200">
        <v>153.30000000000001</v>
      </c>
      <c r="L200">
        <v>154.19999999999999</v>
      </c>
      <c r="M200">
        <v>126.4</v>
      </c>
      <c r="N200">
        <v>114.3</v>
      </c>
      <c r="O200">
        <v>138.19999999999999</v>
      </c>
      <c r="P200">
        <v>132.80000000000001</v>
      </c>
      <c r="Q200">
        <v>154.80000000000001</v>
      </c>
      <c r="R200">
        <v>142</v>
      </c>
      <c r="S200">
        <v>156.1</v>
      </c>
      <c r="T200">
        <v>151.5</v>
      </c>
      <c r="U200">
        <v>145.1</v>
      </c>
      <c r="V200">
        <v>150.6</v>
      </c>
      <c r="W200" s="36" t="s">
        <v>32</v>
      </c>
      <c r="X200">
        <v>146.80000000000001</v>
      </c>
      <c r="Y200">
        <v>143.1</v>
      </c>
      <c r="Z200">
        <v>139</v>
      </c>
      <c r="AA200">
        <v>127.5</v>
      </c>
      <c r="AB200">
        <v>138.4</v>
      </c>
      <c r="AC200">
        <v>145.80000000000001</v>
      </c>
      <c r="AD200">
        <v>131.4</v>
      </c>
      <c r="AE200">
        <v>136</v>
      </c>
      <c r="AF200">
        <v>141.80000000000001</v>
      </c>
    </row>
    <row r="201" spans="1:32" x14ac:dyDescent="0.3">
      <c r="A201" t="s">
        <v>33</v>
      </c>
      <c r="B201">
        <v>2018</v>
      </c>
      <c r="C201" t="s">
        <v>40</v>
      </c>
      <c r="D201" t="str">
        <f>CONCATENATE(All_India_Index_Upto_April23__1[[#This Row],[Month]],"-",All_India_Index_Upto_April23__1[[#This Row],[Year]])</f>
        <v>July-2018</v>
      </c>
      <c r="E201" t="str">
        <f>IF(All_India_Index_Upto_April23__1[[#This Row],[Year]]&lt;2019,"Pre-covid","Post-covid")</f>
        <v>Pre-covid</v>
      </c>
      <c r="F201">
        <v>135.6</v>
      </c>
      <c r="G201">
        <v>148.6</v>
      </c>
      <c r="H201">
        <v>139.1</v>
      </c>
      <c r="I201">
        <v>141</v>
      </c>
      <c r="J201">
        <v>116.7</v>
      </c>
      <c r="K201">
        <v>149.69999999999999</v>
      </c>
      <c r="L201">
        <v>159.19999999999999</v>
      </c>
      <c r="M201">
        <v>112.6</v>
      </c>
      <c r="N201">
        <v>111.8</v>
      </c>
      <c r="O201">
        <v>140.30000000000001</v>
      </c>
      <c r="P201">
        <v>126.8</v>
      </c>
      <c r="Q201">
        <v>149.4</v>
      </c>
      <c r="R201">
        <v>140.30000000000001</v>
      </c>
      <c r="S201">
        <v>161.4</v>
      </c>
      <c r="T201">
        <v>139.6</v>
      </c>
      <c r="U201">
        <v>128.9</v>
      </c>
      <c r="V201">
        <v>137.9</v>
      </c>
      <c r="W201" t="s">
        <v>157</v>
      </c>
      <c r="X201">
        <v>128.1</v>
      </c>
      <c r="Y201">
        <v>133.6</v>
      </c>
      <c r="Z201">
        <v>133.6</v>
      </c>
      <c r="AA201">
        <v>120.1</v>
      </c>
      <c r="AB201">
        <v>129</v>
      </c>
      <c r="AC201">
        <v>144</v>
      </c>
      <c r="AD201">
        <v>128.19999999999999</v>
      </c>
      <c r="AE201">
        <v>130.19999999999999</v>
      </c>
      <c r="AF201">
        <v>137.5</v>
      </c>
    </row>
    <row r="202" spans="1:32" x14ac:dyDescent="0.3">
      <c r="A202" t="s">
        <v>34</v>
      </c>
      <c r="B202">
        <v>2018</v>
      </c>
      <c r="C202" t="s">
        <v>40</v>
      </c>
      <c r="D202" t="str">
        <f>CONCATENATE(All_India_Index_Upto_April23__1[[#This Row],[Month]],"-",All_India_Index_Upto_April23__1[[#This Row],[Year]])</f>
        <v>July-2018</v>
      </c>
      <c r="E202" t="str">
        <f>IF(All_India_Index_Upto_April23__1[[#This Row],[Year]]&lt;2019,"Pre-covid","Post-covid")</f>
        <v>Pre-covid</v>
      </c>
      <c r="F202">
        <v>137.5</v>
      </c>
      <c r="G202">
        <v>149.1</v>
      </c>
      <c r="H202">
        <v>139.19999999999999</v>
      </c>
      <c r="I202">
        <v>142.5</v>
      </c>
      <c r="J202">
        <v>121.4</v>
      </c>
      <c r="K202">
        <v>151.6</v>
      </c>
      <c r="L202">
        <v>155.9</v>
      </c>
      <c r="M202">
        <v>121.7</v>
      </c>
      <c r="N202">
        <v>113.5</v>
      </c>
      <c r="O202">
        <v>138.9</v>
      </c>
      <c r="P202">
        <v>130.30000000000001</v>
      </c>
      <c r="Q202">
        <v>152.30000000000001</v>
      </c>
      <c r="R202">
        <v>141.4</v>
      </c>
      <c r="S202">
        <v>157.5</v>
      </c>
      <c r="T202">
        <v>146.80000000000001</v>
      </c>
      <c r="U202">
        <v>138.4</v>
      </c>
      <c r="V202">
        <v>145.6</v>
      </c>
      <c r="W202" t="s">
        <v>157</v>
      </c>
      <c r="X202">
        <v>139.69999999999999</v>
      </c>
      <c r="Y202">
        <v>138.6</v>
      </c>
      <c r="Z202">
        <v>137</v>
      </c>
      <c r="AA202">
        <v>123.6</v>
      </c>
      <c r="AB202">
        <v>133.1</v>
      </c>
      <c r="AC202">
        <v>144.69999999999999</v>
      </c>
      <c r="AD202">
        <v>130.1</v>
      </c>
      <c r="AE202">
        <v>133.19999999999999</v>
      </c>
      <c r="AF202">
        <v>139.80000000000001</v>
      </c>
    </row>
    <row r="203" spans="1:32" x14ac:dyDescent="0.3">
      <c r="A203" t="s">
        <v>30</v>
      </c>
      <c r="B203">
        <v>2018</v>
      </c>
      <c r="C203" t="s">
        <v>41</v>
      </c>
      <c r="D203" t="str">
        <f>CONCATENATE(All_India_Index_Upto_April23__1[[#This Row],[Month]],"-",All_India_Index_Upto_April23__1[[#This Row],[Year]])</f>
        <v>August-2018</v>
      </c>
      <c r="E203" t="str">
        <f>IF(All_India_Index_Upto_April23__1[[#This Row],[Year]]&lt;2019,"Pre-covid","Post-covid")</f>
        <v>Pre-covid</v>
      </c>
      <c r="F203">
        <v>139.19999999999999</v>
      </c>
      <c r="G203">
        <v>148.80000000000001</v>
      </c>
      <c r="H203">
        <v>139.1</v>
      </c>
      <c r="I203">
        <v>143.5</v>
      </c>
      <c r="J203">
        <v>125</v>
      </c>
      <c r="K203">
        <v>154.4</v>
      </c>
      <c r="L203">
        <v>156.30000000000001</v>
      </c>
      <c r="M203">
        <v>126.8</v>
      </c>
      <c r="N203">
        <v>115.4</v>
      </c>
      <c r="O203">
        <v>138.6</v>
      </c>
      <c r="P203">
        <v>133.80000000000001</v>
      </c>
      <c r="Q203">
        <v>155.19999999999999</v>
      </c>
      <c r="R203">
        <v>142.69999999999999</v>
      </c>
      <c r="S203">
        <v>156.4</v>
      </c>
      <c r="T203">
        <v>152.1</v>
      </c>
      <c r="U203">
        <v>145.80000000000001</v>
      </c>
      <c r="V203">
        <v>151.30000000000001</v>
      </c>
      <c r="W203" s="36" t="s">
        <v>32</v>
      </c>
      <c r="X203">
        <v>147.69999999999999</v>
      </c>
      <c r="Y203">
        <v>143.80000000000001</v>
      </c>
      <c r="Z203">
        <v>139.4</v>
      </c>
      <c r="AA203">
        <v>128.30000000000001</v>
      </c>
      <c r="AB203">
        <v>138.6</v>
      </c>
      <c r="AC203">
        <v>146.9</v>
      </c>
      <c r="AD203">
        <v>131.30000000000001</v>
      </c>
      <c r="AE203">
        <v>136.6</v>
      </c>
      <c r="AF203">
        <v>142.5</v>
      </c>
    </row>
    <row r="204" spans="1:32" x14ac:dyDescent="0.3">
      <c r="A204" t="s">
        <v>33</v>
      </c>
      <c r="B204">
        <v>2018</v>
      </c>
      <c r="C204" t="s">
        <v>41</v>
      </c>
      <c r="D204" t="str">
        <f>CONCATENATE(All_India_Index_Upto_April23__1[[#This Row],[Month]],"-",All_India_Index_Upto_April23__1[[#This Row],[Year]])</f>
        <v>August-2018</v>
      </c>
      <c r="E204" t="str">
        <f>IF(All_India_Index_Upto_April23__1[[#This Row],[Year]]&lt;2019,"Pre-covid","Post-covid")</f>
        <v>Pre-covid</v>
      </c>
      <c r="F204">
        <v>136.5</v>
      </c>
      <c r="G204">
        <v>146.4</v>
      </c>
      <c r="H204">
        <v>136.6</v>
      </c>
      <c r="I204">
        <v>141.19999999999999</v>
      </c>
      <c r="J204">
        <v>117.4</v>
      </c>
      <c r="K204">
        <v>146.30000000000001</v>
      </c>
      <c r="L204">
        <v>157.30000000000001</v>
      </c>
      <c r="M204">
        <v>113.6</v>
      </c>
      <c r="N204">
        <v>113.3</v>
      </c>
      <c r="O204">
        <v>141.1</v>
      </c>
      <c r="P204">
        <v>127.4</v>
      </c>
      <c r="Q204">
        <v>150.4</v>
      </c>
      <c r="R204">
        <v>140.1</v>
      </c>
      <c r="S204">
        <v>162.1</v>
      </c>
      <c r="T204">
        <v>140</v>
      </c>
      <c r="U204">
        <v>129</v>
      </c>
      <c r="V204">
        <v>138.30000000000001</v>
      </c>
      <c r="W204" t="s">
        <v>158</v>
      </c>
      <c r="X204">
        <v>129.80000000000001</v>
      </c>
      <c r="Y204">
        <v>134.4</v>
      </c>
      <c r="Z204">
        <v>134.9</v>
      </c>
      <c r="AA204">
        <v>120.7</v>
      </c>
      <c r="AB204">
        <v>129.80000000000001</v>
      </c>
      <c r="AC204">
        <v>145.30000000000001</v>
      </c>
      <c r="AD204">
        <v>128.30000000000001</v>
      </c>
      <c r="AE204">
        <v>131</v>
      </c>
      <c r="AF204">
        <v>138</v>
      </c>
    </row>
    <row r="205" spans="1:32" x14ac:dyDescent="0.3">
      <c r="A205" t="s">
        <v>34</v>
      </c>
      <c r="B205">
        <v>2018</v>
      </c>
      <c r="C205" t="s">
        <v>41</v>
      </c>
      <c r="D205" t="str">
        <f>CONCATENATE(All_India_Index_Upto_April23__1[[#This Row],[Month]],"-",All_India_Index_Upto_April23__1[[#This Row],[Year]])</f>
        <v>August-2018</v>
      </c>
      <c r="E205" t="str">
        <f>IF(All_India_Index_Upto_April23__1[[#This Row],[Year]]&lt;2019,"Pre-covid","Post-covid")</f>
        <v>Pre-covid</v>
      </c>
      <c r="F205">
        <v>138.30000000000001</v>
      </c>
      <c r="G205">
        <v>148</v>
      </c>
      <c r="H205">
        <v>138.1</v>
      </c>
      <c r="I205">
        <v>142.6</v>
      </c>
      <c r="J205">
        <v>122.2</v>
      </c>
      <c r="K205">
        <v>150.6</v>
      </c>
      <c r="L205">
        <v>156.6</v>
      </c>
      <c r="M205">
        <v>122.4</v>
      </c>
      <c r="N205">
        <v>114.7</v>
      </c>
      <c r="O205">
        <v>139.4</v>
      </c>
      <c r="P205">
        <v>131.1</v>
      </c>
      <c r="Q205">
        <v>153</v>
      </c>
      <c r="R205">
        <v>141.69999999999999</v>
      </c>
      <c r="S205">
        <v>157.9</v>
      </c>
      <c r="T205">
        <v>147.30000000000001</v>
      </c>
      <c r="U205">
        <v>138.80000000000001</v>
      </c>
      <c r="V205">
        <v>146.1</v>
      </c>
      <c r="W205" t="s">
        <v>158</v>
      </c>
      <c r="X205">
        <v>140.9</v>
      </c>
      <c r="Y205">
        <v>139.4</v>
      </c>
      <c r="Z205">
        <v>137.69999999999999</v>
      </c>
      <c r="AA205">
        <v>124.3</v>
      </c>
      <c r="AB205">
        <v>133.6</v>
      </c>
      <c r="AC205">
        <v>146</v>
      </c>
      <c r="AD205">
        <v>130.1</v>
      </c>
      <c r="AE205">
        <v>133.9</v>
      </c>
      <c r="AF205">
        <v>140.4</v>
      </c>
    </row>
    <row r="206" spans="1:32" x14ac:dyDescent="0.3">
      <c r="A206" t="s">
        <v>30</v>
      </c>
      <c r="B206">
        <v>2018</v>
      </c>
      <c r="C206" t="s">
        <v>42</v>
      </c>
      <c r="D206" t="str">
        <f>CONCATENATE(All_India_Index_Upto_April23__1[[#This Row],[Month]],"-",All_India_Index_Upto_April23__1[[#This Row],[Year]])</f>
        <v>September-2018</v>
      </c>
      <c r="E206" t="str">
        <f>IF(All_India_Index_Upto_April23__1[[#This Row],[Year]]&lt;2019,"Pre-covid","Post-covid")</f>
        <v>Pre-covid</v>
      </c>
      <c r="F206">
        <v>139.4</v>
      </c>
      <c r="G206">
        <v>147.19999999999999</v>
      </c>
      <c r="H206">
        <v>136.6</v>
      </c>
      <c r="I206">
        <v>143.69999999999999</v>
      </c>
      <c r="J206">
        <v>124.6</v>
      </c>
      <c r="K206">
        <v>150.1</v>
      </c>
      <c r="L206">
        <v>149.4</v>
      </c>
      <c r="M206">
        <v>125.4</v>
      </c>
      <c r="N206">
        <v>114.4</v>
      </c>
      <c r="O206">
        <v>138.69999999999999</v>
      </c>
      <c r="P206">
        <v>133.1</v>
      </c>
      <c r="Q206">
        <v>155.9</v>
      </c>
      <c r="R206">
        <v>141.30000000000001</v>
      </c>
      <c r="S206">
        <v>157.69999999999999</v>
      </c>
      <c r="T206">
        <v>152.1</v>
      </c>
      <c r="U206">
        <v>146.1</v>
      </c>
      <c r="V206">
        <v>151.30000000000001</v>
      </c>
      <c r="W206" s="36" t="s">
        <v>32</v>
      </c>
      <c r="X206">
        <v>149</v>
      </c>
      <c r="Y206">
        <v>144</v>
      </c>
      <c r="Z206">
        <v>140</v>
      </c>
      <c r="AA206">
        <v>129.9</v>
      </c>
      <c r="AB206">
        <v>140</v>
      </c>
      <c r="AC206">
        <v>147.6</v>
      </c>
      <c r="AD206">
        <v>132</v>
      </c>
      <c r="AE206">
        <v>137.4</v>
      </c>
      <c r="AF206">
        <v>142.1</v>
      </c>
    </row>
    <row r="207" spans="1:32" x14ac:dyDescent="0.3">
      <c r="A207" t="s">
        <v>33</v>
      </c>
      <c r="B207">
        <v>2018</v>
      </c>
      <c r="C207" t="s">
        <v>42</v>
      </c>
      <c r="D207" t="str">
        <f>CONCATENATE(All_India_Index_Upto_April23__1[[#This Row],[Month]],"-",All_India_Index_Upto_April23__1[[#This Row],[Year]])</f>
        <v>September-2018</v>
      </c>
      <c r="E207" t="str">
        <f>IF(All_India_Index_Upto_April23__1[[#This Row],[Year]]&lt;2019,"Pre-covid","Post-covid")</f>
        <v>Pre-covid</v>
      </c>
      <c r="F207">
        <v>137</v>
      </c>
      <c r="G207">
        <v>143.1</v>
      </c>
      <c r="H207">
        <v>132.80000000000001</v>
      </c>
      <c r="I207">
        <v>141.5</v>
      </c>
      <c r="J207">
        <v>117.8</v>
      </c>
      <c r="K207">
        <v>140</v>
      </c>
      <c r="L207">
        <v>151.30000000000001</v>
      </c>
      <c r="M207">
        <v>113.5</v>
      </c>
      <c r="N207">
        <v>112.3</v>
      </c>
      <c r="O207">
        <v>141.19999999999999</v>
      </c>
      <c r="P207">
        <v>127.7</v>
      </c>
      <c r="Q207">
        <v>151.30000000000001</v>
      </c>
      <c r="R207">
        <v>138.9</v>
      </c>
      <c r="S207">
        <v>163.30000000000001</v>
      </c>
      <c r="T207">
        <v>140.80000000000001</v>
      </c>
      <c r="U207">
        <v>129.30000000000001</v>
      </c>
      <c r="V207">
        <v>139.1</v>
      </c>
      <c r="W207" t="s">
        <v>159</v>
      </c>
      <c r="X207">
        <v>131.19999999999999</v>
      </c>
      <c r="Y207">
        <v>134.9</v>
      </c>
      <c r="Z207">
        <v>135.69999999999999</v>
      </c>
      <c r="AA207">
        <v>122.5</v>
      </c>
      <c r="AB207">
        <v>130.19999999999999</v>
      </c>
      <c r="AC207">
        <v>145.19999999999999</v>
      </c>
      <c r="AD207">
        <v>129.30000000000001</v>
      </c>
      <c r="AE207">
        <v>131.9</v>
      </c>
      <c r="AF207">
        <v>138.1</v>
      </c>
    </row>
    <row r="208" spans="1:32" x14ac:dyDescent="0.3">
      <c r="A208" t="s">
        <v>34</v>
      </c>
      <c r="B208">
        <v>2018</v>
      </c>
      <c r="C208" t="s">
        <v>42</v>
      </c>
      <c r="D208" t="str">
        <f>CONCATENATE(All_India_Index_Upto_April23__1[[#This Row],[Month]],"-",All_India_Index_Upto_April23__1[[#This Row],[Year]])</f>
        <v>September-2018</v>
      </c>
      <c r="E208" t="str">
        <f>IF(All_India_Index_Upto_April23__1[[#This Row],[Year]]&lt;2019,"Pre-covid","Post-covid")</f>
        <v>Pre-covid</v>
      </c>
      <c r="F208">
        <v>138.6</v>
      </c>
      <c r="G208">
        <v>145.80000000000001</v>
      </c>
      <c r="H208">
        <v>135.1</v>
      </c>
      <c r="I208">
        <v>142.9</v>
      </c>
      <c r="J208">
        <v>122.1</v>
      </c>
      <c r="K208">
        <v>145.4</v>
      </c>
      <c r="L208">
        <v>150</v>
      </c>
      <c r="M208">
        <v>121.4</v>
      </c>
      <c r="N208">
        <v>113.7</v>
      </c>
      <c r="O208">
        <v>139.5</v>
      </c>
      <c r="P208">
        <v>130.80000000000001</v>
      </c>
      <c r="Q208">
        <v>153.80000000000001</v>
      </c>
      <c r="R208">
        <v>140.4</v>
      </c>
      <c r="S208">
        <v>159.19999999999999</v>
      </c>
      <c r="T208">
        <v>147.69999999999999</v>
      </c>
      <c r="U208">
        <v>139.1</v>
      </c>
      <c r="V208">
        <v>146.5</v>
      </c>
      <c r="W208" t="s">
        <v>159</v>
      </c>
      <c r="X208">
        <v>142.30000000000001</v>
      </c>
      <c r="Y208">
        <v>139.69999999999999</v>
      </c>
      <c r="Z208">
        <v>138.4</v>
      </c>
      <c r="AA208">
        <v>126</v>
      </c>
      <c r="AB208">
        <v>134.5</v>
      </c>
      <c r="AC208">
        <v>146.19999999999999</v>
      </c>
      <c r="AD208">
        <v>130.9</v>
      </c>
      <c r="AE208">
        <v>134.69999999999999</v>
      </c>
      <c r="AF208">
        <v>140.19999999999999</v>
      </c>
    </row>
    <row r="209" spans="1:32" x14ac:dyDescent="0.3">
      <c r="A209" t="s">
        <v>30</v>
      </c>
      <c r="B209">
        <v>2018</v>
      </c>
      <c r="C209" t="s">
        <v>43</v>
      </c>
      <c r="D209" t="str">
        <f>CONCATENATE(All_India_Index_Upto_April23__1[[#This Row],[Month]],"-",All_India_Index_Upto_April23__1[[#This Row],[Year]])</f>
        <v>October-2018</v>
      </c>
      <c r="E209" t="str">
        <f>IF(All_India_Index_Upto_April23__1[[#This Row],[Year]]&lt;2019,"Pre-covid","Post-covid")</f>
        <v>Pre-covid</v>
      </c>
      <c r="F209">
        <v>139.30000000000001</v>
      </c>
      <c r="G209">
        <v>147.6</v>
      </c>
      <c r="H209">
        <v>134.6</v>
      </c>
      <c r="I209">
        <v>141.9</v>
      </c>
      <c r="J209">
        <v>123.5</v>
      </c>
      <c r="K209">
        <v>144.5</v>
      </c>
      <c r="L209">
        <v>147.6</v>
      </c>
      <c r="M209">
        <v>121.4</v>
      </c>
      <c r="N209">
        <v>112.3</v>
      </c>
      <c r="O209">
        <v>139.5</v>
      </c>
      <c r="P209">
        <v>134.6</v>
      </c>
      <c r="Q209">
        <v>155.19999999999999</v>
      </c>
      <c r="R209">
        <v>140.19999999999999</v>
      </c>
      <c r="S209">
        <v>159.6</v>
      </c>
      <c r="T209">
        <v>150.69999999999999</v>
      </c>
      <c r="U209">
        <v>144.5</v>
      </c>
      <c r="V209">
        <v>149.80000000000001</v>
      </c>
      <c r="W209" s="36" t="s">
        <v>32</v>
      </c>
      <c r="X209">
        <v>149.69999999999999</v>
      </c>
      <c r="Y209">
        <v>147.5</v>
      </c>
      <c r="Z209">
        <v>144.80000000000001</v>
      </c>
      <c r="AA209">
        <v>130.80000000000001</v>
      </c>
      <c r="AB209">
        <v>140.1</v>
      </c>
      <c r="AC209">
        <v>148</v>
      </c>
      <c r="AD209">
        <v>134.4</v>
      </c>
      <c r="AE209">
        <v>139.80000000000001</v>
      </c>
      <c r="AF209">
        <v>142.19999999999999</v>
      </c>
    </row>
    <row r="210" spans="1:32" x14ac:dyDescent="0.3">
      <c r="A210" t="s">
        <v>33</v>
      </c>
      <c r="B210">
        <v>2018</v>
      </c>
      <c r="C210" t="s">
        <v>43</v>
      </c>
      <c r="D210" t="str">
        <f>CONCATENATE(All_India_Index_Upto_April23__1[[#This Row],[Month]],"-",All_India_Index_Upto_April23__1[[#This Row],[Year]])</f>
        <v>October-2018</v>
      </c>
      <c r="E210" t="str">
        <f>IF(All_India_Index_Upto_April23__1[[#This Row],[Year]]&lt;2019,"Pre-covid","Post-covid")</f>
        <v>Pre-covid</v>
      </c>
      <c r="F210">
        <v>137.6</v>
      </c>
      <c r="G210">
        <v>144.9</v>
      </c>
      <c r="H210">
        <v>133.5</v>
      </c>
      <c r="I210">
        <v>141.5</v>
      </c>
      <c r="J210">
        <v>118</v>
      </c>
      <c r="K210">
        <v>139.5</v>
      </c>
      <c r="L210">
        <v>153</v>
      </c>
      <c r="M210">
        <v>113.2</v>
      </c>
      <c r="N210">
        <v>112.8</v>
      </c>
      <c r="O210">
        <v>141.1</v>
      </c>
      <c r="P210">
        <v>127.6</v>
      </c>
      <c r="Q210">
        <v>152</v>
      </c>
      <c r="R210">
        <v>139.4</v>
      </c>
      <c r="S210">
        <v>164</v>
      </c>
      <c r="T210">
        <v>141.5</v>
      </c>
      <c r="U210">
        <v>129.80000000000001</v>
      </c>
      <c r="V210">
        <v>139.69999999999999</v>
      </c>
      <c r="W210" t="s">
        <v>160</v>
      </c>
      <c r="X210">
        <v>133.4</v>
      </c>
      <c r="Y210">
        <v>135.1</v>
      </c>
      <c r="Z210">
        <v>136.19999999999999</v>
      </c>
      <c r="AA210">
        <v>123.3</v>
      </c>
      <c r="AB210">
        <v>130.69999999999999</v>
      </c>
      <c r="AC210">
        <v>145.5</v>
      </c>
      <c r="AD210">
        <v>130.4</v>
      </c>
      <c r="AE210">
        <v>132.5</v>
      </c>
      <c r="AF210">
        <v>138.9</v>
      </c>
    </row>
    <row r="211" spans="1:32" x14ac:dyDescent="0.3">
      <c r="A211" t="s">
        <v>34</v>
      </c>
      <c r="B211">
        <v>2018</v>
      </c>
      <c r="C211" t="s">
        <v>43</v>
      </c>
      <c r="D211" t="str">
        <f>CONCATENATE(All_India_Index_Upto_April23__1[[#This Row],[Month]],"-",All_India_Index_Upto_April23__1[[#This Row],[Year]])</f>
        <v>October-2018</v>
      </c>
      <c r="E211" t="str">
        <f>IF(All_India_Index_Upto_April23__1[[#This Row],[Year]]&lt;2019,"Pre-covid","Post-covid")</f>
        <v>Pre-covid</v>
      </c>
      <c r="F211">
        <v>137.4</v>
      </c>
      <c r="G211">
        <v>149.5</v>
      </c>
      <c r="H211">
        <v>137.30000000000001</v>
      </c>
      <c r="I211">
        <v>141.9</v>
      </c>
      <c r="J211">
        <v>121.1</v>
      </c>
      <c r="K211">
        <v>142.5</v>
      </c>
      <c r="L211">
        <v>146.69999999999999</v>
      </c>
      <c r="M211">
        <v>119.1</v>
      </c>
      <c r="N211">
        <v>111.9</v>
      </c>
      <c r="O211">
        <v>141</v>
      </c>
      <c r="P211">
        <v>133.6</v>
      </c>
      <c r="Q211">
        <v>154.5</v>
      </c>
      <c r="R211">
        <v>139.69999999999999</v>
      </c>
      <c r="S211">
        <v>162.6</v>
      </c>
      <c r="T211">
        <v>148</v>
      </c>
      <c r="U211">
        <v>139.19999999999999</v>
      </c>
      <c r="V211">
        <v>146.80000000000001</v>
      </c>
      <c r="W211" t="s">
        <v>161</v>
      </c>
      <c r="X211">
        <v>145.30000000000001</v>
      </c>
      <c r="Y211">
        <v>142.19999999999999</v>
      </c>
      <c r="Z211">
        <v>142.1</v>
      </c>
      <c r="AA211">
        <v>125.5</v>
      </c>
      <c r="AB211">
        <v>136.5</v>
      </c>
      <c r="AC211">
        <v>147.80000000000001</v>
      </c>
      <c r="AD211">
        <v>132</v>
      </c>
      <c r="AE211">
        <v>136.30000000000001</v>
      </c>
      <c r="AF211">
        <v>140.80000000000001</v>
      </c>
    </row>
    <row r="212" spans="1:32" x14ac:dyDescent="0.3">
      <c r="A212" t="s">
        <v>30</v>
      </c>
      <c r="B212">
        <v>2018</v>
      </c>
      <c r="C212" t="s">
        <v>44</v>
      </c>
      <c r="D212" t="str">
        <f>CONCATENATE(All_India_Index_Upto_April23__1[[#This Row],[Month]],"-",All_India_Index_Upto_April23__1[[#This Row],[Year]])</f>
        <v>November-2018</v>
      </c>
      <c r="E212" t="str">
        <f>IF(All_India_Index_Upto_April23__1[[#This Row],[Year]]&lt;2019,"Pre-covid","Post-covid")</f>
        <v>Pre-covid</v>
      </c>
      <c r="F212">
        <v>137.1</v>
      </c>
      <c r="G212">
        <v>150.80000000000001</v>
      </c>
      <c r="H212">
        <v>136.69999999999999</v>
      </c>
      <c r="I212">
        <v>141.9</v>
      </c>
      <c r="J212">
        <v>122.8</v>
      </c>
      <c r="K212">
        <v>143.9</v>
      </c>
      <c r="L212">
        <v>147.5</v>
      </c>
      <c r="M212">
        <v>121</v>
      </c>
      <c r="N212">
        <v>111.6</v>
      </c>
      <c r="O212">
        <v>140.6</v>
      </c>
      <c r="P212">
        <v>137.5</v>
      </c>
      <c r="Q212">
        <v>156.1</v>
      </c>
      <c r="R212">
        <v>140</v>
      </c>
      <c r="S212">
        <v>161.9</v>
      </c>
      <c r="T212">
        <v>151.69999999999999</v>
      </c>
      <c r="U212">
        <v>145.5</v>
      </c>
      <c r="V212">
        <v>150.80000000000001</v>
      </c>
      <c r="W212" s="36" t="s">
        <v>32</v>
      </c>
      <c r="X212">
        <v>150.30000000000001</v>
      </c>
      <c r="Y212">
        <v>148</v>
      </c>
      <c r="Z212">
        <v>145.4</v>
      </c>
      <c r="AA212">
        <v>130.30000000000001</v>
      </c>
      <c r="AB212">
        <v>143.1</v>
      </c>
      <c r="AC212">
        <v>150.19999999999999</v>
      </c>
      <c r="AD212">
        <v>133.1</v>
      </c>
      <c r="AE212">
        <v>140.1</v>
      </c>
      <c r="AF212">
        <v>142.4</v>
      </c>
    </row>
    <row r="213" spans="1:32" x14ac:dyDescent="0.3">
      <c r="A213" t="s">
        <v>33</v>
      </c>
      <c r="B213">
        <v>2018</v>
      </c>
      <c r="C213" t="s">
        <v>44</v>
      </c>
      <c r="D213" t="str">
        <f>CONCATENATE(All_India_Index_Upto_April23__1[[#This Row],[Month]],"-",All_India_Index_Upto_April23__1[[#This Row],[Year]])</f>
        <v>November-2018</v>
      </c>
      <c r="E213" t="str">
        <f>IF(All_India_Index_Upto_April23__1[[#This Row],[Year]]&lt;2019,"Pre-covid","Post-covid")</f>
        <v>Pre-covid</v>
      </c>
      <c r="F213">
        <v>138.1</v>
      </c>
      <c r="G213">
        <v>146.30000000000001</v>
      </c>
      <c r="H213">
        <v>137.80000000000001</v>
      </c>
      <c r="I213">
        <v>141.6</v>
      </c>
      <c r="J213">
        <v>118.1</v>
      </c>
      <c r="K213">
        <v>141.5</v>
      </c>
      <c r="L213">
        <v>145.19999999999999</v>
      </c>
      <c r="M213">
        <v>115.3</v>
      </c>
      <c r="N213">
        <v>112.5</v>
      </c>
      <c r="O213">
        <v>141.4</v>
      </c>
      <c r="P213">
        <v>128</v>
      </c>
      <c r="Q213">
        <v>152.6</v>
      </c>
      <c r="R213">
        <v>139.1</v>
      </c>
      <c r="S213">
        <v>164.4</v>
      </c>
      <c r="T213">
        <v>142.4</v>
      </c>
      <c r="U213">
        <v>130.19999999999999</v>
      </c>
      <c r="V213">
        <v>140.5</v>
      </c>
      <c r="W213" t="s">
        <v>161</v>
      </c>
      <c r="X213">
        <v>136.69999999999999</v>
      </c>
      <c r="Y213">
        <v>135.80000000000001</v>
      </c>
      <c r="Z213">
        <v>136.80000000000001</v>
      </c>
      <c r="AA213">
        <v>121.2</v>
      </c>
      <c r="AB213">
        <v>131.30000000000001</v>
      </c>
      <c r="AC213">
        <v>146.1</v>
      </c>
      <c r="AD213">
        <v>130.5</v>
      </c>
      <c r="AE213">
        <v>132.19999999999999</v>
      </c>
      <c r="AF213">
        <v>139</v>
      </c>
    </row>
    <row r="214" spans="1:32" x14ac:dyDescent="0.3">
      <c r="A214" t="s">
        <v>34</v>
      </c>
      <c r="B214">
        <v>2018</v>
      </c>
      <c r="C214" t="s">
        <v>44</v>
      </c>
      <c r="D214" t="str">
        <f>CONCATENATE(All_India_Index_Upto_April23__1[[#This Row],[Month]],"-",All_India_Index_Upto_April23__1[[#This Row],[Year]])</f>
        <v>November-2018</v>
      </c>
      <c r="E214" t="str">
        <f>IF(All_India_Index_Upto_April23__1[[#This Row],[Year]]&lt;2019,"Pre-covid","Post-covid")</f>
        <v>Pre-covid</v>
      </c>
      <c r="F214">
        <v>137.4</v>
      </c>
      <c r="G214">
        <v>149.19999999999999</v>
      </c>
      <c r="H214">
        <v>137.1</v>
      </c>
      <c r="I214">
        <v>141.80000000000001</v>
      </c>
      <c r="J214">
        <v>121.1</v>
      </c>
      <c r="K214">
        <v>142.80000000000001</v>
      </c>
      <c r="L214">
        <v>146.69999999999999</v>
      </c>
      <c r="M214">
        <v>119.1</v>
      </c>
      <c r="N214">
        <v>111.9</v>
      </c>
      <c r="O214">
        <v>140.9</v>
      </c>
      <c r="P214">
        <v>133.5</v>
      </c>
      <c r="Q214">
        <v>154.5</v>
      </c>
      <c r="R214">
        <v>139.69999999999999</v>
      </c>
      <c r="S214">
        <v>162.6</v>
      </c>
      <c r="T214">
        <v>148</v>
      </c>
      <c r="U214">
        <v>139.1</v>
      </c>
      <c r="V214">
        <v>146.69999999999999</v>
      </c>
      <c r="W214" t="s">
        <v>161</v>
      </c>
      <c r="X214">
        <v>145.1</v>
      </c>
      <c r="Y214">
        <v>142.19999999999999</v>
      </c>
      <c r="Z214">
        <v>142.1</v>
      </c>
      <c r="AA214">
        <v>125.5</v>
      </c>
      <c r="AB214">
        <v>136.5</v>
      </c>
      <c r="AC214">
        <v>147.80000000000001</v>
      </c>
      <c r="AD214">
        <v>132</v>
      </c>
      <c r="AE214">
        <v>136.30000000000001</v>
      </c>
      <c r="AF214">
        <v>140.80000000000001</v>
      </c>
    </row>
    <row r="215" spans="1:32" x14ac:dyDescent="0.3">
      <c r="A215" t="s">
        <v>30</v>
      </c>
      <c r="B215">
        <v>2018</v>
      </c>
      <c r="C215" t="s">
        <v>45</v>
      </c>
      <c r="D215" t="str">
        <f>CONCATENATE(All_India_Index_Upto_April23__1[[#This Row],[Month]],"-",All_India_Index_Upto_April23__1[[#This Row],[Year]])</f>
        <v>December-2018</v>
      </c>
      <c r="E215" t="str">
        <f>IF(All_India_Index_Upto_April23__1[[#This Row],[Year]]&lt;2019,"Pre-covid","Post-covid")</f>
        <v>Pre-covid</v>
      </c>
      <c r="F215">
        <v>137.1</v>
      </c>
      <c r="G215">
        <v>151.9</v>
      </c>
      <c r="H215">
        <v>137.4</v>
      </c>
      <c r="I215">
        <v>142.4</v>
      </c>
      <c r="J215">
        <v>124.2</v>
      </c>
      <c r="K215">
        <v>140.19999999999999</v>
      </c>
      <c r="L215">
        <v>136.6</v>
      </c>
      <c r="M215">
        <v>120.9</v>
      </c>
      <c r="N215">
        <v>109.9</v>
      </c>
      <c r="O215">
        <v>140.19999999999999</v>
      </c>
      <c r="P215">
        <v>137.80000000000001</v>
      </c>
      <c r="Q215">
        <v>156</v>
      </c>
      <c r="R215">
        <v>138.5</v>
      </c>
      <c r="S215">
        <v>162.4</v>
      </c>
      <c r="T215">
        <v>151.6</v>
      </c>
      <c r="U215">
        <v>145.9</v>
      </c>
      <c r="V215">
        <v>150.80000000000001</v>
      </c>
      <c r="W215" s="36" t="s">
        <v>32</v>
      </c>
      <c r="X215">
        <v>149</v>
      </c>
      <c r="Y215">
        <v>149.5</v>
      </c>
      <c r="Z215">
        <v>149.6</v>
      </c>
      <c r="AA215">
        <v>128.9</v>
      </c>
      <c r="AB215">
        <v>143.30000000000001</v>
      </c>
      <c r="AC215">
        <v>155.1</v>
      </c>
      <c r="AD215">
        <v>133.19999999999999</v>
      </c>
      <c r="AE215">
        <v>141.6</v>
      </c>
      <c r="AF215">
        <v>141.9</v>
      </c>
    </row>
    <row r="216" spans="1:32" x14ac:dyDescent="0.3">
      <c r="A216" t="s">
        <v>33</v>
      </c>
      <c r="B216">
        <v>2018</v>
      </c>
      <c r="C216" t="s">
        <v>45</v>
      </c>
      <c r="D216" t="str">
        <f>CONCATENATE(All_India_Index_Upto_April23__1[[#This Row],[Month]],"-",All_India_Index_Upto_April23__1[[#This Row],[Year]])</f>
        <v>December-2018</v>
      </c>
      <c r="E216" t="str">
        <f>IF(All_India_Index_Upto_April23__1[[#This Row],[Year]]&lt;2019,"Pre-covid","Post-covid")</f>
        <v>Pre-covid</v>
      </c>
      <c r="F216">
        <v>138.5</v>
      </c>
      <c r="G216">
        <v>147.80000000000001</v>
      </c>
      <c r="H216">
        <v>141.1</v>
      </c>
      <c r="I216">
        <v>141.6</v>
      </c>
      <c r="J216">
        <v>118.1</v>
      </c>
      <c r="K216">
        <v>138.5</v>
      </c>
      <c r="L216">
        <v>132.4</v>
      </c>
      <c r="M216">
        <v>117.5</v>
      </c>
      <c r="N216">
        <v>111</v>
      </c>
      <c r="O216">
        <v>141.5</v>
      </c>
      <c r="P216">
        <v>128.1</v>
      </c>
      <c r="Q216">
        <v>152.9</v>
      </c>
      <c r="R216">
        <v>137.6</v>
      </c>
      <c r="S216">
        <v>164.6</v>
      </c>
      <c r="T216">
        <v>142.69999999999999</v>
      </c>
      <c r="U216">
        <v>130.30000000000001</v>
      </c>
      <c r="V216">
        <v>140.80000000000001</v>
      </c>
      <c r="W216" t="s">
        <v>162</v>
      </c>
      <c r="X216">
        <v>132.4</v>
      </c>
      <c r="Y216">
        <v>136.19999999999999</v>
      </c>
      <c r="Z216">
        <v>137.30000000000001</v>
      </c>
      <c r="AA216">
        <v>118.8</v>
      </c>
      <c r="AB216">
        <v>131.69999999999999</v>
      </c>
      <c r="AC216">
        <v>146.5</v>
      </c>
      <c r="AD216">
        <v>130.80000000000001</v>
      </c>
      <c r="AE216">
        <v>131.69999999999999</v>
      </c>
      <c r="AF216">
        <v>138</v>
      </c>
    </row>
    <row r="217" spans="1:32" x14ac:dyDescent="0.3">
      <c r="A217" t="s">
        <v>34</v>
      </c>
      <c r="B217">
        <v>2018</v>
      </c>
      <c r="C217" t="s">
        <v>45</v>
      </c>
      <c r="D217" t="str">
        <f>CONCATENATE(All_India_Index_Upto_April23__1[[#This Row],[Month]],"-",All_India_Index_Upto_April23__1[[#This Row],[Year]])</f>
        <v>December-2018</v>
      </c>
      <c r="E217" t="str">
        <f>IF(All_India_Index_Upto_April23__1[[#This Row],[Year]]&lt;2019,"Pre-covid","Post-covid")</f>
        <v>Pre-covid</v>
      </c>
      <c r="F217">
        <v>137.5</v>
      </c>
      <c r="G217">
        <v>150.5</v>
      </c>
      <c r="H217">
        <v>138.80000000000001</v>
      </c>
      <c r="I217">
        <v>142.1</v>
      </c>
      <c r="J217">
        <v>122</v>
      </c>
      <c r="K217">
        <v>139.4</v>
      </c>
      <c r="L217">
        <v>135.19999999999999</v>
      </c>
      <c r="M217">
        <v>119.8</v>
      </c>
      <c r="N217">
        <v>110.3</v>
      </c>
      <c r="O217">
        <v>140.6</v>
      </c>
      <c r="P217">
        <v>133.80000000000001</v>
      </c>
      <c r="Q217">
        <v>154.6</v>
      </c>
      <c r="R217">
        <v>138.19999999999999</v>
      </c>
      <c r="S217">
        <v>163</v>
      </c>
      <c r="T217">
        <v>148.1</v>
      </c>
      <c r="U217">
        <v>139.4</v>
      </c>
      <c r="V217">
        <v>146.80000000000001</v>
      </c>
      <c r="W217" t="s">
        <v>162</v>
      </c>
      <c r="X217">
        <v>142.69999999999999</v>
      </c>
      <c r="Y217">
        <v>143.19999999999999</v>
      </c>
      <c r="Z217">
        <v>144.9</v>
      </c>
      <c r="AA217">
        <v>123.6</v>
      </c>
      <c r="AB217">
        <v>136.80000000000001</v>
      </c>
      <c r="AC217">
        <v>150.1</v>
      </c>
      <c r="AD217">
        <v>132.19999999999999</v>
      </c>
      <c r="AE217">
        <v>136.80000000000001</v>
      </c>
      <c r="AF217">
        <v>140.1</v>
      </c>
    </row>
    <row r="218" spans="1:32" x14ac:dyDescent="0.3">
      <c r="A218" t="s">
        <v>30</v>
      </c>
      <c r="B218">
        <v>2019</v>
      </c>
      <c r="C218" t="s">
        <v>31</v>
      </c>
      <c r="D218" t="str">
        <f>CONCATENATE(All_India_Index_Upto_April23__1[[#This Row],[Month]],"-",All_India_Index_Upto_April23__1[[#This Row],[Year]])</f>
        <v>January-2019</v>
      </c>
      <c r="E218" t="str">
        <f>IF(All_India_Index_Upto_April23__1[[#This Row],[Year]]&lt;2019,"Pre-covid","Post-covid")</f>
        <v>Post-covid</v>
      </c>
      <c r="F218">
        <v>136.6</v>
      </c>
      <c r="G218">
        <v>152.5</v>
      </c>
      <c r="H218">
        <v>138.19999999999999</v>
      </c>
      <c r="I218">
        <v>142.4</v>
      </c>
      <c r="J218">
        <v>123.9</v>
      </c>
      <c r="K218">
        <v>135.5</v>
      </c>
      <c r="L218">
        <v>131.69999999999999</v>
      </c>
      <c r="M218">
        <v>121.3</v>
      </c>
      <c r="N218">
        <v>108.4</v>
      </c>
      <c r="O218">
        <v>138.9</v>
      </c>
      <c r="P218">
        <v>137</v>
      </c>
      <c r="Q218">
        <v>155.80000000000001</v>
      </c>
      <c r="R218">
        <v>137.4</v>
      </c>
      <c r="S218">
        <v>162.69999999999999</v>
      </c>
      <c r="T218">
        <v>150.6</v>
      </c>
      <c r="U218">
        <v>145.1</v>
      </c>
      <c r="V218">
        <v>149.9</v>
      </c>
      <c r="W218" s="36" t="s">
        <v>32</v>
      </c>
      <c r="X218">
        <v>146.19999999999999</v>
      </c>
      <c r="Y218">
        <v>150.1</v>
      </c>
      <c r="Z218">
        <v>149.6</v>
      </c>
      <c r="AA218">
        <v>128.6</v>
      </c>
      <c r="AB218">
        <v>142.9</v>
      </c>
      <c r="AC218">
        <v>155.19999999999999</v>
      </c>
      <c r="AD218">
        <v>133.5</v>
      </c>
      <c r="AE218">
        <v>141.69999999999999</v>
      </c>
      <c r="AF218">
        <v>141</v>
      </c>
    </row>
    <row r="219" spans="1:32" x14ac:dyDescent="0.3">
      <c r="A219" t="s">
        <v>33</v>
      </c>
      <c r="B219">
        <v>2019</v>
      </c>
      <c r="C219" t="s">
        <v>31</v>
      </c>
      <c r="D219" t="str">
        <f>CONCATENATE(All_India_Index_Upto_April23__1[[#This Row],[Month]],"-",All_India_Index_Upto_April23__1[[#This Row],[Year]])</f>
        <v>January-2019</v>
      </c>
      <c r="E219" t="str">
        <f>IF(All_India_Index_Upto_April23__1[[#This Row],[Year]]&lt;2019,"Pre-covid","Post-covid")</f>
        <v>Post-covid</v>
      </c>
      <c r="F219">
        <v>138.30000000000001</v>
      </c>
      <c r="G219">
        <v>149.4</v>
      </c>
      <c r="H219">
        <v>143.5</v>
      </c>
      <c r="I219">
        <v>141.69999999999999</v>
      </c>
      <c r="J219">
        <v>118.1</v>
      </c>
      <c r="K219">
        <v>135.19999999999999</v>
      </c>
      <c r="L219">
        <v>130.5</v>
      </c>
      <c r="M219">
        <v>118.2</v>
      </c>
      <c r="N219">
        <v>110.4</v>
      </c>
      <c r="O219">
        <v>140.4</v>
      </c>
      <c r="P219">
        <v>128.1</v>
      </c>
      <c r="Q219">
        <v>153.19999999999999</v>
      </c>
      <c r="R219">
        <v>137.30000000000001</v>
      </c>
      <c r="S219">
        <v>164.7</v>
      </c>
      <c r="T219">
        <v>143</v>
      </c>
      <c r="U219">
        <v>130.4</v>
      </c>
      <c r="V219">
        <v>141.1</v>
      </c>
      <c r="W219" t="s">
        <v>163</v>
      </c>
      <c r="X219">
        <v>128.6</v>
      </c>
      <c r="Y219">
        <v>136.30000000000001</v>
      </c>
      <c r="Z219">
        <v>137.80000000000001</v>
      </c>
      <c r="AA219">
        <v>118.6</v>
      </c>
      <c r="AB219">
        <v>131.9</v>
      </c>
      <c r="AC219">
        <v>146.6</v>
      </c>
      <c r="AD219">
        <v>131.69999999999999</v>
      </c>
      <c r="AE219">
        <v>131.80000000000001</v>
      </c>
      <c r="AF219">
        <v>138</v>
      </c>
    </row>
    <row r="220" spans="1:32" x14ac:dyDescent="0.3">
      <c r="A220" t="s">
        <v>34</v>
      </c>
      <c r="B220">
        <v>2019</v>
      </c>
      <c r="C220" t="s">
        <v>31</v>
      </c>
      <c r="D220" t="str">
        <f>CONCATENATE(All_India_Index_Upto_April23__1[[#This Row],[Month]],"-",All_India_Index_Upto_April23__1[[#This Row],[Year]])</f>
        <v>January-2019</v>
      </c>
      <c r="E220" t="str">
        <f>IF(All_India_Index_Upto_April23__1[[#This Row],[Year]]&lt;2019,"Pre-covid","Post-covid")</f>
        <v>Post-covid</v>
      </c>
      <c r="F220">
        <v>137.1</v>
      </c>
      <c r="G220">
        <v>151.4</v>
      </c>
      <c r="H220">
        <v>140.19999999999999</v>
      </c>
      <c r="I220">
        <v>142.1</v>
      </c>
      <c r="J220">
        <v>121.8</v>
      </c>
      <c r="K220">
        <v>135.4</v>
      </c>
      <c r="L220">
        <v>131.30000000000001</v>
      </c>
      <c r="M220">
        <v>120.3</v>
      </c>
      <c r="N220">
        <v>109.1</v>
      </c>
      <c r="O220">
        <v>139.4</v>
      </c>
      <c r="P220">
        <v>133.30000000000001</v>
      </c>
      <c r="Q220">
        <v>154.6</v>
      </c>
      <c r="R220">
        <v>137.4</v>
      </c>
      <c r="S220">
        <v>163.19999999999999</v>
      </c>
      <c r="T220">
        <v>147.6</v>
      </c>
      <c r="U220">
        <v>139</v>
      </c>
      <c r="V220">
        <v>146.4</v>
      </c>
      <c r="W220" t="s">
        <v>163</v>
      </c>
      <c r="X220">
        <v>139.5</v>
      </c>
      <c r="Y220">
        <v>143.6</v>
      </c>
      <c r="Z220">
        <v>145.1</v>
      </c>
      <c r="AA220">
        <v>123.3</v>
      </c>
      <c r="AB220">
        <v>136.69999999999999</v>
      </c>
      <c r="AC220">
        <v>150.19999999999999</v>
      </c>
      <c r="AD220">
        <v>132.80000000000001</v>
      </c>
      <c r="AE220">
        <v>136.9</v>
      </c>
      <c r="AF220">
        <v>139.6</v>
      </c>
    </row>
    <row r="221" spans="1:32" x14ac:dyDescent="0.3">
      <c r="A221" t="s">
        <v>30</v>
      </c>
      <c r="B221">
        <v>2019</v>
      </c>
      <c r="C221" t="s">
        <v>35</v>
      </c>
      <c r="D221" t="str">
        <f>CONCATENATE(All_India_Index_Upto_April23__1[[#This Row],[Month]],"-",All_India_Index_Upto_April23__1[[#This Row],[Year]])</f>
        <v>February-2019</v>
      </c>
      <c r="E221" t="str">
        <f>IF(All_India_Index_Upto_April23__1[[#This Row],[Year]]&lt;2019,"Pre-covid","Post-covid")</f>
        <v>Post-covid</v>
      </c>
      <c r="F221">
        <v>136.80000000000001</v>
      </c>
      <c r="G221">
        <v>153</v>
      </c>
      <c r="H221">
        <v>139.1</v>
      </c>
      <c r="I221">
        <v>142.5</v>
      </c>
      <c r="J221">
        <v>124.1</v>
      </c>
      <c r="K221">
        <v>135.80000000000001</v>
      </c>
      <c r="L221">
        <v>128.69999999999999</v>
      </c>
      <c r="M221">
        <v>121.5</v>
      </c>
      <c r="N221">
        <v>108.3</v>
      </c>
      <c r="O221">
        <v>139.19999999999999</v>
      </c>
      <c r="P221">
        <v>137.4</v>
      </c>
      <c r="Q221">
        <v>156.19999999999999</v>
      </c>
      <c r="R221">
        <v>137.19999999999999</v>
      </c>
      <c r="S221">
        <v>162.80000000000001</v>
      </c>
      <c r="T221">
        <v>150.5</v>
      </c>
      <c r="U221">
        <v>146.1</v>
      </c>
      <c r="V221">
        <v>149.9</v>
      </c>
      <c r="W221" s="36" t="s">
        <v>32</v>
      </c>
      <c r="X221">
        <v>145.30000000000001</v>
      </c>
      <c r="Y221">
        <v>150.1</v>
      </c>
      <c r="Z221">
        <v>149.9</v>
      </c>
      <c r="AA221">
        <v>129.19999999999999</v>
      </c>
      <c r="AB221">
        <v>143.4</v>
      </c>
      <c r="AC221">
        <v>155.5</v>
      </c>
      <c r="AD221">
        <v>134.9</v>
      </c>
      <c r="AE221">
        <v>142.19999999999999</v>
      </c>
      <c r="AF221">
        <v>141</v>
      </c>
    </row>
    <row r="222" spans="1:32" x14ac:dyDescent="0.3">
      <c r="A222" t="s">
        <v>33</v>
      </c>
      <c r="B222">
        <v>2019</v>
      </c>
      <c r="C222" t="s">
        <v>35</v>
      </c>
      <c r="D222" t="str">
        <f>CONCATENATE(All_India_Index_Upto_April23__1[[#This Row],[Month]],"-",All_India_Index_Upto_April23__1[[#This Row],[Year]])</f>
        <v>February-2019</v>
      </c>
      <c r="E222" t="str">
        <f>IF(All_India_Index_Upto_April23__1[[#This Row],[Year]]&lt;2019,"Pre-covid","Post-covid")</f>
        <v>Post-covid</v>
      </c>
      <c r="F222">
        <v>139.4</v>
      </c>
      <c r="G222">
        <v>150.1</v>
      </c>
      <c r="H222">
        <v>145.30000000000001</v>
      </c>
      <c r="I222">
        <v>141.69999999999999</v>
      </c>
      <c r="J222">
        <v>118.4</v>
      </c>
      <c r="K222">
        <v>137</v>
      </c>
      <c r="L222">
        <v>131.6</v>
      </c>
      <c r="M222">
        <v>119.9</v>
      </c>
      <c r="N222">
        <v>110.4</v>
      </c>
      <c r="O222">
        <v>140.80000000000001</v>
      </c>
      <c r="P222">
        <v>128.30000000000001</v>
      </c>
      <c r="Q222">
        <v>153.5</v>
      </c>
      <c r="R222">
        <v>138</v>
      </c>
      <c r="S222">
        <v>164.9</v>
      </c>
      <c r="T222">
        <v>143.30000000000001</v>
      </c>
      <c r="U222">
        <v>130.80000000000001</v>
      </c>
      <c r="V222">
        <v>141.4</v>
      </c>
      <c r="W222" t="s">
        <v>164</v>
      </c>
      <c r="X222">
        <v>127.1</v>
      </c>
      <c r="Y222">
        <v>136.6</v>
      </c>
      <c r="Z222">
        <v>138.5</v>
      </c>
      <c r="AA222">
        <v>119.2</v>
      </c>
      <c r="AB222">
        <v>132.19999999999999</v>
      </c>
      <c r="AC222">
        <v>146.6</v>
      </c>
      <c r="AD222">
        <v>133</v>
      </c>
      <c r="AE222">
        <v>132.4</v>
      </c>
      <c r="AF222">
        <v>138.6</v>
      </c>
    </row>
    <row r="223" spans="1:32" x14ac:dyDescent="0.3">
      <c r="A223" t="s">
        <v>34</v>
      </c>
      <c r="B223">
        <v>2019</v>
      </c>
      <c r="C223" t="s">
        <v>35</v>
      </c>
      <c r="D223" t="str">
        <f>CONCATENATE(All_India_Index_Upto_April23__1[[#This Row],[Month]],"-",All_India_Index_Upto_April23__1[[#This Row],[Year]])</f>
        <v>February-2019</v>
      </c>
      <c r="E223" t="str">
        <f>IF(All_India_Index_Upto_April23__1[[#This Row],[Year]]&lt;2019,"Pre-covid","Post-covid")</f>
        <v>Post-covid</v>
      </c>
      <c r="F223">
        <v>137.6</v>
      </c>
      <c r="G223">
        <v>152</v>
      </c>
      <c r="H223">
        <v>141.5</v>
      </c>
      <c r="I223">
        <v>142.19999999999999</v>
      </c>
      <c r="J223">
        <v>122</v>
      </c>
      <c r="K223">
        <v>136.4</v>
      </c>
      <c r="L223">
        <v>129.69999999999999</v>
      </c>
      <c r="M223">
        <v>121</v>
      </c>
      <c r="N223">
        <v>109</v>
      </c>
      <c r="O223">
        <v>139.69999999999999</v>
      </c>
      <c r="P223">
        <v>133.6</v>
      </c>
      <c r="Q223">
        <v>154.9</v>
      </c>
      <c r="R223">
        <v>137.5</v>
      </c>
      <c r="S223">
        <v>163.4</v>
      </c>
      <c r="T223">
        <v>147.69999999999999</v>
      </c>
      <c r="U223">
        <v>139.69999999999999</v>
      </c>
      <c r="V223">
        <v>146.5</v>
      </c>
      <c r="W223" t="s">
        <v>164</v>
      </c>
      <c r="X223">
        <v>138.4</v>
      </c>
      <c r="Y223">
        <v>143.69999999999999</v>
      </c>
      <c r="Z223">
        <v>145.6</v>
      </c>
      <c r="AA223">
        <v>123.9</v>
      </c>
      <c r="AB223">
        <v>137.1</v>
      </c>
      <c r="AC223">
        <v>150.30000000000001</v>
      </c>
      <c r="AD223">
        <v>134.1</v>
      </c>
      <c r="AE223">
        <v>137.4</v>
      </c>
      <c r="AF223">
        <v>139.9</v>
      </c>
    </row>
    <row r="224" spans="1:32" x14ac:dyDescent="0.3">
      <c r="A224" t="s">
        <v>30</v>
      </c>
      <c r="B224">
        <v>2019</v>
      </c>
      <c r="C224" t="s">
        <v>36</v>
      </c>
      <c r="D224" t="str">
        <f>CONCATENATE(All_India_Index_Upto_April23__1[[#This Row],[Month]],"-",All_India_Index_Upto_April23__1[[#This Row],[Year]])</f>
        <v>March-2019</v>
      </c>
      <c r="E224" t="str">
        <f>IF(All_India_Index_Upto_April23__1[[#This Row],[Year]]&lt;2019,"Pre-covid","Post-covid")</f>
        <v>Post-covid</v>
      </c>
      <c r="F224">
        <v>136.9</v>
      </c>
      <c r="G224">
        <v>154.1</v>
      </c>
      <c r="H224">
        <v>138.69999999999999</v>
      </c>
      <c r="I224">
        <v>142.5</v>
      </c>
      <c r="J224">
        <v>124.1</v>
      </c>
      <c r="K224">
        <v>136.1</v>
      </c>
      <c r="L224">
        <v>128.19999999999999</v>
      </c>
      <c r="M224">
        <v>122.3</v>
      </c>
      <c r="N224">
        <v>108.3</v>
      </c>
      <c r="O224">
        <v>138.9</v>
      </c>
      <c r="P224">
        <v>137.4</v>
      </c>
      <c r="Q224">
        <v>156.4</v>
      </c>
      <c r="R224">
        <v>137.30000000000001</v>
      </c>
      <c r="S224">
        <v>162.9</v>
      </c>
      <c r="T224">
        <v>150.80000000000001</v>
      </c>
      <c r="U224">
        <v>146.1</v>
      </c>
      <c r="V224">
        <v>150.1</v>
      </c>
      <c r="W224" s="36" t="s">
        <v>32</v>
      </c>
      <c r="X224">
        <v>146.4</v>
      </c>
      <c r="Y224">
        <v>150</v>
      </c>
      <c r="Z224">
        <v>150.4</v>
      </c>
      <c r="AA224">
        <v>129.9</v>
      </c>
      <c r="AB224">
        <v>143.80000000000001</v>
      </c>
      <c r="AC224">
        <v>155.5</v>
      </c>
      <c r="AD224">
        <v>134</v>
      </c>
      <c r="AE224">
        <v>142.4</v>
      </c>
      <c r="AF224">
        <v>141.19999999999999</v>
      </c>
    </row>
    <row r="225" spans="1:32" x14ac:dyDescent="0.3">
      <c r="A225" t="s">
        <v>33</v>
      </c>
      <c r="B225">
        <v>2019</v>
      </c>
      <c r="C225" t="s">
        <v>36</v>
      </c>
      <c r="D225" t="str">
        <f>CONCATENATE(All_India_Index_Upto_April23__1[[#This Row],[Month]],"-",All_India_Index_Upto_April23__1[[#This Row],[Year]])</f>
        <v>March-2019</v>
      </c>
      <c r="E225" t="str">
        <f>IF(All_India_Index_Upto_April23__1[[#This Row],[Year]]&lt;2019,"Pre-covid","Post-covid")</f>
        <v>Post-covid</v>
      </c>
      <c r="F225">
        <v>139.69999999999999</v>
      </c>
      <c r="G225">
        <v>151.1</v>
      </c>
      <c r="H225">
        <v>142.9</v>
      </c>
      <c r="I225">
        <v>141.9</v>
      </c>
      <c r="J225">
        <v>118.4</v>
      </c>
      <c r="K225">
        <v>139.4</v>
      </c>
      <c r="L225">
        <v>141.19999999999999</v>
      </c>
      <c r="M225">
        <v>120.7</v>
      </c>
      <c r="N225">
        <v>110.4</v>
      </c>
      <c r="O225">
        <v>140.69999999999999</v>
      </c>
      <c r="P225">
        <v>128.5</v>
      </c>
      <c r="Q225">
        <v>153.9</v>
      </c>
      <c r="R225">
        <v>139.6</v>
      </c>
      <c r="S225">
        <v>165.3</v>
      </c>
      <c r="T225">
        <v>143.5</v>
      </c>
      <c r="U225">
        <v>131.19999999999999</v>
      </c>
      <c r="V225">
        <v>141.6</v>
      </c>
      <c r="W225" t="s">
        <v>165</v>
      </c>
      <c r="X225">
        <v>128.80000000000001</v>
      </c>
      <c r="Y225">
        <v>136.80000000000001</v>
      </c>
      <c r="Z225">
        <v>139.19999999999999</v>
      </c>
      <c r="AA225">
        <v>119.9</v>
      </c>
      <c r="AB225">
        <v>133</v>
      </c>
      <c r="AC225">
        <v>146.69999999999999</v>
      </c>
      <c r="AD225">
        <v>132.5</v>
      </c>
      <c r="AE225">
        <v>132.80000000000001</v>
      </c>
      <c r="AF225">
        <v>139.5</v>
      </c>
    </row>
    <row r="226" spans="1:32" x14ac:dyDescent="0.3">
      <c r="A226" t="s">
        <v>34</v>
      </c>
      <c r="B226">
        <v>2019</v>
      </c>
      <c r="C226" t="s">
        <v>36</v>
      </c>
      <c r="D226" t="str">
        <f>CONCATENATE(All_India_Index_Upto_April23__1[[#This Row],[Month]],"-",All_India_Index_Upto_April23__1[[#This Row],[Year]])</f>
        <v>March-2019</v>
      </c>
      <c r="E226" t="str">
        <f>IF(All_India_Index_Upto_April23__1[[#This Row],[Year]]&lt;2019,"Pre-covid","Post-covid")</f>
        <v>Post-covid</v>
      </c>
      <c r="F226">
        <v>137.80000000000001</v>
      </c>
      <c r="G226">
        <v>153</v>
      </c>
      <c r="H226">
        <v>140.30000000000001</v>
      </c>
      <c r="I226">
        <v>142.30000000000001</v>
      </c>
      <c r="J226">
        <v>122</v>
      </c>
      <c r="K226">
        <v>137.6</v>
      </c>
      <c r="L226">
        <v>132.6</v>
      </c>
      <c r="M226">
        <v>121.8</v>
      </c>
      <c r="N226">
        <v>109</v>
      </c>
      <c r="O226">
        <v>139.5</v>
      </c>
      <c r="P226">
        <v>133.69999999999999</v>
      </c>
      <c r="Q226">
        <v>155.19999999999999</v>
      </c>
      <c r="R226">
        <v>138.1</v>
      </c>
      <c r="S226">
        <v>163.5</v>
      </c>
      <c r="T226">
        <v>147.9</v>
      </c>
      <c r="U226">
        <v>139.9</v>
      </c>
      <c r="V226">
        <v>146.69999999999999</v>
      </c>
      <c r="W226" t="s">
        <v>165</v>
      </c>
      <c r="X226">
        <v>139.69999999999999</v>
      </c>
      <c r="Y226">
        <v>143.80000000000001</v>
      </c>
      <c r="Z226">
        <v>146.19999999999999</v>
      </c>
      <c r="AA226">
        <v>124.6</v>
      </c>
      <c r="AB226">
        <v>137.69999999999999</v>
      </c>
      <c r="AC226">
        <v>150.30000000000001</v>
      </c>
      <c r="AD226">
        <v>133.4</v>
      </c>
      <c r="AE226">
        <v>137.69999999999999</v>
      </c>
      <c r="AF226">
        <v>140.4</v>
      </c>
    </row>
    <row r="227" spans="1:32" x14ac:dyDescent="0.3">
      <c r="A227" t="s">
        <v>30</v>
      </c>
      <c r="B227">
        <v>2019</v>
      </c>
      <c r="C227" t="s">
        <v>38</v>
      </c>
      <c r="D227" t="str">
        <f>CONCATENATE(All_India_Index_Upto_April23__1[[#This Row],[Month]],"-",All_India_Index_Upto_April23__1[[#This Row],[Year]])</f>
        <v>May-2019</v>
      </c>
      <c r="E227" t="str">
        <f>IF(All_India_Index_Upto_April23__1[[#This Row],[Year]]&lt;2019,"Pre-covid","Post-covid")</f>
        <v>Post-covid</v>
      </c>
      <c r="F227">
        <v>137.4</v>
      </c>
      <c r="G227">
        <v>159.5</v>
      </c>
      <c r="H227">
        <v>134.5</v>
      </c>
      <c r="I227">
        <v>142.6</v>
      </c>
      <c r="J227">
        <v>124</v>
      </c>
      <c r="K227">
        <v>143.69999999999999</v>
      </c>
      <c r="L227">
        <v>133.4</v>
      </c>
      <c r="M227">
        <v>125.1</v>
      </c>
      <c r="N227">
        <v>109.3</v>
      </c>
      <c r="O227">
        <v>139.30000000000001</v>
      </c>
      <c r="P227">
        <v>137.69999999999999</v>
      </c>
      <c r="Q227">
        <v>156.4</v>
      </c>
      <c r="R227">
        <v>139.19999999999999</v>
      </c>
      <c r="S227">
        <v>163.30000000000001</v>
      </c>
      <c r="T227">
        <v>151.30000000000001</v>
      </c>
      <c r="U227">
        <v>146.6</v>
      </c>
      <c r="V227">
        <v>150.69999999999999</v>
      </c>
      <c r="W227" s="36" t="s">
        <v>32</v>
      </c>
      <c r="X227">
        <v>146.9</v>
      </c>
      <c r="Y227">
        <v>149.5</v>
      </c>
      <c r="Z227">
        <v>151.30000000000001</v>
      </c>
      <c r="AA227">
        <v>130.19999999999999</v>
      </c>
      <c r="AB227">
        <v>145.9</v>
      </c>
      <c r="AC227">
        <v>156.69999999999999</v>
      </c>
      <c r="AD227">
        <v>133.9</v>
      </c>
      <c r="AE227">
        <v>142.9</v>
      </c>
      <c r="AF227">
        <v>142.4</v>
      </c>
    </row>
    <row r="228" spans="1:32" x14ac:dyDescent="0.3">
      <c r="A228" t="s">
        <v>33</v>
      </c>
      <c r="B228">
        <v>2019</v>
      </c>
      <c r="C228" t="s">
        <v>38</v>
      </c>
      <c r="D228" t="str">
        <f>CONCATENATE(All_India_Index_Upto_April23__1[[#This Row],[Month]],"-",All_India_Index_Upto_April23__1[[#This Row],[Year]])</f>
        <v>May-2019</v>
      </c>
      <c r="E228" t="str">
        <f>IF(All_India_Index_Upto_April23__1[[#This Row],[Year]]&lt;2019,"Pre-covid","Post-covid")</f>
        <v>Post-covid</v>
      </c>
      <c r="F228">
        <v>140.4</v>
      </c>
      <c r="G228">
        <v>156.69999999999999</v>
      </c>
      <c r="H228">
        <v>138.30000000000001</v>
      </c>
      <c r="I228">
        <v>142.4</v>
      </c>
      <c r="J228">
        <v>118.6</v>
      </c>
      <c r="K228">
        <v>149.69999999999999</v>
      </c>
      <c r="L228">
        <v>161.6</v>
      </c>
      <c r="M228">
        <v>124.4</v>
      </c>
      <c r="N228">
        <v>111.2</v>
      </c>
      <c r="O228">
        <v>141</v>
      </c>
      <c r="P228">
        <v>128.9</v>
      </c>
      <c r="Q228">
        <v>154.5</v>
      </c>
      <c r="R228">
        <v>143.80000000000001</v>
      </c>
      <c r="S228">
        <v>166.2</v>
      </c>
      <c r="T228">
        <v>144</v>
      </c>
      <c r="U228">
        <v>131.69999999999999</v>
      </c>
      <c r="V228">
        <v>142.19999999999999</v>
      </c>
      <c r="W228" t="s">
        <v>166</v>
      </c>
      <c r="X228">
        <v>129.4</v>
      </c>
      <c r="Y228">
        <v>137.19999999999999</v>
      </c>
      <c r="Z228">
        <v>139.80000000000001</v>
      </c>
      <c r="AA228">
        <v>120.1</v>
      </c>
      <c r="AB228">
        <v>134</v>
      </c>
      <c r="AC228">
        <v>148</v>
      </c>
      <c r="AD228">
        <v>132.6</v>
      </c>
      <c r="AE228">
        <v>133.30000000000001</v>
      </c>
      <c r="AF228">
        <v>141.5</v>
      </c>
    </row>
    <row r="229" spans="1:32" x14ac:dyDescent="0.3">
      <c r="A229" t="s">
        <v>34</v>
      </c>
      <c r="B229">
        <v>2019</v>
      </c>
      <c r="C229" t="s">
        <v>38</v>
      </c>
      <c r="D229" t="str">
        <f>CONCATENATE(All_India_Index_Upto_April23__1[[#This Row],[Month]],"-",All_India_Index_Upto_April23__1[[#This Row],[Year]])</f>
        <v>May-2019</v>
      </c>
      <c r="E229" t="str">
        <f>IF(All_India_Index_Upto_April23__1[[#This Row],[Year]]&lt;2019,"Pre-covid","Post-covid")</f>
        <v>Post-covid</v>
      </c>
      <c r="F229">
        <v>138.30000000000001</v>
      </c>
      <c r="G229">
        <v>158.5</v>
      </c>
      <c r="H229">
        <v>136</v>
      </c>
      <c r="I229">
        <v>142.5</v>
      </c>
      <c r="J229">
        <v>122</v>
      </c>
      <c r="K229">
        <v>146.5</v>
      </c>
      <c r="L229">
        <v>143</v>
      </c>
      <c r="M229">
        <v>124.9</v>
      </c>
      <c r="N229">
        <v>109.9</v>
      </c>
      <c r="O229">
        <v>139.9</v>
      </c>
      <c r="P229">
        <v>134</v>
      </c>
      <c r="Q229">
        <v>155.5</v>
      </c>
      <c r="R229">
        <v>140.9</v>
      </c>
      <c r="S229">
        <v>164.1</v>
      </c>
      <c r="T229">
        <v>148.4</v>
      </c>
      <c r="U229">
        <v>140.4</v>
      </c>
      <c r="V229">
        <v>147.30000000000001</v>
      </c>
      <c r="W229" t="s">
        <v>166</v>
      </c>
      <c r="X229">
        <v>140.30000000000001</v>
      </c>
      <c r="Y229">
        <v>143.69999999999999</v>
      </c>
      <c r="Z229">
        <v>146.9</v>
      </c>
      <c r="AA229">
        <v>124.9</v>
      </c>
      <c r="AB229">
        <v>139.19999999999999</v>
      </c>
      <c r="AC229">
        <v>151.6</v>
      </c>
      <c r="AD229">
        <v>133.4</v>
      </c>
      <c r="AE229">
        <v>138.19999999999999</v>
      </c>
      <c r="AF229">
        <v>142</v>
      </c>
    </row>
    <row r="230" spans="1:32" x14ac:dyDescent="0.3">
      <c r="A230" t="s">
        <v>30</v>
      </c>
      <c r="B230">
        <v>2019</v>
      </c>
      <c r="C230" t="s">
        <v>39</v>
      </c>
      <c r="D230" t="str">
        <f>CONCATENATE(All_India_Index_Upto_April23__1[[#This Row],[Month]],"-",All_India_Index_Upto_April23__1[[#This Row],[Year]])</f>
        <v>June-2019</v>
      </c>
      <c r="E230" t="str">
        <f>IF(All_India_Index_Upto_April23__1[[#This Row],[Year]]&lt;2019,"Pre-covid","Post-covid")</f>
        <v>Post-covid</v>
      </c>
      <c r="F230">
        <v>137.80000000000001</v>
      </c>
      <c r="G230">
        <v>163.5</v>
      </c>
      <c r="H230">
        <v>136.19999999999999</v>
      </c>
      <c r="I230">
        <v>143.19999999999999</v>
      </c>
      <c r="J230">
        <v>124.3</v>
      </c>
      <c r="K230">
        <v>143.30000000000001</v>
      </c>
      <c r="L230">
        <v>140.6</v>
      </c>
      <c r="M230">
        <v>128.69999999999999</v>
      </c>
      <c r="N230">
        <v>110.6</v>
      </c>
      <c r="O230">
        <v>140.4</v>
      </c>
      <c r="P230">
        <v>138</v>
      </c>
      <c r="Q230">
        <v>156.6</v>
      </c>
      <c r="R230">
        <v>141</v>
      </c>
      <c r="S230">
        <v>164.2</v>
      </c>
      <c r="T230">
        <v>151.4</v>
      </c>
      <c r="U230">
        <v>146.5</v>
      </c>
      <c r="V230">
        <v>150.69999999999999</v>
      </c>
      <c r="W230" s="36" t="s">
        <v>32</v>
      </c>
      <c r="X230">
        <v>147.80000000000001</v>
      </c>
      <c r="Y230">
        <v>149.6</v>
      </c>
      <c r="Z230">
        <v>151.69999999999999</v>
      </c>
      <c r="AA230">
        <v>130.19999999999999</v>
      </c>
      <c r="AB230">
        <v>146.4</v>
      </c>
      <c r="AC230">
        <v>157.69999999999999</v>
      </c>
      <c r="AD230">
        <v>134.80000000000001</v>
      </c>
      <c r="AE230">
        <v>143.30000000000001</v>
      </c>
      <c r="AF230">
        <v>143.6</v>
      </c>
    </row>
    <row r="231" spans="1:32" x14ac:dyDescent="0.3">
      <c r="A231" t="s">
        <v>33</v>
      </c>
      <c r="B231">
        <v>2019</v>
      </c>
      <c r="C231" t="s">
        <v>39</v>
      </c>
      <c r="D231" t="str">
        <f>CONCATENATE(All_India_Index_Upto_April23__1[[#This Row],[Month]],"-",All_India_Index_Upto_April23__1[[#This Row],[Year]])</f>
        <v>June-2019</v>
      </c>
      <c r="E231" t="str">
        <f>IF(All_India_Index_Upto_April23__1[[#This Row],[Year]]&lt;2019,"Pre-covid","Post-covid")</f>
        <v>Post-covid</v>
      </c>
      <c r="F231">
        <v>140.69999999999999</v>
      </c>
      <c r="G231">
        <v>159.6</v>
      </c>
      <c r="H231">
        <v>140.4</v>
      </c>
      <c r="I231">
        <v>143.4</v>
      </c>
      <c r="J231">
        <v>118.6</v>
      </c>
      <c r="K231">
        <v>150.9</v>
      </c>
      <c r="L231">
        <v>169.8</v>
      </c>
      <c r="M231">
        <v>127.4</v>
      </c>
      <c r="N231">
        <v>111.8</v>
      </c>
      <c r="O231">
        <v>141</v>
      </c>
      <c r="P231">
        <v>129</v>
      </c>
      <c r="Q231">
        <v>155.1</v>
      </c>
      <c r="R231">
        <v>145.6</v>
      </c>
      <c r="S231">
        <v>166.7</v>
      </c>
      <c r="T231">
        <v>144.30000000000001</v>
      </c>
      <c r="U231">
        <v>131.69999999999999</v>
      </c>
      <c r="V231">
        <v>142.4</v>
      </c>
      <c r="W231" t="s">
        <v>167</v>
      </c>
      <c r="X231">
        <v>130.5</v>
      </c>
      <c r="Y231">
        <v>137.4</v>
      </c>
      <c r="Z231">
        <v>140.30000000000001</v>
      </c>
      <c r="AA231">
        <v>119.6</v>
      </c>
      <c r="AB231">
        <v>134.30000000000001</v>
      </c>
      <c r="AC231">
        <v>148.9</v>
      </c>
      <c r="AD231">
        <v>133.69999999999999</v>
      </c>
      <c r="AE231">
        <v>133.6</v>
      </c>
      <c r="AF231">
        <v>142.1</v>
      </c>
    </row>
    <row r="232" spans="1:32" x14ac:dyDescent="0.3">
      <c r="A232" t="s">
        <v>34</v>
      </c>
      <c r="B232">
        <v>2019</v>
      </c>
      <c r="C232" t="s">
        <v>39</v>
      </c>
      <c r="D232" t="str">
        <f>CONCATENATE(All_India_Index_Upto_April23__1[[#This Row],[Month]],"-",All_India_Index_Upto_April23__1[[#This Row],[Year]])</f>
        <v>June-2019</v>
      </c>
      <c r="E232" t="str">
        <f>IF(All_India_Index_Upto_April23__1[[#This Row],[Year]]&lt;2019,"Pre-covid","Post-covid")</f>
        <v>Post-covid</v>
      </c>
      <c r="F232">
        <v>138.69999999999999</v>
      </c>
      <c r="G232">
        <v>162.1</v>
      </c>
      <c r="H232">
        <v>137.80000000000001</v>
      </c>
      <c r="I232">
        <v>143.30000000000001</v>
      </c>
      <c r="J232">
        <v>122.2</v>
      </c>
      <c r="K232">
        <v>146.80000000000001</v>
      </c>
      <c r="L232">
        <v>150.5</v>
      </c>
      <c r="M232">
        <v>128.30000000000001</v>
      </c>
      <c r="N232">
        <v>111</v>
      </c>
      <c r="O232">
        <v>140.6</v>
      </c>
      <c r="P232">
        <v>134.19999999999999</v>
      </c>
      <c r="Q232">
        <v>155.9</v>
      </c>
      <c r="R232">
        <v>142.69999999999999</v>
      </c>
      <c r="S232">
        <v>164.9</v>
      </c>
      <c r="T232">
        <v>148.6</v>
      </c>
      <c r="U232">
        <v>140.4</v>
      </c>
      <c r="V232">
        <v>147.4</v>
      </c>
      <c r="W232" t="s">
        <v>167</v>
      </c>
      <c r="X232">
        <v>141.19999999999999</v>
      </c>
      <c r="Y232">
        <v>143.80000000000001</v>
      </c>
      <c r="Z232">
        <v>147.4</v>
      </c>
      <c r="AA232">
        <v>124.6</v>
      </c>
      <c r="AB232">
        <v>139.6</v>
      </c>
      <c r="AC232">
        <v>152.5</v>
      </c>
      <c r="AD232">
        <v>134.30000000000001</v>
      </c>
      <c r="AE232">
        <v>138.6</v>
      </c>
      <c r="AF232">
        <v>142.9</v>
      </c>
    </row>
    <row r="233" spans="1:32" x14ac:dyDescent="0.3">
      <c r="A233" t="s">
        <v>30</v>
      </c>
      <c r="B233">
        <v>2019</v>
      </c>
      <c r="C233" t="s">
        <v>40</v>
      </c>
      <c r="D233" t="str">
        <f>CONCATENATE(All_India_Index_Upto_April23__1[[#This Row],[Month]],"-",All_India_Index_Upto_April23__1[[#This Row],[Year]])</f>
        <v>July-2019</v>
      </c>
      <c r="E233" t="str">
        <f>IF(All_India_Index_Upto_April23__1[[#This Row],[Year]]&lt;2019,"Pre-covid","Post-covid")</f>
        <v>Post-covid</v>
      </c>
      <c r="F233">
        <v>138.4</v>
      </c>
      <c r="G233">
        <v>164</v>
      </c>
      <c r="H233">
        <v>138.4</v>
      </c>
      <c r="I233">
        <v>143.9</v>
      </c>
      <c r="J233">
        <v>124.4</v>
      </c>
      <c r="K233">
        <v>146.4</v>
      </c>
      <c r="L233">
        <v>150.1</v>
      </c>
      <c r="M233">
        <v>130.6</v>
      </c>
      <c r="N233">
        <v>110.8</v>
      </c>
      <c r="O233">
        <v>141.69999999999999</v>
      </c>
      <c r="P233">
        <v>138.5</v>
      </c>
      <c r="Q233">
        <v>156.69999999999999</v>
      </c>
      <c r="R233">
        <v>143</v>
      </c>
      <c r="S233">
        <v>164.5</v>
      </c>
      <c r="T233">
        <v>151.6</v>
      </c>
      <c r="U233">
        <v>146.6</v>
      </c>
      <c r="V233">
        <v>150.9</v>
      </c>
      <c r="W233" s="36" t="s">
        <v>32</v>
      </c>
      <c r="X233">
        <v>146.80000000000001</v>
      </c>
      <c r="Y233">
        <v>150</v>
      </c>
      <c r="Z233">
        <v>152.19999999999999</v>
      </c>
      <c r="AA233">
        <v>131.19999999999999</v>
      </c>
      <c r="AB233">
        <v>147.5</v>
      </c>
      <c r="AC233">
        <v>159.1</v>
      </c>
      <c r="AD233">
        <v>136.1</v>
      </c>
      <c r="AE233">
        <v>144.19999999999999</v>
      </c>
      <c r="AF233">
        <v>144.9</v>
      </c>
    </row>
    <row r="234" spans="1:32" x14ac:dyDescent="0.3">
      <c r="A234" t="s">
        <v>33</v>
      </c>
      <c r="B234">
        <v>2019</v>
      </c>
      <c r="C234" t="s">
        <v>40</v>
      </c>
      <c r="D234" t="str">
        <f>CONCATENATE(All_India_Index_Upto_April23__1[[#This Row],[Month]],"-",All_India_Index_Upto_April23__1[[#This Row],[Year]])</f>
        <v>July-2019</v>
      </c>
      <c r="E234" t="str">
        <f>IF(All_India_Index_Upto_April23__1[[#This Row],[Year]]&lt;2019,"Pre-covid","Post-covid")</f>
        <v>Post-covid</v>
      </c>
      <c r="F234">
        <v>141.4</v>
      </c>
      <c r="G234">
        <v>160.19999999999999</v>
      </c>
      <c r="H234">
        <v>142.5</v>
      </c>
      <c r="I234">
        <v>144.1</v>
      </c>
      <c r="J234">
        <v>119.3</v>
      </c>
      <c r="K234">
        <v>154.69999999999999</v>
      </c>
      <c r="L234">
        <v>180.1</v>
      </c>
      <c r="M234">
        <v>128.9</v>
      </c>
      <c r="N234">
        <v>111.8</v>
      </c>
      <c r="O234">
        <v>141.6</v>
      </c>
      <c r="P234">
        <v>129.5</v>
      </c>
      <c r="Q234">
        <v>155.6</v>
      </c>
      <c r="R234">
        <v>147.69999999999999</v>
      </c>
      <c r="S234">
        <v>167.2</v>
      </c>
      <c r="T234">
        <v>144.69999999999999</v>
      </c>
      <c r="U234">
        <v>131.9</v>
      </c>
      <c r="V234">
        <v>142.69999999999999</v>
      </c>
      <c r="W234" t="s">
        <v>168</v>
      </c>
      <c r="X234">
        <v>127</v>
      </c>
      <c r="Y234">
        <v>137.69999999999999</v>
      </c>
      <c r="Z234">
        <v>140.80000000000001</v>
      </c>
      <c r="AA234">
        <v>120.6</v>
      </c>
      <c r="AB234">
        <v>135</v>
      </c>
      <c r="AC234">
        <v>150.4</v>
      </c>
      <c r="AD234">
        <v>135.1</v>
      </c>
      <c r="AE234">
        <v>134.5</v>
      </c>
      <c r="AF234">
        <v>143.30000000000001</v>
      </c>
    </row>
    <row r="235" spans="1:32" x14ac:dyDescent="0.3">
      <c r="A235" t="s">
        <v>34</v>
      </c>
      <c r="B235">
        <v>2019</v>
      </c>
      <c r="C235" t="s">
        <v>40</v>
      </c>
      <c r="D235" t="str">
        <f>CONCATENATE(All_India_Index_Upto_April23__1[[#This Row],[Month]],"-",All_India_Index_Upto_April23__1[[#This Row],[Year]])</f>
        <v>July-2019</v>
      </c>
      <c r="E235" t="str">
        <f>IF(All_India_Index_Upto_April23__1[[#This Row],[Year]]&lt;2019,"Pre-covid","Post-covid")</f>
        <v>Post-covid</v>
      </c>
      <c r="F235">
        <v>139.30000000000001</v>
      </c>
      <c r="G235">
        <v>162.69999999999999</v>
      </c>
      <c r="H235">
        <v>140</v>
      </c>
      <c r="I235">
        <v>144</v>
      </c>
      <c r="J235">
        <v>122.5</v>
      </c>
      <c r="K235">
        <v>150.30000000000001</v>
      </c>
      <c r="L235">
        <v>160.30000000000001</v>
      </c>
      <c r="M235">
        <v>130</v>
      </c>
      <c r="N235">
        <v>111.1</v>
      </c>
      <c r="O235">
        <v>141.69999999999999</v>
      </c>
      <c r="P235">
        <v>134.69999999999999</v>
      </c>
      <c r="Q235">
        <v>156.19999999999999</v>
      </c>
      <c r="R235">
        <v>144.69999999999999</v>
      </c>
      <c r="S235">
        <v>165.2</v>
      </c>
      <c r="T235">
        <v>148.9</v>
      </c>
      <c r="U235">
        <v>140.5</v>
      </c>
      <c r="V235">
        <v>147.6</v>
      </c>
      <c r="W235" t="s">
        <v>168</v>
      </c>
      <c r="X235">
        <v>139.30000000000001</v>
      </c>
      <c r="Y235">
        <v>144.19999999999999</v>
      </c>
      <c r="Z235">
        <v>147.9</v>
      </c>
      <c r="AA235">
        <v>125.6</v>
      </c>
      <c r="AB235">
        <v>140.5</v>
      </c>
      <c r="AC235">
        <v>154</v>
      </c>
      <c r="AD235">
        <v>135.69999999999999</v>
      </c>
      <c r="AE235">
        <v>139.5</v>
      </c>
      <c r="AF235">
        <v>144.19999999999999</v>
      </c>
    </row>
    <row r="236" spans="1:32" x14ac:dyDescent="0.3">
      <c r="A236" t="s">
        <v>30</v>
      </c>
      <c r="B236">
        <v>2019</v>
      </c>
      <c r="C236" t="s">
        <v>41</v>
      </c>
      <c r="D236" t="str">
        <f>CONCATENATE(All_India_Index_Upto_April23__1[[#This Row],[Month]],"-",All_India_Index_Upto_April23__1[[#This Row],[Year]])</f>
        <v>August-2019</v>
      </c>
      <c r="E236" t="str">
        <f>IF(All_India_Index_Upto_April23__1[[#This Row],[Year]]&lt;2019,"Pre-covid","Post-covid")</f>
        <v>Post-covid</v>
      </c>
      <c r="F236">
        <v>139.19999999999999</v>
      </c>
      <c r="G236">
        <v>161.9</v>
      </c>
      <c r="H236">
        <v>137.1</v>
      </c>
      <c r="I236">
        <v>144.6</v>
      </c>
      <c r="J236">
        <v>124.7</v>
      </c>
      <c r="K236">
        <v>145.5</v>
      </c>
      <c r="L236">
        <v>156.19999999999999</v>
      </c>
      <c r="M236">
        <v>131.5</v>
      </c>
      <c r="N236">
        <v>111.7</v>
      </c>
      <c r="O236">
        <v>142.69999999999999</v>
      </c>
      <c r="P236">
        <v>138.5</v>
      </c>
      <c r="Q236">
        <v>156.9</v>
      </c>
      <c r="R236">
        <v>144</v>
      </c>
      <c r="S236">
        <v>165.1</v>
      </c>
      <c r="T236">
        <v>151.80000000000001</v>
      </c>
      <c r="U236">
        <v>146.6</v>
      </c>
      <c r="V236">
        <v>151.1</v>
      </c>
      <c r="W236" s="36" t="s">
        <v>32</v>
      </c>
      <c r="X236">
        <v>146.4</v>
      </c>
      <c r="Y236">
        <v>150.19999999999999</v>
      </c>
      <c r="Z236">
        <v>152.69999999999999</v>
      </c>
      <c r="AA236">
        <v>131.4</v>
      </c>
      <c r="AB236">
        <v>148</v>
      </c>
      <c r="AC236">
        <v>159.69999999999999</v>
      </c>
      <c r="AD236">
        <v>138.80000000000001</v>
      </c>
      <c r="AE236">
        <v>144.9</v>
      </c>
      <c r="AF236">
        <v>145.69999999999999</v>
      </c>
    </row>
    <row r="237" spans="1:32" x14ac:dyDescent="0.3">
      <c r="A237" t="s">
        <v>33</v>
      </c>
      <c r="B237">
        <v>2019</v>
      </c>
      <c r="C237" t="s">
        <v>41</v>
      </c>
      <c r="D237" t="str">
        <f>CONCATENATE(All_India_Index_Upto_April23__1[[#This Row],[Month]],"-",All_India_Index_Upto_April23__1[[#This Row],[Year]])</f>
        <v>August-2019</v>
      </c>
      <c r="E237" t="str">
        <f>IF(All_India_Index_Upto_April23__1[[#This Row],[Year]]&lt;2019,"Pre-covid","Post-covid")</f>
        <v>Post-covid</v>
      </c>
      <c r="F237">
        <v>142.1</v>
      </c>
      <c r="G237">
        <v>158.30000000000001</v>
      </c>
      <c r="H237">
        <v>140.80000000000001</v>
      </c>
      <c r="I237">
        <v>144.9</v>
      </c>
      <c r="J237">
        <v>119.9</v>
      </c>
      <c r="K237">
        <v>153.9</v>
      </c>
      <c r="L237">
        <v>189.1</v>
      </c>
      <c r="M237">
        <v>129.80000000000001</v>
      </c>
      <c r="N237">
        <v>112.7</v>
      </c>
      <c r="O237">
        <v>142.5</v>
      </c>
      <c r="P237">
        <v>129.80000000000001</v>
      </c>
      <c r="Q237">
        <v>156.19999999999999</v>
      </c>
      <c r="R237">
        <v>149.1</v>
      </c>
      <c r="S237">
        <v>167.9</v>
      </c>
      <c r="T237">
        <v>145</v>
      </c>
      <c r="U237">
        <v>132.19999999999999</v>
      </c>
      <c r="V237">
        <v>143</v>
      </c>
      <c r="W237" t="s">
        <v>169</v>
      </c>
      <c r="X237">
        <v>125.5</v>
      </c>
      <c r="Y237">
        <v>138.1</v>
      </c>
      <c r="Z237">
        <v>141.5</v>
      </c>
      <c r="AA237">
        <v>120.8</v>
      </c>
      <c r="AB237">
        <v>135.4</v>
      </c>
      <c r="AC237">
        <v>151.5</v>
      </c>
      <c r="AD237">
        <v>137.80000000000001</v>
      </c>
      <c r="AE237">
        <v>135.30000000000001</v>
      </c>
      <c r="AF237">
        <v>144.19999999999999</v>
      </c>
    </row>
    <row r="238" spans="1:32" x14ac:dyDescent="0.3">
      <c r="A238" t="s">
        <v>34</v>
      </c>
      <c r="B238">
        <v>2019</v>
      </c>
      <c r="C238" t="s">
        <v>41</v>
      </c>
      <c r="D238" t="str">
        <f>CONCATENATE(All_India_Index_Upto_April23__1[[#This Row],[Month]],"-",All_India_Index_Upto_April23__1[[#This Row],[Year]])</f>
        <v>August-2019</v>
      </c>
      <c r="E238" t="str">
        <f>IF(All_India_Index_Upto_April23__1[[#This Row],[Year]]&lt;2019,"Pre-covid","Post-covid")</f>
        <v>Post-covid</v>
      </c>
      <c r="F238">
        <v>140.1</v>
      </c>
      <c r="G238">
        <v>160.6</v>
      </c>
      <c r="H238">
        <v>138.5</v>
      </c>
      <c r="I238">
        <v>144.69999999999999</v>
      </c>
      <c r="J238">
        <v>122.9</v>
      </c>
      <c r="K238">
        <v>149.4</v>
      </c>
      <c r="L238">
        <v>167.4</v>
      </c>
      <c r="M238">
        <v>130.9</v>
      </c>
      <c r="N238">
        <v>112</v>
      </c>
      <c r="O238">
        <v>142.6</v>
      </c>
      <c r="P238">
        <v>134.9</v>
      </c>
      <c r="Q238">
        <v>156.6</v>
      </c>
      <c r="R238">
        <v>145.9</v>
      </c>
      <c r="S238">
        <v>165.8</v>
      </c>
      <c r="T238">
        <v>149.1</v>
      </c>
      <c r="U238">
        <v>140.6</v>
      </c>
      <c r="V238">
        <v>147.9</v>
      </c>
      <c r="W238" t="s">
        <v>169</v>
      </c>
      <c r="X238">
        <v>138.5</v>
      </c>
      <c r="Y238">
        <v>144.5</v>
      </c>
      <c r="Z238">
        <v>148.5</v>
      </c>
      <c r="AA238">
        <v>125.8</v>
      </c>
      <c r="AB238">
        <v>140.9</v>
      </c>
      <c r="AC238">
        <v>154.9</v>
      </c>
      <c r="AD238">
        <v>138.4</v>
      </c>
      <c r="AE238">
        <v>140.19999999999999</v>
      </c>
      <c r="AF238">
        <v>145</v>
      </c>
    </row>
    <row r="239" spans="1:32" x14ac:dyDescent="0.3">
      <c r="A239" t="s">
        <v>30</v>
      </c>
      <c r="B239">
        <v>2019</v>
      </c>
      <c r="C239" t="s">
        <v>42</v>
      </c>
      <c r="D239" t="str">
        <f>CONCATENATE(All_India_Index_Upto_April23__1[[#This Row],[Month]],"-",All_India_Index_Upto_April23__1[[#This Row],[Year]])</f>
        <v>September-2019</v>
      </c>
      <c r="E239" t="str">
        <f>IF(All_India_Index_Upto_April23__1[[#This Row],[Year]]&lt;2019,"Pre-covid","Post-covid")</f>
        <v>Post-covid</v>
      </c>
      <c r="F239">
        <v>140.1</v>
      </c>
      <c r="G239">
        <v>161.9</v>
      </c>
      <c r="H239">
        <v>138.30000000000001</v>
      </c>
      <c r="I239">
        <v>145.69999999999999</v>
      </c>
      <c r="J239">
        <v>125.1</v>
      </c>
      <c r="K239">
        <v>143.80000000000001</v>
      </c>
      <c r="L239">
        <v>163.4</v>
      </c>
      <c r="M239">
        <v>132.19999999999999</v>
      </c>
      <c r="N239">
        <v>112.8</v>
      </c>
      <c r="O239">
        <v>144.19999999999999</v>
      </c>
      <c r="P239">
        <v>138.5</v>
      </c>
      <c r="Q239">
        <v>157.19999999999999</v>
      </c>
      <c r="R239">
        <v>145.5</v>
      </c>
      <c r="S239">
        <v>165.7</v>
      </c>
      <c r="T239">
        <v>151.69999999999999</v>
      </c>
      <c r="U239">
        <v>146.6</v>
      </c>
      <c r="V239">
        <v>151</v>
      </c>
      <c r="W239" s="36" t="s">
        <v>32</v>
      </c>
      <c r="X239">
        <v>146.9</v>
      </c>
      <c r="Y239">
        <v>150.30000000000001</v>
      </c>
      <c r="Z239">
        <v>153.4</v>
      </c>
      <c r="AA239">
        <v>131.6</v>
      </c>
      <c r="AB239">
        <v>148.30000000000001</v>
      </c>
      <c r="AC239">
        <v>160.19999999999999</v>
      </c>
      <c r="AD239">
        <v>140.19999999999999</v>
      </c>
      <c r="AE239">
        <v>145.4</v>
      </c>
      <c r="AF239">
        <v>146.69999999999999</v>
      </c>
    </row>
    <row r="240" spans="1:32" x14ac:dyDescent="0.3">
      <c r="A240" t="s">
        <v>33</v>
      </c>
      <c r="B240">
        <v>2019</v>
      </c>
      <c r="C240" t="s">
        <v>42</v>
      </c>
      <c r="D240" t="str">
        <f>CONCATENATE(All_India_Index_Upto_April23__1[[#This Row],[Month]],"-",All_India_Index_Upto_April23__1[[#This Row],[Year]])</f>
        <v>September-2019</v>
      </c>
      <c r="E240" t="str">
        <f>IF(All_India_Index_Upto_April23__1[[#This Row],[Year]]&lt;2019,"Pre-covid","Post-covid")</f>
        <v>Post-covid</v>
      </c>
      <c r="F240">
        <v>142.69999999999999</v>
      </c>
      <c r="G240">
        <v>158.69999999999999</v>
      </c>
      <c r="H240">
        <v>141.6</v>
      </c>
      <c r="I240">
        <v>144.9</v>
      </c>
      <c r="J240">
        <v>120.8</v>
      </c>
      <c r="K240">
        <v>149.80000000000001</v>
      </c>
      <c r="L240">
        <v>192.4</v>
      </c>
      <c r="M240">
        <v>130.30000000000001</v>
      </c>
      <c r="N240">
        <v>114</v>
      </c>
      <c r="O240">
        <v>143.80000000000001</v>
      </c>
      <c r="P240">
        <v>130</v>
      </c>
      <c r="Q240">
        <v>156.4</v>
      </c>
      <c r="R240">
        <v>149.5</v>
      </c>
      <c r="S240">
        <v>168.6</v>
      </c>
      <c r="T240">
        <v>145.30000000000001</v>
      </c>
      <c r="U240">
        <v>132.19999999999999</v>
      </c>
      <c r="V240">
        <v>143.30000000000001</v>
      </c>
      <c r="W240" t="s">
        <v>170</v>
      </c>
      <c r="X240">
        <v>126.6</v>
      </c>
      <c r="Y240">
        <v>138.30000000000001</v>
      </c>
      <c r="Z240">
        <v>141.9</v>
      </c>
      <c r="AA240">
        <v>121.2</v>
      </c>
      <c r="AB240">
        <v>135.9</v>
      </c>
      <c r="AC240">
        <v>151.6</v>
      </c>
      <c r="AD240">
        <v>139</v>
      </c>
      <c r="AE240">
        <v>135.69999999999999</v>
      </c>
      <c r="AF240">
        <v>144.69999999999999</v>
      </c>
    </row>
    <row r="241" spans="1:32" x14ac:dyDescent="0.3">
      <c r="A241" t="s">
        <v>34</v>
      </c>
      <c r="B241">
        <v>2019</v>
      </c>
      <c r="C241" t="s">
        <v>42</v>
      </c>
      <c r="D241" t="str">
        <f>CONCATENATE(All_India_Index_Upto_April23__1[[#This Row],[Month]],"-",All_India_Index_Upto_April23__1[[#This Row],[Year]])</f>
        <v>September-2019</v>
      </c>
      <c r="E241" t="str">
        <f>IF(All_India_Index_Upto_April23__1[[#This Row],[Year]]&lt;2019,"Pre-covid","Post-covid")</f>
        <v>Post-covid</v>
      </c>
      <c r="F241">
        <v>140.9</v>
      </c>
      <c r="G241">
        <v>160.80000000000001</v>
      </c>
      <c r="H241">
        <v>139.6</v>
      </c>
      <c r="I241">
        <v>145.4</v>
      </c>
      <c r="J241">
        <v>123.5</v>
      </c>
      <c r="K241">
        <v>146.6</v>
      </c>
      <c r="L241">
        <v>173.2</v>
      </c>
      <c r="M241">
        <v>131.6</v>
      </c>
      <c r="N241">
        <v>113.2</v>
      </c>
      <c r="O241">
        <v>144.1</v>
      </c>
      <c r="P241">
        <v>135</v>
      </c>
      <c r="Q241">
        <v>156.80000000000001</v>
      </c>
      <c r="R241">
        <v>147</v>
      </c>
      <c r="S241">
        <v>166.5</v>
      </c>
      <c r="T241">
        <v>149.19999999999999</v>
      </c>
      <c r="U241">
        <v>140.6</v>
      </c>
      <c r="V241">
        <v>147.9</v>
      </c>
      <c r="W241" t="s">
        <v>170</v>
      </c>
      <c r="X241">
        <v>139.19999999999999</v>
      </c>
      <c r="Y241">
        <v>144.6</v>
      </c>
      <c r="Z241">
        <v>149</v>
      </c>
      <c r="AA241">
        <v>126.1</v>
      </c>
      <c r="AB241">
        <v>141.30000000000001</v>
      </c>
      <c r="AC241">
        <v>155.19999999999999</v>
      </c>
      <c r="AD241">
        <v>139.69999999999999</v>
      </c>
      <c r="AE241">
        <v>140.69999999999999</v>
      </c>
      <c r="AF241">
        <v>145.80000000000001</v>
      </c>
    </row>
    <row r="242" spans="1:32" x14ac:dyDescent="0.3">
      <c r="A242" t="s">
        <v>30</v>
      </c>
      <c r="B242">
        <v>2019</v>
      </c>
      <c r="C242" t="s">
        <v>43</v>
      </c>
      <c r="D242" t="str">
        <f>CONCATENATE(All_India_Index_Upto_April23__1[[#This Row],[Month]],"-",All_India_Index_Upto_April23__1[[#This Row],[Year]])</f>
        <v>October-2019</v>
      </c>
      <c r="E242" t="str">
        <f>IF(All_India_Index_Upto_April23__1[[#This Row],[Year]]&lt;2019,"Pre-covid","Post-covid")</f>
        <v>Post-covid</v>
      </c>
      <c r="F242">
        <v>141</v>
      </c>
      <c r="G242">
        <v>161.6</v>
      </c>
      <c r="H242">
        <v>141.19999999999999</v>
      </c>
      <c r="I242">
        <v>146.5</v>
      </c>
      <c r="J242">
        <v>125.6</v>
      </c>
      <c r="K242">
        <v>145.69999999999999</v>
      </c>
      <c r="L242">
        <v>178.8</v>
      </c>
      <c r="M242">
        <v>133.1</v>
      </c>
      <c r="N242">
        <v>113.6</v>
      </c>
      <c r="O242">
        <v>145.5</v>
      </c>
      <c r="P242">
        <v>138.6</v>
      </c>
      <c r="Q242">
        <v>157.4</v>
      </c>
      <c r="R242">
        <v>148.30000000000001</v>
      </c>
      <c r="S242">
        <v>166.3</v>
      </c>
      <c r="T242">
        <v>151.69999999999999</v>
      </c>
      <c r="U242">
        <v>146.69999999999999</v>
      </c>
      <c r="V242">
        <v>151</v>
      </c>
      <c r="W242" s="36" t="s">
        <v>32</v>
      </c>
      <c r="X242">
        <v>147.69999999999999</v>
      </c>
      <c r="Y242">
        <v>150.6</v>
      </c>
      <c r="Z242">
        <v>153.69999999999999</v>
      </c>
      <c r="AA242">
        <v>131.69999999999999</v>
      </c>
      <c r="AB242">
        <v>148.69999999999999</v>
      </c>
      <c r="AC242">
        <v>160.69999999999999</v>
      </c>
      <c r="AD242">
        <v>140.30000000000001</v>
      </c>
      <c r="AE242">
        <v>145.69999999999999</v>
      </c>
      <c r="AF242">
        <v>148.30000000000001</v>
      </c>
    </row>
    <row r="243" spans="1:32" x14ac:dyDescent="0.3">
      <c r="A243" t="s">
        <v>33</v>
      </c>
      <c r="B243">
        <v>2019</v>
      </c>
      <c r="C243" t="s">
        <v>43</v>
      </c>
      <c r="D243" t="str">
        <f>CONCATENATE(All_India_Index_Upto_April23__1[[#This Row],[Month]],"-",All_India_Index_Upto_April23__1[[#This Row],[Year]])</f>
        <v>October-2019</v>
      </c>
      <c r="E243" t="str">
        <f>IF(All_India_Index_Upto_April23__1[[#This Row],[Year]]&lt;2019,"Pre-covid","Post-covid")</f>
        <v>Post-covid</v>
      </c>
      <c r="F243">
        <v>143.5</v>
      </c>
      <c r="G243">
        <v>159.80000000000001</v>
      </c>
      <c r="H243">
        <v>144.69999999999999</v>
      </c>
      <c r="I243">
        <v>145.6</v>
      </c>
      <c r="J243">
        <v>121.1</v>
      </c>
      <c r="K243">
        <v>150.6</v>
      </c>
      <c r="L243">
        <v>207.2</v>
      </c>
      <c r="M243">
        <v>131.19999999999999</v>
      </c>
      <c r="N243">
        <v>114.8</v>
      </c>
      <c r="O243">
        <v>145.19999999999999</v>
      </c>
      <c r="P243">
        <v>130.19999999999999</v>
      </c>
      <c r="Q243">
        <v>156.80000000000001</v>
      </c>
      <c r="R243">
        <v>151.9</v>
      </c>
      <c r="S243">
        <v>169.3</v>
      </c>
      <c r="T243">
        <v>145.9</v>
      </c>
      <c r="U243">
        <v>132.4</v>
      </c>
      <c r="V243">
        <v>143.9</v>
      </c>
      <c r="W243" t="s">
        <v>171</v>
      </c>
      <c r="X243">
        <v>128.9</v>
      </c>
      <c r="Y243">
        <v>138.69999999999999</v>
      </c>
      <c r="Z243">
        <v>142.4</v>
      </c>
      <c r="AA243">
        <v>121.5</v>
      </c>
      <c r="AB243">
        <v>136.19999999999999</v>
      </c>
      <c r="AC243">
        <v>151.69999999999999</v>
      </c>
      <c r="AD243">
        <v>139.5</v>
      </c>
      <c r="AE243">
        <v>136</v>
      </c>
      <c r="AF243">
        <v>146</v>
      </c>
    </row>
    <row r="244" spans="1:32" x14ac:dyDescent="0.3">
      <c r="A244" t="s">
        <v>34</v>
      </c>
      <c r="B244">
        <v>2019</v>
      </c>
      <c r="C244" t="s">
        <v>43</v>
      </c>
      <c r="D244" t="str">
        <f>CONCATENATE(All_India_Index_Upto_April23__1[[#This Row],[Month]],"-",All_India_Index_Upto_April23__1[[#This Row],[Year]])</f>
        <v>October-2019</v>
      </c>
      <c r="E244" t="str">
        <f>IF(All_India_Index_Upto_April23__1[[#This Row],[Year]]&lt;2019,"Pre-covid","Post-covid")</f>
        <v>Post-covid</v>
      </c>
      <c r="F244">
        <v>141.80000000000001</v>
      </c>
      <c r="G244">
        <v>161</v>
      </c>
      <c r="H244">
        <v>142.6</v>
      </c>
      <c r="I244">
        <v>146.19999999999999</v>
      </c>
      <c r="J244">
        <v>123.9</v>
      </c>
      <c r="K244">
        <v>148</v>
      </c>
      <c r="L244">
        <v>188.4</v>
      </c>
      <c r="M244">
        <v>132.5</v>
      </c>
      <c r="N244">
        <v>114</v>
      </c>
      <c r="O244">
        <v>145.4</v>
      </c>
      <c r="P244">
        <v>135.1</v>
      </c>
      <c r="Q244">
        <v>157.1</v>
      </c>
      <c r="R244">
        <v>149.6</v>
      </c>
      <c r="S244">
        <v>167.1</v>
      </c>
      <c r="T244">
        <v>149.4</v>
      </c>
      <c r="U244">
        <v>140.80000000000001</v>
      </c>
      <c r="V244">
        <v>148.19999999999999</v>
      </c>
      <c r="W244" t="s">
        <v>171</v>
      </c>
      <c r="X244">
        <v>140.6</v>
      </c>
      <c r="Y244">
        <v>145</v>
      </c>
      <c r="Z244">
        <v>149.4</v>
      </c>
      <c r="AA244">
        <v>126.3</v>
      </c>
      <c r="AB244">
        <v>141.69999999999999</v>
      </c>
      <c r="AC244">
        <v>155.4</v>
      </c>
      <c r="AD244">
        <v>140</v>
      </c>
      <c r="AE244">
        <v>141</v>
      </c>
      <c r="AF244">
        <v>147.19999999999999</v>
      </c>
    </row>
    <row r="245" spans="1:32" x14ac:dyDescent="0.3">
      <c r="A245" t="s">
        <v>30</v>
      </c>
      <c r="B245">
        <v>2019</v>
      </c>
      <c r="C245" t="s">
        <v>44</v>
      </c>
      <c r="D245" t="str">
        <f>CONCATENATE(All_India_Index_Upto_April23__1[[#This Row],[Month]],"-",All_India_Index_Upto_April23__1[[#This Row],[Year]])</f>
        <v>November-2019</v>
      </c>
      <c r="E245" t="str">
        <f>IF(All_India_Index_Upto_April23__1[[#This Row],[Year]]&lt;2019,"Pre-covid","Post-covid")</f>
        <v>Post-covid</v>
      </c>
      <c r="F245">
        <v>141.80000000000001</v>
      </c>
      <c r="G245">
        <v>163.69999999999999</v>
      </c>
      <c r="H245">
        <v>143.80000000000001</v>
      </c>
      <c r="I245">
        <v>147.1</v>
      </c>
      <c r="J245">
        <v>126</v>
      </c>
      <c r="K245">
        <v>146.19999999999999</v>
      </c>
      <c r="L245">
        <v>191.4</v>
      </c>
      <c r="M245">
        <v>136.19999999999999</v>
      </c>
      <c r="N245">
        <v>113.8</v>
      </c>
      <c r="O245">
        <v>147.30000000000001</v>
      </c>
      <c r="P245">
        <v>138.69999999999999</v>
      </c>
      <c r="Q245">
        <v>157.69999999999999</v>
      </c>
      <c r="R245">
        <v>150.9</v>
      </c>
      <c r="S245">
        <v>167.2</v>
      </c>
      <c r="T245">
        <v>152.30000000000001</v>
      </c>
      <c r="U245">
        <v>147</v>
      </c>
      <c r="V245">
        <v>151.5</v>
      </c>
      <c r="W245" s="36" t="s">
        <v>32</v>
      </c>
      <c r="X245">
        <v>148.4</v>
      </c>
      <c r="Y245">
        <v>150.9</v>
      </c>
      <c r="Z245">
        <v>154.30000000000001</v>
      </c>
      <c r="AA245">
        <v>132.1</v>
      </c>
      <c r="AB245">
        <v>149.1</v>
      </c>
      <c r="AC245">
        <v>160.80000000000001</v>
      </c>
      <c r="AD245">
        <v>140.6</v>
      </c>
      <c r="AE245">
        <v>146.1</v>
      </c>
      <c r="AF245">
        <v>149.9</v>
      </c>
    </row>
    <row r="246" spans="1:32" x14ac:dyDescent="0.3">
      <c r="A246" t="s">
        <v>33</v>
      </c>
      <c r="B246">
        <v>2019</v>
      </c>
      <c r="C246" t="s">
        <v>44</v>
      </c>
      <c r="D246" t="str">
        <f>CONCATENATE(All_India_Index_Upto_April23__1[[#This Row],[Month]],"-",All_India_Index_Upto_April23__1[[#This Row],[Year]])</f>
        <v>November-2019</v>
      </c>
      <c r="E246" t="str">
        <f>IF(All_India_Index_Upto_April23__1[[#This Row],[Year]]&lt;2019,"Pre-covid","Post-covid")</f>
        <v>Post-covid</v>
      </c>
      <c r="F246">
        <v>144.1</v>
      </c>
      <c r="G246">
        <v>162.4</v>
      </c>
      <c r="H246">
        <v>148.4</v>
      </c>
      <c r="I246">
        <v>145.9</v>
      </c>
      <c r="J246">
        <v>121.5</v>
      </c>
      <c r="K246">
        <v>148.80000000000001</v>
      </c>
      <c r="L246">
        <v>215.7</v>
      </c>
      <c r="M246">
        <v>134.6</v>
      </c>
      <c r="N246">
        <v>115</v>
      </c>
      <c r="O246">
        <v>146.30000000000001</v>
      </c>
      <c r="P246">
        <v>130.5</v>
      </c>
      <c r="Q246">
        <v>157.19999999999999</v>
      </c>
      <c r="R246">
        <v>153.6</v>
      </c>
      <c r="S246">
        <v>169.9</v>
      </c>
      <c r="T246">
        <v>146.30000000000001</v>
      </c>
      <c r="U246">
        <v>132.6</v>
      </c>
      <c r="V246">
        <v>144.19999999999999</v>
      </c>
      <c r="W246" t="s">
        <v>172</v>
      </c>
      <c r="X246">
        <v>132.19999999999999</v>
      </c>
      <c r="Y246">
        <v>139.1</v>
      </c>
      <c r="Z246">
        <v>142.80000000000001</v>
      </c>
      <c r="AA246">
        <v>121.7</v>
      </c>
      <c r="AB246">
        <v>136.69999999999999</v>
      </c>
      <c r="AC246">
        <v>151.80000000000001</v>
      </c>
      <c r="AD246">
        <v>139.80000000000001</v>
      </c>
      <c r="AE246">
        <v>136.30000000000001</v>
      </c>
      <c r="AF246">
        <v>147</v>
      </c>
    </row>
    <row r="247" spans="1:32" x14ac:dyDescent="0.3">
      <c r="A247" t="s">
        <v>34</v>
      </c>
      <c r="B247">
        <v>2019</v>
      </c>
      <c r="C247" t="s">
        <v>44</v>
      </c>
      <c r="D247" t="str">
        <f>CONCATENATE(All_India_Index_Upto_April23__1[[#This Row],[Month]],"-",All_India_Index_Upto_April23__1[[#This Row],[Year]])</f>
        <v>November-2019</v>
      </c>
      <c r="E247" t="str">
        <f>IF(All_India_Index_Upto_April23__1[[#This Row],[Year]]&lt;2019,"Pre-covid","Post-covid")</f>
        <v>Post-covid</v>
      </c>
      <c r="F247">
        <v>142.5</v>
      </c>
      <c r="G247">
        <v>163.19999999999999</v>
      </c>
      <c r="H247">
        <v>145.6</v>
      </c>
      <c r="I247">
        <v>146.69999999999999</v>
      </c>
      <c r="J247">
        <v>124.3</v>
      </c>
      <c r="K247">
        <v>147.4</v>
      </c>
      <c r="L247">
        <v>199.6</v>
      </c>
      <c r="M247">
        <v>135.69999999999999</v>
      </c>
      <c r="N247">
        <v>114.2</v>
      </c>
      <c r="O247">
        <v>147</v>
      </c>
      <c r="P247">
        <v>135.30000000000001</v>
      </c>
      <c r="Q247">
        <v>157.5</v>
      </c>
      <c r="R247">
        <v>151.9</v>
      </c>
      <c r="S247">
        <v>167.9</v>
      </c>
      <c r="T247">
        <v>149.9</v>
      </c>
      <c r="U247">
        <v>141</v>
      </c>
      <c r="V247">
        <v>148.6</v>
      </c>
      <c r="W247" t="s">
        <v>172</v>
      </c>
      <c r="X247">
        <v>142.30000000000001</v>
      </c>
      <c r="Y247">
        <v>145.30000000000001</v>
      </c>
      <c r="Z247">
        <v>149.9</v>
      </c>
      <c r="AA247">
        <v>126.6</v>
      </c>
      <c r="AB247">
        <v>142.1</v>
      </c>
      <c r="AC247">
        <v>155.5</v>
      </c>
      <c r="AD247">
        <v>140.30000000000001</v>
      </c>
      <c r="AE247">
        <v>141.30000000000001</v>
      </c>
      <c r="AF247">
        <v>148.6</v>
      </c>
    </row>
    <row r="248" spans="1:32" x14ac:dyDescent="0.3">
      <c r="A248" t="s">
        <v>30</v>
      </c>
      <c r="B248">
        <v>2019</v>
      </c>
      <c r="C248" t="s">
        <v>45</v>
      </c>
      <c r="D248" t="str">
        <f>CONCATENATE(All_India_Index_Upto_April23__1[[#This Row],[Month]],"-",All_India_Index_Upto_April23__1[[#This Row],[Year]])</f>
        <v>December-2019</v>
      </c>
      <c r="E248" t="str">
        <f>IF(All_India_Index_Upto_April23__1[[#This Row],[Year]]&lt;2019,"Pre-covid","Post-covid")</f>
        <v>Post-covid</v>
      </c>
      <c r="F248">
        <v>142.80000000000001</v>
      </c>
      <c r="G248">
        <v>165.3</v>
      </c>
      <c r="H248">
        <v>149.5</v>
      </c>
      <c r="I248">
        <v>148.69999999999999</v>
      </c>
      <c r="J248">
        <v>127.5</v>
      </c>
      <c r="K248">
        <v>144.30000000000001</v>
      </c>
      <c r="L248">
        <v>209.5</v>
      </c>
      <c r="M248">
        <v>138.80000000000001</v>
      </c>
      <c r="N248">
        <v>113.6</v>
      </c>
      <c r="O248">
        <v>149.1</v>
      </c>
      <c r="P248">
        <v>139.30000000000001</v>
      </c>
      <c r="Q248">
        <v>158.30000000000001</v>
      </c>
      <c r="R248">
        <v>154.30000000000001</v>
      </c>
      <c r="S248">
        <v>167.8</v>
      </c>
      <c r="T248">
        <v>152.6</v>
      </c>
      <c r="U248">
        <v>147.30000000000001</v>
      </c>
      <c r="V248">
        <v>151.9</v>
      </c>
      <c r="W248" s="36" t="s">
        <v>32</v>
      </c>
      <c r="X248">
        <v>149.9</v>
      </c>
      <c r="Y248">
        <v>151.19999999999999</v>
      </c>
      <c r="Z248">
        <v>154.80000000000001</v>
      </c>
      <c r="AA248">
        <v>135</v>
      </c>
      <c r="AB248">
        <v>149.5</v>
      </c>
      <c r="AC248">
        <v>161.1</v>
      </c>
      <c r="AD248">
        <v>140.6</v>
      </c>
      <c r="AE248">
        <v>147.1</v>
      </c>
      <c r="AF248">
        <v>152.30000000000001</v>
      </c>
    </row>
    <row r="249" spans="1:32" x14ac:dyDescent="0.3">
      <c r="A249" t="s">
        <v>33</v>
      </c>
      <c r="B249">
        <v>2019</v>
      </c>
      <c r="C249" t="s">
        <v>45</v>
      </c>
      <c r="D249" t="str">
        <f>CONCATENATE(All_India_Index_Upto_April23__1[[#This Row],[Month]],"-",All_India_Index_Upto_April23__1[[#This Row],[Year]])</f>
        <v>December-2019</v>
      </c>
      <c r="E249" t="str">
        <f>IF(All_India_Index_Upto_April23__1[[#This Row],[Year]]&lt;2019,"Pre-covid","Post-covid")</f>
        <v>Post-covid</v>
      </c>
      <c r="F249">
        <v>144.9</v>
      </c>
      <c r="G249">
        <v>164.5</v>
      </c>
      <c r="H249">
        <v>153.69999999999999</v>
      </c>
      <c r="I249">
        <v>147.5</v>
      </c>
      <c r="J249">
        <v>122.7</v>
      </c>
      <c r="K249">
        <v>147.19999999999999</v>
      </c>
      <c r="L249">
        <v>231.5</v>
      </c>
      <c r="M249">
        <v>137.19999999999999</v>
      </c>
      <c r="N249">
        <v>114.7</v>
      </c>
      <c r="O249">
        <v>148</v>
      </c>
      <c r="P249">
        <v>130.80000000000001</v>
      </c>
      <c r="Q249">
        <v>157.69999999999999</v>
      </c>
      <c r="R249">
        <v>156.30000000000001</v>
      </c>
      <c r="S249">
        <v>170.4</v>
      </c>
      <c r="T249">
        <v>146.80000000000001</v>
      </c>
      <c r="U249">
        <v>132.80000000000001</v>
      </c>
      <c r="V249">
        <v>144.6</v>
      </c>
      <c r="W249" t="s">
        <v>173</v>
      </c>
      <c r="X249">
        <v>133.6</v>
      </c>
      <c r="Y249">
        <v>139.80000000000001</v>
      </c>
      <c r="Z249">
        <v>143.19999999999999</v>
      </c>
      <c r="AA249">
        <v>125.2</v>
      </c>
      <c r="AB249">
        <v>136.80000000000001</v>
      </c>
      <c r="AC249">
        <v>151.9</v>
      </c>
      <c r="AD249">
        <v>140.19999999999999</v>
      </c>
      <c r="AE249">
        <v>137.69999999999999</v>
      </c>
      <c r="AF249">
        <v>148.30000000000001</v>
      </c>
    </row>
    <row r="250" spans="1:32" x14ac:dyDescent="0.3">
      <c r="A250" t="s">
        <v>34</v>
      </c>
      <c r="B250">
        <v>2019</v>
      </c>
      <c r="C250" t="s">
        <v>45</v>
      </c>
      <c r="D250" t="str">
        <f>CONCATENATE(All_India_Index_Upto_April23__1[[#This Row],[Month]],"-",All_India_Index_Upto_April23__1[[#This Row],[Year]])</f>
        <v>December-2019</v>
      </c>
      <c r="E250" t="str">
        <f>IF(All_India_Index_Upto_April23__1[[#This Row],[Year]]&lt;2019,"Pre-covid","Post-covid")</f>
        <v>Post-covid</v>
      </c>
      <c r="F250">
        <v>143.5</v>
      </c>
      <c r="G250">
        <v>165</v>
      </c>
      <c r="H250">
        <v>151.1</v>
      </c>
      <c r="I250">
        <v>148.30000000000001</v>
      </c>
      <c r="J250">
        <v>125.7</v>
      </c>
      <c r="K250">
        <v>145.69999999999999</v>
      </c>
      <c r="L250">
        <v>217</v>
      </c>
      <c r="M250">
        <v>138.30000000000001</v>
      </c>
      <c r="N250">
        <v>114</v>
      </c>
      <c r="O250">
        <v>148.69999999999999</v>
      </c>
      <c r="P250">
        <v>135.80000000000001</v>
      </c>
      <c r="Q250">
        <v>158</v>
      </c>
      <c r="R250">
        <v>155</v>
      </c>
      <c r="S250">
        <v>168.5</v>
      </c>
      <c r="T250">
        <v>150.30000000000001</v>
      </c>
      <c r="U250">
        <v>141.30000000000001</v>
      </c>
      <c r="V250">
        <v>149</v>
      </c>
      <c r="W250" t="s">
        <v>173</v>
      </c>
      <c r="X250">
        <v>143.69999999999999</v>
      </c>
      <c r="Y250">
        <v>145.80000000000001</v>
      </c>
      <c r="Z250">
        <v>150.4</v>
      </c>
      <c r="AA250">
        <v>129.80000000000001</v>
      </c>
      <c r="AB250">
        <v>142.30000000000001</v>
      </c>
      <c r="AC250">
        <v>155.69999999999999</v>
      </c>
      <c r="AD250">
        <v>140.4</v>
      </c>
      <c r="AE250">
        <v>142.5</v>
      </c>
      <c r="AF250">
        <v>150.4</v>
      </c>
    </row>
    <row r="251" spans="1:32" x14ac:dyDescent="0.3">
      <c r="A251" t="s">
        <v>30</v>
      </c>
      <c r="B251">
        <v>2020</v>
      </c>
      <c r="C251" t="s">
        <v>31</v>
      </c>
      <c r="D251" t="str">
        <f>CONCATENATE(All_India_Index_Upto_April23__1[[#This Row],[Month]],"-",All_India_Index_Upto_April23__1[[#This Row],[Year]])</f>
        <v>January-2020</v>
      </c>
      <c r="E251" t="str">
        <f>IF(All_India_Index_Upto_April23__1[[#This Row],[Year]]&lt;2019,"Pre-covid","Post-covid")</f>
        <v>Post-covid</v>
      </c>
      <c r="F251">
        <v>143.69999999999999</v>
      </c>
      <c r="G251">
        <v>167.3</v>
      </c>
      <c r="H251">
        <v>153.5</v>
      </c>
      <c r="I251">
        <v>150.5</v>
      </c>
      <c r="J251">
        <v>132</v>
      </c>
      <c r="K251">
        <v>142.19999999999999</v>
      </c>
      <c r="L251">
        <v>191.5</v>
      </c>
      <c r="M251">
        <v>141.1</v>
      </c>
      <c r="N251">
        <v>113.8</v>
      </c>
      <c r="O251">
        <v>151.6</v>
      </c>
      <c r="P251">
        <v>139.69999999999999</v>
      </c>
      <c r="Q251">
        <v>158.69999999999999</v>
      </c>
      <c r="R251">
        <v>153</v>
      </c>
      <c r="S251">
        <v>168.6</v>
      </c>
      <c r="T251">
        <v>152.80000000000001</v>
      </c>
      <c r="U251">
        <v>147.4</v>
      </c>
      <c r="V251">
        <v>152.1</v>
      </c>
      <c r="W251" s="36" t="s">
        <v>32</v>
      </c>
      <c r="X251">
        <v>150.4</v>
      </c>
      <c r="Y251">
        <v>151.69999999999999</v>
      </c>
      <c r="Z251">
        <v>155.69999999999999</v>
      </c>
      <c r="AA251">
        <v>136.30000000000001</v>
      </c>
      <c r="AB251">
        <v>150.1</v>
      </c>
      <c r="AC251">
        <v>161.69999999999999</v>
      </c>
      <c r="AD251">
        <v>142.5</v>
      </c>
      <c r="AE251">
        <v>148.1</v>
      </c>
      <c r="AF251">
        <v>151.9</v>
      </c>
    </row>
    <row r="252" spans="1:32" x14ac:dyDescent="0.3">
      <c r="A252" t="s">
        <v>33</v>
      </c>
      <c r="B252">
        <v>2020</v>
      </c>
      <c r="C252" t="s">
        <v>31</v>
      </c>
      <c r="D252" t="str">
        <f>CONCATENATE(All_India_Index_Upto_April23__1[[#This Row],[Month]],"-",All_India_Index_Upto_April23__1[[#This Row],[Year]])</f>
        <v>January-2020</v>
      </c>
      <c r="E252" t="str">
        <f>IF(All_India_Index_Upto_April23__1[[#This Row],[Year]]&lt;2019,"Pre-covid","Post-covid")</f>
        <v>Post-covid</v>
      </c>
      <c r="F252">
        <v>145.6</v>
      </c>
      <c r="G252">
        <v>167.6</v>
      </c>
      <c r="H252">
        <v>157</v>
      </c>
      <c r="I252">
        <v>149.30000000000001</v>
      </c>
      <c r="J252">
        <v>126.3</v>
      </c>
      <c r="K252">
        <v>144.4</v>
      </c>
      <c r="L252">
        <v>207.8</v>
      </c>
      <c r="M252">
        <v>139.1</v>
      </c>
      <c r="N252">
        <v>114.8</v>
      </c>
      <c r="O252">
        <v>149.5</v>
      </c>
      <c r="P252">
        <v>131.1</v>
      </c>
      <c r="Q252">
        <v>158.5</v>
      </c>
      <c r="R252">
        <v>154.4</v>
      </c>
      <c r="S252">
        <v>170.8</v>
      </c>
      <c r="T252">
        <v>147</v>
      </c>
      <c r="U252">
        <v>133.19999999999999</v>
      </c>
      <c r="V252">
        <v>144.9</v>
      </c>
      <c r="W252" t="s">
        <v>174</v>
      </c>
      <c r="X252">
        <v>135.1</v>
      </c>
      <c r="Y252">
        <v>140.1</v>
      </c>
      <c r="Z252">
        <v>143.80000000000001</v>
      </c>
      <c r="AA252">
        <v>126.1</v>
      </c>
      <c r="AB252">
        <v>137.19999999999999</v>
      </c>
      <c r="AC252">
        <v>152.1</v>
      </c>
      <c r="AD252">
        <v>142.1</v>
      </c>
      <c r="AE252">
        <v>138.4</v>
      </c>
      <c r="AF252">
        <v>148.19999999999999</v>
      </c>
    </row>
    <row r="253" spans="1:32" x14ac:dyDescent="0.3">
      <c r="A253" t="s">
        <v>34</v>
      </c>
      <c r="B253">
        <v>2020</v>
      </c>
      <c r="C253" t="s">
        <v>31</v>
      </c>
      <c r="D253" t="str">
        <f>CONCATENATE(All_India_Index_Upto_April23__1[[#This Row],[Month]],"-",All_India_Index_Upto_April23__1[[#This Row],[Year]])</f>
        <v>January-2020</v>
      </c>
      <c r="E253" t="str">
        <f>IF(All_India_Index_Upto_April23__1[[#This Row],[Year]]&lt;2019,"Pre-covid","Post-covid")</f>
        <v>Post-covid</v>
      </c>
      <c r="F253">
        <v>144.30000000000001</v>
      </c>
      <c r="G253">
        <v>167.4</v>
      </c>
      <c r="H253">
        <v>154.9</v>
      </c>
      <c r="I253">
        <v>150.1</v>
      </c>
      <c r="J253">
        <v>129.9</v>
      </c>
      <c r="K253">
        <v>143.19999999999999</v>
      </c>
      <c r="L253">
        <v>197</v>
      </c>
      <c r="M253">
        <v>140.4</v>
      </c>
      <c r="N253">
        <v>114.1</v>
      </c>
      <c r="O253">
        <v>150.9</v>
      </c>
      <c r="P253">
        <v>136.1</v>
      </c>
      <c r="Q253">
        <v>158.6</v>
      </c>
      <c r="R253">
        <v>153.5</v>
      </c>
      <c r="S253">
        <v>169.2</v>
      </c>
      <c r="T253">
        <v>150.5</v>
      </c>
      <c r="U253">
        <v>141.5</v>
      </c>
      <c r="V253">
        <v>149.19999999999999</v>
      </c>
      <c r="W253" t="s">
        <v>174</v>
      </c>
      <c r="X253">
        <v>144.6</v>
      </c>
      <c r="Y253">
        <v>146.19999999999999</v>
      </c>
      <c r="Z253">
        <v>151.19999999999999</v>
      </c>
      <c r="AA253">
        <v>130.9</v>
      </c>
      <c r="AB253">
        <v>142.80000000000001</v>
      </c>
      <c r="AC253">
        <v>156.1</v>
      </c>
      <c r="AD253">
        <v>142.30000000000001</v>
      </c>
      <c r="AE253">
        <v>143.4</v>
      </c>
      <c r="AF253">
        <v>150.19999999999999</v>
      </c>
    </row>
    <row r="254" spans="1:32" x14ac:dyDescent="0.3">
      <c r="A254" t="s">
        <v>30</v>
      </c>
      <c r="B254">
        <v>2020</v>
      </c>
      <c r="C254" t="s">
        <v>35</v>
      </c>
      <c r="D254" t="str">
        <f>CONCATENATE(All_India_Index_Upto_April23__1[[#This Row],[Month]],"-",All_India_Index_Upto_April23__1[[#This Row],[Year]])</f>
        <v>February-2020</v>
      </c>
      <c r="E254" t="str">
        <f>IF(All_India_Index_Upto_April23__1[[#This Row],[Year]]&lt;2019,"Pre-covid","Post-covid")</f>
        <v>Post-covid</v>
      </c>
      <c r="F254">
        <v>144.19999999999999</v>
      </c>
      <c r="G254">
        <v>167.5</v>
      </c>
      <c r="H254">
        <v>150.9</v>
      </c>
      <c r="I254">
        <v>150.9</v>
      </c>
      <c r="J254">
        <v>133.69999999999999</v>
      </c>
      <c r="K254">
        <v>140.69999999999999</v>
      </c>
      <c r="L254">
        <v>165.1</v>
      </c>
      <c r="M254">
        <v>141.80000000000001</v>
      </c>
      <c r="N254">
        <v>113.1</v>
      </c>
      <c r="O254">
        <v>152.80000000000001</v>
      </c>
      <c r="P254">
        <v>140.1</v>
      </c>
      <c r="Q254">
        <v>159.19999999999999</v>
      </c>
      <c r="R254">
        <v>149.80000000000001</v>
      </c>
      <c r="S254">
        <v>169.4</v>
      </c>
      <c r="T254">
        <v>153</v>
      </c>
      <c r="U254">
        <v>147.5</v>
      </c>
      <c r="V254">
        <v>152.30000000000001</v>
      </c>
      <c r="W254" s="36" t="s">
        <v>32</v>
      </c>
      <c r="X254">
        <v>152.30000000000001</v>
      </c>
      <c r="Y254">
        <v>151.80000000000001</v>
      </c>
      <c r="Z254">
        <v>156.19999999999999</v>
      </c>
      <c r="AA254">
        <v>136</v>
      </c>
      <c r="AB254">
        <v>150.4</v>
      </c>
      <c r="AC254">
        <v>161.9</v>
      </c>
      <c r="AD254">
        <v>143.4</v>
      </c>
      <c r="AE254">
        <v>148.4</v>
      </c>
      <c r="AF254">
        <v>150.4</v>
      </c>
    </row>
    <row r="255" spans="1:32" x14ac:dyDescent="0.3">
      <c r="A255" t="s">
        <v>33</v>
      </c>
      <c r="B255">
        <v>2020</v>
      </c>
      <c r="C255" t="s">
        <v>35</v>
      </c>
      <c r="D255" t="str">
        <f>CONCATENATE(All_India_Index_Upto_April23__1[[#This Row],[Month]],"-",All_India_Index_Upto_April23__1[[#This Row],[Year]])</f>
        <v>February-2020</v>
      </c>
      <c r="E255" t="str">
        <f>IF(All_India_Index_Upto_April23__1[[#This Row],[Year]]&lt;2019,"Pre-covid","Post-covid")</f>
        <v>Post-covid</v>
      </c>
      <c r="F255">
        <v>146.19999999999999</v>
      </c>
      <c r="G255">
        <v>167.6</v>
      </c>
      <c r="H255">
        <v>153.1</v>
      </c>
      <c r="I255">
        <v>150.69999999999999</v>
      </c>
      <c r="J255">
        <v>127.4</v>
      </c>
      <c r="K255">
        <v>143.1</v>
      </c>
      <c r="L255">
        <v>181.7</v>
      </c>
      <c r="M255">
        <v>139.6</v>
      </c>
      <c r="N255">
        <v>114.6</v>
      </c>
      <c r="O255">
        <v>150.4</v>
      </c>
      <c r="P255">
        <v>131.5</v>
      </c>
      <c r="Q255">
        <v>159</v>
      </c>
      <c r="R255">
        <v>151.69999999999999</v>
      </c>
      <c r="S255">
        <v>172</v>
      </c>
      <c r="T255">
        <v>147.30000000000001</v>
      </c>
      <c r="U255">
        <v>133.5</v>
      </c>
      <c r="V255">
        <v>145.19999999999999</v>
      </c>
      <c r="W255" t="s">
        <v>175</v>
      </c>
      <c r="X255">
        <v>138.9</v>
      </c>
      <c r="Y255">
        <v>140.4</v>
      </c>
      <c r="Z255">
        <v>144.4</v>
      </c>
      <c r="AA255">
        <v>125.2</v>
      </c>
      <c r="AB255">
        <v>137.69999999999999</v>
      </c>
      <c r="AC255">
        <v>152.19999999999999</v>
      </c>
      <c r="AD255">
        <v>143.5</v>
      </c>
      <c r="AE255">
        <v>138.4</v>
      </c>
      <c r="AF255">
        <v>147.69999999999999</v>
      </c>
    </row>
    <row r="256" spans="1:32" x14ac:dyDescent="0.3">
      <c r="A256" t="s">
        <v>34</v>
      </c>
      <c r="B256">
        <v>2020</v>
      </c>
      <c r="C256" t="s">
        <v>35</v>
      </c>
      <c r="D256" t="str">
        <f>CONCATENATE(All_India_Index_Upto_April23__1[[#This Row],[Month]],"-",All_India_Index_Upto_April23__1[[#This Row],[Year]])</f>
        <v>February-2020</v>
      </c>
      <c r="E256" t="str">
        <f>IF(All_India_Index_Upto_April23__1[[#This Row],[Year]]&lt;2019,"Pre-covid","Post-covid")</f>
        <v>Post-covid</v>
      </c>
      <c r="F256">
        <v>144.80000000000001</v>
      </c>
      <c r="G256">
        <v>167.5</v>
      </c>
      <c r="H256">
        <v>151.80000000000001</v>
      </c>
      <c r="I256">
        <v>150.80000000000001</v>
      </c>
      <c r="J256">
        <v>131.4</v>
      </c>
      <c r="K256">
        <v>141.80000000000001</v>
      </c>
      <c r="L256">
        <v>170.7</v>
      </c>
      <c r="M256">
        <v>141.1</v>
      </c>
      <c r="N256">
        <v>113.6</v>
      </c>
      <c r="O256">
        <v>152</v>
      </c>
      <c r="P256">
        <v>136.5</v>
      </c>
      <c r="Q256">
        <v>159.1</v>
      </c>
      <c r="R256">
        <v>150.5</v>
      </c>
      <c r="S256">
        <v>170.1</v>
      </c>
      <c r="T256">
        <v>150.80000000000001</v>
      </c>
      <c r="U256">
        <v>141.69999999999999</v>
      </c>
      <c r="V256">
        <v>149.5</v>
      </c>
      <c r="W256" t="s">
        <v>175</v>
      </c>
      <c r="X256">
        <v>147.19999999999999</v>
      </c>
      <c r="Y256">
        <v>146.4</v>
      </c>
      <c r="Z256">
        <v>151.69999999999999</v>
      </c>
      <c r="AA256">
        <v>130.30000000000001</v>
      </c>
      <c r="AB256">
        <v>143.19999999999999</v>
      </c>
      <c r="AC256">
        <v>156.19999999999999</v>
      </c>
      <c r="AD256">
        <v>143.4</v>
      </c>
      <c r="AE256">
        <v>143.6</v>
      </c>
      <c r="AF256">
        <v>149.1</v>
      </c>
    </row>
    <row r="257" spans="1:32" x14ac:dyDescent="0.3">
      <c r="A257" t="s">
        <v>30</v>
      </c>
      <c r="B257">
        <v>2020</v>
      </c>
      <c r="C257" t="s">
        <v>36</v>
      </c>
      <c r="D257" t="str">
        <f>CONCATENATE(All_India_Index_Upto_April23__1[[#This Row],[Month]],"-",All_India_Index_Upto_April23__1[[#This Row],[Year]])</f>
        <v>March-2020</v>
      </c>
      <c r="E257" t="str">
        <f>IF(All_India_Index_Upto_April23__1[[#This Row],[Year]]&lt;2019,"Pre-covid","Post-covid")</f>
        <v>Post-covid</v>
      </c>
      <c r="F257">
        <v>144.4</v>
      </c>
      <c r="G257">
        <v>166.8</v>
      </c>
      <c r="H257">
        <v>147.6</v>
      </c>
      <c r="I257">
        <v>151.69999999999999</v>
      </c>
      <c r="J257">
        <v>133.30000000000001</v>
      </c>
      <c r="K257">
        <v>141.80000000000001</v>
      </c>
      <c r="L257">
        <v>152.30000000000001</v>
      </c>
      <c r="M257">
        <v>141.80000000000001</v>
      </c>
      <c r="N257">
        <v>112.6</v>
      </c>
      <c r="O257">
        <v>154</v>
      </c>
      <c r="P257">
        <v>140.1</v>
      </c>
      <c r="Q257">
        <v>160</v>
      </c>
      <c r="R257">
        <v>148.19999999999999</v>
      </c>
      <c r="S257">
        <v>170.5</v>
      </c>
      <c r="T257">
        <v>153.4</v>
      </c>
      <c r="U257">
        <v>147.6</v>
      </c>
      <c r="V257">
        <v>152.5</v>
      </c>
      <c r="W257" s="36" t="s">
        <v>32</v>
      </c>
      <c r="X257">
        <v>153.4</v>
      </c>
      <c r="Y257">
        <v>151.5</v>
      </c>
      <c r="Z257">
        <v>156.69999999999999</v>
      </c>
      <c r="AA257">
        <v>135.80000000000001</v>
      </c>
      <c r="AB257">
        <v>151.19999999999999</v>
      </c>
      <c r="AC257">
        <v>161.19999999999999</v>
      </c>
      <c r="AD257">
        <v>145.1</v>
      </c>
      <c r="AE257">
        <v>148.6</v>
      </c>
      <c r="AF257">
        <v>149.80000000000001</v>
      </c>
    </row>
    <row r="258" spans="1:32" x14ac:dyDescent="0.3">
      <c r="A258" t="s">
        <v>33</v>
      </c>
      <c r="B258">
        <v>2020</v>
      </c>
      <c r="C258" t="s">
        <v>36</v>
      </c>
      <c r="D258" t="str">
        <f>CONCATENATE(All_India_Index_Upto_April23__1[[#This Row],[Month]],"-",All_India_Index_Upto_April23__1[[#This Row],[Year]])</f>
        <v>March-2020</v>
      </c>
      <c r="E258" t="str">
        <f>IF(All_India_Index_Upto_April23__1[[#This Row],[Year]]&lt;2019,"Pre-covid","Post-covid")</f>
        <v>Post-covid</v>
      </c>
      <c r="F258">
        <v>146.5</v>
      </c>
      <c r="G258">
        <v>167.5</v>
      </c>
      <c r="H258">
        <v>148.9</v>
      </c>
      <c r="I258">
        <v>151.1</v>
      </c>
      <c r="J258">
        <v>127.5</v>
      </c>
      <c r="K258">
        <v>143.30000000000001</v>
      </c>
      <c r="L258">
        <v>167</v>
      </c>
      <c r="M258">
        <v>139.69999999999999</v>
      </c>
      <c r="N258">
        <v>114.4</v>
      </c>
      <c r="O258">
        <v>151.5</v>
      </c>
      <c r="P258">
        <v>131.9</v>
      </c>
      <c r="Q258">
        <v>159.1</v>
      </c>
      <c r="R258">
        <v>150.1</v>
      </c>
      <c r="S258">
        <v>173.3</v>
      </c>
      <c r="T258">
        <v>147.69999999999999</v>
      </c>
      <c r="U258">
        <v>133.80000000000001</v>
      </c>
      <c r="V258">
        <v>145.6</v>
      </c>
      <c r="W258" t="s">
        <v>176</v>
      </c>
      <c r="X258">
        <v>141.4</v>
      </c>
      <c r="Y258">
        <v>140.80000000000001</v>
      </c>
      <c r="Z258">
        <v>145</v>
      </c>
      <c r="AA258">
        <v>124.6</v>
      </c>
      <c r="AB258">
        <v>137.9</v>
      </c>
      <c r="AC258">
        <v>152.5</v>
      </c>
      <c r="AD258">
        <v>145.30000000000001</v>
      </c>
      <c r="AE258">
        <v>138.69999999999999</v>
      </c>
      <c r="AF258">
        <v>147.30000000000001</v>
      </c>
    </row>
    <row r="259" spans="1:32" x14ac:dyDescent="0.3">
      <c r="A259" t="s">
        <v>34</v>
      </c>
      <c r="B259">
        <v>2020</v>
      </c>
      <c r="C259" t="s">
        <v>36</v>
      </c>
      <c r="D259" t="str">
        <f>CONCATENATE(All_India_Index_Upto_April23__1[[#This Row],[Month]],"-",All_India_Index_Upto_April23__1[[#This Row],[Year]])</f>
        <v>March-2020</v>
      </c>
      <c r="E259" t="str">
        <f>IF(All_India_Index_Upto_April23__1[[#This Row],[Year]]&lt;2019,"Pre-covid","Post-covid")</f>
        <v>Post-covid</v>
      </c>
      <c r="F259">
        <v>145.1</v>
      </c>
      <c r="G259">
        <v>167</v>
      </c>
      <c r="H259">
        <v>148.1</v>
      </c>
      <c r="I259">
        <v>151.5</v>
      </c>
      <c r="J259">
        <v>131.19999999999999</v>
      </c>
      <c r="K259">
        <v>142.5</v>
      </c>
      <c r="L259">
        <v>157.30000000000001</v>
      </c>
      <c r="M259">
        <v>141.1</v>
      </c>
      <c r="N259">
        <v>113.2</v>
      </c>
      <c r="O259">
        <v>153.19999999999999</v>
      </c>
      <c r="P259">
        <v>136.69999999999999</v>
      </c>
      <c r="Q259">
        <v>159.6</v>
      </c>
      <c r="R259">
        <v>148.9</v>
      </c>
      <c r="S259">
        <v>171.2</v>
      </c>
      <c r="T259">
        <v>151.19999999999999</v>
      </c>
      <c r="U259">
        <v>141.9</v>
      </c>
      <c r="V259">
        <v>149.80000000000001</v>
      </c>
      <c r="W259" t="s">
        <v>176</v>
      </c>
      <c r="X259">
        <v>148.9</v>
      </c>
      <c r="Y259">
        <v>146.4</v>
      </c>
      <c r="Z259">
        <v>152.30000000000001</v>
      </c>
      <c r="AA259">
        <v>129.9</v>
      </c>
      <c r="AB259">
        <v>143.69999999999999</v>
      </c>
      <c r="AC259">
        <v>156.1</v>
      </c>
      <c r="AD259">
        <v>145.19999999999999</v>
      </c>
      <c r="AE259">
        <v>143.80000000000001</v>
      </c>
      <c r="AF259">
        <v>148.6</v>
      </c>
    </row>
    <row r="260" spans="1:32" x14ac:dyDescent="0.3">
      <c r="A260" t="s">
        <v>30</v>
      </c>
      <c r="B260">
        <v>2020</v>
      </c>
      <c r="C260" t="s">
        <v>37</v>
      </c>
      <c r="D260" t="str">
        <f>CONCATENATE(All_India_Index_Upto_April23__1[[#This Row],[Month]],"-",All_India_Index_Upto_April23__1[[#This Row],[Year]])</f>
        <v>April-2020</v>
      </c>
      <c r="E260" t="str">
        <f>IF(All_India_Index_Upto_April23__1[[#This Row],[Year]]&lt;2019,"Pre-covid","Post-covid")</f>
        <v>Post-covid</v>
      </c>
      <c r="F260" s="2">
        <v>147.19999999999999</v>
      </c>
      <c r="G260" s="1">
        <f>AVERAGE(G259,G258,G257,G266,G267,G268)</f>
        <v>180.21666666666667</v>
      </c>
      <c r="H260" s="2">
        <v>146.9</v>
      </c>
      <c r="I260" s="2">
        <v>155.6</v>
      </c>
      <c r="J260" s="2">
        <v>137.1</v>
      </c>
      <c r="K260" s="2">
        <v>147.30000000000001</v>
      </c>
      <c r="L260" s="2">
        <v>162.69999999999999</v>
      </c>
      <c r="M260" s="2">
        <v>150.19999999999999</v>
      </c>
      <c r="N260" s="2">
        <v>119.8</v>
      </c>
      <c r="O260" s="2">
        <v>158.69999999999999</v>
      </c>
      <c r="P260" s="2">
        <v>139.19999999999999</v>
      </c>
      <c r="Q260" s="1">
        <f>AVERAGE(Q259,Q258,Q257,Q266,Q267,Q268)</f>
        <v>160.66666666666666</v>
      </c>
      <c r="R260" s="2">
        <v>150.1</v>
      </c>
      <c r="S260" s="1">
        <f>AVERAGE(S259,S258,S257,S266,S267,S268)</f>
        <v>177.93333333333331</v>
      </c>
      <c r="T260" s="1">
        <f t="shared" ref="T260:V265" si="0">AVERAGE(T259,T258,T257,T266,T267,T268)</f>
        <v>151.43333333333334</v>
      </c>
      <c r="U260" s="1">
        <f t="shared" si="0"/>
        <v>142.38333333333335</v>
      </c>
      <c r="V260" s="1">
        <f t="shared" si="0"/>
        <v>150.1</v>
      </c>
      <c r="W260" s="2" t="s">
        <v>32</v>
      </c>
      <c r="X260" s="2">
        <v>148.4</v>
      </c>
      <c r="Y260" s="1">
        <f>AVERAGE(Y258,Y259,Y257,Y266,Y267,Y268)</f>
        <v>146.20000000000002</v>
      </c>
      <c r="Z260" s="2">
        <v>154.30000000000001</v>
      </c>
      <c r="AA260" s="1">
        <f>AVERAGE(AA259,AA258,AA257,AA266,AA267,AA268)</f>
        <v>132.66666666666666</v>
      </c>
      <c r="AB260" s="1">
        <f t="shared" ref="AB260:AF265" si="1">AVERAGE(AB259,AB258,AB257,AB266,AB267,AB268)</f>
        <v>146.46666666666667</v>
      </c>
      <c r="AC260" s="1">
        <f t="shared" si="1"/>
        <v>156.75</v>
      </c>
      <c r="AD260" s="1">
        <f t="shared" si="1"/>
        <v>148.43333333333334</v>
      </c>
      <c r="AE260" s="1">
        <f t="shared" si="1"/>
        <v>145.29999999999998</v>
      </c>
      <c r="AF260" s="1">
        <f t="shared" si="1"/>
        <v>150.16666666666666</v>
      </c>
    </row>
    <row r="261" spans="1:32" x14ac:dyDescent="0.3">
      <c r="A261" t="s">
        <v>33</v>
      </c>
      <c r="B261">
        <v>2020</v>
      </c>
      <c r="C261" t="s">
        <v>37</v>
      </c>
      <c r="D261" t="str">
        <f>CONCATENATE(All_India_Index_Upto_April23__1[[#This Row],[Month]],"-",All_India_Index_Upto_April23__1[[#This Row],[Year]])</f>
        <v>April-2020</v>
      </c>
      <c r="E261" t="str">
        <f>IF(All_India_Index_Upto_April23__1[[#This Row],[Year]]&lt;2019,"Pre-covid","Post-covid")</f>
        <v>Post-covid</v>
      </c>
      <c r="F261" s="2">
        <v>151.80000000000001</v>
      </c>
      <c r="G261" s="1">
        <f t="shared" ref="G261:G265" si="2">AVERAGE(G260,G259,G258,G267,G268,G269)</f>
        <v>182.45277777777778</v>
      </c>
      <c r="H261" s="2">
        <v>151.9</v>
      </c>
      <c r="I261" s="2">
        <v>155.5</v>
      </c>
      <c r="J261" s="2">
        <v>131.6</v>
      </c>
      <c r="K261" s="2">
        <v>152.9</v>
      </c>
      <c r="L261" s="2">
        <v>180</v>
      </c>
      <c r="M261" s="2">
        <v>150.80000000000001</v>
      </c>
      <c r="N261" s="2">
        <v>121.2</v>
      </c>
      <c r="O261" s="2">
        <v>154</v>
      </c>
      <c r="P261" s="2">
        <v>133.5</v>
      </c>
      <c r="Q261" s="1">
        <f t="shared" ref="Q261:Q265" si="3">AVERAGE(Q260,Q259,Q258,Q267,Q268,Q269)</f>
        <v>160.77777777777774</v>
      </c>
      <c r="R261" s="2">
        <v>153.5</v>
      </c>
      <c r="S261" s="1">
        <f t="shared" ref="S261:S265" si="4">AVERAGE(S260,S259,S258,S267,S268,S269)</f>
        <v>179.17222222222225</v>
      </c>
      <c r="T261" s="1">
        <f t="shared" si="0"/>
        <v>151.10555555555553</v>
      </c>
      <c r="U261" s="1">
        <f t="shared" si="0"/>
        <v>141.51388888888889</v>
      </c>
      <c r="V261" s="1">
        <f t="shared" si="0"/>
        <v>149.70000000000002</v>
      </c>
      <c r="W261" s="2" t="s">
        <v>177</v>
      </c>
      <c r="X261" s="2">
        <v>137.1</v>
      </c>
      <c r="Y261" s="1">
        <f t="shared" ref="Y261:Y265" si="5">AVERAGE(Y259,Y260,Y258,Y267,Y268,Y269)</f>
        <v>145.31666666666669</v>
      </c>
      <c r="Z261" s="2">
        <v>144.80000000000001</v>
      </c>
      <c r="AA261" s="1">
        <f t="shared" ref="AA261:AA265" si="6">AVERAGE(AA260,AA259,AA258,AA267,AA268,AA269)</f>
        <v>132.14444444444445</v>
      </c>
      <c r="AB261" s="1">
        <f t="shared" si="1"/>
        <v>145.67777777777778</v>
      </c>
      <c r="AC261" s="1">
        <f t="shared" si="1"/>
        <v>156.00833333333333</v>
      </c>
      <c r="AD261" s="1">
        <f t="shared" si="1"/>
        <v>148.98888888888891</v>
      </c>
      <c r="AE261" s="1">
        <f t="shared" si="1"/>
        <v>144.75</v>
      </c>
      <c r="AF261" s="1">
        <f t="shared" si="1"/>
        <v>150.22777777777779</v>
      </c>
    </row>
    <row r="262" spans="1:32" x14ac:dyDescent="0.3">
      <c r="A262" t="s">
        <v>34</v>
      </c>
      <c r="B262">
        <v>2020</v>
      </c>
      <c r="C262" t="s">
        <v>37</v>
      </c>
      <c r="D262" t="str">
        <f>CONCATENATE(All_India_Index_Upto_April23__1[[#This Row],[Month]],"-",All_India_Index_Upto_April23__1[[#This Row],[Year]])</f>
        <v>April-2020</v>
      </c>
      <c r="E262" t="str">
        <f>IF(All_India_Index_Upto_April23__1[[#This Row],[Year]]&lt;2019,"Pre-covid","Post-covid")</f>
        <v>Post-covid</v>
      </c>
      <c r="F262" s="2">
        <v>148.69999999999999</v>
      </c>
      <c r="G262" s="1">
        <f t="shared" si="2"/>
        <v>184.94490740740741</v>
      </c>
      <c r="H262" s="2">
        <v>148.80000000000001</v>
      </c>
      <c r="I262" s="2">
        <v>155.6</v>
      </c>
      <c r="J262" s="2">
        <v>135.1</v>
      </c>
      <c r="K262" s="2">
        <v>149.9</v>
      </c>
      <c r="L262" s="2">
        <v>168.6</v>
      </c>
      <c r="M262" s="2">
        <v>150.4</v>
      </c>
      <c r="N262" s="2">
        <v>120.3</v>
      </c>
      <c r="O262" s="2">
        <v>157.1</v>
      </c>
      <c r="P262" s="2">
        <v>136.80000000000001</v>
      </c>
      <c r="Q262" s="1">
        <f t="shared" si="3"/>
        <v>161.0574074074074</v>
      </c>
      <c r="R262" s="2">
        <v>151.4</v>
      </c>
      <c r="S262" s="1">
        <f t="shared" si="4"/>
        <v>180.15092592592592</v>
      </c>
      <c r="T262" s="1">
        <f t="shared" si="0"/>
        <v>151.67314814814816</v>
      </c>
      <c r="U262" s="1">
        <f t="shared" si="0"/>
        <v>142.79953703703703</v>
      </c>
      <c r="V262" s="1">
        <f t="shared" si="0"/>
        <v>150.38333333333333</v>
      </c>
      <c r="W262" s="2" t="s">
        <v>177</v>
      </c>
      <c r="X262" s="2">
        <v>144.1</v>
      </c>
      <c r="Y262" s="1">
        <f t="shared" si="5"/>
        <v>146.06944444444443</v>
      </c>
      <c r="Z262" s="2">
        <v>150.69999999999999</v>
      </c>
      <c r="AA262" s="1">
        <f t="shared" si="6"/>
        <v>133.40185185185183</v>
      </c>
      <c r="AB262" s="1">
        <f t="shared" si="1"/>
        <v>146.97407407407408</v>
      </c>
      <c r="AC262" s="1">
        <f t="shared" si="1"/>
        <v>156.59305555555557</v>
      </c>
      <c r="AD262" s="1">
        <f t="shared" si="1"/>
        <v>149.6037037037037</v>
      </c>
      <c r="AE262" s="1">
        <f t="shared" si="1"/>
        <v>145.75833333333333</v>
      </c>
      <c r="AF262" s="1">
        <f t="shared" si="1"/>
        <v>150.71574074074076</v>
      </c>
    </row>
    <row r="263" spans="1:32" x14ac:dyDescent="0.3">
      <c r="A263" t="s">
        <v>30</v>
      </c>
      <c r="B263">
        <v>2020</v>
      </c>
      <c r="C263" t="s">
        <v>38</v>
      </c>
      <c r="D263" t="str">
        <f>CONCATENATE(All_India_Index_Upto_April23__1[[#This Row],[Month]],"-",All_India_Index_Upto_April23__1[[#This Row],[Year]])</f>
        <v>May-2020</v>
      </c>
      <c r="E263" t="str">
        <f>IF(All_India_Index_Upto_April23__1[[#This Row],[Year]]&lt;2019,"Pre-covid","Post-covid")</f>
        <v>Post-covid</v>
      </c>
      <c r="F263" s="1">
        <f>AVERAGE(F262,F261,F260,F266,F267,F268)</f>
        <v>149.69999999999999</v>
      </c>
      <c r="G263" s="1">
        <f t="shared" si="2"/>
        <v>187.93572530864199</v>
      </c>
      <c r="H263" s="1">
        <f t="shared" ref="H263:Z265" si="7">AVERAGE(H262,H261,H260,H266,H267,H268)</f>
        <v>150.5</v>
      </c>
      <c r="I263" s="1">
        <f t="shared" si="7"/>
        <v>154.45000000000002</v>
      </c>
      <c r="J263" s="1">
        <f t="shared" si="7"/>
        <v>135.20000000000002</v>
      </c>
      <c r="K263" s="1">
        <f t="shared" si="7"/>
        <v>148.71666666666667</v>
      </c>
      <c r="L263" s="1">
        <f t="shared" si="7"/>
        <v>164.65</v>
      </c>
      <c r="M263" s="1">
        <f t="shared" si="7"/>
        <v>150.76666666666668</v>
      </c>
      <c r="N263" s="1">
        <f t="shared" si="7"/>
        <v>117.5</v>
      </c>
      <c r="O263" s="1">
        <f t="shared" si="7"/>
        <v>157.98333333333335</v>
      </c>
      <c r="P263" s="1">
        <f t="shared" si="7"/>
        <v>137.76666666666668</v>
      </c>
      <c r="Q263" s="1">
        <f t="shared" si="3"/>
        <v>161.30030864197531</v>
      </c>
      <c r="R263" s="1">
        <f t="shared" si="7"/>
        <v>153.04999999999998</v>
      </c>
      <c r="S263" s="1">
        <f t="shared" si="4"/>
        <v>181.64274691358025</v>
      </c>
      <c r="T263" s="1">
        <f t="shared" si="0"/>
        <v>151.75200617283949</v>
      </c>
      <c r="U263" s="1">
        <f t="shared" si="0"/>
        <v>142.94945987654322</v>
      </c>
      <c r="V263" s="1">
        <f t="shared" si="0"/>
        <v>150.48055555555555</v>
      </c>
      <c r="W263" s="1" t="e">
        <f t="shared" si="7"/>
        <v>#DIV/0!</v>
      </c>
      <c r="X263" s="1">
        <f t="shared" si="7"/>
        <v>142.25</v>
      </c>
      <c r="Y263" s="1">
        <f t="shared" si="5"/>
        <v>146.01435185185184</v>
      </c>
      <c r="Z263" s="1">
        <f t="shared" si="7"/>
        <v>151.75</v>
      </c>
      <c r="AA263" s="1">
        <f t="shared" si="6"/>
        <v>133.98549382716047</v>
      </c>
      <c r="AB263" s="1">
        <f t="shared" si="1"/>
        <v>147.51975308641974</v>
      </c>
      <c r="AC263" s="1">
        <f t="shared" si="1"/>
        <v>156.67523148148149</v>
      </c>
      <c r="AD263" s="1">
        <f t="shared" si="1"/>
        <v>150.33765432098764</v>
      </c>
      <c r="AE263" s="1">
        <f t="shared" si="1"/>
        <v>146.08472222222221</v>
      </c>
      <c r="AF263" s="1">
        <f t="shared" si="1"/>
        <v>151.06836419753085</v>
      </c>
    </row>
    <row r="264" spans="1:32" x14ac:dyDescent="0.3">
      <c r="A264" t="s">
        <v>33</v>
      </c>
      <c r="B264">
        <v>2020</v>
      </c>
      <c r="C264" t="s">
        <v>38</v>
      </c>
      <c r="D264" t="str">
        <f>CONCATENATE(All_India_Index_Upto_April23__1[[#This Row],[Month]],"-",All_India_Index_Upto_April23__1[[#This Row],[Year]])</f>
        <v>May-2020</v>
      </c>
      <c r="E264" t="str">
        <f>IF(All_India_Index_Upto_April23__1[[#This Row],[Year]]&lt;2019,"Pre-covid","Post-covid")</f>
        <v>Post-covid</v>
      </c>
      <c r="F264" s="1">
        <f t="shared" ref="F264:F265" si="8">AVERAGE(F263,F262,F261,F267,F268,F269)</f>
        <v>150.11666666666667</v>
      </c>
      <c r="G264" s="1">
        <f t="shared" si="2"/>
        <v>188.70556841563788</v>
      </c>
      <c r="H264" s="1">
        <f t="shared" si="7"/>
        <v>151.1</v>
      </c>
      <c r="I264" s="1">
        <f t="shared" si="7"/>
        <v>154.25833333333333</v>
      </c>
      <c r="J264" s="1">
        <f t="shared" si="7"/>
        <v>134.88333333333333</v>
      </c>
      <c r="K264" s="1">
        <f t="shared" si="7"/>
        <v>148.95277777777778</v>
      </c>
      <c r="L264" s="1">
        <f t="shared" si="7"/>
        <v>164.97499999999999</v>
      </c>
      <c r="M264" s="1">
        <f t="shared" si="7"/>
        <v>150.86111111111111</v>
      </c>
      <c r="N264" s="1">
        <f t="shared" si="7"/>
        <v>117.11666666666667</v>
      </c>
      <c r="O264" s="1">
        <f t="shared" si="7"/>
        <v>157.86388888888891</v>
      </c>
      <c r="P264" s="1">
        <f t="shared" si="7"/>
        <v>137.5277777777778</v>
      </c>
      <c r="Q264" s="1">
        <f t="shared" si="3"/>
        <v>161.35591563786008</v>
      </c>
      <c r="R264" s="1">
        <f t="shared" si="7"/>
        <v>153.54166666666666</v>
      </c>
      <c r="S264" s="1">
        <f t="shared" si="4"/>
        <v>182.01098251028807</v>
      </c>
      <c r="T264" s="1">
        <f t="shared" si="0"/>
        <v>151.87178497942386</v>
      </c>
      <c r="U264" s="1">
        <f t="shared" si="0"/>
        <v>142.92714763374485</v>
      </c>
      <c r="V264" s="1">
        <f t="shared" si="0"/>
        <v>150.57731481481483</v>
      </c>
      <c r="W264" s="1" t="e">
        <f t="shared" si="7"/>
        <v>#DIV/0!</v>
      </c>
      <c r="X264" s="1">
        <f t="shared" si="7"/>
        <v>141.22499999999999</v>
      </c>
      <c r="Y264" s="1">
        <f t="shared" si="5"/>
        <v>146.01674382716047</v>
      </c>
      <c r="Z264" s="1">
        <f t="shared" si="7"/>
        <v>151.32500000000002</v>
      </c>
      <c r="AA264" s="1">
        <f t="shared" si="6"/>
        <v>134.57196502057613</v>
      </c>
      <c r="AB264" s="1">
        <f t="shared" si="1"/>
        <v>147.52860082304528</v>
      </c>
      <c r="AC264" s="1">
        <f t="shared" si="1"/>
        <v>156.8127700617284</v>
      </c>
      <c r="AD264" s="1">
        <f t="shared" si="1"/>
        <v>151.05504115226339</v>
      </c>
      <c r="AE264" s="1">
        <f t="shared" si="1"/>
        <v>146.43217592592592</v>
      </c>
      <c r="AF264" s="1">
        <f t="shared" si="1"/>
        <v>151.55198045267491</v>
      </c>
    </row>
    <row r="265" spans="1:32" x14ac:dyDescent="0.3">
      <c r="A265" t="s">
        <v>34</v>
      </c>
      <c r="B265">
        <v>2020</v>
      </c>
      <c r="C265" t="s">
        <v>38</v>
      </c>
      <c r="D265" t="str">
        <f>CONCATENATE(All_India_Index_Upto_April23__1[[#This Row],[Month]],"-",All_India_Index_Upto_April23__1[[#This Row],[Year]])</f>
        <v>May-2020</v>
      </c>
      <c r="E265" t="str">
        <f>IF(All_India_Index_Upto_April23__1[[#This Row],[Year]]&lt;2019,"Pre-covid","Post-covid")</f>
        <v>Post-covid</v>
      </c>
      <c r="F265" s="1">
        <f t="shared" si="8"/>
        <v>149.83611111111111</v>
      </c>
      <c r="G265" s="1">
        <f t="shared" si="2"/>
        <v>189.88103352194787</v>
      </c>
      <c r="H265" s="1">
        <f t="shared" si="7"/>
        <v>150.96666666666667</v>
      </c>
      <c r="I265" s="1">
        <f t="shared" si="7"/>
        <v>154.05138888888888</v>
      </c>
      <c r="J265" s="1">
        <f t="shared" si="7"/>
        <v>135.43055555555557</v>
      </c>
      <c r="K265" s="1">
        <f t="shared" si="7"/>
        <v>148.29490740740741</v>
      </c>
      <c r="L265" s="1">
        <f t="shared" si="7"/>
        <v>162.47083333333333</v>
      </c>
      <c r="M265" s="1">
        <f t="shared" si="7"/>
        <v>150.87129629629632</v>
      </c>
      <c r="N265" s="1">
        <f t="shared" si="7"/>
        <v>116.43611111111112</v>
      </c>
      <c r="O265" s="1">
        <f t="shared" si="7"/>
        <v>158.50787037037037</v>
      </c>
      <c r="P265" s="1">
        <f t="shared" si="7"/>
        <v>138.1990740740741</v>
      </c>
      <c r="Q265" s="1">
        <f t="shared" si="3"/>
        <v>161.71893861454046</v>
      </c>
      <c r="R265" s="1">
        <f t="shared" si="7"/>
        <v>153.54861111111111</v>
      </c>
      <c r="S265" s="1">
        <f t="shared" si="4"/>
        <v>182.56744255829904</v>
      </c>
      <c r="T265" s="1">
        <f t="shared" si="0"/>
        <v>152.14948988340191</v>
      </c>
      <c r="U265" s="1">
        <f t="shared" si="0"/>
        <v>142.92935742455418</v>
      </c>
      <c r="V265" s="1">
        <f t="shared" si="0"/>
        <v>150.82353395061727</v>
      </c>
      <c r="W265" s="1" t="e">
        <f t="shared" si="7"/>
        <v>#DIV/0!</v>
      </c>
      <c r="X265" s="1">
        <f t="shared" si="7"/>
        <v>141.91249999999999</v>
      </c>
      <c r="Y265" s="1">
        <f t="shared" si="5"/>
        <v>146.81675668724279</v>
      </c>
      <c r="Z265" s="1">
        <f t="shared" si="7"/>
        <v>152.41249999999999</v>
      </c>
      <c r="AA265" s="1">
        <f t="shared" si="6"/>
        <v>135.74321844993139</v>
      </c>
      <c r="AB265" s="1">
        <f t="shared" si="1"/>
        <v>147.2870713305899</v>
      </c>
      <c r="AC265" s="1">
        <f t="shared" si="1"/>
        <v>157.44684284979425</v>
      </c>
      <c r="AD265" s="1">
        <f t="shared" si="1"/>
        <v>151.89939986282579</v>
      </c>
      <c r="AE265" s="1">
        <f t="shared" si="1"/>
        <v>147.1792052469136</v>
      </c>
      <c r="AF265" s="1">
        <f t="shared" si="1"/>
        <v>152.1226808984911</v>
      </c>
    </row>
    <row r="266" spans="1:32" x14ac:dyDescent="0.3">
      <c r="A266" t="s">
        <v>30</v>
      </c>
      <c r="B266">
        <v>2020</v>
      </c>
      <c r="C266" t="s">
        <v>39</v>
      </c>
      <c r="D266" t="str">
        <f>CONCATENATE(All_India_Index_Upto_April23__1[[#This Row],[Month]],"-",All_India_Index_Upto_April23__1[[#This Row],[Year]])</f>
        <v>June-2020</v>
      </c>
      <c r="E266" t="str">
        <f>IF(All_India_Index_Upto_April23__1[[#This Row],[Year]]&lt;2019,"Pre-covid","Post-covid")</f>
        <v>Post-covid</v>
      </c>
      <c r="F266">
        <v>148.19999999999999</v>
      </c>
      <c r="G266">
        <v>190.3</v>
      </c>
      <c r="H266">
        <v>149.4</v>
      </c>
      <c r="I266">
        <v>153.30000000000001</v>
      </c>
      <c r="J266">
        <v>138.19999999999999</v>
      </c>
      <c r="K266">
        <v>143.19999999999999</v>
      </c>
      <c r="L266">
        <v>148.9</v>
      </c>
      <c r="M266">
        <v>150.30000000000001</v>
      </c>
      <c r="N266">
        <v>113.2</v>
      </c>
      <c r="O266">
        <v>159.80000000000001</v>
      </c>
      <c r="P266">
        <v>142.1</v>
      </c>
      <c r="Q266">
        <v>161.80000000000001</v>
      </c>
      <c r="R266">
        <v>152.30000000000001</v>
      </c>
      <c r="S266">
        <v>182.4</v>
      </c>
      <c r="T266">
        <v>154.69999999999999</v>
      </c>
      <c r="U266">
        <v>150</v>
      </c>
      <c r="V266">
        <v>154.1</v>
      </c>
      <c r="W266" s="36" t="s">
        <v>32</v>
      </c>
      <c r="X266">
        <v>144.9</v>
      </c>
      <c r="Y266">
        <v>151.69999999999999</v>
      </c>
      <c r="Z266">
        <v>158.19999999999999</v>
      </c>
      <c r="AA266">
        <v>141.4</v>
      </c>
      <c r="AB266">
        <v>153.19999999999999</v>
      </c>
      <c r="AC266">
        <v>161.80000000000001</v>
      </c>
      <c r="AD266">
        <v>151.19999999999999</v>
      </c>
      <c r="AE266">
        <v>151.69999999999999</v>
      </c>
      <c r="AF266">
        <v>152.69999999999999</v>
      </c>
    </row>
    <row r="267" spans="1:32" x14ac:dyDescent="0.3">
      <c r="A267" t="s">
        <v>33</v>
      </c>
      <c r="B267">
        <v>2020</v>
      </c>
      <c r="C267" t="s">
        <v>39</v>
      </c>
      <c r="D267" t="str">
        <f>CONCATENATE(All_India_Index_Upto_April23__1[[#This Row],[Month]],"-",All_India_Index_Upto_April23__1[[#This Row],[Year]])</f>
        <v>June-2020</v>
      </c>
      <c r="E267" t="str">
        <f>IF(All_India_Index_Upto_April23__1[[#This Row],[Year]]&lt;2019,"Pre-covid","Post-covid")</f>
        <v>Post-covid</v>
      </c>
      <c r="F267">
        <v>152.69999999999999</v>
      </c>
      <c r="G267">
        <v>197</v>
      </c>
      <c r="H267">
        <v>154.6</v>
      </c>
      <c r="I267">
        <v>153.4</v>
      </c>
      <c r="J267">
        <v>132.9</v>
      </c>
      <c r="K267">
        <v>151.80000000000001</v>
      </c>
      <c r="L267">
        <v>171.2</v>
      </c>
      <c r="M267">
        <v>152</v>
      </c>
      <c r="N267">
        <v>116.3</v>
      </c>
      <c r="O267">
        <v>158.80000000000001</v>
      </c>
      <c r="P267">
        <v>135.6</v>
      </c>
      <c r="Q267">
        <v>161.69999999999999</v>
      </c>
      <c r="R267">
        <v>157</v>
      </c>
      <c r="S267">
        <v>186.7</v>
      </c>
      <c r="T267">
        <v>149.1</v>
      </c>
      <c r="U267">
        <v>136.6</v>
      </c>
      <c r="V267">
        <v>147.19999999999999</v>
      </c>
      <c r="W267" t="s">
        <v>178</v>
      </c>
      <c r="X267">
        <v>137.1</v>
      </c>
      <c r="Y267">
        <v>140.4</v>
      </c>
      <c r="Z267">
        <v>148.1</v>
      </c>
      <c r="AA267">
        <v>129.30000000000001</v>
      </c>
      <c r="AB267">
        <v>144.5</v>
      </c>
      <c r="AC267">
        <v>152.5</v>
      </c>
      <c r="AD267">
        <v>152.19999999999999</v>
      </c>
      <c r="AE267">
        <v>142</v>
      </c>
      <c r="AF267">
        <v>150.80000000000001</v>
      </c>
    </row>
    <row r="268" spans="1:32" x14ac:dyDescent="0.3">
      <c r="A268" t="s">
        <v>34</v>
      </c>
      <c r="B268">
        <v>2020</v>
      </c>
      <c r="C268" t="s">
        <v>39</v>
      </c>
      <c r="D268" t="str">
        <f>CONCATENATE(All_India_Index_Upto_April23__1[[#This Row],[Month]],"-",All_India_Index_Upto_April23__1[[#This Row],[Year]])</f>
        <v>June-2020</v>
      </c>
      <c r="E268" t="str">
        <f>IF(All_India_Index_Upto_April23__1[[#This Row],[Year]]&lt;2019,"Pre-covid","Post-covid")</f>
        <v>Post-covid</v>
      </c>
      <c r="F268">
        <v>149.6</v>
      </c>
      <c r="G268">
        <v>192.7</v>
      </c>
      <c r="H268">
        <v>151.4</v>
      </c>
      <c r="I268">
        <v>153.30000000000001</v>
      </c>
      <c r="J268">
        <v>136.30000000000001</v>
      </c>
      <c r="K268">
        <v>147.19999999999999</v>
      </c>
      <c r="L268">
        <v>156.5</v>
      </c>
      <c r="M268">
        <v>150.9</v>
      </c>
      <c r="N268">
        <v>114.2</v>
      </c>
      <c r="O268">
        <v>159.5</v>
      </c>
      <c r="P268">
        <v>139.4</v>
      </c>
      <c r="Q268">
        <v>161.80000000000001</v>
      </c>
      <c r="R268">
        <v>154</v>
      </c>
      <c r="S268">
        <v>183.5</v>
      </c>
      <c r="T268">
        <v>152.5</v>
      </c>
      <c r="U268">
        <v>144.4</v>
      </c>
      <c r="V268">
        <v>151.4</v>
      </c>
      <c r="W268" t="s">
        <v>178</v>
      </c>
      <c r="X268">
        <v>141.9</v>
      </c>
      <c r="Y268">
        <v>146.4</v>
      </c>
      <c r="Z268">
        <v>154.4</v>
      </c>
      <c r="AA268">
        <v>135</v>
      </c>
      <c r="AB268">
        <v>148.30000000000001</v>
      </c>
      <c r="AC268">
        <v>156.4</v>
      </c>
      <c r="AD268">
        <v>151.6</v>
      </c>
      <c r="AE268">
        <v>147</v>
      </c>
      <c r="AF268">
        <v>151.80000000000001</v>
      </c>
    </row>
    <row r="269" spans="1:32" x14ac:dyDescent="0.3">
      <c r="A269" t="s">
        <v>30</v>
      </c>
      <c r="B269">
        <v>2020</v>
      </c>
      <c r="C269" t="s">
        <v>40</v>
      </c>
      <c r="D269" t="str">
        <f>CONCATENATE(All_India_Index_Upto_April23__1[[#This Row],[Month]],"-",All_India_Index_Upto_April23__1[[#This Row],[Year]])</f>
        <v>July-2020</v>
      </c>
      <c r="E269" t="str">
        <f>IF(All_India_Index_Upto_April23__1[[#This Row],[Year]]&lt;2019,"Pre-covid","Post-covid")</f>
        <v>Post-covid</v>
      </c>
      <c r="F269">
        <v>148.19999999999999</v>
      </c>
      <c r="G269">
        <v>190.3</v>
      </c>
      <c r="H269">
        <v>149.4</v>
      </c>
      <c r="I269">
        <v>153.30000000000001</v>
      </c>
      <c r="J269">
        <v>138.19999999999999</v>
      </c>
      <c r="K269">
        <v>143.19999999999999</v>
      </c>
      <c r="L269">
        <v>148.9</v>
      </c>
      <c r="M269">
        <v>150.30000000000001</v>
      </c>
      <c r="N269">
        <v>113.2</v>
      </c>
      <c r="O269">
        <v>159.80000000000001</v>
      </c>
      <c r="P269">
        <v>142.1</v>
      </c>
      <c r="Q269">
        <v>161.80000000000001</v>
      </c>
      <c r="R269">
        <v>152.30000000000001</v>
      </c>
      <c r="S269">
        <v>182.4</v>
      </c>
      <c r="T269">
        <v>154.69999999999999</v>
      </c>
      <c r="U269">
        <v>150</v>
      </c>
      <c r="V269">
        <v>154.1</v>
      </c>
      <c r="W269" s="36" t="s">
        <v>32</v>
      </c>
      <c r="X269">
        <v>144.9</v>
      </c>
      <c r="Y269">
        <v>151.69999999999999</v>
      </c>
      <c r="Z269">
        <v>158.19999999999999</v>
      </c>
      <c r="AA269">
        <v>141.4</v>
      </c>
      <c r="AB269">
        <v>153.19999999999999</v>
      </c>
      <c r="AC269">
        <v>161.80000000000001</v>
      </c>
      <c r="AD269">
        <v>151.19999999999999</v>
      </c>
      <c r="AE269">
        <v>151.69999999999999</v>
      </c>
      <c r="AF269">
        <v>152.69999999999999</v>
      </c>
    </row>
    <row r="270" spans="1:32" x14ac:dyDescent="0.3">
      <c r="A270" t="s">
        <v>33</v>
      </c>
      <c r="B270">
        <v>2020</v>
      </c>
      <c r="C270" t="s">
        <v>40</v>
      </c>
      <c r="D270" t="str">
        <f>CONCATENATE(All_India_Index_Upto_April23__1[[#This Row],[Month]],"-",All_India_Index_Upto_April23__1[[#This Row],[Year]])</f>
        <v>July-2020</v>
      </c>
      <c r="E270" t="str">
        <f>IF(All_India_Index_Upto_April23__1[[#This Row],[Year]]&lt;2019,"Pre-covid","Post-covid")</f>
        <v>Post-covid</v>
      </c>
      <c r="F270">
        <v>152.69999999999999</v>
      </c>
      <c r="G270">
        <v>197</v>
      </c>
      <c r="H270">
        <v>154.6</v>
      </c>
      <c r="I270">
        <v>153.4</v>
      </c>
      <c r="J270">
        <v>132.9</v>
      </c>
      <c r="K270">
        <v>151.80000000000001</v>
      </c>
      <c r="L270">
        <v>171.2</v>
      </c>
      <c r="M270">
        <v>152</v>
      </c>
      <c r="N270">
        <v>116.3</v>
      </c>
      <c r="O270">
        <v>158.80000000000001</v>
      </c>
      <c r="P270">
        <v>135.6</v>
      </c>
      <c r="Q270">
        <v>161.69999999999999</v>
      </c>
      <c r="R270">
        <v>157</v>
      </c>
      <c r="S270">
        <v>186.7</v>
      </c>
      <c r="T270">
        <v>149.1</v>
      </c>
      <c r="U270">
        <v>136.6</v>
      </c>
      <c r="V270">
        <v>147.19999999999999</v>
      </c>
      <c r="W270" t="s">
        <v>178</v>
      </c>
      <c r="X270">
        <v>137.1</v>
      </c>
      <c r="Y270">
        <v>140.4</v>
      </c>
      <c r="Z270">
        <v>148.1</v>
      </c>
      <c r="AA270">
        <v>129.30000000000001</v>
      </c>
      <c r="AB270">
        <v>144.5</v>
      </c>
      <c r="AC270">
        <v>152.5</v>
      </c>
      <c r="AD270">
        <v>152.19999999999999</v>
      </c>
      <c r="AE270">
        <v>142</v>
      </c>
      <c r="AF270">
        <v>150.80000000000001</v>
      </c>
    </row>
    <row r="271" spans="1:32" x14ac:dyDescent="0.3">
      <c r="A271" t="s">
        <v>34</v>
      </c>
      <c r="B271">
        <v>2020</v>
      </c>
      <c r="C271" t="s">
        <v>40</v>
      </c>
      <c r="D271" t="str">
        <f>CONCATENATE(All_India_Index_Upto_April23__1[[#This Row],[Month]],"-",All_India_Index_Upto_April23__1[[#This Row],[Year]])</f>
        <v>July-2020</v>
      </c>
      <c r="E271" t="str">
        <f>IF(All_India_Index_Upto_April23__1[[#This Row],[Year]]&lt;2019,"Pre-covid","Post-covid")</f>
        <v>Post-covid</v>
      </c>
      <c r="F271">
        <v>149.6</v>
      </c>
      <c r="G271">
        <v>192.7</v>
      </c>
      <c r="H271">
        <v>151.4</v>
      </c>
      <c r="I271">
        <v>153.30000000000001</v>
      </c>
      <c r="J271">
        <v>136.30000000000001</v>
      </c>
      <c r="K271">
        <v>147.19999999999999</v>
      </c>
      <c r="L271">
        <v>156.5</v>
      </c>
      <c r="M271">
        <v>150.9</v>
      </c>
      <c r="N271">
        <v>114.2</v>
      </c>
      <c r="O271">
        <v>159.5</v>
      </c>
      <c r="P271">
        <v>139.4</v>
      </c>
      <c r="Q271">
        <v>161.80000000000001</v>
      </c>
      <c r="R271">
        <v>154</v>
      </c>
      <c r="S271">
        <v>183.5</v>
      </c>
      <c r="T271">
        <v>152.5</v>
      </c>
      <c r="U271">
        <v>144.4</v>
      </c>
      <c r="V271">
        <v>151.4</v>
      </c>
      <c r="W271" t="s">
        <v>178</v>
      </c>
      <c r="X271">
        <v>141.9</v>
      </c>
      <c r="Y271">
        <v>146.4</v>
      </c>
      <c r="Z271">
        <v>154.4</v>
      </c>
      <c r="AA271">
        <v>135</v>
      </c>
      <c r="AB271">
        <v>148.30000000000001</v>
      </c>
      <c r="AC271">
        <v>156.4</v>
      </c>
      <c r="AD271">
        <v>151.6</v>
      </c>
      <c r="AE271">
        <v>147</v>
      </c>
      <c r="AF271">
        <v>151.80000000000001</v>
      </c>
    </row>
    <row r="272" spans="1:32" x14ac:dyDescent="0.3">
      <c r="A272" t="s">
        <v>30</v>
      </c>
      <c r="B272">
        <v>2020</v>
      </c>
      <c r="C272" t="s">
        <v>41</v>
      </c>
      <c r="D272" t="str">
        <f>CONCATENATE(All_India_Index_Upto_April23__1[[#This Row],[Month]],"-",All_India_Index_Upto_April23__1[[#This Row],[Year]])</f>
        <v>August-2020</v>
      </c>
      <c r="E272" t="str">
        <f>IF(All_India_Index_Upto_April23__1[[#This Row],[Year]]&lt;2019,"Pre-covid","Post-covid")</f>
        <v>Post-covid</v>
      </c>
      <c r="F272">
        <v>147.6</v>
      </c>
      <c r="G272">
        <v>187.2</v>
      </c>
      <c r="H272">
        <v>148.4</v>
      </c>
      <c r="I272">
        <v>153.30000000000001</v>
      </c>
      <c r="J272">
        <v>139.80000000000001</v>
      </c>
      <c r="K272">
        <v>146.9</v>
      </c>
      <c r="L272">
        <v>171</v>
      </c>
      <c r="M272">
        <v>149.9</v>
      </c>
      <c r="N272">
        <v>114.2</v>
      </c>
      <c r="O272">
        <v>160</v>
      </c>
      <c r="P272">
        <v>143.5</v>
      </c>
      <c r="Q272">
        <v>161.5</v>
      </c>
      <c r="R272">
        <v>155.30000000000001</v>
      </c>
      <c r="S272">
        <v>180.9</v>
      </c>
      <c r="T272">
        <v>155.1</v>
      </c>
      <c r="U272">
        <v>149.30000000000001</v>
      </c>
      <c r="V272">
        <v>154.30000000000001</v>
      </c>
      <c r="W272" s="36" t="s">
        <v>32</v>
      </c>
      <c r="X272">
        <v>145.80000000000001</v>
      </c>
      <c r="Y272">
        <v>151.9</v>
      </c>
      <c r="Z272">
        <v>158.80000000000001</v>
      </c>
      <c r="AA272">
        <v>143.6</v>
      </c>
      <c r="AB272">
        <v>152.19999999999999</v>
      </c>
      <c r="AC272">
        <v>162.69999999999999</v>
      </c>
      <c r="AD272">
        <v>153.6</v>
      </c>
      <c r="AE272">
        <v>153</v>
      </c>
      <c r="AF272">
        <v>154.69999999999999</v>
      </c>
    </row>
    <row r="273" spans="1:32" x14ac:dyDescent="0.3">
      <c r="A273" t="s">
        <v>33</v>
      </c>
      <c r="B273">
        <v>2020</v>
      </c>
      <c r="C273" t="s">
        <v>41</v>
      </c>
      <c r="D273" t="str">
        <f>CONCATENATE(All_India_Index_Upto_April23__1[[#This Row],[Month]],"-",All_India_Index_Upto_April23__1[[#This Row],[Year]])</f>
        <v>August-2020</v>
      </c>
      <c r="E273" t="str">
        <f>IF(All_India_Index_Upto_April23__1[[#This Row],[Year]]&lt;2019,"Pre-covid","Post-covid")</f>
        <v>Post-covid</v>
      </c>
      <c r="F273">
        <v>151.6</v>
      </c>
      <c r="G273">
        <v>197.8</v>
      </c>
      <c r="H273">
        <v>154.5</v>
      </c>
      <c r="I273">
        <v>153.4</v>
      </c>
      <c r="J273">
        <v>133.4</v>
      </c>
      <c r="K273">
        <v>154.5</v>
      </c>
      <c r="L273">
        <v>191.9</v>
      </c>
      <c r="M273">
        <v>151.30000000000001</v>
      </c>
      <c r="N273">
        <v>116.8</v>
      </c>
      <c r="O273">
        <v>160</v>
      </c>
      <c r="P273">
        <v>136.5</v>
      </c>
      <c r="Q273">
        <v>163.30000000000001</v>
      </c>
      <c r="R273">
        <v>159.9</v>
      </c>
      <c r="S273">
        <v>187.2</v>
      </c>
      <c r="T273">
        <v>150</v>
      </c>
      <c r="U273">
        <v>135.19999999999999</v>
      </c>
      <c r="V273">
        <v>147.80000000000001</v>
      </c>
      <c r="W273" t="s">
        <v>179</v>
      </c>
      <c r="X273">
        <v>138.30000000000001</v>
      </c>
      <c r="Y273">
        <v>144.5</v>
      </c>
      <c r="Z273">
        <v>148.69999999999999</v>
      </c>
      <c r="AA273">
        <v>133.9</v>
      </c>
      <c r="AB273">
        <v>141.19999999999999</v>
      </c>
      <c r="AC273">
        <v>155.5</v>
      </c>
      <c r="AD273">
        <v>155.19999999999999</v>
      </c>
      <c r="AE273">
        <v>144.80000000000001</v>
      </c>
      <c r="AF273">
        <v>152.9</v>
      </c>
    </row>
    <row r="274" spans="1:32" x14ac:dyDescent="0.3">
      <c r="A274" t="s">
        <v>34</v>
      </c>
      <c r="B274">
        <v>2020</v>
      </c>
      <c r="C274" t="s">
        <v>41</v>
      </c>
      <c r="D274" t="str">
        <f>CONCATENATE(All_India_Index_Upto_April23__1[[#This Row],[Month]],"-",All_India_Index_Upto_April23__1[[#This Row],[Year]])</f>
        <v>August-2020</v>
      </c>
      <c r="E274" t="str">
        <f>IF(All_India_Index_Upto_April23__1[[#This Row],[Year]]&lt;2019,"Pre-covid","Post-covid")</f>
        <v>Post-covid</v>
      </c>
      <c r="F274">
        <v>148.9</v>
      </c>
      <c r="G274">
        <v>190.9</v>
      </c>
      <c r="H274">
        <v>150.80000000000001</v>
      </c>
      <c r="I274">
        <v>153.30000000000001</v>
      </c>
      <c r="J274">
        <v>137.4</v>
      </c>
      <c r="K274">
        <v>150.4</v>
      </c>
      <c r="L274">
        <v>178.1</v>
      </c>
      <c r="M274">
        <v>150.4</v>
      </c>
      <c r="N274">
        <v>115.1</v>
      </c>
      <c r="O274">
        <v>160</v>
      </c>
      <c r="P274">
        <v>140.6</v>
      </c>
      <c r="Q274">
        <v>162.30000000000001</v>
      </c>
      <c r="R274">
        <v>157</v>
      </c>
      <c r="S274">
        <v>182.6</v>
      </c>
      <c r="T274">
        <v>153.1</v>
      </c>
      <c r="U274">
        <v>143.4</v>
      </c>
      <c r="V274">
        <v>151.69999999999999</v>
      </c>
      <c r="W274" t="s">
        <v>179</v>
      </c>
      <c r="X274">
        <v>143</v>
      </c>
      <c r="Y274">
        <v>148.4</v>
      </c>
      <c r="Z274">
        <v>155</v>
      </c>
      <c r="AA274">
        <v>138.5</v>
      </c>
      <c r="AB274">
        <v>146</v>
      </c>
      <c r="AC274">
        <v>158.5</v>
      </c>
      <c r="AD274">
        <v>154.30000000000001</v>
      </c>
      <c r="AE274">
        <v>149</v>
      </c>
      <c r="AF274">
        <v>153.9</v>
      </c>
    </row>
    <row r="275" spans="1:32" x14ac:dyDescent="0.3">
      <c r="A275" t="s">
        <v>30</v>
      </c>
      <c r="B275">
        <v>2020</v>
      </c>
      <c r="C275" t="s">
        <v>42</v>
      </c>
      <c r="D275" t="str">
        <f>CONCATENATE(All_India_Index_Upto_April23__1[[#This Row],[Month]],"-",All_India_Index_Upto_April23__1[[#This Row],[Year]])</f>
        <v>September-2020</v>
      </c>
      <c r="E275" t="str">
        <f>IF(All_India_Index_Upto_April23__1[[#This Row],[Year]]&lt;2019,"Pre-covid","Post-covid")</f>
        <v>Post-covid</v>
      </c>
      <c r="F275">
        <v>146.9</v>
      </c>
      <c r="G275">
        <v>183.9</v>
      </c>
      <c r="H275">
        <v>149.5</v>
      </c>
      <c r="I275">
        <v>153.4</v>
      </c>
      <c r="J275">
        <v>140.4</v>
      </c>
      <c r="K275">
        <v>147</v>
      </c>
      <c r="L275">
        <v>178.8</v>
      </c>
      <c r="M275">
        <v>149.30000000000001</v>
      </c>
      <c r="N275">
        <v>115.1</v>
      </c>
      <c r="O275">
        <v>160</v>
      </c>
      <c r="P275">
        <v>145.4</v>
      </c>
      <c r="Q275">
        <v>161.6</v>
      </c>
      <c r="R275">
        <v>156.1</v>
      </c>
      <c r="S275">
        <v>182.9</v>
      </c>
      <c r="T275">
        <v>155.4</v>
      </c>
      <c r="U275">
        <v>149.9</v>
      </c>
      <c r="V275">
        <v>154.6</v>
      </c>
      <c r="W275" s="36" t="s">
        <v>32</v>
      </c>
      <c r="X275">
        <v>146.4</v>
      </c>
      <c r="Y275">
        <v>151.6</v>
      </c>
      <c r="Z275">
        <v>159.1</v>
      </c>
      <c r="AA275">
        <v>144.6</v>
      </c>
      <c r="AB275">
        <v>152.80000000000001</v>
      </c>
      <c r="AC275">
        <v>161.1</v>
      </c>
      <c r="AD275">
        <v>157.4</v>
      </c>
      <c r="AE275">
        <v>153.69999999999999</v>
      </c>
      <c r="AF275">
        <v>155.4</v>
      </c>
    </row>
    <row r="276" spans="1:32" x14ac:dyDescent="0.3">
      <c r="A276" t="s">
        <v>33</v>
      </c>
      <c r="B276">
        <v>2020</v>
      </c>
      <c r="C276" t="s">
        <v>42</v>
      </c>
      <c r="D276" t="str">
        <f>CONCATENATE(All_India_Index_Upto_April23__1[[#This Row],[Month]],"-",All_India_Index_Upto_April23__1[[#This Row],[Year]])</f>
        <v>September-2020</v>
      </c>
      <c r="E276" t="str">
        <f>IF(All_India_Index_Upto_April23__1[[#This Row],[Year]]&lt;2019,"Pre-covid","Post-covid")</f>
        <v>Post-covid</v>
      </c>
      <c r="F276">
        <v>151.5</v>
      </c>
      <c r="G276">
        <v>193.1</v>
      </c>
      <c r="H276">
        <v>157.30000000000001</v>
      </c>
      <c r="I276">
        <v>153.9</v>
      </c>
      <c r="J276">
        <v>134.4</v>
      </c>
      <c r="K276">
        <v>155.4</v>
      </c>
      <c r="L276">
        <v>202</v>
      </c>
      <c r="M276">
        <v>150.80000000000001</v>
      </c>
      <c r="N276">
        <v>118.9</v>
      </c>
      <c r="O276">
        <v>160.9</v>
      </c>
      <c r="P276">
        <v>137.69999999999999</v>
      </c>
      <c r="Q276">
        <v>164.4</v>
      </c>
      <c r="R276">
        <v>161.30000000000001</v>
      </c>
      <c r="S276">
        <v>188.7</v>
      </c>
      <c r="T276">
        <v>150.19999999999999</v>
      </c>
      <c r="U276">
        <v>136.30000000000001</v>
      </c>
      <c r="V276">
        <v>148.1</v>
      </c>
      <c r="W276" t="s">
        <v>180</v>
      </c>
      <c r="X276">
        <v>137.19999999999999</v>
      </c>
      <c r="Y276">
        <v>145.4</v>
      </c>
      <c r="Z276">
        <v>150</v>
      </c>
      <c r="AA276">
        <v>135.1</v>
      </c>
      <c r="AB276">
        <v>141.80000000000001</v>
      </c>
      <c r="AC276">
        <v>154.9</v>
      </c>
      <c r="AD276">
        <v>159.80000000000001</v>
      </c>
      <c r="AE276">
        <v>146</v>
      </c>
      <c r="AF276">
        <v>154</v>
      </c>
    </row>
    <row r="277" spans="1:32" x14ac:dyDescent="0.3">
      <c r="A277" t="s">
        <v>34</v>
      </c>
      <c r="B277">
        <v>2020</v>
      </c>
      <c r="C277" t="s">
        <v>42</v>
      </c>
      <c r="D277" t="str">
        <f>CONCATENATE(All_India_Index_Upto_April23__1[[#This Row],[Month]],"-",All_India_Index_Upto_April23__1[[#This Row],[Year]])</f>
        <v>September-2020</v>
      </c>
      <c r="E277" t="str">
        <f>IF(All_India_Index_Upto_April23__1[[#This Row],[Year]]&lt;2019,"Pre-covid","Post-covid")</f>
        <v>Post-covid</v>
      </c>
      <c r="F277">
        <v>148.4</v>
      </c>
      <c r="G277">
        <v>187.1</v>
      </c>
      <c r="H277">
        <v>152.5</v>
      </c>
      <c r="I277">
        <v>153.6</v>
      </c>
      <c r="J277">
        <v>138.19999999999999</v>
      </c>
      <c r="K277">
        <v>150.9</v>
      </c>
      <c r="L277">
        <v>186.7</v>
      </c>
      <c r="M277">
        <v>149.80000000000001</v>
      </c>
      <c r="N277">
        <v>116.4</v>
      </c>
      <c r="O277">
        <v>160.30000000000001</v>
      </c>
      <c r="P277">
        <v>142.19999999999999</v>
      </c>
      <c r="Q277">
        <v>162.9</v>
      </c>
      <c r="R277">
        <v>158</v>
      </c>
      <c r="S277">
        <v>184.4</v>
      </c>
      <c r="T277">
        <v>153.4</v>
      </c>
      <c r="U277">
        <v>144.30000000000001</v>
      </c>
      <c r="V277">
        <v>152</v>
      </c>
      <c r="W277" t="s">
        <v>180</v>
      </c>
      <c r="X277">
        <v>142.9</v>
      </c>
      <c r="Y277">
        <v>148.69999999999999</v>
      </c>
      <c r="Z277">
        <v>155.6</v>
      </c>
      <c r="AA277">
        <v>139.6</v>
      </c>
      <c r="AB277">
        <v>146.6</v>
      </c>
      <c r="AC277">
        <v>157.5</v>
      </c>
      <c r="AD277">
        <v>158.4</v>
      </c>
      <c r="AE277">
        <v>150</v>
      </c>
      <c r="AF277">
        <v>154.69999999999999</v>
      </c>
    </row>
    <row r="278" spans="1:32" x14ac:dyDescent="0.3">
      <c r="A278" t="s">
        <v>30</v>
      </c>
      <c r="B278">
        <v>2020</v>
      </c>
      <c r="C278" t="s">
        <v>43</v>
      </c>
      <c r="D278" t="str">
        <f>CONCATENATE(All_India_Index_Upto_April23__1[[#This Row],[Month]],"-",All_India_Index_Upto_April23__1[[#This Row],[Year]])</f>
        <v>October-2020</v>
      </c>
      <c r="E278" t="str">
        <f>IF(All_India_Index_Upto_April23__1[[#This Row],[Year]]&lt;2019,"Pre-covid","Post-covid")</f>
        <v>Post-covid</v>
      </c>
      <c r="F278">
        <v>146</v>
      </c>
      <c r="G278">
        <v>186.3</v>
      </c>
      <c r="H278">
        <v>159.19999999999999</v>
      </c>
      <c r="I278">
        <v>153.6</v>
      </c>
      <c r="J278">
        <v>142.6</v>
      </c>
      <c r="K278">
        <v>147.19999999999999</v>
      </c>
      <c r="L278">
        <v>200.6</v>
      </c>
      <c r="M278">
        <v>150.30000000000001</v>
      </c>
      <c r="N278">
        <v>115.3</v>
      </c>
      <c r="O278">
        <v>160.9</v>
      </c>
      <c r="P278">
        <v>147.4</v>
      </c>
      <c r="Q278">
        <v>161.9</v>
      </c>
      <c r="R278">
        <v>159.6</v>
      </c>
      <c r="S278">
        <v>182.7</v>
      </c>
      <c r="T278">
        <v>155.69999999999999</v>
      </c>
      <c r="U278">
        <v>150.6</v>
      </c>
      <c r="V278">
        <v>155</v>
      </c>
      <c r="W278" s="36" t="s">
        <v>32</v>
      </c>
      <c r="X278">
        <v>146.80000000000001</v>
      </c>
      <c r="Y278">
        <v>152</v>
      </c>
      <c r="Z278">
        <v>159.5</v>
      </c>
      <c r="AA278">
        <v>146.4</v>
      </c>
      <c r="AB278">
        <v>152.4</v>
      </c>
      <c r="AC278">
        <v>162.5</v>
      </c>
      <c r="AD278">
        <v>156.19999999999999</v>
      </c>
      <c r="AE278">
        <v>154.30000000000001</v>
      </c>
      <c r="AF278">
        <v>157.5</v>
      </c>
    </row>
    <row r="279" spans="1:32" x14ac:dyDescent="0.3">
      <c r="A279" t="s">
        <v>33</v>
      </c>
      <c r="B279">
        <v>2020</v>
      </c>
      <c r="C279" t="s">
        <v>43</v>
      </c>
      <c r="D279" t="str">
        <f>CONCATENATE(All_India_Index_Upto_April23__1[[#This Row],[Month]],"-",All_India_Index_Upto_April23__1[[#This Row],[Year]])</f>
        <v>October-2020</v>
      </c>
      <c r="E279" t="str">
        <f>IF(All_India_Index_Upto_April23__1[[#This Row],[Year]]&lt;2019,"Pre-covid","Post-covid")</f>
        <v>Post-covid</v>
      </c>
      <c r="F279">
        <v>150.6</v>
      </c>
      <c r="G279">
        <v>193.7</v>
      </c>
      <c r="H279">
        <v>164.8</v>
      </c>
      <c r="I279">
        <v>153.69999999999999</v>
      </c>
      <c r="J279">
        <v>135.69999999999999</v>
      </c>
      <c r="K279">
        <v>155.69999999999999</v>
      </c>
      <c r="L279">
        <v>226</v>
      </c>
      <c r="M279">
        <v>152.19999999999999</v>
      </c>
      <c r="N279">
        <v>118.1</v>
      </c>
      <c r="O279">
        <v>161.30000000000001</v>
      </c>
      <c r="P279">
        <v>139.19999999999999</v>
      </c>
      <c r="Q279">
        <v>164.8</v>
      </c>
      <c r="R279">
        <v>164.4</v>
      </c>
      <c r="S279">
        <v>188.7</v>
      </c>
      <c r="T279">
        <v>150.5</v>
      </c>
      <c r="U279">
        <v>136.1</v>
      </c>
      <c r="V279">
        <v>148.30000000000001</v>
      </c>
      <c r="W279" t="s">
        <v>181</v>
      </c>
      <c r="X279">
        <v>137.1</v>
      </c>
      <c r="Y279">
        <v>145.1</v>
      </c>
      <c r="Z279">
        <v>151</v>
      </c>
      <c r="AA279">
        <v>135.4</v>
      </c>
      <c r="AB279">
        <v>142</v>
      </c>
      <c r="AC279">
        <v>155.69999999999999</v>
      </c>
      <c r="AD279">
        <v>158.1</v>
      </c>
      <c r="AE279">
        <v>146.19999999999999</v>
      </c>
      <c r="AF279">
        <v>155.19999999999999</v>
      </c>
    </row>
    <row r="280" spans="1:32" x14ac:dyDescent="0.3">
      <c r="A280" t="s">
        <v>34</v>
      </c>
      <c r="B280">
        <v>2020</v>
      </c>
      <c r="C280" t="s">
        <v>43</v>
      </c>
      <c r="D280" t="str">
        <f>CONCATENATE(All_India_Index_Upto_April23__1[[#This Row],[Month]],"-",All_India_Index_Upto_April23__1[[#This Row],[Year]])</f>
        <v>October-2020</v>
      </c>
      <c r="E280" t="str">
        <f>IF(All_India_Index_Upto_April23__1[[#This Row],[Year]]&lt;2019,"Pre-covid","Post-covid")</f>
        <v>Post-covid</v>
      </c>
      <c r="F280">
        <v>147.5</v>
      </c>
      <c r="G280">
        <v>188.9</v>
      </c>
      <c r="H280">
        <v>161.4</v>
      </c>
      <c r="I280">
        <v>153.6</v>
      </c>
      <c r="J280">
        <v>140.1</v>
      </c>
      <c r="K280">
        <v>151.19999999999999</v>
      </c>
      <c r="L280">
        <v>209.2</v>
      </c>
      <c r="M280">
        <v>150.9</v>
      </c>
      <c r="N280">
        <v>116.2</v>
      </c>
      <c r="O280">
        <v>161</v>
      </c>
      <c r="P280">
        <v>144</v>
      </c>
      <c r="Q280">
        <v>163.19999999999999</v>
      </c>
      <c r="R280">
        <v>161.4</v>
      </c>
      <c r="S280">
        <v>184.3</v>
      </c>
      <c r="T280">
        <v>153.69999999999999</v>
      </c>
      <c r="U280">
        <v>144.6</v>
      </c>
      <c r="V280">
        <v>152.30000000000001</v>
      </c>
      <c r="W280" t="s">
        <v>181</v>
      </c>
      <c r="X280">
        <v>143.1</v>
      </c>
      <c r="Y280">
        <v>148.69999999999999</v>
      </c>
      <c r="Z280">
        <v>156.30000000000001</v>
      </c>
      <c r="AA280">
        <v>140.6</v>
      </c>
      <c r="AB280">
        <v>146.5</v>
      </c>
      <c r="AC280">
        <v>158.5</v>
      </c>
      <c r="AD280">
        <v>157</v>
      </c>
      <c r="AE280">
        <v>150.4</v>
      </c>
      <c r="AF280">
        <v>156.4</v>
      </c>
    </row>
    <row r="281" spans="1:32" x14ac:dyDescent="0.3">
      <c r="A281" t="s">
        <v>30</v>
      </c>
      <c r="B281">
        <v>2020</v>
      </c>
      <c r="C281" t="s">
        <v>44</v>
      </c>
      <c r="D281" t="str">
        <f>CONCATENATE(All_India_Index_Upto_April23__1[[#This Row],[Month]],"-",All_India_Index_Upto_April23__1[[#This Row],[Year]])</f>
        <v>November-2020</v>
      </c>
      <c r="E281" t="str">
        <f>IF(All_India_Index_Upto_April23__1[[#This Row],[Year]]&lt;2019,"Pre-covid","Post-covid")</f>
        <v>Post-covid</v>
      </c>
      <c r="F281">
        <v>145.4</v>
      </c>
      <c r="G281">
        <v>188.6</v>
      </c>
      <c r="H281">
        <v>171.6</v>
      </c>
      <c r="I281">
        <v>153.80000000000001</v>
      </c>
      <c r="J281">
        <v>145.4</v>
      </c>
      <c r="K281">
        <v>146.5</v>
      </c>
      <c r="L281">
        <v>222.2</v>
      </c>
      <c r="M281">
        <v>155.9</v>
      </c>
      <c r="N281">
        <v>114.9</v>
      </c>
      <c r="O281">
        <v>162</v>
      </c>
      <c r="P281">
        <v>150</v>
      </c>
      <c r="Q281">
        <v>162.69999999999999</v>
      </c>
      <c r="R281">
        <v>163.4</v>
      </c>
      <c r="S281">
        <v>183.4</v>
      </c>
      <c r="T281">
        <v>156.30000000000001</v>
      </c>
      <c r="U281">
        <v>151</v>
      </c>
      <c r="V281">
        <v>155.5</v>
      </c>
      <c r="W281" s="36" t="s">
        <v>32</v>
      </c>
      <c r="X281">
        <v>147.5</v>
      </c>
      <c r="Y281">
        <v>152.80000000000001</v>
      </c>
      <c r="Z281">
        <v>160.4</v>
      </c>
      <c r="AA281">
        <v>146.1</v>
      </c>
      <c r="AB281">
        <v>153.6</v>
      </c>
      <c r="AC281">
        <v>161.6</v>
      </c>
      <c r="AD281">
        <v>156.19999999999999</v>
      </c>
      <c r="AE281">
        <v>154.5</v>
      </c>
      <c r="AF281">
        <v>159.80000000000001</v>
      </c>
    </row>
    <row r="282" spans="1:32" x14ac:dyDescent="0.3">
      <c r="A282" t="s">
        <v>33</v>
      </c>
      <c r="B282">
        <v>2020</v>
      </c>
      <c r="C282" t="s">
        <v>44</v>
      </c>
      <c r="D282" t="str">
        <f>CONCATENATE(All_India_Index_Upto_April23__1[[#This Row],[Month]],"-",All_India_Index_Upto_April23__1[[#This Row],[Year]])</f>
        <v>November-2020</v>
      </c>
      <c r="E282" t="str">
        <f>IF(All_India_Index_Upto_April23__1[[#This Row],[Year]]&lt;2019,"Pre-covid","Post-covid")</f>
        <v>Post-covid</v>
      </c>
      <c r="F282">
        <v>149.69999999999999</v>
      </c>
      <c r="G282">
        <v>195.5</v>
      </c>
      <c r="H282">
        <v>176.9</v>
      </c>
      <c r="I282">
        <v>153.9</v>
      </c>
      <c r="J282">
        <v>138</v>
      </c>
      <c r="K282">
        <v>150.5</v>
      </c>
      <c r="L282">
        <v>245.3</v>
      </c>
      <c r="M282">
        <v>158.69999999999999</v>
      </c>
      <c r="N282">
        <v>117.2</v>
      </c>
      <c r="O282">
        <v>161.4</v>
      </c>
      <c r="P282">
        <v>141.5</v>
      </c>
      <c r="Q282">
        <v>165.1</v>
      </c>
      <c r="R282">
        <v>167</v>
      </c>
      <c r="S282">
        <v>188.8</v>
      </c>
      <c r="T282">
        <v>151.1</v>
      </c>
      <c r="U282">
        <v>136.4</v>
      </c>
      <c r="V282">
        <v>148.80000000000001</v>
      </c>
      <c r="W282" t="s">
        <v>182</v>
      </c>
      <c r="X282">
        <v>137.30000000000001</v>
      </c>
      <c r="Y282">
        <v>145.1</v>
      </c>
      <c r="Z282">
        <v>152</v>
      </c>
      <c r="AA282">
        <v>135.19999999999999</v>
      </c>
      <c r="AB282">
        <v>144.4</v>
      </c>
      <c r="AC282">
        <v>156.4</v>
      </c>
      <c r="AD282">
        <v>157.9</v>
      </c>
      <c r="AE282">
        <v>146.6</v>
      </c>
      <c r="AF282">
        <v>156.69999999999999</v>
      </c>
    </row>
    <row r="283" spans="1:32" x14ac:dyDescent="0.3">
      <c r="A283" t="s">
        <v>34</v>
      </c>
      <c r="B283">
        <v>2020</v>
      </c>
      <c r="C283" t="s">
        <v>44</v>
      </c>
      <c r="D283" t="str">
        <f>CONCATENATE(All_India_Index_Upto_April23__1[[#This Row],[Month]],"-",All_India_Index_Upto_April23__1[[#This Row],[Year]])</f>
        <v>November-2020</v>
      </c>
      <c r="E283" t="str">
        <f>IF(All_India_Index_Upto_April23__1[[#This Row],[Year]]&lt;2019,"Pre-covid","Post-covid")</f>
        <v>Post-covid</v>
      </c>
      <c r="F283">
        <v>146.80000000000001</v>
      </c>
      <c r="G283">
        <v>191</v>
      </c>
      <c r="H283">
        <v>173.6</v>
      </c>
      <c r="I283">
        <v>153.80000000000001</v>
      </c>
      <c r="J283">
        <v>142.69999999999999</v>
      </c>
      <c r="K283">
        <v>148.4</v>
      </c>
      <c r="L283">
        <v>230</v>
      </c>
      <c r="M283">
        <v>156.80000000000001</v>
      </c>
      <c r="N283">
        <v>115.7</v>
      </c>
      <c r="O283">
        <v>161.80000000000001</v>
      </c>
      <c r="P283">
        <v>146.5</v>
      </c>
      <c r="Q283">
        <v>163.80000000000001</v>
      </c>
      <c r="R283">
        <v>164.7</v>
      </c>
      <c r="S283">
        <v>184.8</v>
      </c>
      <c r="T283">
        <v>154.30000000000001</v>
      </c>
      <c r="U283">
        <v>144.9</v>
      </c>
      <c r="V283">
        <v>152.80000000000001</v>
      </c>
      <c r="W283" t="s">
        <v>182</v>
      </c>
      <c r="X283">
        <v>143.6</v>
      </c>
      <c r="Y283">
        <v>149.19999999999999</v>
      </c>
      <c r="Z283">
        <v>157.19999999999999</v>
      </c>
      <c r="AA283">
        <v>140.4</v>
      </c>
      <c r="AB283">
        <v>148.4</v>
      </c>
      <c r="AC283">
        <v>158.6</v>
      </c>
      <c r="AD283">
        <v>156.9</v>
      </c>
      <c r="AE283">
        <v>150.69999999999999</v>
      </c>
      <c r="AF283">
        <v>158.4</v>
      </c>
    </row>
    <row r="284" spans="1:32" x14ac:dyDescent="0.3">
      <c r="A284" t="s">
        <v>30</v>
      </c>
      <c r="B284">
        <v>2020</v>
      </c>
      <c r="C284" t="s">
        <v>45</v>
      </c>
      <c r="D284" t="str">
        <f>CONCATENATE(All_India_Index_Upto_April23__1[[#This Row],[Month]],"-",All_India_Index_Upto_April23__1[[#This Row],[Year]])</f>
        <v>December-2020</v>
      </c>
      <c r="E284" t="str">
        <f>IF(All_India_Index_Upto_April23__1[[#This Row],[Year]]&lt;2019,"Pre-covid","Post-covid")</f>
        <v>Post-covid</v>
      </c>
      <c r="F284">
        <v>144.6</v>
      </c>
      <c r="G284">
        <v>188.5</v>
      </c>
      <c r="H284">
        <v>173.4</v>
      </c>
      <c r="I284">
        <v>154</v>
      </c>
      <c r="J284">
        <v>150</v>
      </c>
      <c r="K284">
        <v>145.9</v>
      </c>
      <c r="L284">
        <v>225.2</v>
      </c>
      <c r="M284">
        <v>159.5</v>
      </c>
      <c r="N284">
        <v>114.4</v>
      </c>
      <c r="O284">
        <v>163.5</v>
      </c>
      <c r="P284">
        <v>153.4</v>
      </c>
      <c r="Q284">
        <v>163.6</v>
      </c>
      <c r="R284">
        <v>164.5</v>
      </c>
      <c r="S284">
        <v>183.6</v>
      </c>
      <c r="T284">
        <v>157</v>
      </c>
      <c r="U284">
        <v>151.6</v>
      </c>
      <c r="V284">
        <v>156.30000000000001</v>
      </c>
      <c r="W284" s="36" t="s">
        <v>32</v>
      </c>
      <c r="X284">
        <v>148.69999999999999</v>
      </c>
      <c r="Y284">
        <v>153.4</v>
      </c>
      <c r="Z284">
        <v>161.6</v>
      </c>
      <c r="AA284">
        <v>146.4</v>
      </c>
      <c r="AB284">
        <v>153.9</v>
      </c>
      <c r="AC284">
        <v>162.9</v>
      </c>
      <c r="AD284">
        <v>156.6</v>
      </c>
      <c r="AE284">
        <v>155.19999999999999</v>
      </c>
      <c r="AF284">
        <v>160.69999999999999</v>
      </c>
    </row>
    <row r="285" spans="1:32" x14ac:dyDescent="0.3">
      <c r="A285" t="s">
        <v>33</v>
      </c>
      <c r="B285">
        <v>2020</v>
      </c>
      <c r="C285" t="s">
        <v>45</v>
      </c>
      <c r="D285" t="str">
        <f>CONCATENATE(All_India_Index_Upto_April23__1[[#This Row],[Month]],"-",All_India_Index_Upto_April23__1[[#This Row],[Year]])</f>
        <v>December-2020</v>
      </c>
      <c r="E285" t="str">
        <f>IF(All_India_Index_Upto_April23__1[[#This Row],[Year]]&lt;2019,"Pre-covid","Post-covid")</f>
        <v>Post-covid</v>
      </c>
      <c r="F285">
        <v>149</v>
      </c>
      <c r="G285">
        <v>195.7</v>
      </c>
      <c r="H285">
        <v>178.3</v>
      </c>
      <c r="I285">
        <v>154.19999999999999</v>
      </c>
      <c r="J285">
        <v>140.69999999999999</v>
      </c>
      <c r="K285">
        <v>149.69999999999999</v>
      </c>
      <c r="L285">
        <v>240.9</v>
      </c>
      <c r="M285">
        <v>161.5</v>
      </c>
      <c r="N285">
        <v>117.1</v>
      </c>
      <c r="O285">
        <v>161.9</v>
      </c>
      <c r="P285">
        <v>143.30000000000001</v>
      </c>
      <c r="Q285">
        <v>166.1</v>
      </c>
      <c r="R285">
        <v>167</v>
      </c>
      <c r="S285">
        <v>190.2</v>
      </c>
      <c r="T285">
        <v>151.9</v>
      </c>
      <c r="U285">
        <v>136.69999999999999</v>
      </c>
      <c r="V285">
        <v>149.6</v>
      </c>
      <c r="W285" t="s">
        <v>183</v>
      </c>
      <c r="X285">
        <v>137.9</v>
      </c>
      <c r="Y285">
        <v>145.5</v>
      </c>
      <c r="Z285">
        <v>152.9</v>
      </c>
      <c r="AA285">
        <v>135.5</v>
      </c>
      <c r="AB285">
        <v>144.30000000000001</v>
      </c>
      <c r="AC285">
        <v>156.9</v>
      </c>
      <c r="AD285">
        <v>157.9</v>
      </c>
      <c r="AE285">
        <v>146.9</v>
      </c>
      <c r="AF285">
        <v>156.9</v>
      </c>
    </row>
    <row r="286" spans="1:32" x14ac:dyDescent="0.3">
      <c r="A286" t="s">
        <v>34</v>
      </c>
      <c r="B286">
        <v>2020</v>
      </c>
      <c r="C286" t="s">
        <v>45</v>
      </c>
      <c r="D286" t="str">
        <f>CONCATENATE(All_India_Index_Upto_April23__1[[#This Row],[Month]],"-",All_India_Index_Upto_April23__1[[#This Row],[Year]])</f>
        <v>December-2020</v>
      </c>
      <c r="E286" t="str">
        <f>IF(All_India_Index_Upto_April23__1[[#This Row],[Year]]&lt;2019,"Pre-covid","Post-covid")</f>
        <v>Post-covid</v>
      </c>
      <c r="F286">
        <v>146</v>
      </c>
      <c r="G286">
        <v>191</v>
      </c>
      <c r="H286">
        <v>175.3</v>
      </c>
      <c r="I286">
        <v>154.1</v>
      </c>
      <c r="J286">
        <v>146.6</v>
      </c>
      <c r="K286">
        <v>147.69999999999999</v>
      </c>
      <c r="L286">
        <v>230.5</v>
      </c>
      <c r="M286">
        <v>160.19999999999999</v>
      </c>
      <c r="N286">
        <v>115.3</v>
      </c>
      <c r="O286">
        <v>163</v>
      </c>
      <c r="P286">
        <v>149.19999999999999</v>
      </c>
      <c r="Q286">
        <v>164.8</v>
      </c>
      <c r="R286">
        <v>165.4</v>
      </c>
      <c r="S286">
        <v>185.4</v>
      </c>
      <c r="T286">
        <v>155</v>
      </c>
      <c r="U286">
        <v>145.4</v>
      </c>
      <c r="V286">
        <v>153.6</v>
      </c>
      <c r="W286" t="s">
        <v>183</v>
      </c>
      <c r="X286">
        <v>144.6</v>
      </c>
      <c r="Y286">
        <v>149.69999999999999</v>
      </c>
      <c r="Z286">
        <v>158.30000000000001</v>
      </c>
      <c r="AA286">
        <v>140.69999999999999</v>
      </c>
      <c r="AB286">
        <v>148.5</v>
      </c>
      <c r="AC286">
        <v>159.4</v>
      </c>
      <c r="AD286">
        <v>157.1</v>
      </c>
      <c r="AE286">
        <v>151.19999999999999</v>
      </c>
      <c r="AF286">
        <v>158.9</v>
      </c>
    </row>
    <row r="287" spans="1:32" x14ac:dyDescent="0.3">
      <c r="A287" t="s">
        <v>30</v>
      </c>
      <c r="B287">
        <v>2021</v>
      </c>
      <c r="C287" t="s">
        <v>31</v>
      </c>
      <c r="D287" t="str">
        <f>CONCATENATE(All_India_Index_Upto_April23__1[[#This Row],[Month]],"-",All_India_Index_Upto_April23__1[[#This Row],[Year]])</f>
        <v>January-2021</v>
      </c>
      <c r="E287" t="str">
        <f>IF(All_India_Index_Upto_April23__1[[#This Row],[Year]]&lt;2019,"Pre-covid","Post-covid")</f>
        <v>Post-covid</v>
      </c>
      <c r="F287">
        <v>143.4</v>
      </c>
      <c r="G287">
        <v>187.5</v>
      </c>
      <c r="H287">
        <v>173.4</v>
      </c>
      <c r="I287">
        <v>154</v>
      </c>
      <c r="J287">
        <v>154.80000000000001</v>
      </c>
      <c r="K287">
        <v>147</v>
      </c>
      <c r="L287">
        <v>187.8</v>
      </c>
      <c r="M287">
        <v>159.5</v>
      </c>
      <c r="N287">
        <v>113.8</v>
      </c>
      <c r="O287">
        <v>164.5</v>
      </c>
      <c r="P287">
        <v>156.1</v>
      </c>
      <c r="Q287">
        <v>164.3</v>
      </c>
      <c r="R287">
        <v>159.6</v>
      </c>
      <c r="S287">
        <v>184.6</v>
      </c>
      <c r="T287">
        <v>157.5</v>
      </c>
      <c r="U287">
        <v>152.4</v>
      </c>
      <c r="V287">
        <v>156.80000000000001</v>
      </c>
      <c r="W287" s="36" t="s">
        <v>32</v>
      </c>
      <c r="X287">
        <v>150.9</v>
      </c>
      <c r="Y287">
        <v>153.9</v>
      </c>
      <c r="Z287">
        <v>162.5</v>
      </c>
      <c r="AA287">
        <v>147.5</v>
      </c>
      <c r="AB287">
        <v>155.1</v>
      </c>
      <c r="AC287">
        <v>163.5</v>
      </c>
      <c r="AD287">
        <v>156.19999999999999</v>
      </c>
      <c r="AE287">
        <v>155.9</v>
      </c>
      <c r="AF287">
        <v>158.5</v>
      </c>
    </row>
    <row r="288" spans="1:32" x14ac:dyDescent="0.3">
      <c r="A288" t="s">
        <v>33</v>
      </c>
      <c r="B288">
        <v>2021</v>
      </c>
      <c r="C288" t="s">
        <v>31</v>
      </c>
      <c r="D288" t="str">
        <f>CONCATENATE(All_India_Index_Upto_April23__1[[#This Row],[Month]],"-",All_India_Index_Upto_April23__1[[#This Row],[Year]])</f>
        <v>January-2021</v>
      </c>
      <c r="E288" t="str">
        <f>IF(All_India_Index_Upto_April23__1[[#This Row],[Year]]&lt;2019,"Pre-covid","Post-covid")</f>
        <v>Post-covid</v>
      </c>
      <c r="F288">
        <v>148</v>
      </c>
      <c r="G288">
        <v>194.8</v>
      </c>
      <c r="H288">
        <v>178.4</v>
      </c>
      <c r="I288">
        <v>154.4</v>
      </c>
      <c r="J288">
        <v>144.1</v>
      </c>
      <c r="K288">
        <v>152.6</v>
      </c>
      <c r="L288">
        <v>206.8</v>
      </c>
      <c r="M288">
        <v>162.1</v>
      </c>
      <c r="N288">
        <v>116.3</v>
      </c>
      <c r="O288">
        <v>163</v>
      </c>
      <c r="P288">
        <v>145.9</v>
      </c>
      <c r="Q288">
        <v>167.2</v>
      </c>
      <c r="R288">
        <v>163.4</v>
      </c>
      <c r="S288">
        <v>191.8</v>
      </c>
      <c r="T288">
        <v>152.5</v>
      </c>
      <c r="U288">
        <v>137.30000000000001</v>
      </c>
      <c r="V288">
        <v>150.19999999999999</v>
      </c>
      <c r="W288" t="s">
        <v>184</v>
      </c>
      <c r="X288">
        <v>142.9</v>
      </c>
      <c r="Y288">
        <v>145.69999999999999</v>
      </c>
      <c r="Z288">
        <v>154.1</v>
      </c>
      <c r="AA288">
        <v>136.9</v>
      </c>
      <c r="AB288">
        <v>145.4</v>
      </c>
      <c r="AC288">
        <v>156.1</v>
      </c>
      <c r="AD288">
        <v>157.69999999999999</v>
      </c>
      <c r="AE288">
        <v>147.6</v>
      </c>
      <c r="AF288">
        <v>156</v>
      </c>
    </row>
    <row r="289" spans="1:32" x14ac:dyDescent="0.3">
      <c r="A289" t="s">
        <v>34</v>
      </c>
      <c r="B289">
        <v>2021</v>
      </c>
      <c r="C289" t="s">
        <v>31</v>
      </c>
      <c r="D289" t="str">
        <f>CONCATENATE(All_India_Index_Upto_April23__1[[#This Row],[Month]],"-",All_India_Index_Upto_April23__1[[#This Row],[Year]])</f>
        <v>January-2021</v>
      </c>
      <c r="E289" t="str">
        <f>IF(All_India_Index_Upto_April23__1[[#This Row],[Year]]&lt;2019,"Pre-covid","Post-covid")</f>
        <v>Post-covid</v>
      </c>
      <c r="F289">
        <v>144.9</v>
      </c>
      <c r="G289">
        <v>190.1</v>
      </c>
      <c r="H289">
        <v>175.3</v>
      </c>
      <c r="I289">
        <v>154.1</v>
      </c>
      <c r="J289">
        <v>150.9</v>
      </c>
      <c r="K289">
        <v>149.6</v>
      </c>
      <c r="L289">
        <v>194.2</v>
      </c>
      <c r="M289">
        <v>160.4</v>
      </c>
      <c r="N289">
        <v>114.6</v>
      </c>
      <c r="O289">
        <v>164</v>
      </c>
      <c r="P289">
        <v>151.80000000000001</v>
      </c>
      <c r="Q289">
        <v>165.6</v>
      </c>
      <c r="R289">
        <v>161</v>
      </c>
      <c r="S289">
        <v>186.5</v>
      </c>
      <c r="T289">
        <v>155.5</v>
      </c>
      <c r="U289">
        <v>146.1</v>
      </c>
      <c r="V289">
        <v>154.19999999999999</v>
      </c>
      <c r="W289" t="s">
        <v>184</v>
      </c>
      <c r="X289">
        <v>147.9</v>
      </c>
      <c r="Y289">
        <v>150</v>
      </c>
      <c r="Z289">
        <v>159.30000000000001</v>
      </c>
      <c r="AA289">
        <v>141.9</v>
      </c>
      <c r="AB289">
        <v>149.6</v>
      </c>
      <c r="AC289">
        <v>159.19999999999999</v>
      </c>
      <c r="AD289">
        <v>156.80000000000001</v>
      </c>
      <c r="AE289">
        <v>151.9</v>
      </c>
      <c r="AF289">
        <v>157.30000000000001</v>
      </c>
    </row>
    <row r="290" spans="1:32" x14ac:dyDescent="0.3">
      <c r="A290" t="s">
        <v>30</v>
      </c>
      <c r="B290">
        <v>2021</v>
      </c>
      <c r="C290" t="s">
        <v>35</v>
      </c>
      <c r="D290" t="str">
        <f>CONCATENATE(All_India_Index_Upto_April23__1[[#This Row],[Month]],"-",All_India_Index_Upto_April23__1[[#This Row],[Year]])</f>
        <v>February-2021</v>
      </c>
      <c r="E290" t="str">
        <f>IF(All_India_Index_Upto_April23__1[[#This Row],[Year]]&lt;2019,"Pre-covid","Post-covid")</f>
        <v>Post-covid</v>
      </c>
      <c r="F290">
        <v>142.80000000000001</v>
      </c>
      <c r="G290">
        <v>184</v>
      </c>
      <c r="H290">
        <v>168</v>
      </c>
      <c r="I290">
        <v>154.4</v>
      </c>
      <c r="J290">
        <v>163</v>
      </c>
      <c r="K290">
        <v>147.80000000000001</v>
      </c>
      <c r="L290">
        <v>149.69999999999999</v>
      </c>
      <c r="M290">
        <v>158.30000000000001</v>
      </c>
      <c r="N290">
        <v>111.8</v>
      </c>
      <c r="O290">
        <v>165</v>
      </c>
      <c r="P290">
        <v>160</v>
      </c>
      <c r="Q290">
        <v>165.8</v>
      </c>
      <c r="R290">
        <v>154.69999999999999</v>
      </c>
      <c r="S290">
        <v>186.5</v>
      </c>
      <c r="T290">
        <v>159.1</v>
      </c>
      <c r="U290">
        <v>153.9</v>
      </c>
      <c r="V290">
        <v>158.4</v>
      </c>
      <c r="W290" s="36" t="s">
        <v>32</v>
      </c>
      <c r="X290">
        <v>154.4</v>
      </c>
      <c r="Y290">
        <v>154.80000000000001</v>
      </c>
      <c r="Z290">
        <v>164.3</v>
      </c>
      <c r="AA290">
        <v>150.19999999999999</v>
      </c>
      <c r="AB290">
        <v>157</v>
      </c>
      <c r="AC290">
        <v>163.6</v>
      </c>
      <c r="AD290">
        <v>155.19999999999999</v>
      </c>
      <c r="AE290">
        <v>157.19999999999999</v>
      </c>
      <c r="AF290">
        <v>156.69999999999999</v>
      </c>
    </row>
    <row r="291" spans="1:32" x14ac:dyDescent="0.3">
      <c r="A291" t="s">
        <v>33</v>
      </c>
      <c r="B291">
        <v>2021</v>
      </c>
      <c r="C291" t="s">
        <v>35</v>
      </c>
      <c r="D291" t="str">
        <f>CONCATENATE(All_India_Index_Upto_April23__1[[#This Row],[Month]],"-",All_India_Index_Upto_April23__1[[#This Row],[Year]])</f>
        <v>February-2021</v>
      </c>
      <c r="E291" t="str">
        <f>IF(All_India_Index_Upto_April23__1[[#This Row],[Year]]&lt;2019,"Pre-covid","Post-covid")</f>
        <v>Post-covid</v>
      </c>
      <c r="F291">
        <v>147.6</v>
      </c>
      <c r="G291">
        <v>191.2</v>
      </c>
      <c r="H291">
        <v>169.9</v>
      </c>
      <c r="I291">
        <v>155.1</v>
      </c>
      <c r="J291">
        <v>151.4</v>
      </c>
      <c r="K291">
        <v>154</v>
      </c>
      <c r="L291">
        <v>180.2</v>
      </c>
      <c r="M291">
        <v>159.80000000000001</v>
      </c>
      <c r="N291">
        <v>114.9</v>
      </c>
      <c r="O291">
        <v>162.5</v>
      </c>
      <c r="P291">
        <v>149.19999999999999</v>
      </c>
      <c r="Q291">
        <v>169.4</v>
      </c>
      <c r="R291">
        <v>160.80000000000001</v>
      </c>
      <c r="S291">
        <v>193.3</v>
      </c>
      <c r="T291">
        <v>154.19999999999999</v>
      </c>
      <c r="U291">
        <v>138.19999999999999</v>
      </c>
      <c r="V291">
        <v>151.80000000000001</v>
      </c>
      <c r="W291" t="s">
        <v>185</v>
      </c>
      <c r="X291">
        <v>149.1</v>
      </c>
      <c r="Y291">
        <v>146.5</v>
      </c>
      <c r="Z291">
        <v>156.30000000000001</v>
      </c>
      <c r="AA291">
        <v>140.5</v>
      </c>
      <c r="AB291">
        <v>147.30000000000001</v>
      </c>
      <c r="AC291">
        <v>156.6</v>
      </c>
      <c r="AD291">
        <v>156.69999999999999</v>
      </c>
      <c r="AE291">
        <v>149.30000000000001</v>
      </c>
      <c r="AF291">
        <v>156.5</v>
      </c>
    </row>
    <row r="292" spans="1:32" x14ac:dyDescent="0.3">
      <c r="A292" t="s">
        <v>34</v>
      </c>
      <c r="B292">
        <v>2021</v>
      </c>
      <c r="C292" t="s">
        <v>35</v>
      </c>
      <c r="D292" t="str">
        <f>CONCATENATE(All_India_Index_Upto_April23__1[[#This Row],[Month]],"-",All_India_Index_Upto_April23__1[[#This Row],[Year]])</f>
        <v>February-2021</v>
      </c>
      <c r="E292" t="str">
        <f>IF(All_India_Index_Upto_April23__1[[#This Row],[Year]]&lt;2019,"Pre-covid","Post-covid")</f>
        <v>Post-covid</v>
      </c>
      <c r="F292">
        <v>144.30000000000001</v>
      </c>
      <c r="G292">
        <v>186.5</v>
      </c>
      <c r="H292">
        <v>168.7</v>
      </c>
      <c r="I292">
        <v>154.69999999999999</v>
      </c>
      <c r="J292">
        <v>158.69999999999999</v>
      </c>
      <c r="K292">
        <v>150.69999999999999</v>
      </c>
      <c r="L292">
        <v>160</v>
      </c>
      <c r="M292">
        <v>158.80000000000001</v>
      </c>
      <c r="N292">
        <v>112.8</v>
      </c>
      <c r="O292">
        <v>164.2</v>
      </c>
      <c r="P292">
        <v>155.5</v>
      </c>
      <c r="Q292">
        <v>167.5</v>
      </c>
      <c r="R292">
        <v>156.9</v>
      </c>
      <c r="S292">
        <v>188.3</v>
      </c>
      <c r="T292">
        <v>157.19999999999999</v>
      </c>
      <c r="U292">
        <v>147.4</v>
      </c>
      <c r="V292">
        <v>155.80000000000001</v>
      </c>
      <c r="W292" t="s">
        <v>185</v>
      </c>
      <c r="X292">
        <v>152.4</v>
      </c>
      <c r="Y292">
        <v>150.9</v>
      </c>
      <c r="Z292">
        <v>161.30000000000001</v>
      </c>
      <c r="AA292">
        <v>145.1</v>
      </c>
      <c r="AB292">
        <v>151.5</v>
      </c>
      <c r="AC292">
        <v>159.5</v>
      </c>
      <c r="AD292">
        <v>155.80000000000001</v>
      </c>
      <c r="AE292">
        <v>153.4</v>
      </c>
      <c r="AF292">
        <v>156.6</v>
      </c>
    </row>
    <row r="293" spans="1:32" x14ac:dyDescent="0.3">
      <c r="A293" t="s">
        <v>30</v>
      </c>
      <c r="B293">
        <v>2021</v>
      </c>
      <c r="C293" t="s">
        <v>36</v>
      </c>
      <c r="D293" t="str">
        <f>CONCATENATE(All_India_Index_Upto_April23__1[[#This Row],[Month]],"-",All_India_Index_Upto_April23__1[[#This Row],[Year]])</f>
        <v>March-2021</v>
      </c>
      <c r="E293" t="str">
        <f>IF(All_India_Index_Upto_April23__1[[#This Row],[Year]]&lt;2019,"Pre-covid","Post-covid")</f>
        <v>Post-covid</v>
      </c>
      <c r="F293">
        <v>142.5</v>
      </c>
      <c r="G293">
        <v>189.4</v>
      </c>
      <c r="H293">
        <v>163.19999999999999</v>
      </c>
      <c r="I293">
        <v>154.5</v>
      </c>
      <c r="J293">
        <v>168.2</v>
      </c>
      <c r="K293">
        <v>150.5</v>
      </c>
      <c r="L293">
        <v>141</v>
      </c>
      <c r="M293">
        <v>159.19999999999999</v>
      </c>
      <c r="N293">
        <v>111.7</v>
      </c>
      <c r="O293">
        <v>164</v>
      </c>
      <c r="P293">
        <v>160.6</v>
      </c>
      <c r="Q293">
        <v>166.4</v>
      </c>
      <c r="R293">
        <v>154.5</v>
      </c>
      <c r="S293">
        <v>186.1</v>
      </c>
      <c r="T293">
        <v>159.6</v>
      </c>
      <c r="U293">
        <v>154.4</v>
      </c>
      <c r="V293">
        <v>158.9</v>
      </c>
      <c r="W293" s="36" t="s">
        <v>46</v>
      </c>
      <c r="X293">
        <v>156</v>
      </c>
      <c r="Y293">
        <v>154.80000000000001</v>
      </c>
      <c r="Z293">
        <v>164.6</v>
      </c>
      <c r="AA293">
        <v>151.30000000000001</v>
      </c>
      <c r="AB293">
        <v>157.80000000000001</v>
      </c>
      <c r="AC293">
        <v>163.80000000000001</v>
      </c>
      <c r="AD293">
        <v>153.1</v>
      </c>
      <c r="AE293">
        <v>157.30000000000001</v>
      </c>
      <c r="AF293">
        <v>156.69999999999999</v>
      </c>
    </row>
    <row r="294" spans="1:32" x14ac:dyDescent="0.3">
      <c r="A294" t="s">
        <v>33</v>
      </c>
      <c r="B294">
        <v>2021</v>
      </c>
      <c r="C294" t="s">
        <v>36</v>
      </c>
      <c r="D294" t="str">
        <f>CONCATENATE(All_India_Index_Upto_April23__1[[#This Row],[Month]],"-",All_India_Index_Upto_April23__1[[#This Row],[Year]])</f>
        <v>March-2021</v>
      </c>
      <c r="E294" t="str">
        <f>IF(All_India_Index_Upto_April23__1[[#This Row],[Year]]&lt;2019,"Pre-covid","Post-covid")</f>
        <v>Post-covid</v>
      </c>
      <c r="F294">
        <v>147.5</v>
      </c>
      <c r="G294">
        <v>197.5</v>
      </c>
      <c r="H294">
        <v>164.7</v>
      </c>
      <c r="I294">
        <v>155.6</v>
      </c>
      <c r="J294">
        <v>156.4</v>
      </c>
      <c r="K294">
        <v>157.30000000000001</v>
      </c>
      <c r="L294">
        <v>166.1</v>
      </c>
      <c r="M294">
        <v>161.1</v>
      </c>
      <c r="N294">
        <v>114.3</v>
      </c>
      <c r="O294">
        <v>162.6</v>
      </c>
      <c r="P294">
        <v>150.69999999999999</v>
      </c>
      <c r="Q294">
        <v>170.3</v>
      </c>
      <c r="R294">
        <v>160.4</v>
      </c>
      <c r="S294">
        <v>193.5</v>
      </c>
      <c r="T294">
        <v>155.1</v>
      </c>
      <c r="U294">
        <v>138.69999999999999</v>
      </c>
      <c r="V294">
        <v>152.6</v>
      </c>
      <c r="W294" t="s">
        <v>186</v>
      </c>
      <c r="X294">
        <v>154.80000000000001</v>
      </c>
      <c r="Y294">
        <v>147.19999999999999</v>
      </c>
      <c r="Z294">
        <v>156.9</v>
      </c>
      <c r="AA294">
        <v>141.69999999999999</v>
      </c>
      <c r="AB294">
        <v>148.6</v>
      </c>
      <c r="AC294">
        <v>157.6</v>
      </c>
      <c r="AD294">
        <v>154.9</v>
      </c>
      <c r="AE294">
        <v>150</v>
      </c>
      <c r="AF294">
        <v>156.9</v>
      </c>
    </row>
    <row r="295" spans="1:32" x14ac:dyDescent="0.3">
      <c r="A295" t="s">
        <v>34</v>
      </c>
      <c r="B295">
        <v>2021</v>
      </c>
      <c r="C295" t="s">
        <v>36</v>
      </c>
      <c r="D295" t="str">
        <f>CONCATENATE(All_India_Index_Upto_April23__1[[#This Row],[Month]],"-",All_India_Index_Upto_April23__1[[#This Row],[Year]])</f>
        <v>March-2021</v>
      </c>
      <c r="E295" t="str">
        <f>IF(All_India_Index_Upto_April23__1[[#This Row],[Year]]&lt;2019,"Pre-covid","Post-covid")</f>
        <v>Post-covid</v>
      </c>
      <c r="F295">
        <v>144.1</v>
      </c>
      <c r="G295">
        <v>192.2</v>
      </c>
      <c r="H295">
        <v>163.80000000000001</v>
      </c>
      <c r="I295">
        <v>154.9</v>
      </c>
      <c r="J295">
        <v>163.9</v>
      </c>
      <c r="K295">
        <v>153.69999999999999</v>
      </c>
      <c r="L295">
        <v>149.5</v>
      </c>
      <c r="M295">
        <v>159.80000000000001</v>
      </c>
      <c r="N295">
        <v>112.6</v>
      </c>
      <c r="O295">
        <v>163.5</v>
      </c>
      <c r="P295">
        <v>156.5</v>
      </c>
      <c r="Q295">
        <v>168.2</v>
      </c>
      <c r="R295">
        <v>156.69999999999999</v>
      </c>
      <c r="S295">
        <v>188.1</v>
      </c>
      <c r="T295">
        <v>157.80000000000001</v>
      </c>
      <c r="U295">
        <v>147.9</v>
      </c>
      <c r="V295">
        <v>156.4</v>
      </c>
      <c r="W295" t="s">
        <v>186</v>
      </c>
      <c r="X295">
        <v>155.5</v>
      </c>
      <c r="Y295">
        <v>151.19999999999999</v>
      </c>
      <c r="Z295">
        <v>161.69999999999999</v>
      </c>
      <c r="AA295">
        <v>146.19999999999999</v>
      </c>
      <c r="AB295">
        <v>152.6</v>
      </c>
      <c r="AC295">
        <v>160.19999999999999</v>
      </c>
      <c r="AD295">
        <v>153.80000000000001</v>
      </c>
      <c r="AE295">
        <v>153.80000000000001</v>
      </c>
      <c r="AF295">
        <v>156.80000000000001</v>
      </c>
    </row>
    <row r="296" spans="1:32" x14ac:dyDescent="0.3">
      <c r="A296" t="s">
        <v>30</v>
      </c>
      <c r="B296">
        <v>2021</v>
      </c>
      <c r="C296" t="s">
        <v>37</v>
      </c>
      <c r="D296" t="str">
        <f>CONCATENATE(All_India_Index_Upto_April23__1[[#This Row],[Month]],"-",All_India_Index_Upto_April23__1[[#This Row],[Year]])</f>
        <v>April-2021</v>
      </c>
      <c r="E296" t="str">
        <f>IF(All_India_Index_Upto_April23__1[[#This Row],[Year]]&lt;2019,"Pre-covid","Post-covid")</f>
        <v>Post-covid</v>
      </c>
      <c r="F296">
        <v>142.69999999999999</v>
      </c>
      <c r="G296">
        <v>195.5</v>
      </c>
      <c r="H296">
        <v>163.4</v>
      </c>
      <c r="I296">
        <v>155</v>
      </c>
      <c r="J296">
        <v>175.2</v>
      </c>
      <c r="K296">
        <v>160.6</v>
      </c>
      <c r="L296">
        <v>135.1</v>
      </c>
      <c r="M296">
        <v>161.1</v>
      </c>
      <c r="N296">
        <v>112.2</v>
      </c>
      <c r="O296">
        <v>164.4</v>
      </c>
      <c r="P296">
        <v>161.9</v>
      </c>
      <c r="Q296">
        <v>166.8</v>
      </c>
      <c r="R296">
        <v>155.6</v>
      </c>
      <c r="S296">
        <v>186.8</v>
      </c>
      <c r="T296">
        <v>160.69999999999999</v>
      </c>
      <c r="U296">
        <v>155.1</v>
      </c>
      <c r="V296">
        <v>159.9</v>
      </c>
      <c r="W296" s="36" t="s">
        <v>46</v>
      </c>
      <c r="X296">
        <v>156</v>
      </c>
      <c r="Y296">
        <v>155.5</v>
      </c>
      <c r="Z296">
        <v>165.3</v>
      </c>
      <c r="AA296">
        <v>151.69999999999999</v>
      </c>
      <c r="AB296">
        <v>158.6</v>
      </c>
      <c r="AC296">
        <v>164.1</v>
      </c>
      <c r="AD296">
        <v>154.6</v>
      </c>
      <c r="AE296">
        <v>158</v>
      </c>
      <c r="AF296">
        <v>157.6</v>
      </c>
    </row>
    <row r="297" spans="1:32" x14ac:dyDescent="0.3">
      <c r="A297" t="s">
        <v>33</v>
      </c>
      <c r="B297">
        <v>2021</v>
      </c>
      <c r="C297" t="s">
        <v>37</v>
      </c>
      <c r="D297" t="str">
        <f>CONCATENATE(All_India_Index_Upto_April23__1[[#This Row],[Month]],"-",All_India_Index_Upto_April23__1[[#This Row],[Year]])</f>
        <v>April-2021</v>
      </c>
      <c r="E297" t="str">
        <f>IF(All_India_Index_Upto_April23__1[[#This Row],[Year]]&lt;2019,"Pre-covid","Post-covid")</f>
        <v>Post-covid</v>
      </c>
      <c r="F297">
        <v>147.6</v>
      </c>
      <c r="G297">
        <v>202.5</v>
      </c>
      <c r="H297">
        <v>166.4</v>
      </c>
      <c r="I297">
        <v>156</v>
      </c>
      <c r="J297">
        <v>161.4</v>
      </c>
      <c r="K297">
        <v>168.8</v>
      </c>
      <c r="L297">
        <v>161.6</v>
      </c>
      <c r="M297">
        <v>162.80000000000001</v>
      </c>
      <c r="N297">
        <v>114.8</v>
      </c>
      <c r="O297">
        <v>162.80000000000001</v>
      </c>
      <c r="P297">
        <v>151.5</v>
      </c>
      <c r="Q297">
        <v>171.4</v>
      </c>
      <c r="R297">
        <v>162</v>
      </c>
      <c r="S297">
        <v>194.4</v>
      </c>
      <c r="T297">
        <v>155.9</v>
      </c>
      <c r="U297">
        <v>139.30000000000001</v>
      </c>
      <c r="V297">
        <v>153.4</v>
      </c>
      <c r="W297" t="s">
        <v>187</v>
      </c>
      <c r="X297">
        <v>154.9</v>
      </c>
      <c r="Y297">
        <v>147.6</v>
      </c>
      <c r="Z297">
        <v>157.5</v>
      </c>
      <c r="AA297">
        <v>142.1</v>
      </c>
      <c r="AB297">
        <v>149.1</v>
      </c>
      <c r="AC297">
        <v>157.6</v>
      </c>
      <c r="AD297">
        <v>156.6</v>
      </c>
      <c r="AE297">
        <v>150.5</v>
      </c>
      <c r="AF297">
        <v>158</v>
      </c>
    </row>
    <row r="298" spans="1:32" x14ac:dyDescent="0.3">
      <c r="A298" t="s">
        <v>34</v>
      </c>
      <c r="B298">
        <v>2021</v>
      </c>
      <c r="C298" t="s">
        <v>37</v>
      </c>
      <c r="D298" t="str">
        <f>CONCATENATE(All_India_Index_Upto_April23__1[[#This Row],[Month]],"-",All_India_Index_Upto_April23__1[[#This Row],[Year]])</f>
        <v>April-2021</v>
      </c>
      <c r="E298" t="str">
        <f>IF(All_India_Index_Upto_April23__1[[#This Row],[Year]]&lt;2019,"Pre-covid","Post-covid")</f>
        <v>Post-covid</v>
      </c>
      <c r="F298">
        <v>144.30000000000001</v>
      </c>
      <c r="G298">
        <v>198</v>
      </c>
      <c r="H298">
        <v>164.6</v>
      </c>
      <c r="I298">
        <v>155.4</v>
      </c>
      <c r="J298">
        <v>170.1</v>
      </c>
      <c r="K298">
        <v>164.4</v>
      </c>
      <c r="L298">
        <v>144.1</v>
      </c>
      <c r="M298">
        <v>161.69999999999999</v>
      </c>
      <c r="N298">
        <v>113.1</v>
      </c>
      <c r="O298">
        <v>163.9</v>
      </c>
      <c r="P298">
        <v>157.6</v>
      </c>
      <c r="Q298">
        <v>168.9</v>
      </c>
      <c r="R298">
        <v>158</v>
      </c>
      <c r="S298">
        <v>188.8</v>
      </c>
      <c r="T298">
        <v>158.80000000000001</v>
      </c>
      <c r="U298">
        <v>148.5</v>
      </c>
      <c r="V298">
        <v>157.30000000000001</v>
      </c>
      <c r="W298" t="s">
        <v>187</v>
      </c>
      <c r="X298">
        <v>155.6</v>
      </c>
      <c r="Y298">
        <v>151.80000000000001</v>
      </c>
      <c r="Z298">
        <v>162.30000000000001</v>
      </c>
      <c r="AA298">
        <v>146.6</v>
      </c>
      <c r="AB298">
        <v>153.19999999999999</v>
      </c>
      <c r="AC298">
        <v>160.30000000000001</v>
      </c>
      <c r="AD298">
        <v>155.4</v>
      </c>
      <c r="AE298">
        <v>154.4</v>
      </c>
      <c r="AF298">
        <v>157.80000000000001</v>
      </c>
    </row>
    <row r="299" spans="1:32" x14ac:dyDescent="0.3">
      <c r="A299" t="s">
        <v>30</v>
      </c>
      <c r="B299">
        <v>2021</v>
      </c>
      <c r="C299" t="s">
        <v>38</v>
      </c>
      <c r="D299" t="str">
        <f>CONCATENATE(All_India_Index_Upto_April23__1[[#This Row],[Month]],"-",All_India_Index_Upto_April23__1[[#This Row],[Year]])</f>
        <v>May-2021</v>
      </c>
      <c r="E299" t="str">
        <f>IF(All_India_Index_Upto_April23__1[[#This Row],[Year]]&lt;2019,"Pre-covid","Post-covid")</f>
        <v>Post-covid</v>
      </c>
      <c r="F299">
        <v>145.1</v>
      </c>
      <c r="G299">
        <v>198.5</v>
      </c>
      <c r="H299">
        <v>168.6</v>
      </c>
      <c r="I299">
        <v>155.80000000000001</v>
      </c>
      <c r="J299">
        <v>184.4</v>
      </c>
      <c r="K299">
        <v>162.30000000000001</v>
      </c>
      <c r="L299">
        <v>138.4</v>
      </c>
      <c r="M299">
        <v>165.1</v>
      </c>
      <c r="N299">
        <v>114.3</v>
      </c>
      <c r="O299">
        <v>169.7</v>
      </c>
      <c r="P299">
        <v>164.6</v>
      </c>
      <c r="Q299">
        <v>169.8</v>
      </c>
      <c r="R299">
        <v>158.69999999999999</v>
      </c>
      <c r="S299">
        <v>189.6</v>
      </c>
      <c r="T299">
        <v>165.3</v>
      </c>
      <c r="U299">
        <v>160.6</v>
      </c>
      <c r="V299">
        <v>164.5</v>
      </c>
      <c r="W299" s="36" t="s">
        <v>32</v>
      </c>
      <c r="X299">
        <v>161.69999999999999</v>
      </c>
      <c r="Y299">
        <v>158.80000000000001</v>
      </c>
      <c r="Z299">
        <v>169.1</v>
      </c>
      <c r="AA299">
        <v>153.19999999999999</v>
      </c>
      <c r="AB299">
        <v>160</v>
      </c>
      <c r="AC299">
        <v>167.6</v>
      </c>
      <c r="AD299">
        <v>159.30000000000001</v>
      </c>
      <c r="AE299">
        <v>161.1</v>
      </c>
      <c r="AF299">
        <v>161.1</v>
      </c>
    </row>
    <row r="300" spans="1:32" x14ac:dyDescent="0.3">
      <c r="A300" t="s">
        <v>33</v>
      </c>
      <c r="B300">
        <v>2021</v>
      </c>
      <c r="C300" t="s">
        <v>38</v>
      </c>
      <c r="D300" t="str">
        <f>CONCATENATE(All_India_Index_Upto_April23__1[[#This Row],[Month]],"-",All_India_Index_Upto_April23__1[[#This Row],[Year]])</f>
        <v>May-2021</v>
      </c>
      <c r="E300" t="str">
        <f>IF(All_India_Index_Upto_April23__1[[#This Row],[Year]]&lt;2019,"Pre-covid","Post-covid")</f>
        <v>Post-covid</v>
      </c>
      <c r="F300">
        <v>148.80000000000001</v>
      </c>
      <c r="G300">
        <v>204.3</v>
      </c>
      <c r="H300">
        <v>173</v>
      </c>
      <c r="I300">
        <v>156.5</v>
      </c>
      <c r="J300">
        <v>168.8</v>
      </c>
      <c r="K300">
        <v>172.5</v>
      </c>
      <c r="L300">
        <v>166.5</v>
      </c>
      <c r="M300">
        <v>165.9</v>
      </c>
      <c r="N300">
        <v>115.9</v>
      </c>
      <c r="O300">
        <v>165.2</v>
      </c>
      <c r="P300">
        <v>152</v>
      </c>
      <c r="Q300">
        <v>171.1</v>
      </c>
      <c r="R300">
        <v>164.2</v>
      </c>
      <c r="S300">
        <v>198.2</v>
      </c>
      <c r="T300">
        <v>156.5</v>
      </c>
      <c r="U300">
        <v>140.19999999999999</v>
      </c>
      <c r="V300">
        <v>154.1</v>
      </c>
      <c r="W300" t="s">
        <v>188</v>
      </c>
      <c r="X300">
        <v>155.5</v>
      </c>
      <c r="Y300">
        <v>150.1</v>
      </c>
      <c r="Z300">
        <v>160.4</v>
      </c>
      <c r="AA300">
        <v>145</v>
      </c>
      <c r="AB300">
        <v>152.6</v>
      </c>
      <c r="AC300">
        <v>156.6</v>
      </c>
      <c r="AD300">
        <v>157.5</v>
      </c>
      <c r="AE300">
        <v>152.30000000000001</v>
      </c>
      <c r="AF300">
        <v>159.5</v>
      </c>
    </row>
    <row r="301" spans="1:32" x14ac:dyDescent="0.3">
      <c r="A301" t="s">
        <v>34</v>
      </c>
      <c r="B301">
        <v>2021</v>
      </c>
      <c r="C301" t="s">
        <v>38</v>
      </c>
      <c r="D301" t="str">
        <f>CONCATENATE(All_India_Index_Upto_April23__1[[#This Row],[Month]],"-",All_India_Index_Upto_April23__1[[#This Row],[Year]])</f>
        <v>May-2021</v>
      </c>
      <c r="E301" t="str">
        <f>IF(All_India_Index_Upto_April23__1[[#This Row],[Year]]&lt;2019,"Pre-covid","Post-covid")</f>
        <v>Post-covid</v>
      </c>
      <c r="F301">
        <v>146.30000000000001</v>
      </c>
      <c r="G301">
        <v>200.5</v>
      </c>
      <c r="H301">
        <v>170.3</v>
      </c>
      <c r="I301">
        <v>156.1</v>
      </c>
      <c r="J301">
        <v>178.7</v>
      </c>
      <c r="K301">
        <v>167.1</v>
      </c>
      <c r="L301">
        <v>147.9</v>
      </c>
      <c r="M301">
        <v>165.4</v>
      </c>
      <c r="N301">
        <v>114.8</v>
      </c>
      <c r="O301">
        <v>168.2</v>
      </c>
      <c r="P301">
        <v>159.30000000000001</v>
      </c>
      <c r="Q301">
        <v>170.4</v>
      </c>
      <c r="R301">
        <v>160.69999999999999</v>
      </c>
      <c r="S301">
        <v>191.9</v>
      </c>
      <c r="T301">
        <v>161.80000000000001</v>
      </c>
      <c r="U301">
        <v>152.1</v>
      </c>
      <c r="V301">
        <v>160.4</v>
      </c>
      <c r="W301" t="s">
        <v>188</v>
      </c>
      <c r="X301">
        <v>159.4</v>
      </c>
      <c r="Y301">
        <v>154.69999999999999</v>
      </c>
      <c r="Z301">
        <v>165.8</v>
      </c>
      <c r="AA301">
        <v>148.9</v>
      </c>
      <c r="AB301">
        <v>155.80000000000001</v>
      </c>
      <c r="AC301">
        <v>161.19999999999999</v>
      </c>
      <c r="AD301">
        <v>158.6</v>
      </c>
      <c r="AE301">
        <v>156.80000000000001</v>
      </c>
      <c r="AF301">
        <v>160.4</v>
      </c>
    </row>
    <row r="302" spans="1:32" x14ac:dyDescent="0.3">
      <c r="A302" t="s">
        <v>30</v>
      </c>
      <c r="B302">
        <v>2021</v>
      </c>
      <c r="C302" t="s">
        <v>39</v>
      </c>
      <c r="D302" t="str">
        <f>CONCATENATE(All_India_Index_Upto_April23__1[[#This Row],[Month]],"-",All_India_Index_Upto_April23__1[[#This Row],[Year]])</f>
        <v>June-2021</v>
      </c>
      <c r="E302" t="str">
        <f>IF(All_India_Index_Upto_April23__1[[#This Row],[Year]]&lt;2019,"Pre-covid","Post-covid")</f>
        <v>Post-covid</v>
      </c>
      <c r="F302">
        <v>145.6</v>
      </c>
      <c r="G302">
        <v>200.1</v>
      </c>
      <c r="H302">
        <v>179.3</v>
      </c>
      <c r="I302">
        <v>156.1</v>
      </c>
      <c r="J302">
        <v>190.4</v>
      </c>
      <c r="K302">
        <v>158.6</v>
      </c>
      <c r="L302">
        <v>144.69999999999999</v>
      </c>
      <c r="M302">
        <v>165.5</v>
      </c>
      <c r="N302">
        <v>114.6</v>
      </c>
      <c r="O302">
        <v>170</v>
      </c>
      <c r="P302">
        <v>165.5</v>
      </c>
      <c r="Q302">
        <v>171.7</v>
      </c>
      <c r="R302">
        <v>160.5</v>
      </c>
      <c r="S302">
        <v>189.1</v>
      </c>
      <c r="T302">
        <v>165.3</v>
      </c>
      <c r="U302">
        <v>159.9</v>
      </c>
      <c r="V302">
        <v>164.6</v>
      </c>
      <c r="W302" s="36" t="s">
        <v>32</v>
      </c>
      <c r="X302">
        <v>162.1</v>
      </c>
      <c r="Y302">
        <v>159.19999999999999</v>
      </c>
      <c r="Z302">
        <v>169.7</v>
      </c>
      <c r="AA302">
        <v>154.19999999999999</v>
      </c>
      <c r="AB302">
        <v>160.4</v>
      </c>
      <c r="AC302">
        <v>166.8</v>
      </c>
      <c r="AD302">
        <v>159.4</v>
      </c>
      <c r="AE302">
        <v>161.5</v>
      </c>
      <c r="AF302">
        <v>162.1</v>
      </c>
    </row>
    <row r="303" spans="1:32" x14ac:dyDescent="0.3">
      <c r="A303" t="s">
        <v>33</v>
      </c>
      <c r="B303">
        <v>2021</v>
      </c>
      <c r="C303" t="s">
        <v>39</v>
      </c>
      <c r="D303" t="str">
        <f>CONCATENATE(All_India_Index_Upto_April23__1[[#This Row],[Month]],"-",All_India_Index_Upto_April23__1[[#This Row],[Year]])</f>
        <v>June-2021</v>
      </c>
      <c r="E303" t="str">
        <f>IF(All_India_Index_Upto_April23__1[[#This Row],[Year]]&lt;2019,"Pre-covid","Post-covid")</f>
        <v>Post-covid</v>
      </c>
      <c r="F303">
        <v>149.19999999999999</v>
      </c>
      <c r="G303">
        <v>205.5</v>
      </c>
      <c r="H303">
        <v>182.8</v>
      </c>
      <c r="I303">
        <v>156.5</v>
      </c>
      <c r="J303">
        <v>172.2</v>
      </c>
      <c r="K303">
        <v>171.5</v>
      </c>
      <c r="L303">
        <v>176.2</v>
      </c>
      <c r="M303">
        <v>166.9</v>
      </c>
      <c r="N303">
        <v>116.1</v>
      </c>
      <c r="O303">
        <v>165.5</v>
      </c>
      <c r="P303">
        <v>152.30000000000001</v>
      </c>
      <c r="Q303">
        <v>173.3</v>
      </c>
      <c r="R303">
        <v>166.2</v>
      </c>
      <c r="S303">
        <v>195.6</v>
      </c>
      <c r="T303">
        <v>157.30000000000001</v>
      </c>
      <c r="U303">
        <v>140.5</v>
      </c>
      <c r="V303">
        <v>154.80000000000001</v>
      </c>
      <c r="W303" t="s">
        <v>189</v>
      </c>
      <c r="X303">
        <v>156.1</v>
      </c>
      <c r="Y303">
        <v>149.80000000000001</v>
      </c>
      <c r="Z303">
        <v>160.80000000000001</v>
      </c>
      <c r="AA303">
        <v>147.5</v>
      </c>
      <c r="AB303">
        <v>150.69999999999999</v>
      </c>
      <c r="AC303">
        <v>158.1</v>
      </c>
      <c r="AD303">
        <v>158</v>
      </c>
      <c r="AE303">
        <v>153.4</v>
      </c>
      <c r="AF303">
        <v>160.4</v>
      </c>
    </row>
    <row r="304" spans="1:32" x14ac:dyDescent="0.3">
      <c r="A304" t="s">
        <v>34</v>
      </c>
      <c r="B304">
        <v>2021</v>
      </c>
      <c r="C304" t="s">
        <v>39</v>
      </c>
      <c r="D304" t="str">
        <f>CONCATENATE(All_India_Index_Upto_April23__1[[#This Row],[Month]],"-",All_India_Index_Upto_April23__1[[#This Row],[Year]])</f>
        <v>June-2021</v>
      </c>
      <c r="E304" t="str">
        <f>IF(All_India_Index_Upto_April23__1[[#This Row],[Year]]&lt;2019,"Pre-covid","Post-covid")</f>
        <v>Post-covid</v>
      </c>
      <c r="F304">
        <v>146.69999999999999</v>
      </c>
      <c r="G304">
        <v>202</v>
      </c>
      <c r="H304">
        <v>180.7</v>
      </c>
      <c r="I304">
        <v>156.19999999999999</v>
      </c>
      <c r="J304">
        <v>183.7</v>
      </c>
      <c r="K304">
        <v>164.6</v>
      </c>
      <c r="L304">
        <v>155.4</v>
      </c>
      <c r="M304">
        <v>166</v>
      </c>
      <c r="N304">
        <v>115.1</v>
      </c>
      <c r="O304">
        <v>168.5</v>
      </c>
      <c r="P304">
        <v>160</v>
      </c>
      <c r="Q304">
        <v>172.4</v>
      </c>
      <c r="R304">
        <v>162.6</v>
      </c>
      <c r="S304">
        <v>190.8</v>
      </c>
      <c r="T304">
        <v>162.19999999999999</v>
      </c>
      <c r="U304">
        <v>151.80000000000001</v>
      </c>
      <c r="V304">
        <v>160.69999999999999</v>
      </c>
      <c r="W304" t="s">
        <v>189</v>
      </c>
      <c r="X304">
        <v>159.80000000000001</v>
      </c>
      <c r="Y304">
        <v>154.80000000000001</v>
      </c>
      <c r="Z304">
        <v>166.3</v>
      </c>
      <c r="AA304">
        <v>150.69999999999999</v>
      </c>
      <c r="AB304">
        <v>154.9</v>
      </c>
      <c r="AC304">
        <v>161.69999999999999</v>
      </c>
      <c r="AD304">
        <v>158.80000000000001</v>
      </c>
      <c r="AE304">
        <v>157.6</v>
      </c>
      <c r="AF304">
        <v>161.30000000000001</v>
      </c>
    </row>
    <row r="305" spans="1:32" x14ac:dyDescent="0.3">
      <c r="A305" t="s">
        <v>30</v>
      </c>
      <c r="B305">
        <v>2021</v>
      </c>
      <c r="C305" t="s">
        <v>40</v>
      </c>
      <c r="D305" t="str">
        <f>CONCATENATE(All_India_Index_Upto_April23__1[[#This Row],[Month]],"-",All_India_Index_Upto_April23__1[[#This Row],[Year]])</f>
        <v>July-2021</v>
      </c>
      <c r="E305" t="str">
        <f>IF(All_India_Index_Upto_April23__1[[#This Row],[Year]]&lt;2019,"Pre-covid","Post-covid")</f>
        <v>Post-covid</v>
      </c>
      <c r="F305">
        <v>145.1</v>
      </c>
      <c r="G305">
        <v>204.5</v>
      </c>
      <c r="H305">
        <v>180.4</v>
      </c>
      <c r="I305">
        <v>157.1</v>
      </c>
      <c r="J305">
        <v>188.7</v>
      </c>
      <c r="K305">
        <v>157.69999999999999</v>
      </c>
      <c r="L305">
        <v>152.80000000000001</v>
      </c>
      <c r="M305">
        <v>163.6</v>
      </c>
      <c r="N305">
        <v>113.9</v>
      </c>
      <c r="O305">
        <v>169.7</v>
      </c>
      <c r="P305">
        <v>166.2</v>
      </c>
      <c r="Q305">
        <v>171</v>
      </c>
      <c r="R305">
        <v>161.69999999999999</v>
      </c>
      <c r="S305">
        <v>189.7</v>
      </c>
      <c r="T305">
        <v>166</v>
      </c>
      <c r="U305">
        <v>161.1</v>
      </c>
      <c r="V305">
        <v>165.3</v>
      </c>
      <c r="W305" s="36" t="s">
        <v>32</v>
      </c>
      <c r="X305">
        <v>162.5</v>
      </c>
      <c r="Y305">
        <v>160.30000000000001</v>
      </c>
      <c r="Z305">
        <v>170.4</v>
      </c>
      <c r="AA305">
        <v>157.1</v>
      </c>
      <c r="AB305">
        <v>160.69999999999999</v>
      </c>
      <c r="AC305">
        <v>167.2</v>
      </c>
      <c r="AD305">
        <v>160.4</v>
      </c>
      <c r="AE305">
        <v>162.80000000000001</v>
      </c>
      <c r="AF305">
        <v>163.19999999999999</v>
      </c>
    </row>
    <row r="306" spans="1:32" x14ac:dyDescent="0.3">
      <c r="A306" t="s">
        <v>33</v>
      </c>
      <c r="B306">
        <v>2021</v>
      </c>
      <c r="C306" t="s">
        <v>40</v>
      </c>
      <c r="D306" t="str">
        <f>CONCATENATE(All_India_Index_Upto_April23__1[[#This Row],[Month]],"-",All_India_Index_Upto_April23__1[[#This Row],[Year]])</f>
        <v>July-2021</v>
      </c>
      <c r="E306" t="str">
        <f>IF(All_India_Index_Upto_April23__1[[#This Row],[Year]]&lt;2019,"Pre-covid","Post-covid")</f>
        <v>Post-covid</v>
      </c>
      <c r="F306">
        <v>149.1</v>
      </c>
      <c r="G306">
        <v>210.9</v>
      </c>
      <c r="H306">
        <v>185</v>
      </c>
      <c r="I306">
        <v>158.19999999999999</v>
      </c>
      <c r="J306">
        <v>170.6</v>
      </c>
      <c r="K306">
        <v>170.9</v>
      </c>
      <c r="L306">
        <v>186.4</v>
      </c>
      <c r="M306">
        <v>164.7</v>
      </c>
      <c r="N306">
        <v>115.7</v>
      </c>
      <c r="O306">
        <v>165.5</v>
      </c>
      <c r="P306">
        <v>153.4</v>
      </c>
      <c r="Q306">
        <v>173.5</v>
      </c>
      <c r="R306">
        <v>167.9</v>
      </c>
      <c r="S306">
        <v>195.5</v>
      </c>
      <c r="T306">
        <v>157.9</v>
      </c>
      <c r="U306">
        <v>141.9</v>
      </c>
      <c r="V306">
        <v>155.5</v>
      </c>
      <c r="W306" t="s">
        <v>190</v>
      </c>
      <c r="X306">
        <v>157.69999999999999</v>
      </c>
      <c r="Y306">
        <v>150.69999999999999</v>
      </c>
      <c r="Z306">
        <v>161.5</v>
      </c>
      <c r="AA306">
        <v>149.5</v>
      </c>
      <c r="AB306">
        <v>151.19999999999999</v>
      </c>
      <c r="AC306">
        <v>160.30000000000001</v>
      </c>
      <c r="AD306">
        <v>159.6</v>
      </c>
      <c r="AE306">
        <v>155</v>
      </c>
      <c r="AF306">
        <v>161.80000000000001</v>
      </c>
    </row>
    <row r="307" spans="1:32" x14ac:dyDescent="0.3">
      <c r="A307" t="s">
        <v>34</v>
      </c>
      <c r="B307">
        <v>2021</v>
      </c>
      <c r="C307" t="s">
        <v>40</v>
      </c>
      <c r="D307" t="str">
        <f>CONCATENATE(All_India_Index_Upto_April23__1[[#This Row],[Month]],"-",All_India_Index_Upto_April23__1[[#This Row],[Year]])</f>
        <v>July-2021</v>
      </c>
      <c r="E307" t="str">
        <f>IF(All_India_Index_Upto_April23__1[[#This Row],[Year]]&lt;2019,"Pre-covid","Post-covid")</f>
        <v>Post-covid</v>
      </c>
      <c r="F307">
        <v>146.4</v>
      </c>
      <c r="G307">
        <v>206.8</v>
      </c>
      <c r="H307">
        <v>182.2</v>
      </c>
      <c r="I307">
        <v>157.5</v>
      </c>
      <c r="J307">
        <v>182.1</v>
      </c>
      <c r="K307">
        <v>163.9</v>
      </c>
      <c r="L307">
        <v>164.2</v>
      </c>
      <c r="M307">
        <v>164</v>
      </c>
      <c r="N307">
        <v>114.5</v>
      </c>
      <c r="O307">
        <v>168.3</v>
      </c>
      <c r="P307">
        <v>160.9</v>
      </c>
      <c r="Q307">
        <v>172.2</v>
      </c>
      <c r="R307">
        <v>164</v>
      </c>
      <c r="S307">
        <v>191.2</v>
      </c>
      <c r="T307">
        <v>162.80000000000001</v>
      </c>
      <c r="U307">
        <v>153.1</v>
      </c>
      <c r="V307">
        <v>161.4</v>
      </c>
      <c r="W307" t="s">
        <v>190</v>
      </c>
      <c r="X307">
        <v>160.69999999999999</v>
      </c>
      <c r="Y307">
        <v>155.80000000000001</v>
      </c>
      <c r="Z307">
        <v>167</v>
      </c>
      <c r="AA307">
        <v>153.1</v>
      </c>
      <c r="AB307">
        <v>155.30000000000001</v>
      </c>
      <c r="AC307">
        <v>163.19999999999999</v>
      </c>
      <c r="AD307">
        <v>160.1</v>
      </c>
      <c r="AE307">
        <v>159</v>
      </c>
      <c r="AF307">
        <v>162.5</v>
      </c>
    </row>
    <row r="308" spans="1:32" x14ac:dyDescent="0.3">
      <c r="A308" t="s">
        <v>30</v>
      </c>
      <c r="B308">
        <v>2021</v>
      </c>
      <c r="C308" t="s">
        <v>41</v>
      </c>
      <c r="D308" t="str">
        <f>CONCATENATE(All_India_Index_Upto_April23__1[[#This Row],[Month]],"-",All_India_Index_Upto_April23__1[[#This Row],[Year]])</f>
        <v>August-2021</v>
      </c>
      <c r="E308" t="str">
        <f>IF(All_India_Index_Upto_April23__1[[#This Row],[Year]]&lt;2019,"Pre-covid","Post-covid")</f>
        <v>Post-covid</v>
      </c>
      <c r="F308">
        <v>144.9</v>
      </c>
      <c r="G308">
        <v>202.3</v>
      </c>
      <c r="H308">
        <v>176.5</v>
      </c>
      <c r="I308">
        <v>157.5</v>
      </c>
      <c r="J308">
        <v>190.9</v>
      </c>
      <c r="K308">
        <v>155.69999999999999</v>
      </c>
      <c r="L308">
        <v>153.9</v>
      </c>
      <c r="M308">
        <v>162.80000000000001</v>
      </c>
      <c r="N308">
        <v>115.2</v>
      </c>
      <c r="O308">
        <v>169.8</v>
      </c>
      <c r="P308">
        <v>167.6</v>
      </c>
      <c r="Q308">
        <v>171.9</v>
      </c>
      <c r="R308">
        <v>161.80000000000001</v>
      </c>
      <c r="S308">
        <v>190.2</v>
      </c>
      <c r="T308">
        <v>167</v>
      </c>
      <c r="U308">
        <v>162.6</v>
      </c>
      <c r="V308">
        <v>166.3</v>
      </c>
      <c r="W308" s="36" t="s">
        <v>32</v>
      </c>
      <c r="X308">
        <v>163.1</v>
      </c>
      <c r="Y308">
        <v>160.9</v>
      </c>
      <c r="Z308">
        <v>171.1</v>
      </c>
      <c r="AA308">
        <v>157.69999999999999</v>
      </c>
      <c r="AB308">
        <v>161.1</v>
      </c>
      <c r="AC308">
        <v>167.5</v>
      </c>
      <c r="AD308">
        <v>160.30000000000001</v>
      </c>
      <c r="AE308">
        <v>163.30000000000001</v>
      </c>
      <c r="AF308">
        <v>163.6</v>
      </c>
    </row>
    <row r="309" spans="1:32" x14ac:dyDescent="0.3">
      <c r="A309" t="s">
        <v>33</v>
      </c>
      <c r="B309">
        <v>2021</v>
      </c>
      <c r="C309" t="s">
        <v>41</v>
      </c>
      <c r="D309" t="str">
        <f>CONCATENATE(All_India_Index_Upto_April23__1[[#This Row],[Month]],"-",All_India_Index_Upto_April23__1[[#This Row],[Year]])</f>
        <v>August-2021</v>
      </c>
      <c r="E309" t="str">
        <f>IF(All_India_Index_Upto_April23__1[[#This Row],[Year]]&lt;2019,"Pre-covid","Post-covid")</f>
        <v>Post-covid</v>
      </c>
      <c r="F309">
        <v>149.30000000000001</v>
      </c>
      <c r="G309">
        <v>207.4</v>
      </c>
      <c r="H309">
        <v>174.1</v>
      </c>
      <c r="I309">
        <v>159.19999999999999</v>
      </c>
      <c r="J309">
        <v>175</v>
      </c>
      <c r="K309">
        <v>161.30000000000001</v>
      </c>
      <c r="L309">
        <v>183.3</v>
      </c>
      <c r="M309">
        <v>164.5</v>
      </c>
      <c r="N309">
        <v>120.4</v>
      </c>
      <c r="O309">
        <v>166.2</v>
      </c>
      <c r="P309">
        <v>154.80000000000001</v>
      </c>
      <c r="Q309">
        <v>175.1</v>
      </c>
      <c r="R309">
        <v>167.3</v>
      </c>
      <c r="S309">
        <v>196.5</v>
      </c>
      <c r="T309">
        <v>159.80000000000001</v>
      </c>
      <c r="U309">
        <v>143.6</v>
      </c>
      <c r="V309">
        <v>157.30000000000001</v>
      </c>
      <c r="W309" t="s">
        <v>191</v>
      </c>
      <c r="X309">
        <v>160.69999999999999</v>
      </c>
      <c r="Y309">
        <v>153.19999999999999</v>
      </c>
      <c r="Z309">
        <v>162.80000000000001</v>
      </c>
      <c r="AA309">
        <v>150.4</v>
      </c>
      <c r="AB309">
        <v>153.69999999999999</v>
      </c>
      <c r="AC309">
        <v>160.4</v>
      </c>
      <c r="AD309">
        <v>159.6</v>
      </c>
      <c r="AE309">
        <v>156</v>
      </c>
      <c r="AF309">
        <v>162.30000000000001</v>
      </c>
    </row>
    <row r="310" spans="1:32" x14ac:dyDescent="0.3">
      <c r="A310" t="s">
        <v>34</v>
      </c>
      <c r="B310">
        <v>2021</v>
      </c>
      <c r="C310" t="s">
        <v>41</v>
      </c>
      <c r="D310" t="str">
        <f>CONCATENATE(All_India_Index_Upto_April23__1[[#This Row],[Month]],"-",All_India_Index_Upto_April23__1[[#This Row],[Year]])</f>
        <v>August-2021</v>
      </c>
      <c r="E310" t="str">
        <f>IF(All_India_Index_Upto_April23__1[[#This Row],[Year]]&lt;2019,"Pre-covid","Post-covid")</f>
        <v>Post-covid</v>
      </c>
      <c r="F310">
        <v>146.6</v>
      </c>
      <c r="G310">
        <v>204</v>
      </c>
      <c r="H310">
        <v>172.8</v>
      </c>
      <c r="I310">
        <v>158.4</v>
      </c>
      <c r="J310">
        <v>188</v>
      </c>
      <c r="K310">
        <v>156.80000000000001</v>
      </c>
      <c r="L310">
        <v>162.19999999999999</v>
      </c>
      <c r="M310">
        <v>164.1</v>
      </c>
      <c r="N310">
        <v>119.7</v>
      </c>
      <c r="O310">
        <v>168.8</v>
      </c>
      <c r="P310">
        <v>162.69999999999999</v>
      </c>
      <c r="Q310">
        <v>173.9</v>
      </c>
      <c r="R310">
        <v>164</v>
      </c>
      <c r="S310">
        <v>192.1</v>
      </c>
      <c r="T310">
        <v>164.5</v>
      </c>
      <c r="U310">
        <v>155.30000000000001</v>
      </c>
      <c r="V310">
        <v>163.19999999999999</v>
      </c>
      <c r="W310" t="s">
        <v>191</v>
      </c>
      <c r="X310">
        <v>162.6</v>
      </c>
      <c r="Y310">
        <v>157.5</v>
      </c>
      <c r="Z310">
        <v>168.4</v>
      </c>
      <c r="AA310">
        <v>154</v>
      </c>
      <c r="AB310">
        <v>157.6</v>
      </c>
      <c r="AC310">
        <v>163.80000000000001</v>
      </c>
      <c r="AD310">
        <v>160</v>
      </c>
      <c r="AE310">
        <v>160</v>
      </c>
      <c r="AF310">
        <v>163.19999999999999</v>
      </c>
    </row>
    <row r="311" spans="1:32" x14ac:dyDescent="0.3">
      <c r="A311" t="s">
        <v>30</v>
      </c>
      <c r="B311">
        <v>2021</v>
      </c>
      <c r="C311" t="s">
        <v>42</v>
      </c>
      <c r="D311" t="str">
        <f>CONCATENATE(All_India_Index_Upto_April23__1[[#This Row],[Month]],"-",All_India_Index_Upto_April23__1[[#This Row],[Year]])</f>
        <v>September-2021</v>
      </c>
      <c r="E311" t="str">
        <f>IF(All_India_Index_Upto_April23__1[[#This Row],[Year]]&lt;2019,"Pre-covid","Post-covid")</f>
        <v>Post-covid</v>
      </c>
      <c r="F311">
        <v>145.4</v>
      </c>
      <c r="G311">
        <v>202.1</v>
      </c>
      <c r="H311">
        <v>172</v>
      </c>
      <c r="I311">
        <v>158</v>
      </c>
      <c r="J311">
        <v>195.5</v>
      </c>
      <c r="K311">
        <v>152.69999999999999</v>
      </c>
      <c r="L311">
        <v>151.4</v>
      </c>
      <c r="M311">
        <v>163.9</v>
      </c>
      <c r="N311">
        <v>119.3</v>
      </c>
      <c r="O311">
        <v>170.1</v>
      </c>
      <c r="P311">
        <v>168.3</v>
      </c>
      <c r="Q311">
        <v>172.8</v>
      </c>
      <c r="R311">
        <v>162.1</v>
      </c>
      <c r="S311">
        <v>190.5</v>
      </c>
      <c r="T311">
        <v>167.7</v>
      </c>
      <c r="U311">
        <v>163.6</v>
      </c>
      <c r="V311">
        <v>167.1</v>
      </c>
      <c r="W311" s="36" t="s">
        <v>32</v>
      </c>
      <c r="X311">
        <v>163.69999999999999</v>
      </c>
      <c r="Y311">
        <v>161.30000000000001</v>
      </c>
      <c r="Z311">
        <v>171.9</v>
      </c>
      <c r="AA311">
        <v>157.80000000000001</v>
      </c>
      <c r="AB311">
        <v>162.69999999999999</v>
      </c>
      <c r="AC311">
        <v>168.5</v>
      </c>
      <c r="AD311">
        <v>160.19999999999999</v>
      </c>
      <c r="AE311">
        <v>163.80000000000001</v>
      </c>
      <c r="AF311">
        <v>164</v>
      </c>
    </row>
    <row r="312" spans="1:32" x14ac:dyDescent="0.3">
      <c r="A312" t="s">
        <v>33</v>
      </c>
      <c r="B312">
        <v>2021</v>
      </c>
      <c r="C312" t="s">
        <v>42</v>
      </c>
      <c r="D312" t="str">
        <f>CONCATENATE(All_India_Index_Upto_April23__1[[#This Row],[Month]],"-",All_India_Index_Upto_April23__1[[#This Row],[Year]])</f>
        <v>September-2021</v>
      </c>
      <c r="E312" t="str">
        <f>IF(All_India_Index_Upto_April23__1[[#This Row],[Year]]&lt;2019,"Pre-covid","Post-covid")</f>
        <v>Post-covid</v>
      </c>
      <c r="F312">
        <v>149.30000000000001</v>
      </c>
      <c r="G312">
        <v>207.4</v>
      </c>
      <c r="H312">
        <v>174.1</v>
      </c>
      <c r="I312">
        <v>159.1</v>
      </c>
      <c r="J312">
        <v>175</v>
      </c>
      <c r="K312">
        <v>161.19999999999999</v>
      </c>
      <c r="L312">
        <v>183.5</v>
      </c>
      <c r="M312">
        <v>164.5</v>
      </c>
      <c r="N312">
        <v>120.4</v>
      </c>
      <c r="O312">
        <v>166.2</v>
      </c>
      <c r="P312">
        <v>154.80000000000001</v>
      </c>
      <c r="Q312">
        <v>175.1</v>
      </c>
      <c r="R312">
        <v>167.3</v>
      </c>
      <c r="S312">
        <v>196.5</v>
      </c>
      <c r="T312">
        <v>159.80000000000001</v>
      </c>
      <c r="U312">
        <v>143.6</v>
      </c>
      <c r="V312">
        <v>157.4</v>
      </c>
      <c r="W312" t="s">
        <v>191</v>
      </c>
      <c r="X312">
        <v>160.80000000000001</v>
      </c>
      <c r="Y312">
        <v>153.30000000000001</v>
      </c>
      <c r="Z312">
        <v>162.80000000000001</v>
      </c>
      <c r="AA312">
        <v>150.5</v>
      </c>
      <c r="AB312">
        <v>153.9</v>
      </c>
      <c r="AC312">
        <v>160.30000000000001</v>
      </c>
      <c r="AD312">
        <v>159.6</v>
      </c>
      <c r="AE312">
        <v>156</v>
      </c>
      <c r="AF312">
        <v>162.30000000000001</v>
      </c>
    </row>
    <row r="313" spans="1:32" x14ac:dyDescent="0.3">
      <c r="A313" t="s">
        <v>34</v>
      </c>
      <c r="B313">
        <v>2021</v>
      </c>
      <c r="C313" t="s">
        <v>42</v>
      </c>
      <c r="D313" t="str">
        <f>CONCATENATE(All_India_Index_Upto_April23__1[[#This Row],[Month]],"-",All_India_Index_Upto_April23__1[[#This Row],[Year]])</f>
        <v>September-2021</v>
      </c>
      <c r="E313" t="str">
        <f>IF(All_India_Index_Upto_April23__1[[#This Row],[Year]]&lt;2019,"Pre-covid","Post-covid")</f>
        <v>Post-covid</v>
      </c>
      <c r="F313">
        <v>146.6</v>
      </c>
      <c r="G313">
        <v>204</v>
      </c>
      <c r="H313">
        <v>172.8</v>
      </c>
      <c r="I313">
        <v>158.4</v>
      </c>
      <c r="J313">
        <v>188</v>
      </c>
      <c r="K313">
        <v>156.69999999999999</v>
      </c>
      <c r="L313">
        <v>162.30000000000001</v>
      </c>
      <c r="M313">
        <v>164.1</v>
      </c>
      <c r="N313">
        <v>119.7</v>
      </c>
      <c r="O313">
        <v>168.8</v>
      </c>
      <c r="P313">
        <v>162.69999999999999</v>
      </c>
      <c r="Q313">
        <v>173.9</v>
      </c>
      <c r="R313">
        <v>164</v>
      </c>
      <c r="S313">
        <v>192.1</v>
      </c>
      <c r="T313">
        <v>164.6</v>
      </c>
      <c r="U313">
        <v>155.30000000000001</v>
      </c>
      <c r="V313">
        <v>163.30000000000001</v>
      </c>
      <c r="W313" t="s">
        <v>191</v>
      </c>
      <c r="X313">
        <v>162.6</v>
      </c>
      <c r="Y313">
        <v>157.5</v>
      </c>
      <c r="Z313">
        <v>168.4</v>
      </c>
      <c r="AA313">
        <v>154</v>
      </c>
      <c r="AB313">
        <v>157.69999999999999</v>
      </c>
      <c r="AC313">
        <v>163.69999999999999</v>
      </c>
      <c r="AD313">
        <v>160</v>
      </c>
      <c r="AE313">
        <v>160</v>
      </c>
      <c r="AF313">
        <v>163.19999999999999</v>
      </c>
    </row>
    <row r="314" spans="1:32" x14ac:dyDescent="0.3">
      <c r="A314" t="s">
        <v>30</v>
      </c>
      <c r="B314">
        <v>2021</v>
      </c>
      <c r="C314" t="s">
        <v>43</v>
      </c>
      <c r="D314" t="str">
        <f>CONCATENATE(All_India_Index_Upto_April23__1[[#This Row],[Month]],"-",All_India_Index_Upto_April23__1[[#This Row],[Year]])</f>
        <v>October-2021</v>
      </c>
      <c r="E314" t="str">
        <f>IF(All_India_Index_Upto_April23__1[[#This Row],[Year]]&lt;2019,"Pre-covid","Post-covid")</f>
        <v>Post-covid</v>
      </c>
      <c r="F314">
        <v>146.1</v>
      </c>
      <c r="G314">
        <v>202.5</v>
      </c>
      <c r="H314">
        <v>170.1</v>
      </c>
      <c r="I314">
        <v>158.4</v>
      </c>
      <c r="J314">
        <v>198.8</v>
      </c>
      <c r="K314">
        <v>152.6</v>
      </c>
      <c r="L314">
        <v>170.4</v>
      </c>
      <c r="M314">
        <v>165.2</v>
      </c>
      <c r="N314">
        <v>121.6</v>
      </c>
      <c r="O314">
        <v>170.6</v>
      </c>
      <c r="P314">
        <v>168.8</v>
      </c>
      <c r="Q314">
        <v>173.6</v>
      </c>
      <c r="R314">
        <v>165.5</v>
      </c>
      <c r="S314">
        <v>191.2</v>
      </c>
      <c r="T314">
        <v>168.9</v>
      </c>
      <c r="U314">
        <v>164.8</v>
      </c>
      <c r="V314">
        <v>168.3</v>
      </c>
      <c r="W314" s="36" t="s">
        <v>32</v>
      </c>
      <c r="X314">
        <v>165.5</v>
      </c>
      <c r="Y314">
        <v>162</v>
      </c>
      <c r="Z314">
        <v>172.5</v>
      </c>
      <c r="AA314">
        <v>159.5</v>
      </c>
      <c r="AB314">
        <v>163.19999999999999</v>
      </c>
      <c r="AC314">
        <v>169</v>
      </c>
      <c r="AD314">
        <v>161.1</v>
      </c>
      <c r="AE314">
        <v>164.7</v>
      </c>
      <c r="AF314">
        <v>166.3</v>
      </c>
    </row>
    <row r="315" spans="1:32" x14ac:dyDescent="0.3">
      <c r="A315" t="s">
        <v>33</v>
      </c>
      <c r="B315">
        <v>2021</v>
      </c>
      <c r="C315" t="s">
        <v>43</v>
      </c>
      <c r="D315" t="str">
        <f>CONCATENATE(All_India_Index_Upto_April23__1[[#This Row],[Month]],"-",All_India_Index_Upto_April23__1[[#This Row],[Year]])</f>
        <v>October-2021</v>
      </c>
      <c r="E315" t="str">
        <f>IF(All_India_Index_Upto_April23__1[[#This Row],[Year]]&lt;2019,"Pre-covid","Post-covid")</f>
        <v>Post-covid</v>
      </c>
      <c r="F315">
        <v>150.1</v>
      </c>
      <c r="G315">
        <v>208.4</v>
      </c>
      <c r="H315">
        <v>173</v>
      </c>
      <c r="I315">
        <v>159.19999999999999</v>
      </c>
      <c r="J315">
        <v>176.6</v>
      </c>
      <c r="K315">
        <v>159.30000000000001</v>
      </c>
      <c r="L315">
        <v>214.4</v>
      </c>
      <c r="M315">
        <v>165.3</v>
      </c>
      <c r="N315">
        <v>122.5</v>
      </c>
      <c r="O315">
        <v>166.8</v>
      </c>
      <c r="P315">
        <v>155.4</v>
      </c>
      <c r="Q315">
        <v>175.9</v>
      </c>
      <c r="R315">
        <v>171.5</v>
      </c>
      <c r="S315">
        <v>197</v>
      </c>
      <c r="T315">
        <v>160.80000000000001</v>
      </c>
      <c r="U315">
        <v>144.4</v>
      </c>
      <c r="V315">
        <v>158.30000000000001</v>
      </c>
      <c r="W315" t="s">
        <v>192</v>
      </c>
      <c r="X315">
        <v>162.19999999999999</v>
      </c>
      <c r="Y315">
        <v>154.30000000000001</v>
      </c>
      <c r="Z315">
        <v>163.5</v>
      </c>
      <c r="AA315">
        <v>152.19999999999999</v>
      </c>
      <c r="AB315">
        <v>155.1</v>
      </c>
      <c r="AC315">
        <v>160.30000000000001</v>
      </c>
      <c r="AD315">
        <v>160.30000000000001</v>
      </c>
      <c r="AE315">
        <v>157</v>
      </c>
      <c r="AF315">
        <v>164.6</v>
      </c>
    </row>
    <row r="316" spans="1:32" x14ac:dyDescent="0.3">
      <c r="A316" t="s">
        <v>34</v>
      </c>
      <c r="B316">
        <v>2021</v>
      </c>
      <c r="C316" t="s">
        <v>43</v>
      </c>
      <c r="D316" t="str">
        <f>CONCATENATE(All_India_Index_Upto_April23__1[[#This Row],[Month]],"-",All_India_Index_Upto_April23__1[[#This Row],[Year]])</f>
        <v>October-2021</v>
      </c>
      <c r="E316" t="str">
        <f>IF(All_India_Index_Upto_April23__1[[#This Row],[Year]]&lt;2019,"Pre-covid","Post-covid")</f>
        <v>Post-covid</v>
      </c>
      <c r="F316">
        <v>147.4</v>
      </c>
      <c r="G316">
        <v>204.6</v>
      </c>
      <c r="H316">
        <v>171.2</v>
      </c>
      <c r="I316">
        <v>158.69999999999999</v>
      </c>
      <c r="J316">
        <v>190.6</v>
      </c>
      <c r="K316">
        <v>155.69999999999999</v>
      </c>
      <c r="L316">
        <v>185.3</v>
      </c>
      <c r="M316">
        <v>165.2</v>
      </c>
      <c r="N316">
        <v>121.9</v>
      </c>
      <c r="O316">
        <v>169.3</v>
      </c>
      <c r="P316">
        <v>163.19999999999999</v>
      </c>
      <c r="Q316">
        <v>174.7</v>
      </c>
      <c r="R316">
        <v>167.7</v>
      </c>
      <c r="S316">
        <v>192.7</v>
      </c>
      <c r="T316">
        <v>165.7</v>
      </c>
      <c r="U316">
        <v>156.30000000000001</v>
      </c>
      <c r="V316">
        <v>164.3</v>
      </c>
      <c r="W316" t="s">
        <v>192</v>
      </c>
      <c r="X316">
        <v>164.2</v>
      </c>
      <c r="Y316">
        <v>158.4</v>
      </c>
      <c r="Z316">
        <v>169.1</v>
      </c>
      <c r="AA316">
        <v>155.69999999999999</v>
      </c>
      <c r="AB316">
        <v>158.6</v>
      </c>
      <c r="AC316">
        <v>163.9</v>
      </c>
      <c r="AD316">
        <v>160.80000000000001</v>
      </c>
      <c r="AE316">
        <v>161</v>
      </c>
      <c r="AF316">
        <v>165.5</v>
      </c>
    </row>
    <row r="317" spans="1:32" x14ac:dyDescent="0.3">
      <c r="A317" t="s">
        <v>30</v>
      </c>
      <c r="B317">
        <v>2021</v>
      </c>
      <c r="C317" t="s">
        <v>44</v>
      </c>
      <c r="D317" t="str">
        <f>CONCATENATE(All_India_Index_Upto_April23__1[[#This Row],[Month]],"-",All_India_Index_Upto_April23__1[[#This Row],[Year]])</f>
        <v>November-2021</v>
      </c>
      <c r="E317" t="str">
        <f>IF(All_India_Index_Upto_April23__1[[#This Row],[Year]]&lt;2019,"Pre-covid","Post-covid")</f>
        <v>Post-covid</v>
      </c>
      <c r="F317">
        <v>146.9</v>
      </c>
      <c r="G317">
        <v>199.8</v>
      </c>
      <c r="H317">
        <v>171.5</v>
      </c>
      <c r="I317">
        <v>159.1</v>
      </c>
      <c r="J317">
        <v>198.4</v>
      </c>
      <c r="K317">
        <v>153.19999999999999</v>
      </c>
      <c r="L317">
        <v>183.9</v>
      </c>
      <c r="M317">
        <v>165.4</v>
      </c>
      <c r="N317">
        <v>122.1</v>
      </c>
      <c r="O317">
        <v>170.8</v>
      </c>
      <c r="P317">
        <v>169.1</v>
      </c>
      <c r="Q317">
        <v>174.3</v>
      </c>
      <c r="R317">
        <v>167.5</v>
      </c>
      <c r="S317">
        <v>191.4</v>
      </c>
      <c r="T317">
        <v>170.4</v>
      </c>
      <c r="U317">
        <v>166</v>
      </c>
      <c r="V317">
        <v>169.8</v>
      </c>
      <c r="W317" s="36" t="s">
        <v>32</v>
      </c>
      <c r="X317">
        <v>165.3</v>
      </c>
      <c r="Y317">
        <v>162.9</v>
      </c>
      <c r="Z317">
        <v>173.4</v>
      </c>
      <c r="AA317">
        <v>158.9</v>
      </c>
      <c r="AB317">
        <v>163.80000000000001</v>
      </c>
      <c r="AC317">
        <v>169.3</v>
      </c>
      <c r="AD317">
        <v>162.4</v>
      </c>
      <c r="AE317">
        <v>165.2</v>
      </c>
      <c r="AF317">
        <v>167.6</v>
      </c>
    </row>
    <row r="318" spans="1:32" x14ac:dyDescent="0.3">
      <c r="A318" t="s">
        <v>33</v>
      </c>
      <c r="B318">
        <v>2021</v>
      </c>
      <c r="C318" t="s">
        <v>44</v>
      </c>
      <c r="D318" t="str">
        <f>CONCATENATE(All_India_Index_Upto_April23__1[[#This Row],[Month]],"-",All_India_Index_Upto_April23__1[[#This Row],[Year]])</f>
        <v>November-2021</v>
      </c>
      <c r="E318" t="str">
        <f>IF(All_India_Index_Upto_April23__1[[#This Row],[Year]]&lt;2019,"Pre-covid","Post-covid")</f>
        <v>Post-covid</v>
      </c>
      <c r="F318">
        <v>151</v>
      </c>
      <c r="G318">
        <v>204.9</v>
      </c>
      <c r="H318">
        <v>175.4</v>
      </c>
      <c r="I318">
        <v>159.6</v>
      </c>
      <c r="J318">
        <v>175.8</v>
      </c>
      <c r="K318">
        <v>160.30000000000001</v>
      </c>
      <c r="L318">
        <v>229.1</v>
      </c>
      <c r="M318">
        <v>165.1</v>
      </c>
      <c r="N318">
        <v>123.1</v>
      </c>
      <c r="O318">
        <v>167.2</v>
      </c>
      <c r="P318">
        <v>156.1</v>
      </c>
      <c r="Q318">
        <v>176.8</v>
      </c>
      <c r="R318">
        <v>173.5</v>
      </c>
      <c r="S318">
        <v>197</v>
      </c>
      <c r="T318">
        <v>162.30000000000001</v>
      </c>
      <c r="U318">
        <v>145.30000000000001</v>
      </c>
      <c r="V318">
        <v>159.69999999999999</v>
      </c>
      <c r="W318" t="s">
        <v>193</v>
      </c>
      <c r="X318">
        <v>161.6</v>
      </c>
      <c r="Y318">
        <v>155.19999999999999</v>
      </c>
      <c r="Z318">
        <v>164.2</v>
      </c>
      <c r="AA318">
        <v>151.19999999999999</v>
      </c>
      <c r="AB318">
        <v>156.69999999999999</v>
      </c>
      <c r="AC318">
        <v>160.80000000000001</v>
      </c>
      <c r="AD318">
        <v>161.80000000000001</v>
      </c>
      <c r="AE318">
        <v>157.30000000000001</v>
      </c>
      <c r="AF318">
        <v>165.6</v>
      </c>
    </row>
    <row r="319" spans="1:32" x14ac:dyDescent="0.3">
      <c r="A319" t="s">
        <v>34</v>
      </c>
      <c r="B319">
        <v>2021</v>
      </c>
      <c r="C319" t="s">
        <v>44</v>
      </c>
      <c r="D319" t="str">
        <f>CONCATENATE(All_India_Index_Upto_April23__1[[#This Row],[Month]],"-",All_India_Index_Upto_April23__1[[#This Row],[Year]])</f>
        <v>November-2021</v>
      </c>
      <c r="E319" t="str">
        <f>IF(All_India_Index_Upto_April23__1[[#This Row],[Year]]&lt;2019,"Pre-covid","Post-covid")</f>
        <v>Post-covid</v>
      </c>
      <c r="F319">
        <v>148.19999999999999</v>
      </c>
      <c r="G319">
        <v>201.6</v>
      </c>
      <c r="H319">
        <v>173</v>
      </c>
      <c r="I319">
        <v>159.30000000000001</v>
      </c>
      <c r="J319">
        <v>190.1</v>
      </c>
      <c r="K319">
        <v>156.5</v>
      </c>
      <c r="L319">
        <v>199.2</v>
      </c>
      <c r="M319">
        <v>165.3</v>
      </c>
      <c r="N319">
        <v>122.4</v>
      </c>
      <c r="O319">
        <v>169.6</v>
      </c>
      <c r="P319">
        <v>163.69999999999999</v>
      </c>
      <c r="Q319">
        <v>175.5</v>
      </c>
      <c r="R319">
        <v>169.7</v>
      </c>
      <c r="S319">
        <v>192.9</v>
      </c>
      <c r="T319">
        <v>167.2</v>
      </c>
      <c r="U319">
        <v>157.4</v>
      </c>
      <c r="V319">
        <v>165.8</v>
      </c>
      <c r="W319" t="s">
        <v>193</v>
      </c>
      <c r="X319">
        <v>163.9</v>
      </c>
      <c r="Y319">
        <v>159.30000000000001</v>
      </c>
      <c r="Z319">
        <v>169.9</v>
      </c>
      <c r="AA319">
        <v>154.80000000000001</v>
      </c>
      <c r="AB319">
        <v>159.80000000000001</v>
      </c>
      <c r="AC319">
        <v>164.3</v>
      </c>
      <c r="AD319">
        <v>162.19999999999999</v>
      </c>
      <c r="AE319">
        <v>161.4</v>
      </c>
      <c r="AF319">
        <v>166.7</v>
      </c>
    </row>
    <row r="320" spans="1:32" x14ac:dyDescent="0.3">
      <c r="A320" t="s">
        <v>30</v>
      </c>
      <c r="B320">
        <v>2021</v>
      </c>
      <c r="C320" t="s">
        <v>45</v>
      </c>
      <c r="D320" t="str">
        <f>CONCATENATE(All_India_Index_Upto_April23__1[[#This Row],[Month]],"-",All_India_Index_Upto_April23__1[[#This Row],[Year]])</f>
        <v>December-2021</v>
      </c>
      <c r="E320" t="str">
        <f>IF(All_India_Index_Upto_April23__1[[#This Row],[Year]]&lt;2019,"Pre-covid","Post-covid")</f>
        <v>Post-covid</v>
      </c>
      <c r="F320">
        <v>147.4</v>
      </c>
      <c r="G320">
        <v>197</v>
      </c>
      <c r="H320">
        <v>176.5</v>
      </c>
      <c r="I320">
        <v>159.80000000000001</v>
      </c>
      <c r="J320">
        <v>195.8</v>
      </c>
      <c r="K320">
        <v>152</v>
      </c>
      <c r="L320">
        <v>172.3</v>
      </c>
      <c r="M320">
        <v>164.5</v>
      </c>
      <c r="N320">
        <v>120.6</v>
      </c>
      <c r="O320">
        <v>171.7</v>
      </c>
      <c r="P320">
        <v>169.7</v>
      </c>
      <c r="Q320">
        <v>175.1</v>
      </c>
      <c r="R320">
        <v>165.8</v>
      </c>
      <c r="S320">
        <v>190.8</v>
      </c>
      <c r="T320">
        <v>171.8</v>
      </c>
      <c r="U320">
        <v>167.3</v>
      </c>
      <c r="V320">
        <v>171.2</v>
      </c>
      <c r="W320" s="36" t="s">
        <v>32</v>
      </c>
      <c r="X320">
        <v>165.6</v>
      </c>
      <c r="Y320">
        <v>163.9</v>
      </c>
      <c r="Z320">
        <v>174</v>
      </c>
      <c r="AA320">
        <v>160.1</v>
      </c>
      <c r="AB320">
        <v>164.5</v>
      </c>
      <c r="AC320">
        <v>169.7</v>
      </c>
      <c r="AD320">
        <v>162.80000000000001</v>
      </c>
      <c r="AE320">
        <v>166</v>
      </c>
      <c r="AF320">
        <v>167</v>
      </c>
    </row>
    <row r="321" spans="1:32" x14ac:dyDescent="0.3">
      <c r="A321" t="s">
        <v>33</v>
      </c>
      <c r="B321">
        <v>2021</v>
      </c>
      <c r="C321" t="s">
        <v>45</v>
      </c>
      <c r="D321" t="str">
        <f>CONCATENATE(All_India_Index_Upto_April23__1[[#This Row],[Month]],"-",All_India_Index_Upto_April23__1[[#This Row],[Year]])</f>
        <v>December-2021</v>
      </c>
      <c r="E321" t="str">
        <f>IF(All_India_Index_Upto_April23__1[[#This Row],[Year]]&lt;2019,"Pre-covid","Post-covid")</f>
        <v>Post-covid</v>
      </c>
      <c r="F321">
        <v>151.6</v>
      </c>
      <c r="G321">
        <v>202.2</v>
      </c>
      <c r="H321">
        <v>180</v>
      </c>
      <c r="I321">
        <v>160</v>
      </c>
      <c r="J321">
        <v>173.5</v>
      </c>
      <c r="K321">
        <v>158.30000000000001</v>
      </c>
      <c r="L321">
        <v>219.5</v>
      </c>
      <c r="M321">
        <v>164.2</v>
      </c>
      <c r="N321">
        <v>121.9</v>
      </c>
      <c r="O321">
        <v>168.2</v>
      </c>
      <c r="P321">
        <v>156.5</v>
      </c>
      <c r="Q321">
        <v>178.2</v>
      </c>
      <c r="R321">
        <v>172.2</v>
      </c>
      <c r="S321">
        <v>196.8</v>
      </c>
      <c r="T321">
        <v>163.30000000000001</v>
      </c>
      <c r="U321">
        <v>146.69999999999999</v>
      </c>
      <c r="V321">
        <v>160.69999999999999</v>
      </c>
      <c r="W321" t="s">
        <v>194</v>
      </c>
      <c r="X321">
        <v>161.69999999999999</v>
      </c>
      <c r="Y321">
        <v>156</v>
      </c>
      <c r="Z321">
        <v>165.1</v>
      </c>
      <c r="AA321">
        <v>151.80000000000001</v>
      </c>
      <c r="AB321">
        <v>157.6</v>
      </c>
      <c r="AC321">
        <v>160.6</v>
      </c>
      <c r="AD321">
        <v>162.4</v>
      </c>
      <c r="AE321">
        <v>157.80000000000001</v>
      </c>
      <c r="AF321">
        <v>165.2</v>
      </c>
    </row>
    <row r="322" spans="1:32" x14ac:dyDescent="0.3">
      <c r="A322" t="s">
        <v>34</v>
      </c>
      <c r="B322">
        <v>2021</v>
      </c>
      <c r="C322" t="s">
        <v>45</v>
      </c>
      <c r="D322" t="str">
        <f>CONCATENATE(All_India_Index_Upto_April23__1[[#This Row],[Month]],"-",All_India_Index_Upto_April23__1[[#This Row],[Year]])</f>
        <v>December-2021</v>
      </c>
      <c r="E322" t="str">
        <f>IF(All_India_Index_Upto_April23__1[[#This Row],[Year]]&lt;2019,"Pre-covid","Post-covid")</f>
        <v>Post-covid</v>
      </c>
      <c r="F322">
        <v>148.69999999999999</v>
      </c>
      <c r="G322">
        <v>198.8</v>
      </c>
      <c r="H322">
        <v>177.9</v>
      </c>
      <c r="I322">
        <v>159.9</v>
      </c>
      <c r="J322">
        <v>187.6</v>
      </c>
      <c r="K322">
        <v>154.9</v>
      </c>
      <c r="L322">
        <v>188.3</v>
      </c>
      <c r="M322">
        <v>164.4</v>
      </c>
      <c r="N322">
        <v>121</v>
      </c>
      <c r="O322">
        <v>170.5</v>
      </c>
      <c r="P322">
        <v>164.2</v>
      </c>
      <c r="Q322">
        <v>176.5</v>
      </c>
      <c r="R322">
        <v>168.2</v>
      </c>
      <c r="S322">
        <v>192.4</v>
      </c>
      <c r="T322">
        <v>168.5</v>
      </c>
      <c r="U322">
        <v>158.69999999999999</v>
      </c>
      <c r="V322">
        <v>167</v>
      </c>
      <c r="W322" t="s">
        <v>194</v>
      </c>
      <c r="X322">
        <v>164.1</v>
      </c>
      <c r="Y322">
        <v>160.19999999999999</v>
      </c>
      <c r="Z322">
        <v>170.6</v>
      </c>
      <c r="AA322">
        <v>155.69999999999999</v>
      </c>
      <c r="AB322">
        <v>160.6</v>
      </c>
      <c r="AC322">
        <v>164.4</v>
      </c>
      <c r="AD322">
        <v>162.6</v>
      </c>
      <c r="AE322">
        <v>162</v>
      </c>
      <c r="AF322">
        <v>166.2</v>
      </c>
    </row>
    <row r="323" spans="1:32" x14ac:dyDescent="0.3">
      <c r="A323" t="s">
        <v>30</v>
      </c>
      <c r="B323">
        <v>2022</v>
      </c>
      <c r="C323" t="s">
        <v>31</v>
      </c>
      <c r="D323" t="str">
        <f>CONCATENATE(All_India_Index_Upto_April23__1[[#This Row],[Month]],"-",All_India_Index_Upto_April23__1[[#This Row],[Year]])</f>
        <v>January-2022</v>
      </c>
      <c r="E323" t="str">
        <f>IF(All_India_Index_Upto_April23__1[[#This Row],[Year]]&lt;2019,"Pre-covid","Post-covid")</f>
        <v>Post-covid</v>
      </c>
      <c r="F323">
        <v>148.30000000000001</v>
      </c>
      <c r="G323">
        <v>196.9</v>
      </c>
      <c r="H323">
        <v>178</v>
      </c>
      <c r="I323">
        <v>160.5</v>
      </c>
      <c r="J323">
        <v>192.6</v>
      </c>
      <c r="K323">
        <v>151.19999999999999</v>
      </c>
      <c r="L323">
        <v>159.19999999999999</v>
      </c>
      <c r="M323">
        <v>164</v>
      </c>
      <c r="N323">
        <v>119.3</v>
      </c>
      <c r="O323">
        <v>173.3</v>
      </c>
      <c r="P323">
        <v>169.8</v>
      </c>
      <c r="Q323">
        <v>175.8</v>
      </c>
      <c r="R323">
        <v>164.1</v>
      </c>
      <c r="S323">
        <v>190.7</v>
      </c>
      <c r="T323">
        <v>173.2</v>
      </c>
      <c r="U323">
        <v>169.3</v>
      </c>
      <c r="V323">
        <v>172.7</v>
      </c>
      <c r="W323" s="36" t="s">
        <v>32</v>
      </c>
      <c r="X323">
        <v>165.8</v>
      </c>
      <c r="Y323">
        <v>164.9</v>
      </c>
      <c r="Z323">
        <v>174.7</v>
      </c>
      <c r="AA323">
        <v>160.80000000000001</v>
      </c>
      <c r="AB323">
        <v>164.9</v>
      </c>
      <c r="AC323">
        <v>169.9</v>
      </c>
      <c r="AD323">
        <v>163.19999999999999</v>
      </c>
      <c r="AE323">
        <v>166.6</v>
      </c>
      <c r="AF323">
        <v>166.4</v>
      </c>
    </row>
    <row r="324" spans="1:32" x14ac:dyDescent="0.3">
      <c r="A324" t="s">
        <v>33</v>
      </c>
      <c r="B324">
        <v>2022</v>
      </c>
      <c r="C324" t="s">
        <v>31</v>
      </c>
      <c r="D324" t="str">
        <f>CONCATENATE(All_India_Index_Upto_April23__1[[#This Row],[Month]],"-",All_India_Index_Upto_April23__1[[#This Row],[Year]])</f>
        <v>January-2022</v>
      </c>
      <c r="E324" t="str">
        <f>IF(All_India_Index_Upto_April23__1[[#This Row],[Year]]&lt;2019,"Pre-covid","Post-covid")</f>
        <v>Post-covid</v>
      </c>
      <c r="F324">
        <v>152.19999999999999</v>
      </c>
      <c r="G324">
        <v>202.1</v>
      </c>
      <c r="H324">
        <v>180.1</v>
      </c>
      <c r="I324">
        <v>160.4</v>
      </c>
      <c r="J324">
        <v>171</v>
      </c>
      <c r="K324">
        <v>156.5</v>
      </c>
      <c r="L324">
        <v>203.6</v>
      </c>
      <c r="M324">
        <v>163.80000000000001</v>
      </c>
      <c r="N324">
        <v>121.3</v>
      </c>
      <c r="O324">
        <v>169.8</v>
      </c>
      <c r="P324">
        <v>156.6</v>
      </c>
      <c r="Q324">
        <v>179</v>
      </c>
      <c r="R324">
        <v>170.3</v>
      </c>
      <c r="S324">
        <v>196.4</v>
      </c>
      <c r="T324">
        <v>164.7</v>
      </c>
      <c r="U324">
        <v>148.5</v>
      </c>
      <c r="V324">
        <v>162.19999999999999</v>
      </c>
      <c r="W324" t="s">
        <v>195</v>
      </c>
      <c r="X324">
        <v>161.6</v>
      </c>
      <c r="Y324">
        <v>156.80000000000001</v>
      </c>
      <c r="Z324">
        <v>166.1</v>
      </c>
      <c r="AA324">
        <v>152.69999999999999</v>
      </c>
      <c r="AB324">
        <v>158.4</v>
      </c>
      <c r="AC324">
        <v>161</v>
      </c>
      <c r="AD324">
        <v>162.80000000000001</v>
      </c>
      <c r="AE324">
        <v>158.6</v>
      </c>
      <c r="AF324">
        <v>165</v>
      </c>
    </row>
    <row r="325" spans="1:32" x14ac:dyDescent="0.3">
      <c r="A325" t="s">
        <v>34</v>
      </c>
      <c r="B325">
        <v>2022</v>
      </c>
      <c r="C325" t="s">
        <v>31</v>
      </c>
      <c r="D325" t="str">
        <f>CONCATENATE(All_India_Index_Upto_April23__1[[#This Row],[Month]],"-",All_India_Index_Upto_April23__1[[#This Row],[Year]])</f>
        <v>January-2022</v>
      </c>
      <c r="E325" t="str">
        <f>IF(All_India_Index_Upto_April23__1[[#This Row],[Year]]&lt;2019,"Pre-covid","Post-covid")</f>
        <v>Post-covid</v>
      </c>
      <c r="F325">
        <v>149.5</v>
      </c>
      <c r="G325">
        <v>198.7</v>
      </c>
      <c r="H325">
        <v>178.8</v>
      </c>
      <c r="I325">
        <v>160.5</v>
      </c>
      <c r="J325">
        <v>184.7</v>
      </c>
      <c r="K325">
        <v>153.69999999999999</v>
      </c>
      <c r="L325">
        <v>174.3</v>
      </c>
      <c r="M325">
        <v>163.9</v>
      </c>
      <c r="N325">
        <v>120</v>
      </c>
      <c r="O325">
        <v>172.1</v>
      </c>
      <c r="P325">
        <v>164.3</v>
      </c>
      <c r="Q325">
        <v>177.3</v>
      </c>
      <c r="R325">
        <v>166.4</v>
      </c>
      <c r="S325">
        <v>192.2</v>
      </c>
      <c r="T325">
        <v>169.9</v>
      </c>
      <c r="U325">
        <v>160.69999999999999</v>
      </c>
      <c r="V325">
        <v>168.5</v>
      </c>
      <c r="W325" t="s">
        <v>195</v>
      </c>
      <c r="X325">
        <v>164.2</v>
      </c>
      <c r="Y325">
        <v>161.1</v>
      </c>
      <c r="Z325">
        <v>171.4</v>
      </c>
      <c r="AA325">
        <v>156.5</v>
      </c>
      <c r="AB325">
        <v>161.19999999999999</v>
      </c>
      <c r="AC325">
        <v>164.7</v>
      </c>
      <c r="AD325">
        <v>163</v>
      </c>
      <c r="AE325">
        <v>162.69999999999999</v>
      </c>
      <c r="AF325">
        <v>165.7</v>
      </c>
    </row>
    <row r="326" spans="1:32" x14ac:dyDescent="0.3">
      <c r="A326" t="s">
        <v>30</v>
      </c>
      <c r="B326">
        <v>2022</v>
      </c>
      <c r="C326" t="s">
        <v>35</v>
      </c>
      <c r="D326" t="str">
        <f>CONCATENATE(All_India_Index_Upto_April23__1[[#This Row],[Month]],"-",All_India_Index_Upto_April23__1[[#This Row],[Year]])</f>
        <v>February-2022</v>
      </c>
      <c r="E326" t="str">
        <f>IF(All_India_Index_Upto_April23__1[[#This Row],[Year]]&lt;2019,"Pre-covid","Post-covid")</f>
        <v>Post-covid</v>
      </c>
      <c r="F326">
        <v>148.80000000000001</v>
      </c>
      <c r="G326">
        <v>198.1</v>
      </c>
      <c r="H326">
        <v>175.5</v>
      </c>
      <c r="I326">
        <v>160.69999999999999</v>
      </c>
      <c r="J326">
        <v>192.6</v>
      </c>
      <c r="K326">
        <v>151.4</v>
      </c>
      <c r="L326">
        <v>155.19999999999999</v>
      </c>
      <c r="M326">
        <v>163.9</v>
      </c>
      <c r="N326">
        <v>118.1</v>
      </c>
      <c r="O326">
        <v>175.4</v>
      </c>
      <c r="P326">
        <v>170.5</v>
      </c>
      <c r="Q326">
        <v>176.3</v>
      </c>
      <c r="R326">
        <v>163.9</v>
      </c>
      <c r="S326">
        <v>191.5</v>
      </c>
      <c r="T326">
        <v>174.1</v>
      </c>
      <c r="U326">
        <v>171</v>
      </c>
      <c r="V326">
        <v>173.7</v>
      </c>
      <c r="W326" s="36" t="s">
        <v>32</v>
      </c>
      <c r="X326">
        <v>167.4</v>
      </c>
      <c r="Y326">
        <v>165.7</v>
      </c>
      <c r="Z326">
        <v>175.3</v>
      </c>
      <c r="AA326">
        <v>161.19999999999999</v>
      </c>
      <c r="AB326">
        <v>165.5</v>
      </c>
      <c r="AC326">
        <v>170.3</v>
      </c>
      <c r="AD326">
        <v>164.5</v>
      </c>
      <c r="AE326">
        <v>167.3</v>
      </c>
      <c r="AF326">
        <v>166.7</v>
      </c>
    </row>
    <row r="327" spans="1:32" x14ac:dyDescent="0.3">
      <c r="A327" t="s">
        <v>33</v>
      </c>
      <c r="B327">
        <v>2022</v>
      </c>
      <c r="C327" t="s">
        <v>35</v>
      </c>
      <c r="D327" t="str">
        <f>CONCATENATE(All_India_Index_Upto_April23__1[[#This Row],[Month]],"-",All_India_Index_Upto_April23__1[[#This Row],[Year]])</f>
        <v>February-2022</v>
      </c>
      <c r="E327" t="str">
        <f>IF(All_India_Index_Upto_April23__1[[#This Row],[Year]]&lt;2019,"Pre-covid","Post-covid")</f>
        <v>Post-covid</v>
      </c>
      <c r="F327">
        <v>152.5</v>
      </c>
      <c r="G327">
        <v>205.2</v>
      </c>
      <c r="H327">
        <v>176.4</v>
      </c>
      <c r="I327">
        <v>160.6</v>
      </c>
      <c r="J327">
        <v>171.5</v>
      </c>
      <c r="K327">
        <v>156.4</v>
      </c>
      <c r="L327">
        <v>198</v>
      </c>
      <c r="M327">
        <v>163.19999999999999</v>
      </c>
      <c r="N327">
        <v>120.6</v>
      </c>
      <c r="O327">
        <v>172.2</v>
      </c>
      <c r="P327">
        <v>156.69999999999999</v>
      </c>
      <c r="Q327">
        <v>180</v>
      </c>
      <c r="R327">
        <v>170.2</v>
      </c>
      <c r="S327">
        <v>196.5</v>
      </c>
      <c r="T327">
        <v>165.7</v>
      </c>
      <c r="U327">
        <v>150.4</v>
      </c>
      <c r="V327">
        <v>163.4</v>
      </c>
      <c r="W327" t="s">
        <v>196</v>
      </c>
      <c r="X327">
        <v>163</v>
      </c>
      <c r="Y327">
        <v>157.4</v>
      </c>
      <c r="Z327">
        <v>167.2</v>
      </c>
      <c r="AA327">
        <v>153.1</v>
      </c>
      <c r="AB327">
        <v>159.5</v>
      </c>
      <c r="AC327">
        <v>162</v>
      </c>
      <c r="AD327">
        <v>164.2</v>
      </c>
      <c r="AE327">
        <v>159.4</v>
      </c>
      <c r="AF327">
        <v>165.5</v>
      </c>
    </row>
    <row r="328" spans="1:32" x14ac:dyDescent="0.3">
      <c r="A328" t="s">
        <v>34</v>
      </c>
      <c r="B328">
        <v>2022</v>
      </c>
      <c r="C328" t="s">
        <v>35</v>
      </c>
      <c r="D328" t="str">
        <f>CONCATENATE(All_India_Index_Upto_April23__1[[#This Row],[Month]],"-",All_India_Index_Upto_April23__1[[#This Row],[Year]])</f>
        <v>February-2022</v>
      </c>
      <c r="E328" t="str">
        <f>IF(All_India_Index_Upto_April23__1[[#This Row],[Year]]&lt;2019,"Pre-covid","Post-covid")</f>
        <v>Post-covid</v>
      </c>
      <c r="F328">
        <v>150</v>
      </c>
      <c r="G328">
        <v>200.6</v>
      </c>
      <c r="H328">
        <v>175.8</v>
      </c>
      <c r="I328">
        <v>160.69999999999999</v>
      </c>
      <c r="J328">
        <v>184.9</v>
      </c>
      <c r="K328">
        <v>153.69999999999999</v>
      </c>
      <c r="L328">
        <v>169.7</v>
      </c>
      <c r="M328">
        <v>163.69999999999999</v>
      </c>
      <c r="N328">
        <v>118.9</v>
      </c>
      <c r="O328">
        <v>174.3</v>
      </c>
      <c r="P328">
        <v>164.7</v>
      </c>
      <c r="Q328">
        <v>178</v>
      </c>
      <c r="R328">
        <v>166.2</v>
      </c>
      <c r="S328">
        <v>192.8</v>
      </c>
      <c r="T328">
        <v>170.8</v>
      </c>
      <c r="U328">
        <v>162.4</v>
      </c>
      <c r="V328">
        <v>169.6</v>
      </c>
      <c r="W328" t="s">
        <v>196</v>
      </c>
      <c r="X328">
        <v>165.7</v>
      </c>
      <c r="Y328">
        <v>161.80000000000001</v>
      </c>
      <c r="Z328">
        <v>172.2</v>
      </c>
      <c r="AA328">
        <v>156.9</v>
      </c>
      <c r="AB328">
        <v>162.1</v>
      </c>
      <c r="AC328">
        <v>165.4</v>
      </c>
      <c r="AD328">
        <v>164.4</v>
      </c>
      <c r="AE328">
        <v>163.5</v>
      </c>
      <c r="AF328">
        <v>166.1</v>
      </c>
    </row>
    <row r="329" spans="1:32" x14ac:dyDescent="0.3">
      <c r="A329" t="s">
        <v>30</v>
      </c>
      <c r="B329">
        <v>2022</v>
      </c>
      <c r="C329" t="s">
        <v>36</v>
      </c>
      <c r="D329" t="str">
        <f>CONCATENATE(All_India_Index_Upto_April23__1[[#This Row],[Month]],"-",All_India_Index_Upto_April23__1[[#This Row],[Year]])</f>
        <v>March-2022</v>
      </c>
      <c r="E329" t="str">
        <f>IF(All_India_Index_Upto_April23__1[[#This Row],[Year]]&lt;2019,"Pre-covid","Post-covid")</f>
        <v>Post-covid</v>
      </c>
      <c r="F329">
        <v>150.19999999999999</v>
      </c>
      <c r="G329">
        <v>208</v>
      </c>
      <c r="H329">
        <v>167.9</v>
      </c>
      <c r="I329">
        <v>162</v>
      </c>
      <c r="J329">
        <v>203.1</v>
      </c>
      <c r="K329">
        <v>155.9</v>
      </c>
      <c r="L329">
        <v>155.80000000000001</v>
      </c>
      <c r="M329">
        <v>164.2</v>
      </c>
      <c r="N329">
        <v>118.1</v>
      </c>
      <c r="O329">
        <v>178.7</v>
      </c>
      <c r="P329">
        <v>171.2</v>
      </c>
      <c r="Q329">
        <v>177.4</v>
      </c>
      <c r="R329">
        <v>166.6</v>
      </c>
      <c r="S329">
        <v>192.3</v>
      </c>
      <c r="T329">
        <v>175.4</v>
      </c>
      <c r="U329">
        <v>173.2</v>
      </c>
      <c r="V329">
        <v>175.1</v>
      </c>
      <c r="W329" s="36" t="s">
        <v>32</v>
      </c>
      <c r="X329">
        <v>168.9</v>
      </c>
      <c r="Y329">
        <v>166.5</v>
      </c>
      <c r="Z329">
        <v>176</v>
      </c>
      <c r="AA329">
        <v>162</v>
      </c>
      <c r="AB329">
        <v>166.6</v>
      </c>
      <c r="AC329">
        <v>170.6</v>
      </c>
      <c r="AD329">
        <v>167.4</v>
      </c>
      <c r="AE329">
        <v>168.3</v>
      </c>
      <c r="AF329">
        <v>168.7</v>
      </c>
    </row>
    <row r="330" spans="1:32" x14ac:dyDescent="0.3">
      <c r="A330" t="s">
        <v>33</v>
      </c>
      <c r="B330">
        <v>2022</v>
      </c>
      <c r="C330" t="s">
        <v>36</v>
      </c>
      <c r="D330" t="str">
        <f>CONCATENATE(All_India_Index_Upto_April23__1[[#This Row],[Month]],"-",All_India_Index_Upto_April23__1[[#This Row],[Year]])</f>
        <v>March-2022</v>
      </c>
      <c r="E330" t="str">
        <f>IF(All_India_Index_Upto_April23__1[[#This Row],[Year]]&lt;2019,"Pre-covid","Post-covid")</f>
        <v>Post-covid</v>
      </c>
      <c r="F330">
        <v>153.69999999999999</v>
      </c>
      <c r="G330">
        <v>215.8</v>
      </c>
      <c r="H330">
        <v>167.7</v>
      </c>
      <c r="I330">
        <v>162.6</v>
      </c>
      <c r="J330">
        <v>180</v>
      </c>
      <c r="K330">
        <v>159.6</v>
      </c>
      <c r="L330">
        <v>188.4</v>
      </c>
      <c r="M330">
        <v>163.4</v>
      </c>
      <c r="N330">
        <v>120.3</v>
      </c>
      <c r="O330">
        <v>174.7</v>
      </c>
      <c r="P330">
        <v>157.1</v>
      </c>
      <c r="Q330">
        <v>181.5</v>
      </c>
      <c r="R330">
        <v>171.5</v>
      </c>
      <c r="S330">
        <v>197.5</v>
      </c>
      <c r="T330">
        <v>167.1</v>
      </c>
      <c r="U330">
        <v>152.6</v>
      </c>
      <c r="V330">
        <v>164.9</v>
      </c>
      <c r="W330" t="s">
        <v>197</v>
      </c>
      <c r="X330">
        <v>164.5</v>
      </c>
      <c r="Y330">
        <v>158.6</v>
      </c>
      <c r="Z330">
        <v>168.2</v>
      </c>
      <c r="AA330">
        <v>154.19999999999999</v>
      </c>
      <c r="AB330">
        <v>160.80000000000001</v>
      </c>
      <c r="AC330">
        <v>162.69999999999999</v>
      </c>
      <c r="AD330">
        <v>166.8</v>
      </c>
      <c r="AE330">
        <v>160.6</v>
      </c>
      <c r="AF330">
        <v>166.5</v>
      </c>
    </row>
    <row r="331" spans="1:32" x14ac:dyDescent="0.3">
      <c r="A331" t="s">
        <v>34</v>
      </c>
      <c r="B331">
        <v>2022</v>
      </c>
      <c r="C331" t="s">
        <v>36</v>
      </c>
      <c r="D331" t="str">
        <f>CONCATENATE(All_India_Index_Upto_April23__1[[#This Row],[Month]],"-",All_India_Index_Upto_April23__1[[#This Row],[Year]])</f>
        <v>March-2022</v>
      </c>
      <c r="E331" t="str">
        <f>IF(All_India_Index_Upto_April23__1[[#This Row],[Year]]&lt;2019,"Pre-covid","Post-covid")</f>
        <v>Post-covid</v>
      </c>
      <c r="F331">
        <v>151.30000000000001</v>
      </c>
      <c r="G331">
        <v>210.7</v>
      </c>
      <c r="H331">
        <v>167.8</v>
      </c>
      <c r="I331">
        <v>162.19999999999999</v>
      </c>
      <c r="J331">
        <v>194.6</v>
      </c>
      <c r="K331">
        <v>157.6</v>
      </c>
      <c r="L331">
        <v>166.9</v>
      </c>
      <c r="M331">
        <v>163.9</v>
      </c>
      <c r="N331">
        <v>118.8</v>
      </c>
      <c r="O331">
        <v>177.4</v>
      </c>
      <c r="P331">
        <v>165.3</v>
      </c>
      <c r="Q331">
        <v>179.3</v>
      </c>
      <c r="R331">
        <v>168.4</v>
      </c>
      <c r="S331">
        <v>193.7</v>
      </c>
      <c r="T331">
        <v>172.1</v>
      </c>
      <c r="U331">
        <v>164.6</v>
      </c>
      <c r="V331">
        <v>171.1</v>
      </c>
      <c r="W331" t="s">
        <v>197</v>
      </c>
      <c r="X331">
        <v>167.2</v>
      </c>
      <c r="Y331">
        <v>162.80000000000001</v>
      </c>
      <c r="Z331">
        <v>173</v>
      </c>
      <c r="AA331">
        <v>157.9</v>
      </c>
      <c r="AB331">
        <v>163.30000000000001</v>
      </c>
      <c r="AC331">
        <v>166</v>
      </c>
      <c r="AD331">
        <v>167.2</v>
      </c>
      <c r="AE331">
        <v>164.6</v>
      </c>
      <c r="AF331">
        <v>167.7</v>
      </c>
    </row>
    <row r="332" spans="1:32" x14ac:dyDescent="0.3">
      <c r="A332" t="s">
        <v>30</v>
      </c>
      <c r="B332">
        <v>2022</v>
      </c>
      <c r="C332" t="s">
        <v>37</v>
      </c>
      <c r="D332" t="str">
        <f>CONCATENATE(All_India_Index_Upto_April23__1[[#This Row],[Month]],"-",All_India_Index_Upto_April23__1[[#This Row],[Year]])</f>
        <v>April-2022</v>
      </c>
      <c r="E332" t="str">
        <f>IF(All_India_Index_Upto_April23__1[[#This Row],[Year]]&lt;2019,"Pre-covid","Post-covid")</f>
        <v>Post-covid</v>
      </c>
      <c r="F332">
        <v>151.80000000000001</v>
      </c>
      <c r="G332">
        <v>209.7</v>
      </c>
      <c r="H332">
        <v>164.5</v>
      </c>
      <c r="I332">
        <v>163.80000000000001</v>
      </c>
      <c r="J332">
        <v>207.4</v>
      </c>
      <c r="K332">
        <v>169.7</v>
      </c>
      <c r="L332">
        <v>153.6</v>
      </c>
      <c r="M332">
        <v>165.1</v>
      </c>
      <c r="N332">
        <v>118.2</v>
      </c>
      <c r="O332">
        <v>182.9</v>
      </c>
      <c r="P332">
        <v>172.4</v>
      </c>
      <c r="Q332">
        <v>178.9</v>
      </c>
      <c r="R332">
        <v>168.6</v>
      </c>
      <c r="S332">
        <v>192.8</v>
      </c>
      <c r="T332">
        <v>177.5</v>
      </c>
      <c r="U332">
        <v>175.1</v>
      </c>
      <c r="V332">
        <v>177.1</v>
      </c>
      <c r="W332" s="36" t="s">
        <v>32</v>
      </c>
      <c r="X332">
        <v>173.3</v>
      </c>
      <c r="Y332">
        <v>167.7</v>
      </c>
      <c r="Z332">
        <v>177</v>
      </c>
      <c r="AA332">
        <v>166.2</v>
      </c>
      <c r="AB332">
        <v>167.2</v>
      </c>
      <c r="AC332">
        <v>170.9</v>
      </c>
      <c r="AD332">
        <v>169</v>
      </c>
      <c r="AE332">
        <v>170.2</v>
      </c>
      <c r="AF332">
        <v>170.8</v>
      </c>
    </row>
    <row r="333" spans="1:32" x14ac:dyDescent="0.3">
      <c r="A333" t="s">
        <v>33</v>
      </c>
      <c r="B333">
        <v>2022</v>
      </c>
      <c r="C333" t="s">
        <v>37</v>
      </c>
      <c r="D333" t="str">
        <f>CONCATENATE(All_India_Index_Upto_April23__1[[#This Row],[Month]],"-",All_India_Index_Upto_April23__1[[#This Row],[Year]])</f>
        <v>April-2022</v>
      </c>
      <c r="E333" t="str">
        <f>IF(All_India_Index_Upto_April23__1[[#This Row],[Year]]&lt;2019,"Pre-covid","Post-covid")</f>
        <v>Post-covid</v>
      </c>
      <c r="F333">
        <v>155.4</v>
      </c>
      <c r="G333">
        <v>215.8</v>
      </c>
      <c r="H333">
        <v>164.6</v>
      </c>
      <c r="I333">
        <v>164.2</v>
      </c>
      <c r="J333">
        <v>186</v>
      </c>
      <c r="K333">
        <v>175.9</v>
      </c>
      <c r="L333">
        <v>190.7</v>
      </c>
      <c r="M333">
        <v>164</v>
      </c>
      <c r="N333">
        <v>120.5</v>
      </c>
      <c r="O333">
        <v>178</v>
      </c>
      <c r="P333">
        <v>157.5</v>
      </c>
      <c r="Q333">
        <v>183.3</v>
      </c>
      <c r="R333">
        <v>174.5</v>
      </c>
      <c r="S333">
        <v>197.1</v>
      </c>
      <c r="T333">
        <v>168.4</v>
      </c>
      <c r="U333">
        <v>154.5</v>
      </c>
      <c r="V333">
        <v>166.3</v>
      </c>
      <c r="W333" t="s">
        <v>198</v>
      </c>
      <c r="X333">
        <v>170.5</v>
      </c>
      <c r="Y333">
        <v>159.80000000000001</v>
      </c>
      <c r="Z333">
        <v>169</v>
      </c>
      <c r="AA333">
        <v>159.30000000000001</v>
      </c>
      <c r="AB333">
        <v>162.19999999999999</v>
      </c>
      <c r="AC333">
        <v>164</v>
      </c>
      <c r="AD333">
        <v>168.4</v>
      </c>
      <c r="AE333">
        <v>163.1</v>
      </c>
      <c r="AF333">
        <v>169.2</v>
      </c>
    </row>
    <row r="334" spans="1:32" x14ac:dyDescent="0.3">
      <c r="A334" t="s">
        <v>34</v>
      </c>
      <c r="B334">
        <v>2022</v>
      </c>
      <c r="C334" t="s">
        <v>37</v>
      </c>
      <c r="D334" t="str">
        <f>CONCATENATE(All_India_Index_Upto_April23__1[[#This Row],[Month]],"-",All_India_Index_Upto_April23__1[[#This Row],[Year]])</f>
        <v>April-2022</v>
      </c>
      <c r="E334" t="str">
        <f>IF(All_India_Index_Upto_April23__1[[#This Row],[Year]]&lt;2019,"Pre-covid","Post-covid")</f>
        <v>Post-covid</v>
      </c>
      <c r="F334">
        <v>152.9</v>
      </c>
      <c r="G334">
        <v>211.8</v>
      </c>
      <c r="H334">
        <v>164.5</v>
      </c>
      <c r="I334">
        <v>163.9</v>
      </c>
      <c r="J334">
        <v>199.5</v>
      </c>
      <c r="K334">
        <v>172.6</v>
      </c>
      <c r="L334">
        <v>166.2</v>
      </c>
      <c r="M334">
        <v>164.7</v>
      </c>
      <c r="N334">
        <v>119</v>
      </c>
      <c r="O334">
        <v>181.3</v>
      </c>
      <c r="P334">
        <v>166.2</v>
      </c>
      <c r="Q334">
        <v>180.9</v>
      </c>
      <c r="R334">
        <v>170.8</v>
      </c>
      <c r="S334">
        <v>193.9</v>
      </c>
      <c r="T334">
        <v>173.9</v>
      </c>
      <c r="U334">
        <v>166.5</v>
      </c>
      <c r="V334">
        <v>172.8</v>
      </c>
      <c r="W334" t="s">
        <v>198</v>
      </c>
      <c r="X334">
        <v>172.2</v>
      </c>
      <c r="Y334">
        <v>164</v>
      </c>
      <c r="Z334">
        <v>174</v>
      </c>
      <c r="AA334">
        <v>162.6</v>
      </c>
      <c r="AB334">
        <v>164.4</v>
      </c>
      <c r="AC334">
        <v>166.9</v>
      </c>
      <c r="AD334">
        <v>168.8</v>
      </c>
      <c r="AE334">
        <v>166.8</v>
      </c>
      <c r="AF334">
        <v>170.1</v>
      </c>
    </row>
    <row r="335" spans="1:32" x14ac:dyDescent="0.3">
      <c r="A335" t="s">
        <v>30</v>
      </c>
      <c r="B335">
        <v>2022</v>
      </c>
      <c r="C335" t="s">
        <v>38</v>
      </c>
      <c r="D335" t="str">
        <f>CONCATENATE(All_India_Index_Upto_April23__1[[#This Row],[Month]],"-",All_India_Index_Upto_April23__1[[#This Row],[Year]])</f>
        <v>May-2022</v>
      </c>
      <c r="E335" t="str">
        <f>IF(All_India_Index_Upto_April23__1[[#This Row],[Year]]&lt;2019,"Pre-covid","Post-covid")</f>
        <v>Post-covid</v>
      </c>
      <c r="F335">
        <v>152.9</v>
      </c>
      <c r="G335">
        <v>214.7</v>
      </c>
      <c r="H335">
        <v>161.4</v>
      </c>
      <c r="I335">
        <v>164.6</v>
      </c>
      <c r="J335">
        <v>209.9</v>
      </c>
      <c r="K335">
        <v>168</v>
      </c>
      <c r="L335">
        <v>160.4</v>
      </c>
      <c r="M335">
        <v>165</v>
      </c>
      <c r="N335">
        <v>118.9</v>
      </c>
      <c r="O335">
        <v>186.6</v>
      </c>
      <c r="P335">
        <v>173.2</v>
      </c>
      <c r="Q335">
        <v>180.4</v>
      </c>
      <c r="R335">
        <v>170.8</v>
      </c>
      <c r="S335">
        <v>192.9</v>
      </c>
      <c r="T335">
        <v>179.3</v>
      </c>
      <c r="U335">
        <v>177.2</v>
      </c>
      <c r="V335">
        <v>179</v>
      </c>
      <c r="W335" s="36" t="s">
        <v>32</v>
      </c>
      <c r="X335">
        <v>175.3</v>
      </c>
      <c r="Y335">
        <v>168.9</v>
      </c>
      <c r="Z335">
        <v>177.7</v>
      </c>
      <c r="AA335">
        <v>167.1</v>
      </c>
      <c r="AB335">
        <v>167.6</v>
      </c>
      <c r="AC335">
        <v>171.8</v>
      </c>
      <c r="AD335">
        <v>168.5</v>
      </c>
      <c r="AE335">
        <v>170.9</v>
      </c>
      <c r="AF335">
        <v>172.5</v>
      </c>
    </row>
    <row r="336" spans="1:32" x14ac:dyDescent="0.3">
      <c r="A336" t="s">
        <v>33</v>
      </c>
      <c r="B336">
        <v>2022</v>
      </c>
      <c r="C336" t="s">
        <v>38</v>
      </c>
      <c r="D336" t="str">
        <f>CONCATENATE(All_India_Index_Upto_April23__1[[#This Row],[Month]],"-",All_India_Index_Upto_April23__1[[#This Row],[Year]])</f>
        <v>May-2022</v>
      </c>
      <c r="E336" t="str">
        <f>IF(All_India_Index_Upto_April23__1[[#This Row],[Year]]&lt;2019,"Pre-covid","Post-covid")</f>
        <v>Post-covid</v>
      </c>
      <c r="F336">
        <v>156.69999999999999</v>
      </c>
      <c r="G336">
        <v>221.2</v>
      </c>
      <c r="H336">
        <v>164.1</v>
      </c>
      <c r="I336">
        <v>165.4</v>
      </c>
      <c r="J336">
        <v>189.5</v>
      </c>
      <c r="K336">
        <v>174.5</v>
      </c>
      <c r="L336">
        <v>203.2</v>
      </c>
      <c r="M336">
        <v>164.1</v>
      </c>
      <c r="N336">
        <v>121.2</v>
      </c>
      <c r="O336">
        <v>181.4</v>
      </c>
      <c r="P336">
        <v>158.5</v>
      </c>
      <c r="Q336">
        <v>184.9</v>
      </c>
      <c r="R336">
        <v>177.5</v>
      </c>
      <c r="S336">
        <v>197.5</v>
      </c>
      <c r="T336">
        <v>170</v>
      </c>
      <c r="U336">
        <v>155.9</v>
      </c>
      <c r="V336">
        <v>167.8</v>
      </c>
      <c r="W336" t="s">
        <v>199</v>
      </c>
      <c r="X336">
        <v>173.5</v>
      </c>
      <c r="Y336">
        <v>161.1</v>
      </c>
      <c r="Z336">
        <v>170.1</v>
      </c>
      <c r="AA336">
        <v>159.4</v>
      </c>
      <c r="AB336">
        <v>163.19999999999999</v>
      </c>
      <c r="AC336">
        <v>165.2</v>
      </c>
      <c r="AD336">
        <v>168.2</v>
      </c>
      <c r="AE336">
        <v>163.80000000000001</v>
      </c>
      <c r="AF336">
        <v>170.8</v>
      </c>
    </row>
    <row r="337" spans="1:32" x14ac:dyDescent="0.3">
      <c r="A337" t="s">
        <v>34</v>
      </c>
      <c r="B337">
        <v>2022</v>
      </c>
      <c r="C337" t="s">
        <v>38</v>
      </c>
      <c r="D337" t="str">
        <f>CONCATENATE(All_India_Index_Upto_April23__1[[#This Row],[Month]],"-",All_India_Index_Upto_April23__1[[#This Row],[Year]])</f>
        <v>May-2022</v>
      </c>
      <c r="E337" t="str">
        <f>IF(All_India_Index_Upto_April23__1[[#This Row],[Year]]&lt;2019,"Pre-covid","Post-covid")</f>
        <v>Post-covid</v>
      </c>
      <c r="F337">
        <v>154.1</v>
      </c>
      <c r="G337">
        <v>217</v>
      </c>
      <c r="H337">
        <v>162.4</v>
      </c>
      <c r="I337">
        <v>164.9</v>
      </c>
      <c r="J337">
        <v>202.4</v>
      </c>
      <c r="K337">
        <v>171</v>
      </c>
      <c r="L337">
        <v>174.9</v>
      </c>
      <c r="M337">
        <v>164.7</v>
      </c>
      <c r="N337">
        <v>119.7</v>
      </c>
      <c r="O337">
        <v>184.9</v>
      </c>
      <c r="P337">
        <v>167.1</v>
      </c>
      <c r="Q337">
        <v>182.5</v>
      </c>
      <c r="R337">
        <v>173.3</v>
      </c>
      <c r="S337">
        <v>194.1</v>
      </c>
      <c r="T337">
        <v>175.6</v>
      </c>
      <c r="U337">
        <v>168.4</v>
      </c>
      <c r="V337">
        <v>174.6</v>
      </c>
      <c r="W337" t="s">
        <v>199</v>
      </c>
      <c r="X337">
        <v>174.6</v>
      </c>
      <c r="Y337">
        <v>165.2</v>
      </c>
      <c r="Z337">
        <v>174.8</v>
      </c>
      <c r="AA337">
        <v>163</v>
      </c>
      <c r="AB337">
        <v>165.1</v>
      </c>
      <c r="AC337">
        <v>167.9</v>
      </c>
      <c r="AD337">
        <v>168.4</v>
      </c>
      <c r="AE337">
        <v>167.5</v>
      </c>
      <c r="AF337">
        <v>171.7</v>
      </c>
    </row>
    <row r="338" spans="1:32" x14ac:dyDescent="0.3">
      <c r="A338" t="s">
        <v>30</v>
      </c>
      <c r="B338">
        <v>2022</v>
      </c>
      <c r="C338" t="s">
        <v>39</v>
      </c>
      <c r="D338" t="str">
        <f>CONCATENATE(All_India_Index_Upto_April23__1[[#This Row],[Month]],"-",All_India_Index_Upto_April23__1[[#This Row],[Year]])</f>
        <v>June-2022</v>
      </c>
      <c r="E338" t="str">
        <f>IF(All_India_Index_Upto_April23__1[[#This Row],[Year]]&lt;2019,"Pre-covid","Post-covid")</f>
        <v>Post-covid</v>
      </c>
      <c r="F338">
        <v>153.80000000000001</v>
      </c>
      <c r="G338">
        <v>217.2</v>
      </c>
      <c r="H338">
        <v>169.6</v>
      </c>
      <c r="I338">
        <v>165.4</v>
      </c>
      <c r="J338">
        <v>208.1</v>
      </c>
      <c r="K338">
        <v>165.8</v>
      </c>
      <c r="L338">
        <v>167.3</v>
      </c>
      <c r="M338">
        <v>164.6</v>
      </c>
      <c r="N338">
        <v>119.1</v>
      </c>
      <c r="O338">
        <v>188.9</v>
      </c>
      <c r="P338">
        <v>174.2</v>
      </c>
      <c r="Q338">
        <v>181.9</v>
      </c>
      <c r="R338">
        <v>172.4</v>
      </c>
      <c r="S338">
        <v>192.9</v>
      </c>
      <c r="T338">
        <v>180.7</v>
      </c>
      <c r="U338">
        <v>178.7</v>
      </c>
      <c r="V338">
        <v>180.4</v>
      </c>
      <c r="W338" s="36" t="s">
        <v>32</v>
      </c>
      <c r="X338">
        <v>176.7</v>
      </c>
      <c r="Y338">
        <v>170.3</v>
      </c>
      <c r="Z338">
        <v>178.2</v>
      </c>
      <c r="AA338">
        <v>165.5</v>
      </c>
      <c r="AB338">
        <v>168</v>
      </c>
      <c r="AC338">
        <v>172.6</v>
      </c>
      <c r="AD338">
        <v>169.5</v>
      </c>
      <c r="AE338">
        <v>171</v>
      </c>
      <c r="AF338">
        <v>173.6</v>
      </c>
    </row>
    <row r="339" spans="1:32" x14ac:dyDescent="0.3">
      <c r="A339" t="s">
        <v>33</v>
      </c>
      <c r="B339">
        <v>2022</v>
      </c>
      <c r="C339" t="s">
        <v>39</v>
      </c>
      <c r="D339" t="str">
        <f>CONCATENATE(All_India_Index_Upto_April23__1[[#This Row],[Month]],"-",All_India_Index_Upto_April23__1[[#This Row],[Year]])</f>
        <v>June-2022</v>
      </c>
      <c r="E339" t="str">
        <f>IF(All_India_Index_Upto_April23__1[[#This Row],[Year]]&lt;2019,"Pre-covid","Post-covid")</f>
        <v>Post-covid</v>
      </c>
      <c r="F339">
        <v>157.5</v>
      </c>
      <c r="G339">
        <v>223.4</v>
      </c>
      <c r="H339">
        <v>172.8</v>
      </c>
      <c r="I339">
        <v>166.4</v>
      </c>
      <c r="J339">
        <v>188.6</v>
      </c>
      <c r="K339">
        <v>174.1</v>
      </c>
      <c r="L339">
        <v>211.5</v>
      </c>
      <c r="M339">
        <v>163.6</v>
      </c>
      <c r="N339">
        <v>121.4</v>
      </c>
      <c r="O339">
        <v>183.5</v>
      </c>
      <c r="P339">
        <v>159.1</v>
      </c>
      <c r="Q339">
        <v>186.3</v>
      </c>
      <c r="R339">
        <v>179.3</v>
      </c>
      <c r="S339">
        <v>198.3</v>
      </c>
      <c r="T339">
        <v>171.6</v>
      </c>
      <c r="U339">
        <v>157.4</v>
      </c>
      <c r="V339">
        <v>169.4</v>
      </c>
      <c r="W339" t="s">
        <v>200</v>
      </c>
      <c r="X339">
        <v>174.9</v>
      </c>
      <c r="Y339">
        <v>162.1</v>
      </c>
      <c r="Z339">
        <v>170.9</v>
      </c>
      <c r="AA339">
        <v>157.19999999999999</v>
      </c>
      <c r="AB339">
        <v>164.1</v>
      </c>
      <c r="AC339">
        <v>166.5</v>
      </c>
      <c r="AD339">
        <v>169.2</v>
      </c>
      <c r="AE339">
        <v>163.80000000000001</v>
      </c>
      <c r="AF339">
        <v>171.4</v>
      </c>
    </row>
    <row r="340" spans="1:32" x14ac:dyDescent="0.3">
      <c r="A340" t="s">
        <v>34</v>
      </c>
      <c r="B340">
        <v>2022</v>
      </c>
      <c r="C340" t="s">
        <v>39</v>
      </c>
      <c r="D340" t="str">
        <f>CONCATENATE(All_India_Index_Upto_April23__1[[#This Row],[Month]],"-",All_India_Index_Upto_April23__1[[#This Row],[Year]])</f>
        <v>June-2022</v>
      </c>
      <c r="E340" t="str">
        <f>IF(All_India_Index_Upto_April23__1[[#This Row],[Year]]&lt;2019,"Pre-covid","Post-covid")</f>
        <v>Post-covid</v>
      </c>
      <c r="F340">
        <v>155</v>
      </c>
      <c r="G340">
        <v>219.4</v>
      </c>
      <c r="H340">
        <v>170.8</v>
      </c>
      <c r="I340">
        <v>165.8</v>
      </c>
      <c r="J340">
        <v>200.9</v>
      </c>
      <c r="K340">
        <v>169.7</v>
      </c>
      <c r="L340">
        <v>182.3</v>
      </c>
      <c r="M340">
        <v>164.3</v>
      </c>
      <c r="N340">
        <v>119.9</v>
      </c>
      <c r="O340">
        <v>187.1</v>
      </c>
      <c r="P340">
        <v>167.9</v>
      </c>
      <c r="Q340">
        <v>183.9</v>
      </c>
      <c r="R340">
        <v>174.9</v>
      </c>
      <c r="S340">
        <v>194.3</v>
      </c>
      <c r="T340">
        <v>177.1</v>
      </c>
      <c r="U340">
        <v>169.9</v>
      </c>
      <c r="V340">
        <v>176</v>
      </c>
      <c r="W340" t="s">
        <v>200</v>
      </c>
      <c r="X340">
        <v>176</v>
      </c>
      <c r="Y340">
        <v>166.4</v>
      </c>
      <c r="Z340">
        <v>175.4</v>
      </c>
      <c r="AA340">
        <v>161.1</v>
      </c>
      <c r="AB340">
        <v>165.8</v>
      </c>
      <c r="AC340">
        <v>169</v>
      </c>
      <c r="AD340">
        <v>169.4</v>
      </c>
      <c r="AE340">
        <v>167.5</v>
      </c>
      <c r="AF340">
        <v>172.6</v>
      </c>
    </row>
    <row r="341" spans="1:32" x14ac:dyDescent="0.3">
      <c r="A341" t="s">
        <v>30</v>
      </c>
      <c r="B341">
        <v>2022</v>
      </c>
      <c r="C341" t="s">
        <v>40</v>
      </c>
      <c r="D341" t="str">
        <f>CONCATENATE(All_India_Index_Upto_April23__1[[#This Row],[Month]],"-",All_India_Index_Upto_April23__1[[#This Row],[Year]])</f>
        <v>July-2022</v>
      </c>
      <c r="E341" t="str">
        <f>IF(All_India_Index_Upto_April23__1[[#This Row],[Year]]&lt;2019,"Pre-covid","Post-covid")</f>
        <v>Post-covid</v>
      </c>
      <c r="F341">
        <v>155.19999999999999</v>
      </c>
      <c r="G341">
        <v>210.8</v>
      </c>
      <c r="H341">
        <v>174.3</v>
      </c>
      <c r="I341">
        <v>166.3</v>
      </c>
      <c r="J341">
        <v>202.2</v>
      </c>
      <c r="K341">
        <v>169.6</v>
      </c>
      <c r="L341">
        <v>168.6</v>
      </c>
      <c r="M341">
        <v>164.4</v>
      </c>
      <c r="N341">
        <v>119.2</v>
      </c>
      <c r="O341">
        <v>191.8</v>
      </c>
      <c r="P341">
        <v>174.5</v>
      </c>
      <c r="Q341">
        <v>183.1</v>
      </c>
      <c r="R341">
        <v>172.5</v>
      </c>
      <c r="S341">
        <v>193.2</v>
      </c>
      <c r="T341">
        <v>182</v>
      </c>
      <c r="U341">
        <v>180.3</v>
      </c>
      <c r="V341">
        <v>181.7</v>
      </c>
      <c r="W341" s="36" t="s">
        <v>32</v>
      </c>
      <c r="X341">
        <v>179.6</v>
      </c>
      <c r="Y341">
        <v>171.3</v>
      </c>
      <c r="Z341">
        <v>178.8</v>
      </c>
      <c r="AA341">
        <v>166.3</v>
      </c>
      <c r="AB341">
        <v>168.6</v>
      </c>
      <c r="AC341">
        <v>174.7</v>
      </c>
      <c r="AD341">
        <v>169.7</v>
      </c>
      <c r="AE341">
        <v>171.8</v>
      </c>
      <c r="AF341">
        <v>174.3</v>
      </c>
    </row>
    <row r="342" spans="1:32" x14ac:dyDescent="0.3">
      <c r="A342" t="s">
        <v>33</v>
      </c>
      <c r="B342">
        <v>2022</v>
      </c>
      <c r="C342" t="s">
        <v>40</v>
      </c>
      <c r="D342" t="str">
        <f>CONCATENATE(All_India_Index_Upto_April23__1[[#This Row],[Month]],"-",All_India_Index_Upto_April23__1[[#This Row],[Year]])</f>
        <v>July-2022</v>
      </c>
      <c r="E342" t="str">
        <f>IF(All_India_Index_Upto_April23__1[[#This Row],[Year]]&lt;2019,"Pre-covid","Post-covid")</f>
        <v>Post-covid</v>
      </c>
      <c r="F342">
        <v>159.30000000000001</v>
      </c>
      <c r="G342">
        <v>217.1</v>
      </c>
      <c r="H342">
        <v>176.6</v>
      </c>
      <c r="I342">
        <v>167.1</v>
      </c>
      <c r="J342">
        <v>184.8</v>
      </c>
      <c r="K342">
        <v>179.5</v>
      </c>
      <c r="L342">
        <v>208.5</v>
      </c>
      <c r="M342">
        <v>164</v>
      </c>
      <c r="N342">
        <v>121.5</v>
      </c>
      <c r="O342">
        <v>186.3</v>
      </c>
      <c r="P342">
        <v>159.80000000000001</v>
      </c>
      <c r="Q342">
        <v>187.7</v>
      </c>
      <c r="R342">
        <v>179.4</v>
      </c>
      <c r="S342">
        <v>198.6</v>
      </c>
      <c r="T342">
        <v>172.7</v>
      </c>
      <c r="U342">
        <v>158.69999999999999</v>
      </c>
      <c r="V342">
        <v>170.6</v>
      </c>
      <c r="W342" t="s">
        <v>201</v>
      </c>
      <c r="X342">
        <v>179.5</v>
      </c>
      <c r="Y342">
        <v>163.1</v>
      </c>
      <c r="Z342">
        <v>171.7</v>
      </c>
      <c r="AA342">
        <v>157.4</v>
      </c>
      <c r="AB342">
        <v>164.6</v>
      </c>
      <c r="AC342">
        <v>169.1</v>
      </c>
      <c r="AD342">
        <v>169.8</v>
      </c>
      <c r="AE342">
        <v>164.7</v>
      </c>
      <c r="AF342">
        <v>172.3</v>
      </c>
    </row>
    <row r="343" spans="1:32" x14ac:dyDescent="0.3">
      <c r="A343" t="s">
        <v>34</v>
      </c>
      <c r="B343">
        <v>2022</v>
      </c>
      <c r="C343" t="s">
        <v>40</v>
      </c>
      <c r="D343" t="str">
        <f>CONCATENATE(All_India_Index_Upto_April23__1[[#This Row],[Month]],"-",All_India_Index_Upto_April23__1[[#This Row],[Year]])</f>
        <v>July-2022</v>
      </c>
      <c r="E343" t="str">
        <f>IF(All_India_Index_Upto_April23__1[[#This Row],[Year]]&lt;2019,"Pre-covid","Post-covid")</f>
        <v>Post-covid</v>
      </c>
      <c r="F343">
        <v>156.5</v>
      </c>
      <c r="G343">
        <v>213</v>
      </c>
      <c r="H343">
        <v>175.2</v>
      </c>
      <c r="I343">
        <v>166.6</v>
      </c>
      <c r="J343">
        <v>195.8</v>
      </c>
      <c r="K343">
        <v>174.2</v>
      </c>
      <c r="L343">
        <v>182.1</v>
      </c>
      <c r="M343">
        <v>164.3</v>
      </c>
      <c r="N343">
        <v>120</v>
      </c>
      <c r="O343">
        <v>190</v>
      </c>
      <c r="P343">
        <v>168.4</v>
      </c>
      <c r="Q343">
        <v>185.2</v>
      </c>
      <c r="R343">
        <v>175</v>
      </c>
      <c r="S343">
        <v>194.6</v>
      </c>
      <c r="T343">
        <v>178.3</v>
      </c>
      <c r="U343">
        <v>171.3</v>
      </c>
      <c r="V343">
        <v>177.3</v>
      </c>
      <c r="W343" t="s">
        <v>201</v>
      </c>
      <c r="X343">
        <v>179.6</v>
      </c>
      <c r="Y343">
        <v>167.4</v>
      </c>
      <c r="Z343">
        <v>176.1</v>
      </c>
      <c r="AA343">
        <v>161.6</v>
      </c>
      <c r="AB343">
        <v>166.3</v>
      </c>
      <c r="AC343">
        <v>171.4</v>
      </c>
      <c r="AD343">
        <v>169.7</v>
      </c>
      <c r="AE343">
        <v>168.4</v>
      </c>
      <c r="AF343">
        <v>173.4</v>
      </c>
    </row>
    <row r="344" spans="1:32" x14ac:dyDescent="0.3">
      <c r="A344" t="s">
        <v>30</v>
      </c>
      <c r="B344">
        <v>2022</v>
      </c>
      <c r="C344" t="s">
        <v>41</v>
      </c>
      <c r="D344" t="str">
        <f>CONCATENATE(All_India_Index_Upto_April23__1[[#This Row],[Month]],"-",All_India_Index_Upto_April23__1[[#This Row],[Year]])</f>
        <v>August-2022</v>
      </c>
      <c r="E344" t="str">
        <f>IF(All_India_Index_Upto_April23__1[[#This Row],[Year]]&lt;2019,"Pre-covid","Post-covid")</f>
        <v>Post-covid</v>
      </c>
      <c r="F344">
        <v>159.5</v>
      </c>
      <c r="G344">
        <v>204.1</v>
      </c>
      <c r="H344">
        <v>168.3</v>
      </c>
      <c r="I344">
        <v>167.9</v>
      </c>
      <c r="J344">
        <v>198.1</v>
      </c>
      <c r="K344">
        <v>169.2</v>
      </c>
      <c r="L344">
        <v>173.1</v>
      </c>
      <c r="M344">
        <v>167.1</v>
      </c>
      <c r="N344">
        <v>120.2</v>
      </c>
      <c r="O344">
        <v>195.6</v>
      </c>
      <c r="P344">
        <v>174.8</v>
      </c>
      <c r="Q344">
        <v>184</v>
      </c>
      <c r="R344">
        <v>173.9</v>
      </c>
      <c r="S344">
        <v>193.7</v>
      </c>
      <c r="T344">
        <v>183.2</v>
      </c>
      <c r="U344">
        <v>181.7</v>
      </c>
      <c r="V344">
        <v>183</v>
      </c>
      <c r="W344" s="36" t="s">
        <v>32</v>
      </c>
      <c r="X344">
        <v>179.1</v>
      </c>
      <c r="Y344">
        <v>172.3</v>
      </c>
      <c r="Z344">
        <v>179.4</v>
      </c>
      <c r="AA344">
        <v>166.6</v>
      </c>
      <c r="AB344">
        <v>169.3</v>
      </c>
      <c r="AC344">
        <v>175.7</v>
      </c>
      <c r="AD344">
        <v>171.1</v>
      </c>
      <c r="AE344">
        <v>172.6</v>
      </c>
      <c r="AF344">
        <v>175.3</v>
      </c>
    </row>
    <row r="345" spans="1:32" x14ac:dyDescent="0.3">
      <c r="A345" t="s">
        <v>33</v>
      </c>
      <c r="B345">
        <v>2022</v>
      </c>
      <c r="C345" t="s">
        <v>41</v>
      </c>
      <c r="D345" t="str">
        <f>CONCATENATE(All_India_Index_Upto_April23__1[[#This Row],[Month]],"-",All_India_Index_Upto_April23__1[[#This Row],[Year]])</f>
        <v>August-2022</v>
      </c>
      <c r="E345" t="str">
        <f>IF(All_India_Index_Upto_April23__1[[#This Row],[Year]]&lt;2019,"Pre-covid","Post-covid")</f>
        <v>Post-covid</v>
      </c>
      <c r="F345">
        <v>162.1</v>
      </c>
      <c r="G345">
        <v>210.9</v>
      </c>
      <c r="H345">
        <v>170.6</v>
      </c>
      <c r="I345">
        <v>168.4</v>
      </c>
      <c r="J345">
        <v>182.5</v>
      </c>
      <c r="K345">
        <v>177.1</v>
      </c>
      <c r="L345">
        <v>213.1</v>
      </c>
      <c r="M345">
        <v>167.3</v>
      </c>
      <c r="N345">
        <v>122.2</v>
      </c>
      <c r="O345">
        <v>189.7</v>
      </c>
      <c r="P345">
        <v>160.5</v>
      </c>
      <c r="Q345">
        <v>188.9</v>
      </c>
      <c r="R345">
        <v>180.4</v>
      </c>
      <c r="S345">
        <v>198.7</v>
      </c>
      <c r="T345">
        <v>173.7</v>
      </c>
      <c r="U345">
        <v>160</v>
      </c>
      <c r="V345">
        <v>171.6</v>
      </c>
      <c r="W345" t="s">
        <v>202</v>
      </c>
      <c r="X345">
        <v>178.4</v>
      </c>
      <c r="Y345">
        <v>164.2</v>
      </c>
      <c r="Z345">
        <v>172.6</v>
      </c>
      <c r="AA345">
        <v>157.69999999999999</v>
      </c>
      <c r="AB345">
        <v>165.1</v>
      </c>
      <c r="AC345">
        <v>169.9</v>
      </c>
      <c r="AD345">
        <v>171.4</v>
      </c>
      <c r="AE345">
        <v>165.4</v>
      </c>
      <c r="AF345">
        <v>173.1</v>
      </c>
    </row>
    <row r="346" spans="1:32" x14ac:dyDescent="0.3">
      <c r="A346" t="s">
        <v>34</v>
      </c>
      <c r="B346">
        <v>2022</v>
      </c>
      <c r="C346" t="s">
        <v>41</v>
      </c>
      <c r="D346" t="str">
        <f>CONCATENATE(All_India_Index_Upto_April23__1[[#This Row],[Month]],"-",All_India_Index_Upto_April23__1[[#This Row],[Year]])</f>
        <v>August-2022</v>
      </c>
      <c r="E346" t="str">
        <f>IF(All_India_Index_Upto_April23__1[[#This Row],[Year]]&lt;2019,"Pre-covid","Post-covid")</f>
        <v>Post-covid</v>
      </c>
      <c r="F346">
        <v>160.30000000000001</v>
      </c>
      <c r="G346">
        <v>206.5</v>
      </c>
      <c r="H346">
        <v>169.2</v>
      </c>
      <c r="I346">
        <v>168.1</v>
      </c>
      <c r="J346">
        <v>192.4</v>
      </c>
      <c r="K346">
        <v>172.9</v>
      </c>
      <c r="L346">
        <v>186.7</v>
      </c>
      <c r="M346">
        <v>167.2</v>
      </c>
      <c r="N346">
        <v>120.9</v>
      </c>
      <c r="O346">
        <v>193.6</v>
      </c>
      <c r="P346">
        <v>168.8</v>
      </c>
      <c r="Q346">
        <v>186.3</v>
      </c>
      <c r="R346">
        <v>176.3</v>
      </c>
      <c r="S346">
        <v>195</v>
      </c>
      <c r="T346">
        <v>179.5</v>
      </c>
      <c r="U346">
        <v>172.7</v>
      </c>
      <c r="V346">
        <v>178.5</v>
      </c>
      <c r="W346" t="s">
        <v>202</v>
      </c>
      <c r="X346">
        <v>178.8</v>
      </c>
      <c r="Y346">
        <v>168.5</v>
      </c>
      <c r="Z346">
        <v>176.8</v>
      </c>
      <c r="AA346">
        <v>161.9</v>
      </c>
      <c r="AB346">
        <v>166.9</v>
      </c>
      <c r="AC346">
        <v>172.3</v>
      </c>
      <c r="AD346">
        <v>171.2</v>
      </c>
      <c r="AE346">
        <v>169.1</v>
      </c>
      <c r="AF346">
        <v>174.3</v>
      </c>
    </row>
    <row r="347" spans="1:32" x14ac:dyDescent="0.3">
      <c r="A347" t="s">
        <v>30</v>
      </c>
      <c r="B347">
        <v>2022</v>
      </c>
      <c r="C347" t="s">
        <v>42</v>
      </c>
      <c r="D347" t="str">
        <f>CONCATENATE(All_India_Index_Upto_April23__1[[#This Row],[Month]],"-",All_India_Index_Upto_April23__1[[#This Row],[Year]])</f>
        <v>September-2022</v>
      </c>
      <c r="E347" t="str">
        <f>IF(All_India_Index_Upto_April23__1[[#This Row],[Year]]&lt;2019,"Pre-covid","Post-covid")</f>
        <v>Post-covid</v>
      </c>
      <c r="F347">
        <v>162.9</v>
      </c>
      <c r="G347">
        <v>206.7</v>
      </c>
      <c r="H347">
        <v>169</v>
      </c>
      <c r="I347">
        <v>169.5</v>
      </c>
      <c r="J347">
        <v>194.1</v>
      </c>
      <c r="K347">
        <v>164.1</v>
      </c>
      <c r="L347">
        <v>176.9</v>
      </c>
      <c r="M347">
        <v>169</v>
      </c>
      <c r="N347">
        <v>120.8</v>
      </c>
      <c r="O347">
        <v>199.1</v>
      </c>
      <c r="P347">
        <v>175.4</v>
      </c>
      <c r="Q347">
        <v>184.8</v>
      </c>
      <c r="R347">
        <v>175.5</v>
      </c>
      <c r="S347">
        <v>194.5</v>
      </c>
      <c r="T347">
        <v>184.7</v>
      </c>
      <c r="U347">
        <v>183.3</v>
      </c>
      <c r="V347">
        <v>184.5</v>
      </c>
      <c r="W347" s="36" t="s">
        <v>32</v>
      </c>
      <c r="X347">
        <v>179.7</v>
      </c>
      <c r="Y347">
        <v>173.6</v>
      </c>
      <c r="Z347">
        <v>180.2</v>
      </c>
      <c r="AA347">
        <v>166.9</v>
      </c>
      <c r="AB347">
        <v>170</v>
      </c>
      <c r="AC347">
        <v>176.2</v>
      </c>
      <c r="AD347">
        <v>170.8</v>
      </c>
      <c r="AE347">
        <v>173.1</v>
      </c>
      <c r="AF347">
        <v>176.4</v>
      </c>
    </row>
    <row r="348" spans="1:32" x14ac:dyDescent="0.3">
      <c r="A348" t="s">
        <v>33</v>
      </c>
      <c r="B348">
        <v>2022</v>
      </c>
      <c r="C348" t="s">
        <v>42</v>
      </c>
      <c r="D348" t="str">
        <f>CONCATENATE(All_India_Index_Upto_April23__1[[#This Row],[Month]],"-",All_India_Index_Upto_April23__1[[#This Row],[Year]])</f>
        <v>September-2022</v>
      </c>
      <c r="E348" t="str">
        <f>IF(All_India_Index_Upto_April23__1[[#This Row],[Year]]&lt;2019,"Pre-covid","Post-covid")</f>
        <v>Post-covid</v>
      </c>
      <c r="F348">
        <v>164.9</v>
      </c>
      <c r="G348">
        <v>213.7</v>
      </c>
      <c r="H348">
        <v>170.9</v>
      </c>
      <c r="I348">
        <v>170.1</v>
      </c>
      <c r="J348">
        <v>179.3</v>
      </c>
      <c r="K348">
        <v>167.5</v>
      </c>
      <c r="L348">
        <v>220.8</v>
      </c>
      <c r="M348">
        <v>169.2</v>
      </c>
      <c r="N348">
        <v>123.1</v>
      </c>
      <c r="O348">
        <v>193.6</v>
      </c>
      <c r="P348">
        <v>161.1</v>
      </c>
      <c r="Q348">
        <v>190.4</v>
      </c>
      <c r="R348">
        <v>181.8</v>
      </c>
      <c r="S348">
        <v>199.7</v>
      </c>
      <c r="T348">
        <v>175</v>
      </c>
      <c r="U348">
        <v>161.69999999999999</v>
      </c>
      <c r="V348">
        <v>173</v>
      </c>
      <c r="W348" t="s">
        <v>203</v>
      </c>
      <c r="X348">
        <v>179.2</v>
      </c>
      <c r="Y348">
        <v>165</v>
      </c>
      <c r="Z348">
        <v>173.8</v>
      </c>
      <c r="AA348">
        <v>158.19999999999999</v>
      </c>
      <c r="AB348">
        <v>165.8</v>
      </c>
      <c r="AC348">
        <v>170.9</v>
      </c>
      <c r="AD348">
        <v>171.1</v>
      </c>
      <c r="AE348">
        <v>166.1</v>
      </c>
      <c r="AF348">
        <v>174.1</v>
      </c>
    </row>
    <row r="349" spans="1:32" x14ac:dyDescent="0.3">
      <c r="A349" t="s">
        <v>34</v>
      </c>
      <c r="B349">
        <v>2022</v>
      </c>
      <c r="C349" t="s">
        <v>42</v>
      </c>
      <c r="D349" t="str">
        <f>CONCATENATE(All_India_Index_Upto_April23__1[[#This Row],[Month]],"-",All_India_Index_Upto_April23__1[[#This Row],[Year]])</f>
        <v>September-2022</v>
      </c>
      <c r="E349" t="str">
        <f>IF(All_India_Index_Upto_April23__1[[#This Row],[Year]]&lt;2019,"Pre-covid","Post-covid")</f>
        <v>Post-covid</v>
      </c>
      <c r="F349">
        <v>163.5</v>
      </c>
      <c r="G349">
        <v>209.2</v>
      </c>
      <c r="H349">
        <v>169.7</v>
      </c>
      <c r="I349">
        <v>169.7</v>
      </c>
      <c r="J349">
        <v>188.7</v>
      </c>
      <c r="K349">
        <v>165.7</v>
      </c>
      <c r="L349">
        <v>191.8</v>
      </c>
      <c r="M349">
        <v>169.1</v>
      </c>
      <c r="N349">
        <v>121.6</v>
      </c>
      <c r="O349">
        <v>197.3</v>
      </c>
      <c r="P349">
        <v>169.4</v>
      </c>
      <c r="Q349">
        <v>187.4</v>
      </c>
      <c r="R349">
        <v>177.8</v>
      </c>
      <c r="S349">
        <v>195.9</v>
      </c>
      <c r="T349">
        <v>180.9</v>
      </c>
      <c r="U349">
        <v>174.3</v>
      </c>
      <c r="V349">
        <v>179.9</v>
      </c>
      <c r="W349" t="s">
        <v>203</v>
      </c>
      <c r="X349">
        <v>179.5</v>
      </c>
      <c r="Y349">
        <v>169.5</v>
      </c>
      <c r="Z349">
        <v>177.8</v>
      </c>
      <c r="AA349">
        <v>162.30000000000001</v>
      </c>
      <c r="AB349">
        <v>167.6</v>
      </c>
      <c r="AC349">
        <v>173.1</v>
      </c>
      <c r="AD349">
        <v>170.9</v>
      </c>
      <c r="AE349">
        <v>169.7</v>
      </c>
      <c r="AF349">
        <v>175.3</v>
      </c>
    </row>
    <row r="350" spans="1:32" x14ac:dyDescent="0.3">
      <c r="A350" t="s">
        <v>30</v>
      </c>
      <c r="B350">
        <v>2022</v>
      </c>
      <c r="C350" t="s">
        <v>43</v>
      </c>
      <c r="D350" t="str">
        <f>CONCATENATE(All_India_Index_Upto_April23__1[[#This Row],[Month]],"-",All_India_Index_Upto_April23__1[[#This Row],[Year]])</f>
        <v>October-2022</v>
      </c>
      <c r="E350" t="str">
        <f>IF(All_India_Index_Upto_April23__1[[#This Row],[Year]]&lt;2019,"Pre-covid","Post-covid")</f>
        <v>Post-covid</v>
      </c>
      <c r="F350">
        <v>164.7</v>
      </c>
      <c r="G350">
        <v>208.8</v>
      </c>
      <c r="H350">
        <v>170.3</v>
      </c>
      <c r="I350">
        <v>170.9</v>
      </c>
      <c r="J350">
        <v>191.6</v>
      </c>
      <c r="K350">
        <v>162.19999999999999</v>
      </c>
      <c r="L350">
        <v>184.8</v>
      </c>
      <c r="M350">
        <v>169.7</v>
      </c>
      <c r="N350">
        <v>121.1</v>
      </c>
      <c r="O350">
        <v>201.6</v>
      </c>
      <c r="P350">
        <v>175.8</v>
      </c>
      <c r="Q350">
        <v>185.6</v>
      </c>
      <c r="R350">
        <v>177.4</v>
      </c>
      <c r="S350">
        <v>194.9</v>
      </c>
      <c r="T350">
        <v>186.1</v>
      </c>
      <c r="U350">
        <v>184.4</v>
      </c>
      <c r="V350">
        <v>185.9</v>
      </c>
      <c r="W350" s="36" t="s">
        <v>32</v>
      </c>
      <c r="X350">
        <v>180.8</v>
      </c>
      <c r="Y350">
        <v>174.4</v>
      </c>
      <c r="Z350">
        <v>181.2</v>
      </c>
      <c r="AA350">
        <v>167.4</v>
      </c>
      <c r="AB350">
        <v>170.6</v>
      </c>
      <c r="AC350">
        <v>176.5</v>
      </c>
      <c r="AD350">
        <v>172</v>
      </c>
      <c r="AE350">
        <v>173.9</v>
      </c>
      <c r="AF350">
        <v>177.9</v>
      </c>
    </row>
    <row r="351" spans="1:32" x14ac:dyDescent="0.3">
      <c r="A351" t="s">
        <v>33</v>
      </c>
      <c r="B351">
        <v>2022</v>
      </c>
      <c r="C351" t="s">
        <v>43</v>
      </c>
      <c r="D351" t="str">
        <f>CONCATENATE(All_India_Index_Upto_April23__1[[#This Row],[Month]],"-",All_India_Index_Upto_April23__1[[#This Row],[Year]])</f>
        <v>October-2022</v>
      </c>
      <c r="E351" t="str">
        <f>IF(All_India_Index_Upto_April23__1[[#This Row],[Year]]&lt;2019,"Pre-covid","Post-covid")</f>
        <v>Post-covid</v>
      </c>
      <c r="F351">
        <v>166.4</v>
      </c>
      <c r="G351">
        <v>214.9</v>
      </c>
      <c r="H351">
        <v>171.9</v>
      </c>
      <c r="I351">
        <v>171</v>
      </c>
      <c r="J351">
        <v>177.7</v>
      </c>
      <c r="K351">
        <v>165.7</v>
      </c>
      <c r="L351">
        <v>228.6</v>
      </c>
      <c r="M351">
        <v>169.9</v>
      </c>
      <c r="N351">
        <v>123.4</v>
      </c>
      <c r="O351">
        <v>196.4</v>
      </c>
      <c r="P351">
        <v>161.6</v>
      </c>
      <c r="Q351">
        <v>191.5</v>
      </c>
      <c r="R351">
        <v>183.3</v>
      </c>
      <c r="S351">
        <v>200.1</v>
      </c>
      <c r="T351">
        <v>175.5</v>
      </c>
      <c r="U351">
        <v>162.6</v>
      </c>
      <c r="V351">
        <v>173.6</v>
      </c>
      <c r="W351" t="s">
        <v>204</v>
      </c>
      <c r="X351">
        <v>180</v>
      </c>
      <c r="Y351">
        <v>166</v>
      </c>
      <c r="Z351">
        <v>174.7</v>
      </c>
      <c r="AA351">
        <v>158.80000000000001</v>
      </c>
      <c r="AB351">
        <v>166.3</v>
      </c>
      <c r="AC351">
        <v>171.2</v>
      </c>
      <c r="AD351">
        <v>172.3</v>
      </c>
      <c r="AE351">
        <v>166.8</v>
      </c>
      <c r="AF351">
        <v>175.3</v>
      </c>
    </row>
    <row r="352" spans="1:32" x14ac:dyDescent="0.3">
      <c r="A352" t="s">
        <v>34</v>
      </c>
      <c r="B352">
        <v>2022</v>
      </c>
      <c r="C352" t="s">
        <v>43</v>
      </c>
      <c r="D352" t="str">
        <f>CONCATENATE(All_India_Index_Upto_April23__1[[#This Row],[Month]],"-",All_India_Index_Upto_April23__1[[#This Row],[Year]])</f>
        <v>October-2022</v>
      </c>
      <c r="E352" t="str">
        <f>IF(All_India_Index_Upto_April23__1[[#This Row],[Year]]&lt;2019,"Pre-covid","Post-covid")</f>
        <v>Post-covid</v>
      </c>
      <c r="F352">
        <v>165.2</v>
      </c>
      <c r="G352">
        <v>210.9</v>
      </c>
      <c r="H352">
        <v>170.9</v>
      </c>
      <c r="I352">
        <v>170.9</v>
      </c>
      <c r="J352">
        <v>186.5</v>
      </c>
      <c r="K352">
        <v>163.80000000000001</v>
      </c>
      <c r="L352">
        <v>199.7</v>
      </c>
      <c r="M352">
        <v>169.8</v>
      </c>
      <c r="N352">
        <v>121.9</v>
      </c>
      <c r="O352">
        <v>199.9</v>
      </c>
      <c r="P352">
        <v>169.9</v>
      </c>
      <c r="Q352">
        <v>188.3</v>
      </c>
      <c r="R352">
        <v>179.6</v>
      </c>
      <c r="S352">
        <v>196.3</v>
      </c>
      <c r="T352">
        <v>181.9</v>
      </c>
      <c r="U352">
        <v>175.3</v>
      </c>
      <c r="V352">
        <v>181</v>
      </c>
      <c r="W352" t="s">
        <v>204</v>
      </c>
      <c r="X352">
        <v>180.5</v>
      </c>
      <c r="Y352">
        <v>170.4</v>
      </c>
      <c r="Z352">
        <v>178.7</v>
      </c>
      <c r="AA352">
        <v>162.9</v>
      </c>
      <c r="AB352">
        <v>168.2</v>
      </c>
      <c r="AC352">
        <v>173.4</v>
      </c>
      <c r="AD352">
        <v>172.1</v>
      </c>
      <c r="AE352">
        <v>170.5</v>
      </c>
      <c r="AF352">
        <v>176.7</v>
      </c>
    </row>
    <row r="353" spans="1:32" x14ac:dyDescent="0.3">
      <c r="A353" t="s">
        <v>30</v>
      </c>
      <c r="B353">
        <v>2022</v>
      </c>
      <c r="C353" t="s">
        <v>44</v>
      </c>
      <c r="D353" t="str">
        <f>CONCATENATE(All_India_Index_Upto_April23__1[[#This Row],[Month]],"-",All_India_Index_Upto_April23__1[[#This Row],[Year]])</f>
        <v>November-2022</v>
      </c>
      <c r="E353" t="str">
        <f>IF(All_India_Index_Upto_April23__1[[#This Row],[Year]]&lt;2019,"Pre-covid","Post-covid")</f>
        <v>Post-covid</v>
      </c>
      <c r="F353">
        <v>166.9</v>
      </c>
      <c r="G353">
        <v>207.2</v>
      </c>
      <c r="H353">
        <v>180.2</v>
      </c>
      <c r="I353">
        <v>172.3</v>
      </c>
      <c r="J353">
        <v>194</v>
      </c>
      <c r="K353">
        <v>159.1</v>
      </c>
      <c r="L353">
        <v>171.6</v>
      </c>
      <c r="M353">
        <v>170.2</v>
      </c>
      <c r="N353">
        <v>121.5</v>
      </c>
      <c r="O353">
        <v>204.8</v>
      </c>
      <c r="P353">
        <v>176.4</v>
      </c>
      <c r="Q353">
        <v>186.9</v>
      </c>
      <c r="R353">
        <v>176.6</v>
      </c>
      <c r="S353">
        <v>195.5</v>
      </c>
      <c r="T353">
        <v>187.2</v>
      </c>
      <c r="U353">
        <v>185.2</v>
      </c>
      <c r="V353">
        <v>186.9</v>
      </c>
      <c r="W353" s="36" t="s">
        <v>32</v>
      </c>
      <c r="X353">
        <v>181.9</v>
      </c>
      <c r="Y353">
        <v>175.5</v>
      </c>
      <c r="Z353">
        <v>182.3</v>
      </c>
      <c r="AA353">
        <v>167.5</v>
      </c>
      <c r="AB353">
        <v>170.8</v>
      </c>
      <c r="AC353">
        <v>176.9</v>
      </c>
      <c r="AD353">
        <v>173.4</v>
      </c>
      <c r="AE353">
        <v>174.6</v>
      </c>
      <c r="AF353">
        <v>177.8</v>
      </c>
    </row>
    <row r="354" spans="1:32" x14ac:dyDescent="0.3">
      <c r="A354" t="s">
        <v>33</v>
      </c>
      <c r="B354">
        <v>2022</v>
      </c>
      <c r="C354" t="s">
        <v>44</v>
      </c>
      <c r="D354" t="str">
        <f>CONCATENATE(All_India_Index_Upto_April23__1[[#This Row],[Month]],"-",All_India_Index_Upto_April23__1[[#This Row],[Year]])</f>
        <v>November-2022</v>
      </c>
      <c r="E354" t="str">
        <f>IF(All_India_Index_Upto_April23__1[[#This Row],[Year]]&lt;2019,"Pre-covid","Post-covid")</f>
        <v>Post-covid</v>
      </c>
      <c r="F354">
        <v>168.4</v>
      </c>
      <c r="G354">
        <v>213.4</v>
      </c>
      <c r="H354">
        <v>183.2</v>
      </c>
      <c r="I354">
        <v>172.3</v>
      </c>
      <c r="J354">
        <v>180</v>
      </c>
      <c r="K354">
        <v>162.6</v>
      </c>
      <c r="L354">
        <v>205.5</v>
      </c>
      <c r="M354">
        <v>171</v>
      </c>
      <c r="N354">
        <v>123.4</v>
      </c>
      <c r="O354">
        <v>198.8</v>
      </c>
      <c r="P354">
        <v>162.1</v>
      </c>
      <c r="Q354">
        <v>192.4</v>
      </c>
      <c r="R354">
        <v>181.3</v>
      </c>
      <c r="S354">
        <v>200.6</v>
      </c>
      <c r="T354">
        <v>176.7</v>
      </c>
      <c r="U354">
        <v>163.5</v>
      </c>
      <c r="V354">
        <v>174.7</v>
      </c>
      <c r="W354" t="s">
        <v>205</v>
      </c>
      <c r="X354">
        <v>180.3</v>
      </c>
      <c r="Y354">
        <v>166.9</v>
      </c>
      <c r="Z354">
        <v>175.8</v>
      </c>
      <c r="AA354">
        <v>158.9</v>
      </c>
      <c r="AB354">
        <v>166.7</v>
      </c>
      <c r="AC354">
        <v>171.5</v>
      </c>
      <c r="AD354">
        <v>173.8</v>
      </c>
      <c r="AE354">
        <v>167.4</v>
      </c>
      <c r="AF354">
        <v>174.1</v>
      </c>
    </row>
    <row r="355" spans="1:32" x14ac:dyDescent="0.3">
      <c r="A355" t="s">
        <v>34</v>
      </c>
      <c r="B355">
        <v>2022</v>
      </c>
      <c r="C355" t="s">
        <v>44</v>
      </c>
      <c r="D355" t="str">
        <f>CONCATENATE(All_India_Index_Upto_April23__1[[#This Row],[Month]],"-",All_India_Index_Upto_April23__1[[#This Row],[Year]])</f>
        <v>November-2022</v>
      </c>
      <c r="E355" t="str">
        <f>IF(All_India_Index_Upto_April23__1[[#This Row],[Year]]&lt;2019,"Pre-covid","Post-covid")</f>
        <v>Post-covid</v>
      </c>
      <c r="F355">
        <v>167.4</v>
      </c>
      <c r="G355">
        <v>209.4</v>
      </c>
      <c r="H355">
        <v>181.4</v>
      </c>
      <c r="I355">
        <v>172.3</v>
      </c>
      <c r="J355">
        <v>188.9</v>
      </c>
      <c r="K355">
        <v>160.69999999999999</v>
      </c>
      <c r="L355">
        <v>183.1</v>
      </c>
      <c r="M355">
        <v>170.5</v>
      </c>
      <c r="N355">
        <v>122.1</v>
      </c>
      <c r="O355">
        <v>202.8</v>
      </c>
      <c r="P355">
        <v>170.4</v>
      </c>
      <c r="Q355">
        <v>189.5</v>
      </c>
      <c r="R355">
        <v>178.3</v>
      </c>
      <c r="S355">
        <v>196.9</v>
      </c>
      <c r="T355">
        <v>183.1</v>
      </c>
      <c r="U355">
        <v>176.2</v>
      </c>
      <c r="V355">
        <v>182.1</v>
      </c>
      <c r="W355" t="s">
        <v>205</v>
      </c>
      <c r="X355">
        <v>181.3</v>
      </c>
      <c r="Y355">
        <v>171.4</v>
      </c>
      <c r="Z355">
        <v>179.8</v>
      </c>
      <c r="AA355">
        <v>163</v>
      </c>
      <c r="AB355">
        <v>168.5</v>
      </c>
      <c r="AC355">
        <v>173.7</v>
      </c>
      <c r="AD355">
        <v>173.6</v>
      </c>
      <c r="AE355">
        <v>171.1</v>
      </c>
      <c r="AF355">
        <v>176.5</v>
      </c>
    </row>
    <row r="356" spans="1:32" x14ac:dyDescent="0.3">
      <c r="A356" t="s">
        <v>30</v>
      </c>
      <c r="B356">
        <v>2022</v>
      </c>
      <c r="C356" t="s">
        <v>45</v>
      </c>
      <c r="D356" t="str">
        <f>CONCATENATE(All_India_Index_Upto_April23__1[[#This Row],[Month]],"-",All_India_Index_Upto_April23__1[[#This Row],[Year]])</f>
        <v>December-2022</v>
      </c>
      <c r="E356" t="str">
        <f>IF(All_India_Index_Upto_April23__1[[#This Row],[Year]]&lt;2019,"Pre-covid","Post-covid")</f>
        <v>Post-covid</v>
      </c>
      <c r="F356">
        <v>168.8</v>
      </c>
      <c r="G356">
        <v>206.9</v>
      </c>
      <c r="H356">
        <v>189.1</v>
      </c>
      <c r="I356">
        <v>173.4</v>
      </c>
      <c r="J356">
        <v>193.9</v>
      </c>
      <c r="K356">
        <v>156.69999999999999</v>
      </c>
      <c r="L356">
        <v>150.19999999999999</v>
      </c>
      <c r="M356">
        <v>170.5</v>
      </c>
      <c r="N356">
        <v>121.2</v>
      </c>
      <c r="O356">
        <v>207.5</v>
      </c>
      <c r="P356">
        <v>176.8</v>
      </c>
      <c r="Q356">
        <v>187.7</v>
      </c>
      <c r="R356">
        <v>174.4</v>
      </c>
      <c r="S356">
        <v>195.9</v>
      </c>
      <c r="T356">
        <v>188.1</v>
      </c>
      <c r="U356">
        <v>185.9</v>
      </c>
      <c r="V356">
        <v>187.8</v>
      </c>
      <c r="W356" s="36" t="s">
        <v>32</v>
      </c>
      <c r="X356">
        <v>182.8</v>
      </c>
      <c r="Y356">
        <v>176.4</v>
      </c>
      <c r="Z356">
        <v>183.5</v>
      </c>
      <c r="AA356">
        <v>167.8</v>
      </c>
      <c r="AB356">
        <v>171.2</v>
      </c>
      <c r="AC356">
        <v>177.3</v>
      </c>
      <c r="AD356">
        <v>175.7</v>
      </c>
      <c r="AE356">
        <v>175.5</v>
      </c>
      <c r="AF356">
        <v>177.1</v>
      </c>
    </row>
    <row r="357" spans="1:32" x14ac:dyDescent="0.3">
      <c r="A357" t="s">
        <v>33</v>
      </c>
      <c r="B357">
        <v>2022</v>
      </c>
      <c r="C357" t="s">
        <v>45</v>
      </c>
      <c r="D357" t="str">
        <f>CONCATENATE(All_India_Index_Upto_April23__1[[#This Row],[Month]],"-",All_India_Index_Upto_April23__1[[#This Row],[Year]])</f>
        <v>December-2022</v>
      </c>
      <c r="E357" t="str">
        <f>IF(All_India_Index_Upto_April23__1[[#This Row],[Year]]&lt;2019,"Pre-covid","Post-covid")</f>
        <v>Post-covid</v>
      </c>
      <c r="F357">
        <v>170.2</v>
      </c>
      <c r="G357">
        <v>212.9</v>
      </c>
      <c r="H357">
        <v>191.9</v>
      </c>
      <c r="I357">
        <v>173.9</v>
      </c>
      <c r="J357">
        <v>179.1</v>
      </c>
      <c r="K357">
        <v>159.5</v>
      </c>
      <c r="L357">
        <v>178.7</v>
      </c>
      <c r="M357">
        <v>171.3</v>
      </c>
      <c r="N357">
        <v>123.1</v>
      </c>
      <c r="O357">
        <v>200.5</v>
      </c>
      <c r="P357">
        <v>162.80000000000001</v>
      </c>
      <c r="Q357">
        <v>193.3</v>
      </c>
      <c r="R357">
        <v>178.6</v>
      </c>
      <c r="S357">
        <v>201.1</v>
      </c>
      <c r="T357">
        <v>177.7</v>
      </c>
      <c r="U357">
        <v>164.5</v>
      </c>
      <c r="V357">
        <v>175.7</v>
      </c>
      <c r="W357" t="s">
        <v>206</v>
      </c>
      <c r="X357">
        <v>180.6</v>
      </c>
      <c r="Y357">
        <v>167.3</v>
      </c>
      <c r="Z357">
        <v>177.2</v>
      </c>
      <c r="AA357">
        <v>159.4</v>
      </c>
      <c r="AB357">
        <v>167.1</v>
      </c>
      <c r="AC357">
        <v>171.8</v>
      </c>
      <c r="AD357">
        <v>176</v>
      </c>
      <c r="AE357">
        <v>168.2</v>
      </c>
      <c r="AF357">
        <v>174.1</v>
      </c>
    </row>
    <row r="358" spans="1:32" x14ac:dyDescent="0.3">
      <c r="A358" t="s">
        <v>34</v>
      </c>
      <c r="B358">
        <v>2022</v>
      </c>
      <c r="C358" t="s">
        <v>45</v>
      </c>
      <c r="D358" t="str">
        <f>CONCATENATE(All_India_Index_Upto_April23__1[[#This Row],[Month]],"-",All_India_Index_Upto_April23__1[[#This Row],[Year]])</f>
        <v>December-2022</v>
      </c>
      <c r="E358" t="str">
        <f>IF(All_India_Index_Upto_April23__1[[#This Row],[Year]]&lt;2019,"Pre-covid","Post-covid")</f>
        <v>Post-covid</v>
      </c>
      <c r="F358">
        <v>169.2</v>
      </c>
      <c r="G358">
        <v>209</v>
      </c>
      <c r="H358">
        <v>190.2</v>
      </c>
      <c r="I358">
        <v>173.6</v>
      </c>
      <c r="J358">
        <v>188.5</v>
      </c>
      <c r="K358">
        <v>158</v>
      </c>
      <c r="L358">
        <v>159.9</v>
      </c>
      <c r="M358">
        <v>170.8</v>
      </c>
      <c r="N358">
        <v>121.8</v>
      </c>
      <c r="O358">
        <v>205.2</v>
      </c>
      <c r="P358">
        <v>171</v>
      </c>
      <c r="Q358">
        <v>190.3</v>
      </c>
      <c r="R358">
        <v>175.9</v>
      </c>
      <c r="S358">
        <v>197.3</v>
      </c>
      <c r="T358">
        <v>184</v>
      </c>
      <c r="U358">
        <v>177</v>
      </c>
      <c r="V358">
        <v>183</v>
      </c>
      <c r="W358" t="s">
        <v>206</v>
      </c>
      <c r="X358">
        <v>182</v>
      </c>
      <c r="Y358">
        <v>172.1</v>
      </c>
      <c r="Z358">
        <v>181.1</v>
      </c>
      <c r="AA358">
        <v>163.4</v>
      </c>
      <c r="AB358">
        <v>168.9</v>
      </c>
      <c r="AC358">
        <v>174.1</v>
      </c>
      <c r="AD358">
        <v>175.8</v>
      </c>
      <c r="AE358">
        <v>172</v>
      </c>
      <c r="AF358">
        <v>175.7</v>
      </c>
    </row>
    <row r="359" spans="1:32" x14ac:dyDescent="0.3">
      <c r="A359" t="s">
        <v>30</v>
      </c>
      <c r="B359">
        <v>2023</v>
      </c>
      <c r="C359" t="s">
        <v>31</v>
      </c>
      <c r="D359" t="str">
        <f>CONCATENATE(All_India_Index_Upto_April23__1[[#This Row],[Month]],"-",All_India_Index_Upto_April23__1[[#This Row],[Year]])</f>
        <v>January-2023</v>
      </c>
      <c r="E359" t="str">
        <f>IF(All_India_Index_Upto_April23__1[[#This Row],[Year]]&lt;2019,"Pre-covid","Post-covid")</f>
        <v>Post-covid</v>
      </c>
      <c r="F359">
        <v>174</v>
      </c>
      <c r="G359">
        <v>208.3</v>
      </c>
      <c r="H359">
        <v>192.9</v>
      </c>
      <c r="I359">
        <v>174.3</v>
      </c>
      <c r="J359">
        <v>192.6</v>
      </c>
      <c r="K359">
        <v>156.30000000000001</v>
      </c>
      <c r="L359">
        <v>142.9</v>
      </c>
      <c r="M359">
        <v>170.7</v>
      </c>
      <c r="N359">
        <v>120.3</v>
      </c>
      <c r="O359">
        <v>210.5</v>
      </c>
      <c r="P359">
        <v>176.9</v>
      </c>
      <c r="Q359">
        <v>188.5</v>
      </c>
      <c r="R359">
        <v>175</v>
      </c>
      <c r="S359">
        <v>196.9</v>
      </c>
      <c r="T359">
        <v>189</v>
      </c>
      <c r="U359">
        <v>186.3</v>
      </c>
      <c r="V359">
        <v>188.6</v>
      </c>
      <c r="W359" s="36" t="s">
        <v>32</v>
      </c>
      <c r="X359">
        <v>183.2</v>
      </c>
      <c r="Y359">
        <v>177.2</v>
      </c>
      <c r="Z359">
        <v>184.7</v>
      </c>
      <c r="AA359">
        <v>168.2</v>
      </c>
      <c r="AB359">
        <v>171.8</v>
      </c>
      <c r="AC359">
        <v>177.8</v>
      </c>
      <c r="AD359">
        <v>178.4</v>
      </c>
      <c r="AE359">
        <v>176.5</v>
      </c>
      <c r="AF359">
        <v>177.8</v>
      </c>
    </row>
    <row r="360" spans="1:32" x14ac:dyDescent="0.3">
      <c r="A360" t="s">
        <v>33</v>
      </c>
      <c r="B360">
        <v>2023</v>
      </c>
      <c r="C360" t="s">
        <v>31</v>
      </c>
      <c r="D360" t="str">
        <f>CONCATENATE(All_India_Index_Upto_April23__1[[#This Row],[Month]],"-",All_India_Index_Upto_April23__1[[#This Row],[Year]])</f>
        <v>January-2023</v>
      </c>
      <c r="E360" t="str">
        <f>IF(All_India_Index_Upto_April23__1[[#This Row],[Year]]&lt;2019,"Pre-covid","Post-covid")</f>
        <v>Post-covid</v>
      </c>
      <c r="F360">
        <v>173.3</v>
      </c>
      <c r="G360">
        <v>215.2</v>
      </c>
      <c r="H360">
        <v>197</v>
      </c>
      <c r="I360">
        <v>175.2</v>
      </c>
      <c r="J360">
        <v>178</v>
      </c>
      <c r="K360">
        <v>160.5</v>
      </c>
      <c r="L360">
        <v>175.3</v>
      </c>
      <c r="M360">
        <v>171.2</v>
      </c>
      <c r="N360">
        <v>122.7</v>
      </c>
      <c r="O360">
        <v>204.3</v>
      </c>
      <c r="P360">
        <v>163.69999999999999</v>
      </c>
      <c r="Q360">
        <v>194.3</v>
      </c>
      <c r="R360">
        <v>179.5</v>
      </c>
      <c r="S360">
        <v>201.6</v>
      </c>
      <c r="T360">
        <v>178.7</v>
      </c>
      <c r="U360">
        <v>165.3</v>
      </c>
      <c r="V360">
        <v>176.6</v>
      </c>
      <c r="W360" t="s">
        <v>207</v>
      </c>
      <c r="X360">
        <v>180.1</v>
      </c>
      <c r="Y360">
        <v>168</v>
      </c>
      <c r="Z360">
        <v>178.5</v>
      </c>
      <c r="AA360">
        <v>159.5</v>
      </c>
      <c r="AB360">
        <v>167.8</v>
      </c>
      <c r="AC360">
        <v>171.8</v>
      </c>
      <c r="AD360">
        <v>178.8</v>
      </c>
      <c r="AE360">
        <v>168.9</v>
      </c>
      <c r="AF360">
        <v>174.9</v>
      </c>
    </row>
    <row r="361" spans="1:32" x14ac:dyDescent="0.3">
      <c r="A361" t="s">
        <v>34</v>
      </c>
      <c r="B361">
        <v>2023</v>
      </c>
      <c r="C361" t="s">
        <v>31</v>
      </c>
      <c r="D361" t="str">
        <f>CONCATENATE(All_India_Index_Upto_April23__1[[#This Row],[Month]],"-",All_India_Index_Upto_April23__1[[#This Row],[Year]])</f>
        <v>January-2023</v>
      </c>
      <c r="E361" t="str">
        <f>IF(All_India_Index_Upto_April23__1[[#This Row],[Year]]&lt;2019,"Pre-covid","Post-covid")</f>
        <v>Post-covid</v>
      </c>
      <c r="F361">
        <v>173.8</v>
      </c>
      <c r="G361">
        <v>210.7</v>
      </c>
      <c r="H361">
        <v>194.5</v>
      </c>
      <c r="I361">
        <v>174.6</v>
      </c>
      <c r="J361">
        <v>187.2</v>
      </c>
      <c r="K361">
        <v>158.30000000000001</v>
      </c>
      <c r="L361">
        <v>153.9</v>
      </c>
      <c r="M361">
        <v>170.9</v>
      </c>
      <c r="N361">
        <v>121.1</v>
      </c>
      <c r="O361">
        <v>208.4</v>
      </c>
      <c r="P361">
        <v>171.4</v>
      </c>
      <c r="Q361">
        <v>191.2</v>
      </c>
      <c r="R361">
        <v>176.7</v>
      </c>
      <c r="S361">
        <v>198.2</v>
      </c>
      <c r="T361">
        <v>184.9</v>
      </c>
      <c r="U361">
        <v>177.6</v>
      </c>
      <c r="V361">
        <v>183.8</v>
      </c>
      <c r="W361" t="s">
        <v>207</v>
      </c>
      <c r="X361">
        <v>182</v>
      </c>
      <c r="Y361">
        <v>172.9</v>
      </c>
      <c r="Z361">
        <v>182.3</v>
      </c>
      <c r="AA361">
        <v>163.6</v>
      </c>
      <c r="AB361">
        <v>169.5</v>
      </c>
      <c r="AC361">
        <v>174.3</v>
      </c>
      <c r="AD361">
        <v>178.6</v>
      </c>
      <c r="AE361">
        <v>172.8</v>
      </c>
      <c r="AF361">
        <v>176.5</v>
      </c>
    </row>
    <row r="362" spans="1:32" x14ac:dyDescent="0.3">
      <c r="A362" t="s">
        <v>30</v>
      </c>
      <c r="B362">
        <v>2023</v>
      </c>
      <c r="C362" t="s">
        <v>35</v>
      </c>
      <c r="D362" t="str">
        <f>CONCATENATE(All_India_Index_Upto_April23__1[[#This Row],[Month]],"-",All_India_Index_Upto_April23__1[[#This Row],[Year]])</f>
        <v>February-2023</v>
      </c>
      <c r="E362" t="str">
        <f>IF(All_India_Index_Upto_April23__1[[#This Row],[Year]]&lt;2019,"Pre-covid","Post-covid")</f>
        <v>Post-covid</v>
      </c>
      <c r="F362">
        <v>174.2</v>
      </c>
      <c r="G362">
        <v>205.2</v>
      </c>
      <c r="H362">
        <v>173.9</v>
      </c>
      <c r="I362">
        <v>177</v>
      </c>
      <c r="J362">
        <v>183.4</v>
      </c>
      <c r="K362">
        <v>167.2</v>
      </c>
      <c r="L362">
        <v>140.9</v>
      </c>
      <c r="M362">
        <v>170.4</v>
      </c>
      <c r="N362">
        <v>119.1</v>
      </c>
      <c r="O362">
        <v>212.1</v>
      </c>
      <c r="P362">
        <v>177.6</v>
      </c>
      <c r="Q362">
        <v>189.9</v>
      </c>
      <c r="R362">
        <v>174.8</v>
      </c>
      <c r="S362">
        <v>198.3</v>
      </c>
      <c r="T362">
        <v>190</v>
      </c>
      <c r="U362">
        <v>187</v>
      </c>
      <c r="V362">
        <v>189.6</v>
      </c>
      <c r="W362" s="36" t="s">
        <v>32</v>
      </c>
      <c r="X362">
        <v>181.6</v>
      </c>
      <c r="Y362">
        <v>178.6</v>
      </c>
      <c r="Z362">
        <v>186.6</v>
      </c>
      <c r="AA362">
        <v>169</v>
      </c>
      <c r="AB362">
        <v>172.8</v>
      </c>
      <c r="AC362">
        <v>178.5</v>
      </c>
      <c r="AD362">
        <v>180.7</v>
      </c>
      <c r="AE362">
        <v>177.9</v>
      </c>
      <c r="AF362">
        <v>178</v>
      </c>
    </row>
    <row r="363" spans="1:32" x14ac:dyDescent="0.3">
      <c r="A363" t="s">
        <v>33</v>
      </c>
      <c r="B363">
        <v>2023</v>
      </c>
      <c r="C363" t="s">
        <v>35</v>
      </c>
      <c r="D363" t="str">
        <f>CONCATENATE(All_India_Index_Upto_April23__1[[#This Row],[Month]],"-",All_India_Index_Upto_April23__1[[#This Row],[Year]])</f>
        <v>February-2023</v>
      </c>
      <c r="E363" t="str">
        <f>IF(All_India_Index_Upto_April23__1[[#This Row],[Year]]&lt;2019,"Pre-covid","Post-covid")</f>
        <v>Post-covid</v>
      </c>
      <c r="F363">
        <v>174.7</v>
      </c>
      <c r="G363">
        <v>212.2</v>
      </c>
      <c r="H363">
        <v>177.2</v>
      </c>
      <c r="I363">
        <v>177.9</v>
      </c>
      <c r="J363">
        <v>172.2</v>
      </c>
      <c r="K363">
        <v>172.1</v>
      </c>
      <c r="L363">
        <v>175.8</v>
      </c>
      <c r="M363">
        <v>172.2</v>
      </c>
      <c r="N363">
        <v>121.9</v>
      </c>
      <c r="O363">
        <v>204.8</v>
      </c>
      <c r="P363">
        <v>164.9</v>
      </c>
      <c r="Q363">
        <v>196.6</v>
      </c>
      <c r="R363">
        <v>180.7</v>
      </c>
      <c r="S363">
        <v>202.7</v>
      </c>
      <c r="T363">
        <v>180.3</v>
      </c>
      <c r="U363">
        <v>167</v>
      </c>
      <c r="V363">
        <v>178.2</v>
      </c>
      <c r="W363" t="s">
        <v>208</v>
      </c>
      <c r="X363">
        <v>182.8</v>
      </c>
      <c r="Y363">
        <v>169.2</v>
      </c>
      <c r="Z363">
        <v>180.8</v>
      </c>
      <c r="AA363">
        <v>159.80000000000001</v>
      </c>
      <c r="AB363">
        <v>168.4</v>
      </c>
      <c r="AC363">
        <v>172.5</v>
      </c>
      <c r="AD363">
        <v>181.4</v>
      </c>
      <c r="AE363">
        <v>170</v>
      </c>
      <c r="AF363">
        <v>176.3</v>
      </c>
    </row>
    <row r="364" spans="1:32" x14ac:dyDescent="0.3">
      <c r="A364" t="s">
        <v>34</v>
      </c>
      <c r="B364">
        <v>2023</v>
      </c>
      <c r="C364" t="s">
        <v>35</v>
      </c>
      <c r="D364" t="str">
        <f>CONCATENATE(All_India_Index_Upto_April23__1[[#This Row],[Month]],"-",All_India_Index_Upto_April23__1[[#This Row],[Year]])</f>
        <v>February-2023</v>
      </c>
      <c r="E364" t="str">
        <f>IF(All_India_Index_Upto_April23__1[[#This Row],[Year]]&lt;2019,"Pre-covid","Post-covid")</f>
        <v>Post-covid</v>
      </c>
      <c r="F364">
        <v>174.4</v>
      </c>
      <c r="G364">
        <v>207.7</v>
      </c>
      <c r="H364">
        <v>175.2</v>
      </c>
      <c r="I364">
        <v>177.3</v>
      </c>
      <c r="J364">
        <v>179.3</v>
      </c>
      <c r="K364">
        <v>169.5</v>
      </c>
      <c r="L364">
        <v>152.69999999999999</v>
      </c>
      <c r="M364">
        <v>171</v>
      </c>
      <c r="N364">
        <v>120</v>
      </c>
      <c r="O364">
        <v>209.7</v>
      </c>
      <c r="P364">
        <v>172.3</v>
      </c>
      <c r="Q364">
        <v>193</v>
      </c>
      <c r="R364">
        <v>177</v>
      </c>
      <c r="S364">
        <v>199.5</v>
      </c>
      <c r="T364">
        <v>186.2</v>
      </c>
      <c r="U364">
        <v>178.7</v>
      </c>
      <c r="V364">
        <v>185.1</v>
      </c>
      <c r="W364" t="s">
        <v>208</v>
      </c>
      <c r="X364">
        <v>182.1</v>
      </c>
      <c r="Y364">
        <v>174.2</v>
      </c>
      <c r="Z364">
        <v>184.4</v>
      </c>
      <c r="AA364">
        <v>164.2</v>
      </c>
      <c r="AB364">
        <v>170.3</v>
      </c>
      <c r="AC364">
        <v>175</v>
      </c>
      <c r="AD364">
        <v>181</v>
      </c>
      <c r="AE364">
        <v>174.1</v>
      </c>
      <c r="AF364">
        <v>177.2</v>
      </c>
    </row>
    <row r="365" spans="1:32" x14ac:dyDescent="0.3">
      <c r="A365" t="s">
        <v>30</v>
      </c>
      <c r="B365">
        <v>2023</v>
      </c>
      <c r="C365" t="s">
        <v>36</v>
      </c>
      <c r="D365" t="str">
        <f>CONCATENATE(All_India_Index_Upto_April23__1[[#This Row],[Month]],"-",All_India_Index_Upto_April23__1[[#This Row],[Year]])</f>
        <v>March-2023</v>
      </c>
      <c r="E365" t="str">
        <f>IF(All_India_Index_Upto_April23__1[[#This Row],[Year]]&lt;2019,"Pre-covid","Post-covid")</f>
        <v>Post-covid</v>
      </c>
      <c r="F365">
        <v>174.3</v>
      </c>
      <c r="G365">
        <v>205.2</v>
      </c>
      <c r="H365">
        <v>173.9</v>
      </c>
      <c r="I365">
        <v>177</v>
      </c>
      <c r="J365">
        <v>183.3</v>
      </c>
      <c r="K365">
        <v>167.2</v>
      </c>
      <c r="L365">
        <v>140.9</v>
      </c>
      <c r="M365">
        <v>170.5</v>
      </c>
      <c r="N365">
        <v>119.1</v>
      </c>
      <c r="O365">
        <v>212.1</v>
      </c>
      <c r="P365">
        <v>177.6</v>
      </c>
      <c r="Q365">
        <v>189.9</v>
      </c>
      <c r="R365">
        <v>174.8</v>
      </c>
      <c r="S365">
        <v>198.4</v>
      </c>
      <c r="T365">
        <v>190</v>
      </c>
      <c r="U365">
        <v>187</v>
      </c>
      <c r="V365">
        <v>189.6</v>
      </c>
      <c r="W365" s="36" t="s">
        <v>32</v>
      </c>
      <c r="X365">
        <v>181.4</v>
      </c>
      <c r="Y365">
        <v>178.6</v>
      </c>
      <c r="Z365">
        <v>186.6</v>
      </c>
      <c r="AA365">
        <v>169</v>
      </c>
      <c r="AB365">
        <v>172.8</v>
      </c>
      <c r="AC365">
        <v>178.5</v>
      </c>
      <c r="AD365">
        <v>180.7</v>
      </c>
      <c r="AE365">
        <v>177.9</v>
      </c>
      <c r="AF365">
        <v>178</v>
      </c>
    </row>
    <row r="366" spans="1:32" x14ac:dyDescent="0.3">
      <c r="A366" t="s">
        <v>33</v>
      </c>
      <c r="B366">
        <v>2023</v>
      </c>
      <c r="C366" t="s">
        <v>36</v>
      </c>
      <c r="D366" t="str">
        <f>CONCATENATE(All_India_Index_Upto_April23__1[[#This Row],[Month]],"-",All_India_Index_Upto_April23__1[[#This Row],[Year]])</f>
        <v>March-2023</v>
      </c>
      <c r="E366" t="str">
        <f>IF(All_India_Index_Upto_April23__1[[#This Row],[Year]]&lt;2019,"Pre-covid","Post-covid")</f>
        <v>Post-covid</v>
      </c>
      <c r="F366">
        <v>174.7</v>
      </c>
      <c r="G366">
        <v>212.2</v>
      </c>
      <c r="H366">
        <v>177.2</v>
      </c>
      <c r="I366">
        <v>177.9</v>
      </c>
      <c r="J366">
        <v>172.2</v>
      </c>
      <c r="K366">
        <v>172.1</v>
      </c>
      <c r="L366">
        <v>175.9</v>
      </c>
      <c r="M366">
        <v>172.2</v>
      </c>
      <c r="N366">
        <v>121.9</v>
      </c>
      <c r="O366">
        <v>204.8</v>
      </c>
      <c r="P366">
        <v>164.9</v>
      </c>
      <c r="Q366">
        <v>196.6</v>
      </c>
      <c r="R366">
        <v>180.8</v>
      </c>
      <c r="S366">
        <v>202.7</v>
      </c>
      <c r="T366">
        <v>180.2</v>
      </c>
      <c r="U366">
        <v>167</v>
      </c>
      <c r="V366">
        <v>178.2</v>
      </c>
      <c r="W366" t="s">
        <v>208</v>
      </c>
      <c r="X366">
        <v>182.6</v>
      </c>
      <c r="Y366">
        <v>169.2</v>
      </c>
      <c r="Z366">
        <v>180.8</v>
      </c>
      <c r="AA366">
        <v>159.80000000000001</v>
      </c>
      <c r="AB366">
        <v>168.4</v>
      </c>
      <c r="AC366">
        <v>172.5</v>
      </c>
      <c r="AD366">
        <v>181.5</v>
      </c>
      <c r="AE366">
        <v>170</v>
      </c>
      <c r="AF366">
        <v>176.3</v>
      </c>
    </row>
    <row r="367" spans="1:32" x14ac:dyDescent="0.3">
      <c r="A367" t="s">
        <v>34</v>
      </c>
      <c r="B367">
        <v>2023</v>
      </c>
      <c r="C367" t="s">
        <v>36</v>
      </c>
      <c r="D367" t="str">
        <f>CONCATENATE(All_India_Index_Upto_April23__1[[#This Row],[Month]],"-",All_India_Index_Upto_April23__1[[#This Row],[Year]])</f>
        <v>March-2023</v>
      </c>
      <c r="E367" t="str">
        <f>IF(All_India_Index_Upto_April23__1[[#This Row],[Year]]&lt;2019,"Pre-covid","Post-covid")</f>
        <v>Post-covid</v>
      </c>
      <c r="F367">
        <v>174.4</v>
      </c>
      <c r="G367">
        <v>207.7</v>
      </c>
      <c r="H367">
        <v>175.2</v>
      </c>
      <c r="I367">
        <v>177.3</v>
      </c>
      <c r="J367">
        <v>179.2</v>
      </c>
      <c r="K367">
        <v>169.5</v>
      </c>
      <c r="L367">
        <v>152.80000000000001</v>
      </c>
      <c r="M367">
        <v>171.1</v>
      </c>
      <c r="N367">
        <v>120</v>
      </c>
      <c r="O367">
        <v>209.7</v>
      </c>
      <c r="P367">
        <v>172.3</v>
      </c>
      <c r="Q367">
        <v>193</v>
      </c>
      <c r="R367">
        <v>177</v>
      </c>
      <c r="S367">
        <v>199.5</v>
      </c>
      <c r="T367">
        <v>186.1</v>
      </c>
      <c r="U367">
        <v>178.7</v>
      </c>
      <c r="V367">
        <v>185.1</v>
      </c>
      <c r="W367" t="s">
        <v>208</v>
      </c>
      <c r="X367">
        <v>181.9</v>
      </c>
      <c r="Y367">
        <v>174.2</v>
      </c>
      <c r="Z367">
        <v>184.4</v>
      </c>
      <c r="AA367">
        <v>164.2</v>
      </c>
      <c r="AB367">
        <v>170.3</v>
      </c>
      <c r="AC367">
        <v>175</v>
      </c>
      <c r="AD367">
        <v>181</v>
      </c>
      <c r="AE367">
        <v>174.1</v>
      </c>
      <c r="AF367">
        <v>177.2</v>
      </c>
    </row>
    <row r="368" spans="1:32" x14ac:dyDescent="0.3">
      <c r="A368" t="s">
        <v>30</v>
      </c>
      <c r="B368">
        <v>2023</v>
      </c>
      <c r="C368" t="s">
        <v>37</v>
      </c>
      <c r="D368" t="str">
        <f>CONCATENATE(All_India_Index_Upto_April23__1[[#This Row],[Month]],"-",All_India_Index_Upto_April23__1[[#This Row],[Year]])</f>
        <v>April-2023</v>
      </c>
      <c r="E368" t="str">
        <f>IF(All_India_Index_Upto_April23__1[[#This Row],[Year]]&lt;2019,"Pre-covid","Post-covid")</f>
        <v>Post-covid</v>
      </c>
      <c r="F368">
        <v>173.3</v>
      </c>
      <c r="G368">
        <v>206.9</v>
      </c>
      <c r="H368">
        <v>167.9</v>
      </c>
      <c r="I368">
        <v>178.2</v>
      </c>
      <c r="J368">
        <v>178.5</v>
      </c>
      <c r="K368">
        <v>173.7</v>
      </c>
      <c r="L368">
        <v>142.80000000000001</v>
      </c>
      <c r="M368">
        <v>172.8</v>
      </c>
      <c r="N368">
        <v>120.4</v>
      </c>
      <c r="O368">
        <v>215.5</v>
      </c>
      <c r="P368">
        <v>178.2</v>
      </c>
      <c r="Q368">
        <v>190.5</v>
      </c>
      <c r="R368">
        <v>175.5</v>
      </c>
      <c r="S368">
        <v>199.5</v>
      </c>
      <c r="T368">
        <v>190.7</v>
      </c>
      <c r="U368">
        <v>187.3</v>
      </c>
      <c r="V368">
        <v>190.2</v>
      </c>
      <c r="W368" s="36" t="s">
        <v>46</v>
      </c>
      <c r="X368">
        <v>181.5</v>
      </c>
      <c r="Y368">
        <v>179.1</v>
      </c>
      <c r="Z368">
        <v>187.2</v>
      </c>
      <c r="AA368">
        <v>169.4</v>
      </c>
      <c r="AB368">
        <v>173.2</v>
      </c>
      <c r="AC368">
        <v>179.4</v>
      </c>
      <c r="AD368">
        <v>183.8</v>
      </c>
      <c r="AE368">
        <v>178.9</v>
      </c>
      <c r="AF368">
        <v>178.8</v>
      </c>
    </row>
    <row r="369" spans="1:32" x14ac:dyDescent="0.3">
      <c r="A369" t="s">
        <v>33</v>
      </c>
      <c r="B369">
        <v>2023</v>
      </c>
      <c r="C369" t="s">
        <v>37</v>
      </c>
      <c r="D369" t="str">
        <f>CONCATENATE(All_India_Index_Upto_April23__1[[#This Row],[Month]],"-",All_India_Index_Upto_April23__1[[#This Row],[Year]])</f>
        <v>April-2023</v>
      </c>
      <c r="E369" t="str">
        <f>IF(All_India_Index_Upto_April23__1[[#This Row],[Year]]&lt;2019,"Pre-covid","Post-covid")</f>
        <v>Post-covid</v>
      </c>
      <c r="F369">
        <v>174.8</v>
      </c>
      <c r="G369">
        <v>213.7</v>
      </c>
      <c r="H369">
        <v>172.4</v>
      </c>
      <c r="I369">
        <v>178.8</v>
      </c>
      <c r="J369">
        <v>168.7</v>
      </c>
      <c r="K369">
        <v>179.2</v>
      </c>
      <c r="L369">
        <v>179.9</v>
      </c>
      <c r="M369">
        <v>174.7</v>
      </c>
      <c r="N369">
        <v>123.1</v>
      </c>
      <c r="O369">
        <v>207.8</v>
      </c>
      <c r="P369">
        <v>165.5</v>
      </c>
      <c r="Q369">
        <v>197</v>
      </c>
      <c r="R369">
        <v>182.1</v>
      </c>
      <c r="S369">
        <v>203.5</v>
      </c>
      <c r="T369">
        <v>181</v>
      </c>
      <c r="U369">
        <v>167.7</v>
      </c>
      <c r="V369">
        <v>178.9</v>
      </c>
      <c r="W369" t="s">
        <v>209</v>
      </c>
      <c r="X369">
        <v>182.1</v>
      </c>
      <c r="Y369">
        <v>169.6</v>
      </c>
      <c r="Z369">
        <v>181.5</v>
      </c>
      <c r="AA369">
        <v>160.1</v>
      </c>
      <c r="AB369">
        <v>168.8</v>
      </c>
      <c r="AC369">
        <v>174.2</v>
      </c>
      <c r="AD369">
        <v>184.4</v>
      </c>
      <c r="AE369">
        <v>170.9</v>
      </c>
      <c r="AF369">
        <v>177.4</v>
      </c>
    </row>
    <row r="370" spans="1:32" x14ac:dyDescent="0.3">
      <c r="A370" t="s">
        <v>34</v>
      </c>
      <c r="B370">
        <v>2023</v>
      </c>
      <c r="C370" t="s">
        <v>37</v>
      </c>
      <c r="D370" t="str">
        <f>CONCATENATE(All_India_Index_Upto_April23__1[[#This Row],[Month]],"-",All_India_Index_Upto_April23__1[[#This Row],[Year]])</f>
        <v>April-2023</v>
      </c>
      <c r="E370" t="str">
        <f>IF(All_India_Index_Upto_April23__1[[#This Row],[Year]]&lt;2019,"Pre-covid","Post-covid")</f>
        <v>Post-covid</v>
      </c>
      <c r="F370">
        <v>173.8</v>
      </c>
      <c r="G370">
        <v>209.3</v>
      </c>
      <c r="H370">
        <v>169.6</v>
      </c>
      <c r="I370">
        <v>178.4</v>
      </c>
      <c r="J370">
        <v>174.9</v>
      </c>
      <c r="K370">
        <v>176.3</v>
      </c>
      <c r="L370">
        <v>155.4</v>
      </c>
      <c r="M370">
        <v>173.4</v>
      </c>
      <c r="N370">
        <v>121.3</v>
      </c>
      <c r="O370">
        <v>212.9</v>
      </c>
      <c r="P370">
        <v>172.9</v>
      </c>
      <c r="Q370">
        <v>193.5</v>
      </c>
      <c r="R370">
        <v>177.9</v>
      </c>
      <c r="S370">
        <v>200.6</v>
      </c>
      <c r="T370">
        <v>186.9</v>
      </c>
      <c r="U370">
        <v>179.2</v>
      </c>
      <c r="V370">
        <v>185.7</v>
      </c>
      <c r="W370" t="s">
        <v>209</v>
      </c>
      <c r="X370">
        <v>181.7</v>
      </c>
      <c r="Y370">
        <v>174.6</v>
      </c>
      <c r="Z370">
        <v>185</v>
      </c>
      <c r="AA370">
        <v>164.5</v>
      </c>
      <c r="AB370">
        <v>170.7</v>
      </c>
      <c r="AC370">
        <v>176.4</v>
      </c>
      <c r="AD370">
        <v>184</v>
      </c>
      <c r="AE370">
        <v>175</v>
      </c>
      <c r="AF370">
        <v>178.1</v>
      </c>
    </row>
    <row r="371" spans="1:32" x14ac:dyDescent="0.3">
      <c r="A371" t="s">
        <v>30</v>
      </c>
      <c r="B371">
        <v>2023</v>
      </c>
      <c r="C371" t="s">
        <v>38</v>
      </c>
      <c r="D371" t="str">
        <f>CONCATENATE(All_India_Index_Upto_April23__1[[#This Row],[Month]],"-",All_India_Index_Upto_April23__1[[#This Row],[Year]])</f>
        <v>May-2023</v>
      </c>
      <c r="E371" t="str">
        <f>IF(All_India_Index_Upto_April23__1[[#This Row],[Year]]&lt;2019,"Pre-covid","Post-covid")</f>
        <v>Post-covid</v>
      </c>
      <c r="F371">
        <v>173.2</v>
      </c>
      <c r="G371">
        <v>211.5</v>
      </c>
      <c r="H371">
        <v>171</v>
      </c>
      <c r="I371">
        <v>179.6</v>
      </c>
      <c r="J371">
        <v>173.3</v>
      </c>
      <c r="K371">
        <v>169</v>
      </c>
      <c r="L371">
        <v>148.69999999999999</v>
      </c>
      <c r="M371">
        <v>174.9</v>
      </c>
      <c r="N371">
        <v>121.9</v>
      </c>
      <c r="O371">
        <v>221</v>
      </c>
      <c r="P371">
        <v>178.7</v>
      </c>
      <c r="Q371">
        <v>191.1</v>
      </c>
      <c r="R371">
        <v>176.8</v>
      </c>
      <c r="S371">
        <v>199.9</v>
      </c>
      <c r="T371">
        <v>191.2</v>
      </c>
      <c r="U371">
        <v>187.9</v>
      </c>
      <c r="V371">
        <v>190.8</v>
      </c>
      <c r="W371" s="36" t="s">
        <v>46</v>
      </c>
      <c r="X371">
        <v>182.5</v>
      </c>
      <c r="Y371">
        <v>179.8</v>
      </c>
      <c r="Z371">
        <v>187.8</v>
      </c>
      <c r="AA371">
        <v>169.7</v>
      </c>
      <c r="AB371">
        <v>173.8</v>
      </c>
      <c r="AC371">
        <v>180.3</v>
      </c>
      <c r="AD371">
        <v>184.9</v>
      </c>
      <c r="AE371">
        <v>179.5</v>
      </c>
      <c r="AF371">
        <v>179.8</v>
      </c>
    </row>
    <row r="372" spans="1:32" x14ac:dyDescent="0.3">
      <c r="A372" t="s">
        <v>33</v>
      </c>
      <c r="B372">
        <v>2023</v>
      </c>
      <c r="C372" t="s">
        <v>38</v>
      </c>
      <c r="D372" t="str">
        <f>CONCATENATE(All_India_Index_Upto_April23__1[[#This Row],[Month]],"-",All_India_Index_Upto_April23__1[[#This Row],[Year]])</f>
        <v>May-2023</v>
      </c>
      <c r="E372" t="str">
        <f>IF(All_India_Index_Upto_April23__1[[#This Row],[Year]]&lt;2019,"Pre-covid","Post-covid")</f>
        <v>Post-covid</v>
      </c>
      <c r="F372">
        <v>174.7</v>
      </c>
      <c r="G372">
        <v>219.4</v>
      </c>
      <c r="H372">
        <v>176.7</v>
      </c>
      <c r="I372">
        <v>179.4</v>
      </c>
      <c r="J372">
        <v>164.4</v>
      </c>
      <c r="K372">
        <v>175.8</v>
      </c>
      <c r="L372">
        <v>185</v>
      </c>
      <c r="M372">
        <v>176.9</v>
      </c>
      <c r="N372">
        <v>124.2</v>
      </c>
      <c r="O372">
        <v>211.9</v>
      </c>
      <c r="P372">
        <v>165.9</v>
      </c>
      <c r="Q372">
        <v>197.7</v>
      </c>
      <c r="R372">
        <v>183.1</v>
      </c>
      <c r="S372">
        <v>204.2</v>
      </c>
      <c r="T372">
        <v>181.3</v>
      </c>
      <c r="U372">
        <v>168.1</v>
      </c>
      <c r="V372">
        <v>179.3</v>
      </c>
      <c r="W372" t="s">
        <v>210</v>
      </c>
      <c r="X372">
        <v>183.4</v>
      </c>
      <c r="Y372">
        <v>170.1</v>
      </c>
      <c r="Z372">
        <v>182.2</v>
      </c>
      <c r="AA372">
        <v>160.4</v>
      </c>
      <c r="AB372">
        <v>169.2</v>
      </c>
      <c r="AC372">
        <v>174.8</v>
      </c>
      <c r="AD372">
        <v>185.6</v>
      </c>
      <c r="AE372">
        <v>171.6</v>
      </c>
      <c r="AF372">
        <v>178.2</v>
      </c>
    </row>
    <row r="373" spans="1:32" x14ac:dyDescent="0.3">
      <c r="A373" t="s">
        <v>34</v>
      </c>
      <c r="B373">
        <v>2023</v>
      </c>
      <c r="C373" t="s">
        <v>38</v>
      </c>
      <c r="D373" t="str">
        <f>CONCATENATE(All_India_Index_Upto_April23__1[[#This Row],[Month]],"-",All_India_Index_Upto_April23__1[[#This Row],[Year]])</f>
        <v>May-2023</v>
      </c>
      <c r="E373" t="str">
        <f>IF(All_India_Index_Upto_April23__1[[#This Row],[Year]]&lt;2019,"Pre-covid","Post-covid")</f>
        <v>Post-covid</v>
      </c>
      <c r="F373">
        <v>173.7</v>
      </c>
      <c r="G373">
        <v>214.3</v>
      </c>
      <c r="H373">
        <v>173.2</v>
      </c>
      <c r="I373">
        <v>179.5</v>
      </c>
      <c r="J373">
        <v>170</v>
      </c>
      <c r="K373">
        <v>172.2</v>
      </c>
      <c r="L373">
        <v>161</v>
      </c>
      <c r="M373">
        <v>175.6</v>
      </c>
      <c r="N373">
        <v>122.7</v>
      </c>
      <c r="O373">
        <v>218</v>
      </c>
      <c r="P373">
        <v>173.4</v>
      </c>
      <c r="Q373">
        <v>194.2</v>
      </c>
      <c r="R373">
        <v>179.1</v>
      </c>
      <c r="S373">
        <v>201</v>
      </c>
      <c r="T373">
        <v>187.3</v>
      </c>
      <c r="U373">
        <v>179.7</v>
      </c>
      <c r="V373">
        <v>186.2</v>
      </c>
      <c r="W373" t="s">
        <v>210</v>
      </c>
      <c r="X373">
        <v>182.8</v>
      </c>
      <c r="Y373">
        <v>175.2</v>
      </c>
      <c r="Z373">
        <v>185.7</v>
      </c>
      <c r="AA373">
        <v>164.8</v>
      </c>
      <c r="AB373">
        <v>171.2</v>
      </c>
      <c r="AC373">
        <v>177.1</v>
      </c>
      <c r="AD373">
        <v>185.2</v>
      </c>
      <c r="AE373">
        <v>175.7</v>
      </c>
      <c r="AF373">
        <v>179.1</v>
      </c>
    </row>
    <row r="374" spans="1:32" x14ac:dyDescent="0.3">
      <c r="W374" t="e">
        <f>SUBTOTAL(101,All_India_Index_Upto_April23__1[Housing])</f>
        <v>#DIV/0!</v>
      </c>
    </row>
    <row r="378" spans="1:32" x14ac:dyDescent="0.3">
      <c r="F378" s="3" t="s">
        <v>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6FBA0-4813-4B35-9D71-E17F9EE11C8B}">
  <dimension ref="A1"/>
  <sheetViews>
    <sheetView showGridLines="0" zoomScale="35" workbookViewId="0">
      <selection activeCell="W38" sqref="W38"/>
    </sheetView>
  </sheetViews>
  <sheetFormatPr defaultRowHeight="14.4" x14ac:dyDescent="0.3"/>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CA00F-432D-4721-9F8C-D663390DD380}">
  <sheetPr>
    <pageSetUpPr fitToPage="1"/>
  </sheetPr>
  <dimension ref="B3:D27"/>
  <sheetViews>
    <sheetView showGridLines="0" zoomScale="33" zoomScaleNormal="92" workbookViewId="0">
      <selection activeCell="A16" sqref="A16"/>
    </sheetView>
  </sheetViews>
  <sheetFormatPr defaultRowHeight="14.4" x14ac:dyDescent="0.3"/>
  <cols>
    <col min="1" max="1" width="15.33203125" style="26" customWidth="1"/>
    <col min="2" max="2" width="39.88671875" style="26" bestFit="1" customWidth="1"/>
    <col min="3" max="3" width="24.33203125" style="26" bestFit="1" customWidth="1"/>
    <col min="4" max="4" width="15" style="26" customWidth="1"/>
    <col min="5" max="5" width="8.88671875" style="26"/>
    <col min="6" max="6" width="9.109375" style="26" customWidth="1"/>
    <col min="7" max="7" width="43.21875" style="26" bestFit="1" customWidth="1"/>
    <col min="8" max="8" width="20.44140625" style="26" customWidth="1"/>
    <col min="9" max="9" width="29.88671875" style="26" customWidth="1"/>
    <col min="10" max="10" width="12.77734375" style="26" customWidth="1"/>
    <col min="11" max="11" width="19.21875" style="26" customWidth="1"/>
    <col min="12" max="12" width="21.44140625" style="26" customWidth="1"/>
    <col min="13" max="13" width="8.88671875" style="26"/>
    <col min="14" max="14" width="9.21875" style="26" customWidth="1"/>
    <col min="15" max="15" width="26" style="26" bestFit="1" customWidth="1"/>
    <col min="16" max="16" width="14.33203125" style="26" bestFit="1" customWidth="1"/>
    <col min="17" max="16384" width="8.88671875" style="26"/>
  </cols>
  <sheetData>
    <row r="3" spans="2:4" ht="18" x14ac:dyDescent="0.35">
      <c r="D3" s="27"/>
    </row>
    <row r="4" spans="2:4" x14ac:dyDescent="0.3">
      <c r="D4" s="28"/>
    </row>
    <row r="14" spans="2:4" ht="28.8" x14ac:dyDescent="0.55000000000000004">
      <c r="B14" s="39" t="s">
        <v>70</v>
      </c>
      <c r="C14" s="37"/>
    </row>
    <row r="15" spans="2:4" ht="28.8" x14ac:dyDescent="0.55000000000000004">
      <c r="B15" s="37"/>
      <c r="C15" s="37"/>
    </row>
    <row r="16" spans="2:4" ht="28.8" x14ac:dyDescent="0.55000000000000004">
      <c r="B16" s="60" t="s">
        <v>74</v>
      </c>
      <c r="C16" s="61" t="s">
        <v>69</v>
      </c>
    </row>
    <row r="17" spans="2:3" ht="28.8" x14ac:dyDescent="0.55000000000000004">
      <c r="B17" s="40" t="s">
        <v>56</v>
      </c>
      <c r="C17" s="41">
        <v>3.6640115858073863E-2</v>
      </c>
    </row>
    <row r="18" spans="2:3" ht="28.8" x14ac:dyDescent="0.55000000000000004">
      <c r="B18" s="42" t="s">
        <v>50</v>
      </c>
      <c r="C18" s="43">
        <v>0.48298334540188281</v>
      </c>
    </row>
    <row r="19" spans="2:3" ht="28.8" x14ac:dyDescent="0.55000000000000004">
      <c r="B19" s="40" t="s">
        <v>67</v>
      </c>
      <c r="C19" s="41">
        <v>3.7819385538429721E-2</v>
      </c>
    </row>
    <row r="20" spans="2:3" ht="28.8" x14ac:dyDescent="0.55000000000000004">
      <c r="B20" s="40" t="s">
        <v>60</v>
      </c>
      <c r="C20" s="41">
        <v>3.7053894693286446E-2</v>
      </c>
    </row>
    <row r="21" spans="2:3" ht="28.8" x14ac:dyDescent="0.55000000000000004">
      <c r="B21" s="40" t="s">
        <v>58</v>
      </c>
      <c r="C21" s="41">
        <v>3.8419364849487957E-2</v>
      </c>
    </row>
    <row r="22" spans="2:3" ht="28.8" x14ac:dyDescent="0.55000000000000004">
      <c r="B22" s="40" t="s">
        <v>54</v>
      </c>
      <c r="C22" s="41">
        <v>7.2576807696286341E-2</v>
      </c>
    </row>
    <row r="23" spans="2:3" ht="28.8" x14ac:dyDescent="0.55000000000000004">
      <c r="B23" s="40" t="s">
        <v>53</v>
      </c>
      <c r="C23" s="41">
        <v>0.22406123926761151</v>
      </c>
    </row>
    <row r="24" spans="2:3" ht="28.8" x14ac:dyDescent="0.55000000000000004">
      <c r="B24" s="40" t="s">
        <v>59</v>
      </c>
      <c r="C24" s="41">
        <v>3.6350470673425062E-2</v>
      </c>
    </row>
    <row r="25" spans="2:3" ht="28.8" x14ac:dyDescent="0.55000000000000004">
      <c r="B25" s="40" t="s">
        <v>55</v>
      </c>
      <c r="C25" s="41">
        <v>3.4095376021516507E-2</v>
      </c>
    </row>
    <row r="26" spans="2:3" ht="28.8" x14ac:dyDescent="0.55000000000000004">
      <c r="B26" s="40" t="s">
        <v>255</v>
      </c>
      <c r="C26" s="41">
        <v>0</v>
      </c>
    </row>
    <row r="27" spans="2:3" ht="28.8" x14ac:dyDescent="0.55000000000000004">
      <c r="B27" s="40" t="s">
        <v>66</v>
      </c>
      <c r="C27" s="41">
        <v>1</v>
      </c>
    </row>
  </sheetData>
  <autoFilter ref="B16:C16" xr:uid="{FF6CA00F-432D-4721-9F8C-D663390DD380}"/>
  <pageMargins left="0.7" right="0.7" top="0.75" bottom="0.75" header="0.3" footer="0.3"/>
  <pageSetup scale="89" fitToWidth="0"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54FF6-C5FF-4754-A034-E615CBF7FBD5}">
  <dimension ref="C3:T84"/>
  <sheetViews>
    <sheetView showGridLines="0" topLeftCell="H8" zoomScale="55" zoomScaleNormal="54" workbookViewId="0">
      <selection activeCell="J7" sqref="J7"/>
    </sheetView>
  </sheetViews>
  <sheetFormatPr defaultRowHeight="14.4" x14ac:dyDescent="0.3"/>
  <cols>
    <col min="3" max="3" width="46.6640625" bestFit="1" customWidth="1"/>
    <col min="4" max="4" width="25.88671875" bestFit="1" customWidth="1"/>
    <col min="5" max="5" width="19.5546875" customWidth="1"/>
    <col min="6" max="6" width="11.44140625" customWidth="1"/>
    <col min="9" max="9" width="23.44140625" bestFit="1" customWidth="1"/>
    <col min="10" max="10" width="10.44140625" bestFit="1" customWidth="1"/>
    <col min="11" max="11" width="12.21875" customWidth="1"/>
    <col min="13" max="13" width="46.6640625" bestFit="1" customWidth="1"/>
    <col min="14" max="14" width="25.88671875" bestFit="1" customWidth="1"/>
    <col min="15" max="15" width="18.44140625" bestFit="1" customWidth="1"/>
    <col min="16" max="16" width="10.6640625" bestFit="1" customWidth="1"/>
    <col min="19" max="19" width="22.33203125" bestFit="1" customWidth="1"/>
    <col min="20" max="20" width="11" bestFit="1" customWidth="1"/>
  </cols>
  <sheetData>
    <row r="3" spans="3:20" ht="21" x14ac:dyDescent="0.4">
      <c r="C3" s="19" t="s">
        <v>61</v>
      </c>
      <c r="D3" s="19"/>
      <c r="M3" s="29" t="s">
        <v>73</v>
      </c>
    </row>
    <row r="5" spans="3:20" ht="21" x14ac:dyDescent="0.4">
      <c r="C5" s="5" t="s">
        <v>62</v>
      </c>
      <c r="D5" s="5" t="s">
        <v>68</v>
      </c>
      <c r="E5" s="5" t="s">
        <v>63</v>
      </c>
      <c r="F5" s="5" t="s">
        <v>64</v>
      </c>
      <c r="M5" s="5" t="s">
        <v>62</v>
      </c>
      <c r="N5" s="5" t="s">
        <v>68</v>
      </c>
      <c r="O5" s="5" t="s">
        <v>63</v>
      </c>
      <c r="P5" s="5" t="s">
        <v>64</v>
      </c>
      <c r="S5" s="21" t="s">
        <v>74</v>
      </c>
      <c r="T5" s="15" t="s">
        <v>69</v>
      </c>
    </row>
    <row r="6" spans="3:20" ht="18" x14ac:dyDescent="0.35">
      <c r="C6" s="6" t="s">
        <v>3</v>
      </c>
      <c r="D6" s="6" t="s">
        <v>50</v>
      </c>
      <c r="E6" s="4">
        <v>173.7</v>
      </c>
      <c r="F6" s="18">
        <f>Table2[[#This Row],[Column2]]/Table2[[#Totals],[Column2]]</f>
        <v>3.5936691838212471E-2</v>
      </c>
      <c r="M6" s="6" t="s">
        <v>3</v>
      </c>
      <c r="N6" s="6" t="s">
        <v>50</v>
      </c>
      <c r="O6" s="30">
        <v>173.2</v>
      </c>
      <c r="P6" s="18">
        <f>Table245[[#This Row],[Column2]]/Table245[[#Totals],[Column2]]</f>
        <v>3.5648569323294646E-2</v>
      </c>
      <c r="S6" s="22" t="s">
        <v>56</v>
      </c>
      <c r="T6" s="23">
        <v>3.7109913677771514E-2</v>
      </c>
    </row>
    <row r="7" spans="3:20" ht="18" x14ac:dyDescent="0.35">
      <c r="C7" s="6" t="s">
        <v>4</v>
      </c>
      <c r="D7" s="6" t="s">
        <v>50</v>
      </c>
      <c r="E7" s="4">
        <v>214.3</v>
      </c>
      <c r="F7" s="18">
        <f>Table2[[#This Row],[Column2]]/Table2[[#Totals],[Column2]]</f>
        <v>4.4336402193027827E-2</v>
      </c>
      <c r="M7" s="6" t="s">
        <v>4</v>
      </c>
      <c r="N7" s="6" t="s">
        <v>50</v>
      </c>
      <c r="O7" s="30">
        <v>211.5</v>
      </c>
      <c r="P7" s="18">
        <f>Table245[[#This Row],[Column2]]/Table245[[#Totals],[Column2]]</f>
        <v>4.353159591152897E-2</v>
      </c>
      <c r="S7" s="24" t="s">
        <v>50</v>
      </c>
      <c r="T7" s="25">
        <v>0.47584253705845792</v>
      </c>
    </row>
    <row r="8" spans="3:20" ht="18" x14ac:dyDescent="0.35">
      <c r="C8" s="6" t="s">
        <v>5</v>
      </c>
      <c r="D8" s="6" t="s">
        <v>50</v>
      </c>
      <c r="E8" s="4">
        <v>173.2</v>
      </c>
      <c r="F8" s="18">
        <f>Table2[[#This Row],[Column2]]/Table2[[#Totals],[Column2]]</f>
        <v>3.5833247129409329E-2</v>
      </c>
      <c r="I8" s="21" t="s">
        <v>74</v>
      </c>
      <c r="J8" s="15" t="s">
        <v>69</v>
      </c>
      <c r="M8" s="6" t="s">
        <v>5</v>
      </c>
      <c r="N8" s="6" t="s">
        <v>50</v>
      </c>
      <c r="O8" s="30">
        <v>171</v>
      </c>
      <c r="P8" s="18">
        <f>Table245[[#This Row],[Column2]]/Table245[[#Totals],[Column2]]</f>
        <v>3.5195758396555338E-2</v>
      </c>
      <c r="S8" s="22" t="s">
        <v>67</v>
      </c>
      <c r="T8" s="23">
        <v>3.7562724604510822E-2</v>
      </c>
    </row>
    <row r="9" spans="3:20" ht="18" x14ac:dyDescent="0.35">
      <c r="C9" s="6" t="s">
        <v>6</v>
      </c>
      <c r="D9" s="6" t="s">
        <v>50</v>
      </c>
      <c r="E9" s="4">
        <v>179.5</v>
      </c>
      <c r="F9" s="18">
        <f>Table2[[#This Row],[Column2]]/Table2[[#Totals],[Column2]]</f>
        <v>3.7136650460328956E-2</v>
      </c>
      <c r="I9" s="22" t="s">
        <v>56</v>
      </c>
      <c r="J9" s="23">
        <v>3.6640115858073863E-2</v>
      </c>
      <c r="M9" s="6" t="s">
        <v>6</v>
      </c>
      <c r="N9" s="6" t="s">
        <v>50</v>
      </c>
      <c r="O9" s="30">
        <v>179.6</v>
      </c>
      <c r="P9" s="18">
        <f>Table245[[#This Row],[Column2]]/Table245[[#Totals],[Column2]]</f>
        <v>3.6965837473808993E-2</v>
      </c>
      <c r="S9" s="22" t="s">
        <v>60</v>
      </c>
      <c r="T9" s="23">
        <v>3.7007002103512578E-2</v>
      </c>
    </row>
    <row r="10" spans="3:20" ht="18" x14ac:dyDescent="0.35">
      <c r="C10" s="6" t="s">
        <v>7</v>
      </c>
      <c r="D10" s="6" t="s">
        <v>50</v>
      </c>
      <c r="E10" s="4">
        <v>170</v>
      </c>
      <c r="F10" s="18">
        <f>Table2[[#This Row],[Column2]]/Table2[[#Totals],[Column2]]</f>
        <v>3.5171200993069203E-2</v>
      </c>
      <c r="I10" s="24" t="s">
        <v>50</v>
      </c>
      <c r="J10" s="25">
        <v>0.48298334540188281</v>
      </c>
      <c r="M10" s="6" t="s">
        <v>7</v>
      </c>
      <c r="N10" s="6" t="s">
        <v>50</v>
      </c>
      <c r="O10" s="30">
        <v>173.3</v>
      </c>
      <c r="P10" s="18">
        <f>Table245[[#This Row],[Column2]]/Table245[[#Totals],[Column2]]</f>
        <v>3.5669151638146435E-2</v>
      </c>
      <c r="S10" s="22" t="s">
        <v>58</v>
      </c>
      <c r="T10" s="23">
        <v>3.8653587291655522E-2</v>
      </c>
    </row>
    <row r="11" spans="3:20" ht="18" x14ac:dyDescent="0.35">
      <c r="C11" s="6" t="s">
        <v>8</v>
      </c>
      <c r="D11" s="6" t="s">
        <v>50</v>
      </c>
      <c r="E11" s="4">
        <v>172.2</v>
      </c>
      <c r="F11" s="18">
        <f>Table2[[#This Row],[Column2]]/Table2[[#Totals],[Column2]]</f>
        <v>3.5626357711803038E-2</v>
      </c>
      <c r="I11" s="22" t="s">
        <v>67</v>
      </c>
      <c r="J11" s="23">
        <v>3.7819385538429721E-2</v>
      </c>
      <c r="M11" s="6" t="s">
        <v>8</v>
      </c>
      <c r="N11" s="6" t="s">
        <v>50</v>
      </c>
      <c r="O11" s="30">
        <v>169</v>
      </c>
      <c r="P11" s="18">
        <f>Table245[[#This Row],[Column2]]/Table245[[#Totals],[Column2]]</f>
        <v>3.47841120995196E-2</v>
      </c>
      <c r="S11" s="22" t="s">
        <v>54</v>
      </c>
      <c r="T11" s="23">
        <v>7.4042819447817654E-2</v>
      </c>
    </row>
    <row r="12" spans="3:20" ht="18" x14ac:dyDescent="0.35">
      <c r="C12" s="6" t="s">
        <v>9</v>
      </c>
      <c r="D12" s="6" t="s">
        <v>50</v>
      </c>
      <c r="E12" s="4">
        <v>161</v>
      </c>
      <c r="F12" s="18">
        <f>Table2[[#This Row],[Column2]]/Table2[[#Totals],[Column2]]</f>
        <v>3.3309196234612599E-2</v>
      </c>
      <c r="I12" s="22" t="s">
        <v>60</v>
      </c>
      <c r="J12" s="23">
        <v>3.7053894693286446E-2</v>
      </c>
      <c r="M12" s="6" t="s">
        <v>9</v>
      </c>
      <c r="N12" s="6" t="s">
        <v>50</v>
      </c>
      <c r="O12" s="30">
        <v>148.69999999999999</v>
      </c>
      <c r="P12" s="18">
        <f>Table245[[#This Row],[Column2]]/Table245[[#Totals],[Column2]]</f>
        <v>3.060590218460689E-2</v>
      </c>
      <c r="S12" s="22" t="s">
        <v>53</v>
      </c>
      <c r="T12" s="23">
        <v>0.2279079723538347</v>
      </c>
    </row>
    <row r="13" spans="3:20" ht="18" x14ac:dyDescent="0.35">
      <c r="C13" s="6" t="s">
        <v>10</v>
      </c>
      <c r="D13" s="6" t="s">
        <v>50</v>
      </c>
      <c r="E13" s="4">
        <v>175.6</v>
      </c>
      <c r="F13" s="18">
        <f>Table2[[#This Row],[Column2]]/Table2[[#Totals],[Column2]]</f>
        <v>3.6329781731664422E-2</v>
      </c>
      <c r="I13" s="22" t="s">
        <v>58</v>
      </c>
      <c r="J13" s="23">
        <v>3.8419364849487957E-2</v>
      </c>
      <c r="M13" s="6" t="s">
        <v>10</v>
      </c>
      <c r="N13" s="6" t="s">
        <v>50</v>
      </c>
      <c r="O13" s="30">
        <v>174.9</v>
      </c>
      <c r="P13" s="18">
        <f>Table245[[#This Row],[Column2]]/Table245[[#Totals],[Column2]]</f>
        <v>3.5998468675775025E-2</v>
      </c>
      <c r="S13" s="22" t="s">
        <v>59</v>
      </c>
      <c r="T13" s="23">
        <v>3.6945255158957219E-2</v>
      </c>
    </row>
    <row r="14" spans="3:20" ht="18" x14ac:dyDescent="0.35">
      <c r="C14" s="6" t="s">
        <v>11</v>
      </c>
      <c r="D14" s="6" t="s">
        <v>50</v>
      </c>
      <c r="E14" s="4">
        <v>122.7</v>
      </c>
      <c r="F14" s="18">
        <f>Table2[[#This Row],[Column2]]/Table2[[#Totals],[Column2]]</f>
        <v>2.5385331540291715E-2</v>
      </c>
      <c r="I14" s="22" t="s">
        <v>54</v>
      </c>
      <c r="J14" s="23">
        <v>7.2576807696286341E-2</v>
      </c>
      <c r="M14" s="6" t="s">
        <v>11</v>
      </c>
      <c r="N14" s="6" t="s">
        <v>50</v>
      </c>
      <c r="O14" s="30">
        <v>121.9</v>
      </c>
      <c r="P14" s="18">
        <f>Table245[[#This Row],[Column2]]/Table245[[#Totals],[Column2]]</f>
        <v>2.5089841804328047E-2</v>
      </c>
      <c r="S14" s="22" t="s">
        <v>55</v>
      </c>
      <c r="T14" s="23">
        <v>3.4928188303482113E-2</v>
      </c>
    </row>
    <row r="15" spans="3:20" ht="18" x14ac:dyDescent="0.35">
      <c r="C15" s="6" t="s">
        <v>12</v>
      </c>
      <c r="D15" s="6" t="s">
        <v>50</v>
      </c>
      <c r="E15" s="4">
        <v>218</v>
      </c>
      <c r="F15" s="18">
        <f>Table2[[#This Row],[Column2]]/Table2[[#Totals],[Column2]]</f>
        <v>4.5101893038171095E-2</v>
      </c>
      <c r="I15" s="22" t="s">
        <v>53</v>
      </c>
      <c r="J15" s="23">
        <v>0.22406123926761151</v>
      </c>
      <c r="M15" s="6" t="s">
        <v>12</v>
      </c>
      <c r="N15" s="6" t="s">
        <v>50</v>
      </c>
      <c r="O15" s="30">
        <v>221</v>
      </c>
      <c r="P15" s="18">
        <f>Table245[[#This Row],[Column2]]/Table245[[#Totals],[Column2]]</f>
        <v>4.5486915822448709E-2</v>
      </c>
      <c r="S15" s="22" t="s">
        <v>66</v>
      </c>
      <c r="T15" s="23">
        <v>1</v>
      </c>
    </row>
    <row r="16" spans="3:20" ht="18" x14ac:dyDescent="0.35">
      <c r="C16" s="6" t="s">
        <v>14</v>
      </c>
      <c r="D16" s="6" t="s">
        <v>50</v>
      </c>
      <c r="E16" s="4">
        <v>194.2</v>
      </c>
      <c r="F16" s="18">
        <f>Table2[[#This Row],[Column2]]/Table2[[#Totals],[Column2]]</f>
        <v>4.0177924899141404E-2</v>
      </c>
      <c r="I16" s="22" t="s">
        <v>59</v>
      </c>
      <c r="J16" s="23">
        <v>3.6350470673425062E-2</v>
      </c>
      <c r="M16" s="6" t="s">
        <v>14</v>
      </c>
      <c r="N16" s="6" t="s">
        <v>50</v>
      </c>
      <c r="O16" s="30">
        <v>191.1</v>
      </c>
      <c r="P16" s="18">
        <f>Table245[[#This Row],[Column2]]/Table245[[#Totals],[Column2]]</f>
        <v>3.9332803681764471E-2</v>
      </c>
    </row>
    <row r="17" spans="3:16" ht="18" x14ac:dyDescent="0.35">
      <c r="C17" s="6" t="s">
        <v>15</v>
      </c>
      <c r="D17" s="6" t="s">
        <v>50</v>
      </c>
      <c r="E17" s="4">
        <v>179.1</v>
      </c>
      <c r="F17" s="18">
        <f>Table2[[#This Row],[Column2]]/Table2[[#Totals],[Column2]]</f>
        <v>3.7053894693286439E-2</v>
      </c>
      <c r="I17" s="22" t="s">
        <v>55</v>
      </c>
      <c r="J17" s="23">
        <v>3.4095376021516507E-2</v>
      </c>
      <c r="M17" s="6" t="s">
        <v>15</v>
      </c>
      <c r="N17" s="6" t="s">
        <v>50</v>
      </c>
      <c r="O17" s="30">
        <v>176.8</v>
      </c>
      <c r="P17" s="18">
        <f>Table245[[#This Row],[Column2]]/Table245[[#Totals],[Column2]]</f>
        <v>3.6389532657958974E-2</v>
      </c>
    </row>
    <row r="18" spans="3:16" ht="18" x14ac:dyDescent="0.35">
      <c r="C18" s="6" t="s">
        <v>16</v>
      </c>
      <c r="D18" s="6" t="s">
        <v>50</v>
      </c>
      <c r="E18" s="4">
        <v>201</v>
      </c>
      <c r="F18" s="18">
        <f>Table2[[#This Row],[Column2]]/Table2[[#Totals],[Column2]]</f>
        <v>4.158477293886418E-2</v>
      </c>
      <c r="I18" s="22" t="s">
        <v>255</v>
      </c>
      <c r="J18" s="23">
        <v>0</v>
      </c>
      <c r="M18" s="6" t="s">
        <v>16</v>
      </c>
      <c r="N18" s="6" t="s">
        <v>50</v>
      </c>
      <c r="O18" s="30">
        <v>199.9</v>
      </c>
      <c r="P18" s="18">
        <f>Table245[[#This Row],[Column2]]/Table245[[#Totals],[Column2]]</f>
        <v>4.1144047388721711E-2</v>
      </c>
    </row>
    <row r="19" spans="3:16" ht="18" x14ac:dyDescent="0.35">
      <c r="C19" s="7"/>
      <c r="D19" s="7"/>
      <c r="E19" s="4"/>
      <c r="F19" s="18"/>
      <c r="I19" s="22" t="s">
        <v>66</v>
      </c>
      <c r="J19" s="23">
        <v>1</v>
      </c>
      <c r="M19" s="7"/>
      <c r="N19" s="7"/>
      <c r="O19" s="4"/>
      <c r="P19" s="18"/>
    </row>
    <row r="20" spans="3:16" ht="18" x14ac:dyDescent="0.35">
      <c r="C20" s="8" t="s">
        <v>13</v>
      </c>
      <c r="D20" s="8" t="s">
        <v>53</v>
      </c>
      <c r="E20" s="4">
        <v>173.4</v>
      </c>
      <c r="F20" s="18">
        <f>Table2[[#This Row],[Column2]]/Table2[[#Totals],[Column2]]</f>
        <v>3.5874625012930587E-2</v>
      </c>
      <c r="M20" s="8" t="s">
        <v>13</v>
      </c>
      <c r="N20" s="8" t="s">
        <v>53</v>
      </c>
      <c r="O20" s="30">
        <v>178.7</v>
      </c>
      <c r="P20" s="18">
        <f>Table245[[#This Row],[Column2]]/Table245[[#Totals],[Column2]]</f>
        <v>3.6780596640142917E-2</v>
      </c>
    </row>
    <row r="21" spans="3:16" ht="18" x14ac:dyDescent="0.35">
      <c r="C21" s="8" t="s">
        <v>17</v>
      </c>
      <c r="D21" s="8" t="s">
        <v>53</v>
      </c>
      <c r="E21" s="4">
        <v>187.3</v>
      </c>
      <c r="F21" s="18">
        <f>Table2[[#This Row],[Column2]]/Table2[[#Totals],[Column2]]</f>
        <v>3.8750387917658016E-2</v>
      </c>
      <c r="M21" s="8" t="s">
        <v>17</v>
      </c>
      <c r="N21" s="8" t="s">
        <v>53</v>
      </c>
      <c r="O21" s="30">
        <v>191.2</v>
      </c>
      <c r="P21" s="18">
        <f>Table245[[#This Row],[Column2]]/Table245[[#Totals],[Column2]]</f>
        <v>3.9353385996616259E-2</v>
      </c>
    </row>
    <row r="22" spans="3:16" ht="18" x14ac:dyDescent="0.35">
      <c r="C22" s="8" t="s">
        <v>18</v>
      </c>
      <c r="D22" s="8" t="s">
        <v>53</v>
      </c>
      <c r="E22" s="4">
        <v>179.7</v>
      </c>
      <c r="F22" s="18">
        <f>Table2[[#This Row],[Column2]]/Table2[[#Totals],[Column2]]</f>
        <v>3.7178028343850207E-2</v>
      </c>
      <c r="M22" s="8" t="s">
        <v>18</v>
      </c>
      <c r="N22" s="8" t="s">
        <v>53</v>
      </c>
      <c r="O22" s="30">
        <v>187.9</v>
      </c>
      <c r="P22" s="18">
        <f>Table245[[#This Row],[Column2]]/Table245[[#Totals],[Column2]]</f>
        <v>3.8674169606507297E-2</v>
      </c>
    </row>
    <row r="23" spans="3:16" ht="18" x14ac:dyDescent="0.35">
      <c r="C23" s="8" t="s">
        <v>19</v>
      </c>
      <c r="D23" s="8" t="s">
        <v>53</v>
      </c>
      <c r="E23" s="4">
        <v>186.2</v>
      </c>
      <c r="F23" s="18">
        <f>Table2[[#This Row],[Column2]]/Table2[[#Totals],[Column2]]</f>
        <v>3.8522809558291092E-2</v>
      </c>
      <c r="M23" s="8" t="s">
        <v>19</v>
      </c>
      <c r="N23" s="8" t="s">
        <v>53</v>
      </c>
      <c r="O23" s="30">
        <v>190.8</v>
      </c>
      <c r="P23" s="18">
        <f>Table245[[#This Row],[Column2]]/Table245[[#Totals],[Column2]]</f>
        <v>3.9271056737209119E-2</v>
      </c>
    </row>
    <row r="24" spans="3:16" ht="18" x14ac:dyDescent="0.35">
      <c r="C24" s="8" t="s">
        <v>25</v>
      </c>
      <c r="D24" s="8" t="s">
        <v>53</v>
      </c>
      <c r="E24" s="4">
        <v>171.2</v>
      </c>
      <c r="F24" s="18">
        <f>Table2[[#This Row],[Column2]]/Table2[[#Totals],[Column2]]</f>
        <v>3.5419468294196753E-2</v>
      </c>
      <c r="M24" s="8" t="s">
        <v>25</v>
      </c>
      <c r="N24" s="8" t="s">
        <v>53</v>
      </c>
      <c r="O24" s="30">
        <v>173.8</v>
      </c>
      <c r="P24" s="18">
        <f>Table245[[#This Row],[Column2]]/Table245[[#Totals],[Column2]]</f>
        <v>3.5772063212405371E-2</v>
      </c>
    </row>
    <row r="25" spans="3:16" ht="18" x14ac:dyDescent="0.35">
      <c r="C25" s="8" t="s">
        <v>27</v>
      </c>
      <c r="D25" s="8" t="s">
        <v>53</v>
      </c>
      <c r="E25" s="4">
        <v>185.2</v>
      </c>
      <c r="F25" s="18">
        <f>Table2[[#This Row],[Column2]]/Table2[[#Totals],[Column2]]</f>
        <v>3.83159201406848E-2</v>
      </c>
      <c r="M25" s="8" t="s">
        <v>27</v>
      </c>
      <c r="N25" s="8" t="s">
        <v>53</v>
      </c>
      <c r="O25" s="30">
        <v>184.9</v>
      </c>
      <c r="P25" s="18">
        <f>Table245[[#This Row],[Column2]]/Table245[[#Totals],[Column2]]</f>
        <v>3.8056700160953694E-2</v>
      </c>
    </row>
    <row r="26" spans="3:16" ht="18" x14ac:dyDescent="0.35">
      <c r="C26" s="7"/>
      <c r="D26" s="7"/>
      <c r="E26" s="4"/>
      <c r="F26" s="18"/>
      <c r="M26" s="7"/>
      <c r="N26" s="7"/>
      <c r="O26" s="4"/>
      <c r="P26" s="18"/>
    </row>
    <row r="27" spans="3:16" ht="18" x14ac:dyDescent="0.35">
      <c r="C27" s="9" t="s">
        <v>20</v>
      </c>
      <c r="D27" s="9" t="s">
        <v>54</v>
      </c>
      <c r="E27" s="4">
        <v>175.6</v>
      </c>
      <c r="F27" s="18">
        <f>Table2[[#This Row],[Column2]]/Table2[[#Totals],[Column2]]</f>
        <v>3.6329781731664422E-2</v>
      </c>
      <c r="K27" t="s">
        <v>75</v>
      </c>
      <c r="M27" s="9" t="s">
        <v>20</v>
      </c>
      <c r="N27" s="9" t="s">
        <v>54</v>
      </c>
      <c r="O27" s="30">
        <v>179.94</v>
      </c>
      <c r="P27" s="18">
        <f>Table245[[#This Row],[Column2]]/Table245[[#Totals],[Column2]]</f>
        <v>3.7035817344305069E-2</v>
      </c>
    </row>
    <row r="28" spans="3:16" ht="18" x14ac:dyDescent="0.35">
      <c r="C28" s="9" t="s">
        <v>22</v>
      </c>
      <c r="D28" s="9" t="s">
        <v>54</v>
      </c>
      <c r="E28" s="4">
        <v>175.2</v>
      </c>
      <c r="F28" s="18">
        <f>Table2[[#This Row],[Column2]]/Table2[[#Totals],[Column2]]</f>
        <v>3.6247025964621905E-2</v>
      </c>
      <c r="M28" s="9" t="s">
        <v>22</v>
      </c>
      <c r="N28" s="9" t="s">
        <v>54</v>
      </c>
      <c r="O28" s="30">
        <v>179.8</v>
      </c>
      <c r="P28" s="18">
        <f>Table245[[#This Row],[Column2]]/Table245[[#Totals],[Column2]]</f>
        <v>3.7007002103512571E-2</v>
      </c>
    </row>
    <row r="29" spans="3:16" ht="18" x14ac:dyDescent="0.35">
      <c r="C29" s="7"/>
      <c r="D29" s="7"/>
      <c r="E29" s="4"/>
      <c r="F29" s="18"/>
      <c r="M29" s="7"/>
      <c r="N29" s="7"/>
      <c r="O29" s="4"/>
      <c r="P29" s="18"/>
    </row>
    <row r="30" spans="3:16" ht="18" x14ac:dyDescent="0.35">
      <c r="C30" s="10" t="s">
        <v>24</v>
      </c>
      <c r="D30" s="10" t="s">
        <v>55</v>
      </c>
      <c r="E30" s="4">
        <v>164.8</v>
      </c>
      <c r="F30" s="18">
        <f>Table2[[#This Row],[Column2]]/Table2[[#Totals],[Column2]]</f>
        <v>3.4095376021516501E-2</v>
      </c>
      <c r="M30" s="10" t="s">
        <v>24</v>
      </c>
      <c r="N30" s="10" t="s">
        <v>55</v>
      </c>
      <c r="O30" s="30">
        <v>169.7</v>
      </c>
      <c r="P30" s="18">
        <f>Table245[[#This Row],[Column2]]/Table245[[#Totals],[Column2]]</f>
        <v>3.4928188303482106E-2</v>
      </c>
    </row>
    <row r="31" spans="3:16" ht="18" x14ac:dyDescent="0.35">
      <c r="C31" s="7"/>
      <c r="D31" s="7"/>
      <c r="E31" s="4"/>
      <c r="F31" s="18"/>
      <c r="M31" s="7"/>
      <c r="N31" s="7"/>
      <c r="O31" s="4"/>
      <c r="P31" s="18"/>
    </row>
    <row r="32" spans="3:16" ht="18" x14ac:dyDescent="0.35">
      <c r="C32" s="11" t="s">
        <v>26</v>
      </c>
      <c r="D32" s="11" t="s">
        <v>56</v>
      </c>
      <c r="E32" s="4">
        <v>177.1</v>
      </c>
      <c r="F32" s="18">
        <f>Table2[[#This Row],[Column2]]/Table2[[#Totals],[Column2]]</f>
        <v>3.6640115858073856E-2</v>
      </c>
      <c r="M32" s="11" t="s">
        <v>26</v>
      </c>
      <c r="N32" s="11" t="s">
        <v>56</v>
      </c>
      <c r="O32" s="30">
        <v>180.3</v>
      </c>
      <c r="P32" s="18">
        <f>Table245[[#This Row],[Column2]]/Table245[[#Totals],[Column2]]</f>
        <v>3.7109913677771507E-2</v>
      </c>
    </row>
    <row r="33" spans="3:16" ht="18" x14ac:dyDescent="0.35">
      <c r="C33" s="7"/>
      <c r="D33" s="7"/>
      <c r="E33" s="4"/>
      <c r="F33" s="18"/>
      <c r="M33" s="7"/>
      <c r="N33" s="7"/>
      <c r="O33" s="4"/>
      <c r="P33" s="18"/>
    </row>
    <row r="34" spans="3:16" ht="18" x14ac:dyDescent="0.35">
      <c r="C34" s="12" t="s">
        <v>21</v>
      </c>
      <c r="D34" s="12" t="s">
        <v>67</v>
      </c>
      <c r="E34" s="4">
        <v>182.8</v>
      </c>
      <c r="F34" s="18">
        <f>Table2[[#This Row],[Column2]]/Table2[[#Totals],[Column2]]</f>
        <v>3.7819385538429715E-2</v>
      </c>
      <c r="M34" s="12" t="s">
        <v>21</v>
      </c>
      <c r="N34" s="12" t="s">
        <v>67</v>
      </c>
      <c r="O34" s="30">
        <v>182.5</v>
      </c>
      <c r="P34" s="18">
        <f>Table245[[#This Row],[Column2]]/Table245[[#Totals],[Column2]]</f>
        <v>3.7562724604510815E-2</v>
      </c>
    </row>
    <row r="35" spans="3:16" ht="18" x14ac:dyDescent="0.35">
      <c r="C35" s="7"/>
      <c r="D35" s="7"/>
      <c r="E35" s="4"/>
      <c r="F35" s="18"/>
      <c r="M35" s="7"/>
      <c r="N35" s="7"/>
      <c r="O35" s="4"/>
      <c r="P35" s="18"/>
    </row>
    <row r="36" spans="3:16" ht="18" x14ac:dyDescent="0.35">
      <c r="C36" s="13" t="s">
        <v>23</v>
      </c>
      <c r="D36" s="13" t="s">
        <v>58</v>
      </c>
      <c r="E36" s="4">
        <v>185.7</v>
      </c>
      <c r="F36" s="18">
        <f>Table2[[#This Row],[Column2]]/Table2[[#Totals],[Column2]]</f>
        <v>3.841936484948795E-2</v>
      </c>
      <c r="M36" s="13" t="s">
        <v>23</v>
      </c>
      <c r="N36" s="13" t="s">
        <v>58</v>
      </c>
      <c r="O36" s="30">
        <v>187.8</v>
      </c>
      <c r="P36" s="18">
        <f>Table245[[#This Row],[Column2]]/Table245[[#Totals],[Column2]]</f>
        <v>3.8653587291655515E-2</v>
      </c>
    </row>
    <row r="37" spans="3:16" ht="18" x14ac:dyDescent="0.35">
      <c r="C37" s="7"/>
      <c r="D37" s="7"/>
      <c r="E37" s="4"/>
      <c r="F37" s="18"/>
      <c r="M37" s="7"/>
      <c r="N37" s="7"/>
      <c r="O37" s="4"/>
      <c r="P37" s="18"/>
    </row>
    <row r="38" spans="3:16" ht="18" x14ac:dyDescent="0.35">
      <c r="C38" s="14" t="s">
        <v>28</v>
      </c>
      <c r="D38" s="14" t="s">
        <v>59</v>
      </c>
      <c r="E38" s="4">
        <v>175.7</v>
      </c>
      <c r="F38" s="18">
        <f>Table2[[#This Row],[Column2]]/Table2[[#Totals],[Column2]]</f>
        <v>3.6350470673425055E-2</v>
      </c>
      <c r="M38" s="14" t="s">
        <v>28</v>
      </c>
      <c r="N38" s="14" t="s">
        <v>59</v>
      </c>
      <c r="O38" s="30">
        <v>179.5</v>
      </c>
      <c r="P38" s="18">
        <f>Table245[[#This Row],[Column2]]/Table245[[#Totals],[Column2]]</f>
        <v>3.6945255158957212E-2</v>
      </c>
    </row>
    <row r="39" spans="3:16" ht="18" x14ac:dyDescent="0.35">
      <c r="C39" s="7"/>
      <c r="D39" s="7"/>
      <c r="E39" s="4"/>
      <c r="F39" s="18"/>
      <c r="M39" s="7"/>
      <c r="N39" s="7"/>
      <c r="O39" s="4"/>
      <c r="P39" s="18"/>
    </row>
    <row r="40" spans="3:16" ht="18" x14ac:dyDescent="0.35">
      <c r="C40" s="16" t="s">
        <v>29</v>
      </c>
      <c r="D40" s="16" t="s">
        <v>60</v>
      </c>
      <c r="E40" s="4">
        <v>179.1</v>
      </c>
      <c r="F40" s="18">
        <f>Table2[[#This Row],[Column2]]/Table2[[#Totals],[Column2]]</f>
        <v>3.7053894693286439E-2</v>
      </c>
      <c r="M40" s="16" t="s">
        <v>29</v>
      </c>
      <c r="N40" s="16" t="s">
        <v>60</v>
      </c>
      <c r="O40" s="30">
        <v>179.8</v>
      </c>
      <c r="P40" s="18">
        <f>Table245[[#This Row],[Column2]]/Table245[[#Totals],[Column2]]</f>
        <v>3.7007002103512571E-2</v>
      </c>
    </row>
    <row r="41" spans="3:16" ht="18" x14ac:dyDescent="0.35">
      <c r="C41" s="16"/>
      <c r="D41" s="16"/>
      <c r="E41" s="4"/>
      <c r="F41" s="18"/>
      <c r="M41" s="16"/>
      <c r="N41" s="16"/>
      <c r="O41" s="4"/>
      <c r="P41" s="18"/>
    </row>
    <row r="42" spans="3:16" ht="18" x14ac:dyDescent="0.35">
      <c r="C42" s="7" t="s">
        <v>65</v>
      </c>
      <c r="D42" s="7"/>
      <c r="E42" s="17">
        <f>SUBTOTAL(109,Table2[Column2])</f>
        <v>4833.5</v>
      </c>
      <c r="F42" s="20"/>
      <c r="M42" s="7" t="s">
        <v>65</v>
      </c>
      <c r="N42" s="7"/>
      <c r="O42" s="17">
        <f>SUBTOTAL(109,Table245[Column2])</f>
        <v>4858.5400000000009</v>
      </c>
      <c r="P42" s="20"/>
    </row>
    <row r="45" spans="3:16" ht="18" x14ac:dyDescent="0.35">
      <c r="C45" s="29" t="s">
        <v>71</v>
      </c>
    </row>
    <row r="47" spans="3:16" ht="21" x14ac:dyDescent="0.4">
      <c r="C47" s="5" t="s">
        <v>62</v>
      </c>
      <c r="D47" s="5" t="s">
        <v>68</v>
      </c>
      <c r="E47" s="5" t="s">
        <v>63</v>
      </c>
      <c r="F47" s="5" t="s">
        <v>64</v>
      </c>
    </row>
    <row r="48" spans="3:16" ht="18" x14ac:dyDescent="0.35">
      <c r="C48" s="6" t="s">
        <v>3</v>
      </c>
      <c r="D48" s="6" t="s">
        <v>50</v>
      </c>
      <c r="E48" s="30">
        <v>174.7</v>
      </c>
      <c r="F48" s="18">
        <f>Table24[[#This Row],[Column2]]/Table24[[#Totals],[Column2]]</f>
        <v>3.6251582245647528E-2</v>
      </c>
    </row>
    <row r="49" spans="3:10" ht="18" x14ac:dyDescent="0.35">
      <c r="C49" s="6" t="s">
        <v>4</v>
      </c>
      <c r="D49" s="6" t="s">
        <v>50</v>
      </c>
      <c r="E49" s="30">
        <v>219.4</v>
      </c>
      <c r="F49" s="18">
        <f>Table24[[#This Row],[Column2]]/Table24[[#Totals],[Column2]]</f>
        <v>4.5527173123612298E-2</v>
      </c>
      <c r="I49" s="21" t="s">
        <v>72</v>
      </c>
      <c r="J49" s="15" t="s">
        <v>69</v>
      </c>
    </row>
    <row r="50" spans="3:10" ht="18" x14ac:dyDescent="0.35">
      <c r="C50" s="6" t="s">
        <v>5</v>
      </c>
      <c r="D50" s="6" t="s">
        <v>50</v>
      </c>
      <c r="E50" s="30">
        <v>176.7</v>
      </c>
      <c r="F50" s="18">
        <f>Table24[[#This Row],[Column2]]/Table24[[#Totals],[Column2]]</f>
        <v>3.6666597497458035E-2</v>
      </c>
      <c r="I50" s="22" t="s">
        <v>56</v>
      </c>
      <c r="J50" s="23">
        <v>3.6272333008238053E-2</v>
      </c>
    </row>
    <row r="51" spans="3:10" ht="18" x14ac:dyDescent="0.35">
      <c r="C51" s="6" t="s">
        <v>6</v>
      </c>
      <c r="D51" s="6" t="s">
        <v>50</v>
      </c>
      <c r="E51" s="30">
        <v>179.4</v>
      </c>
      <c r="F51" s="18">
        <f>Table24[[#This Row],[Column2]]/Table24[[#Totals],[Column2]]</f>
        <v>3.7226868087402221E-2</v>
      </c>
      <c r="I51" s="32" t="s">
        <v>50</v>
      </c>
      <c r="J51" s="33">
        <v>0.49249859932352513</v>
      </c>
    </row>
    <row r="52" spans="3:10" ht="18" x14ac:dyDescent="0.35">
      <c r="C52" s="6" t="s">
        <v>7</v>
      </c>
      <c r="D52" s="6" t="s">
        <v>50</v>
      </c>
      <c r="E52" s="30">
        <v>164.4</v>
      </c>
      <c r="F52" s="18">
        <f>Table24[[#This Row],[Column2]]/Table24[[#Totals],[Column2]]</f>
        <v>3.4114253698823434E-2</v>
      </c>
      <c r="I52" s="22" t="s">
        <v>67</v>
      </c>
      <c r="J52" s="23">
        <v>3.8056898591023215E-2</v>
      </c>
    </row>
    <row r="53" spans="3:10" ht="18" x14ac:dyDescent="0.35">
      <c r="C53" s="6" t="s">
        <v>8</v>
      </c>
      <c r="D53" s="6" t="s">
        <v>50</v>
      </c>
      <c r="E53" s="30">
        <v>175.8</v>
      </c>
      <c r="F53" s="18">
        <f>Table24[[#This Row],[Column2]]/Table24[[#Totals],[Column2]]</f>
        <v>3.6479840634143314E-2</v>
      </c>
      <c r="I53" s="22" t="s">
        <v>60</v>
      </c>
      <c r="J53" s="23">
        <v>3.6977858936315902E-2</v>
      </c>
    </row>
    <row r="54" spans="3:10" ht="18" x14ac:dyDescent="0.35">
      <c r="C54" s="6" t="s">
        <v>9</v>
      </c>
      <c r="D54" s="6" t="s">
        <v>50</v>
      </c>
      <c r="E54" s="31">
        <v>185</v>
      </c>
      <c r="F54" s="18">
        <f>Table24[[#This Row],[Column2]]/Table24[[#Totals],[Column2]]</f>
        <v>3.8388910792471628E-2</v>
      </c>
      <c r="I54" s="22" t="s">
        <v>58</v>
      </c>
      <c r="J54" s="23">
        <v>3.7807889439936911E-2</v>
      </c>
    </row>
    <row r="55" spans="3:10" ht="18" x14ac:dyDescent="0.35">
      <c r="C55" s="6" t="s">
        <v>10</v>
      </c>
      <c r="D55" s="6" t="s">
        <v>50</v>
      </c>
      <c r="E55" s="30">
        <v>176.9</v>
      </c>
      <c r="F55" s="18">
        <f>Table24[[#This Row],[Column2]]/Table24[[#Totals],[Column2]]</f>
        <v>3.6708099022639086E-2</v>
      </c>
      <c r="I55" s="22" t="s">
        <v>54</v>
      </c>
      <c r="J55" s="23">
        <v>7.1735386275445609E-2</v>
      </c>
    </row>
    <row r="56" spans="3:10" ht="18" x14ac:dyDescent="0.35">
      <c r="C56" s="6" t="s">
        <v>11</v>
      </c>
      <c r="D56" s="6" t="s">
        <v>50</v>
      </c>
      <c r="E56" s="30">
        <v>124.2</v>
      </c>
      <c r="F56" s="18">
        <f>Table24[[#This Row],[Column2]]/Table24[[#Totals],[Column2]]</f>
        <v>2.5772447137432306E-2</v>
      </c>
      <c r="I56" s="22" t="s">
        <v>53</v>
      </c>
      <c r="J56" s="23">
        <v>0.21775850262497143</v>
      </c>
    </row>
    <row r="57" spans="3:10" ht="18" x14ac:dyDescent="0.35">
      <c r="C57" s="6" t="s">
        <v>12</v>
      </c>
      <c r="D57" s="6" t="s">
        <v>50</v>
      </c>
      <c r="E57" s="30">
        <v>211.9</v>
      </c>
      <c r="F57" s="18">
        <f>Table24[[#This Row],[Column2]]/Table24[[#Totals],[Column2]]</f>
        <v>4.3970865929322908E-2</v>
      </c>
      <c r="I57" s="22" t="s">
        <v>59</v>
      </c>
      <c r="J57" s="23">
        <v>3.5608308605341241E-2</v>
      </c>
    </row>
    <row r="58" spans="3:10" ht="18" x14ac:dyDescent="0.35">
      <c r="C58" s="6" t="s">
        <v>14</v>
      </c>
      <c r="D58" s="6" t="s">
        <v>50</v>
      </c>
      <c r="E58" s="30">
        <v>197.7</v>
      </c>
      <c r="F58" s="18">
        <f>Table24[[#This Row],[Column2]]/Table24[[#Totals],[Column2]]</f>
        <v>4.1024257641468324E-2</v>
      </c>
      <c r="I58" s="22" t="s">
        <v>55</v>
      </c>
      <c r="J58" s="23">
        <v>3.3284223195202418E-2</v>
      </c>
    </row>
    <row r="59" spans="3:10" ht="18" x14ac:dyDescent="0.35">
      <c r="C59" s="6" t="s">
        <v>15</v>
      </c>
      <c r="D59" s="6" t="s">
        <v>50</v>
      </c>
      <c r="E59" s="30">
        <v>183.1</v>
      </c>
      <c r="F59" s="18">
        <f>Table24[[#This Row],[Column2]]/Table24[[#Totals],[Column2]]</f>
        <v>3.7994646303251646E-2</v>
      </c>
      <c r="I59" s="22" t="s">
        <v>66</v>
      </c>
      <c r="J59" s="23">
        <v>1</v>
      </c>
    </row>
    <row r="60" spans="3:10" ht="18" x14ac:dyDescent="0.35">
      <c r="C60" s="6" t="s">
        <v>16</v>
      </c>
      <c r="D60" s="6" t="s">
        <v>50</v>
      </c>
      <c r="E60" s="30">
        <v>204.2</v>
      </c>
      <c r="F60" s="18">
        <f>Table24[[#This Row],[Column2]]/Table24[[#Totals],[Column2]]</f>
        <v>4.2373057209852467E-2</v>
      </c>
    </row>
    <row r="61" spans="3:10" ht="18" x14ac:dyDescent="0.35">
      <c r="C61" s="7"/>
      <c r="D61" s="7"/>
      <c r="E61" s="4"/>
      <c r="F61" s="18"/>
    </row>
    <row r="62" spans="3:10" ht="18" x14ac:dyDescent="0.35">
      <c r="C62" s="8" t="s">
        <v>13</v>
      </c>
      <c r="D62" s="8" t="s">
        <v>53</v>
      </c>
      <c r="E62" s="30">
        <v>165.9</v>
      </c>
      <c r="F62" s="18">
        <f>Table24[[#This Row],[Column2]]/Table24[[#Totals],[Column2]]</f>
        <v>3.4425515137681315E-2</v>
      </c>
    </row>
    <row r="63" spans="3:10" ht="18" x14ac:dyDescent="0.35">
      <c r="C63" s="8" t="s">
        <v>17</v>
      </c>
      <c r="D63" s="8" t="s">
        <v>53</v>
      </c>
      <c r="E63" s="30">
        <v>181.3</v>
      </c>
      <c r="F63" s="18">
        <f>Table24[[#This Row],[Column2]]/Table24[[#Totals],[Column2]]</f>
        <v>3.7621132576622196E-2</v>
      </c>
    </row>
    <row r="64" spans="3:10" ht="18" x14ac:dyDescent="0.35">
      <c r="C64" s="8" t="s">
        <v>18</v>
      </c>
      <c r="D64" s="8" t="s">
        <v>53</v>
      </c>
      <c r="E64" s="30">
        <v>168.1</v>
      </c>
      <c r="F64" s="18">
        <f>Table24[[#This Row],[Column2]]/Table24[[#Totals],[Column2]]</f>
        <v>3.4882031914672866E-2</v>
      </c>
    </row>
    <row r="65" spans="3:6" ht="18" x14ac:dyDescent="0.35">
      <c r="C65" s="8" t="s">
        <v>19</v>
      </c>
      <c r="D65" s="8" t="s">
        <v>53</v>
      </c>
      <c r="E65" s="30">
        <v>179.3</v>
      </c>
      <c r="F65" s="18">
        <f>Table24[[#This Row],[Column2]]/Table24[[#Totals],[Column2]]</f>
        <v>3.7206117324811695E-2</v>
      </c>
    </row>
    <row r="66" spans="3:6" ht="18" x14ac:dyDescent="0.35">
      <c r="C66" s="8" t="s">
        <v>25</v>
      </c>
      <c r="D66" s="8" t="s">
        <v>53</v>
      </c>
      <c r="E66" s="30">
        <v>169.2</v>
      </c>
      <c r="F66" s="18">
        <f>Table24[[#This Row],[Column2]]/Table24[[#Totals],[Column2]]</f>
        <v>3.5110290303168645E-2</v>
      </c>
    </row>
    <row r="67" spans="3:6" ht="18" x14ac:dyDescent="0.35">
      <c r="C67" s="8" t="s">
        <v>27</v>
      </c>
      <c r="D67" s="8" t="s">
        <v>53</v>
      </c>
      <c r="E67" s="30">
        <v>185.6</v>
      </c>
      <c r="F67" s="18">
        <f>Table24[[#This Row],[Column2]]/Table24[[#Totals],[Column2]]</f>
        <v>3.8513415368014781E-2</v>
      </c>
    </row>
    <row r="68" spans="3:6" ht="18" x14ac:dyDescent="0.35">
      <c r="C68" s="7"/>
      <c r="D68" s="7"/>
      <c r="E68" s="4"/>
      <c r="F68" s="18"/>
    </row>
    <row r="69" spans="3:6" ht="18" x14ac:dyDescent="0.35">
      <c r="C69" s="9" t="s">
        <v>20</v>
      </c>
      <c r="D69" s="9" t="s">
        <v>54</v>
      </c>
      <c r="E69" s="30">
        <v>175.6</v>
      </c>
      <c r="F69" s="18">
        <f>Table24[[#This Row],[Column2]]/Table24[[#Totals],[Column2]]</f>
        <v>3.6438339108962256E-2</v>
      </c>
    </row>
    <row r="70" spans="3:6" ht="18" x14ac:dyDescent="0.35">
      <c r="C70" s="9" t="s">
        <v>22</v>
      </c>
      <c r="D70" s="9" t="s">
        <v>54</v>
      </c>
      <c r="E70" s="30">
        <v>170.1</v>
      </c>
      <c r="F70" s="18">
        <f>Table24[[#This Row],[Column2]]/Table24[[#Totals],[Column2]]</f>
        <v>3.5297047166483374E-2</v>
      </c>
    </row>
    <row r="71" spans="3:6" ht="18" x14ac:dyDescent="0.35">
      <c r="C71" s="7"/>
      <c r="D71" s="7"/>
      <c r="E71" s="4"/>
      <c r="F71" s="18"/>
    </row>
    <row r="72" spans="3:6" ht="18" x14ac:dyDescent="0.35">
      <c r="C72" s="10" t="s">
        <v>24</v>
      </c>
      <c r="D72" s="10" t="s">
        <v>55</v>
      </c>
      <c r="E72" s="30">
        <v>160.4</v>
      </c>
      <c r="F72" s="18">
        <f>Table24[[#This Row],[Column2]]/Table24[[#Totals],[Column2]]</f>
        <v>3.3284223195202425E-2</v>
      </c>
    </row>
    <row r="73" spans="3:6" ht="18" x14ac:dyDescent="0.35">
      <c r="C73" s="7"/>
      <c r="D73" s="7"/>
      <c r="E73" s="4"/>
      <c r="F73" s="18"/>
    </row>
    <row r="74" spans="3:6" ht="18" x14ac:dyDescent="0.35">
      <c r="C74" s="11" t="s">
        <v>26</v>
      </c>
      <c r="D74" s="11" t="s">
        <v>56</v>
      </c>
      <c r="E74" s="30">
        <v>174.8</v>
      </c>
      <c r="F74" s="18">
        <f>Table24[[#This Row],[Column2]]/Table24[[#Totals],[Column2]]</f>
        <v>3.627233300823806E-2</v>
      </c>
    </row>
    <row r="75" spans="3:6" ht="18" x14ac:dyDescent="0.35">
      <c r="C75" s="7"/>
      <c r="D75" s="7"/>
      <c r="E75" s="4"/>
      <c r="F75" s="18"/>
    </row>
    <row r="76" spans="3:6" ht="18" x14ac:dyDescent="0.35">
      <c r="C76" s="12" t="s">
        <v>21</v>
      </c>
      <c r="D76" s="12" t="s">
        <v>67</v>
      </c>
      <c r="E76" s="30">
        <v>183.4</v>
      </c>
      <c r="F76" s="18">
        <f>Table24[[#This Row],[Column2]]/Table24[[#Totals],[Column2]]</f>
        <v>3.8056898591023222E-2</v>
      </c>
    </row>
    <row r="77" spans="3:6" ht="18" x14ac:dyDescent="0.35">
      <c r="C77" s="7"/>
      <c r="D77" s="7"/>
      <c r="E77" s="4"/>
      <c r="F77" s="18"/>
    </row>
    <row r="78" spans="3:6" ht="18" x14ac:dyDescent="0.35">
      <c r="C78" s="13" t="s">
        <v>23</v>
      </c>
      <c r="D78" s="13" t="s">
        <v>58</v>
      </c>
      <c r="E78" s="30">
        <v>182.2</v>
      </c>
      <c r="F78" s="18">
        <f>Table24[[#This Row],[Column2]]/Table24[[#Totals],[Column2]]</f>
        <v>3.7807889439936918E-2</v>
      </c>
    </row>
    <row r="79" spans="3:6" ht="18" x14ac:dyDescent="0.35">
      <c r="C79" s="7"/>
      <c r="D79" s="7"/>
      <c r="E79" s="4"/>
      <c r="F79" s="18"/>
    </row>
    <row r="80" spans="3:6" ht="18" x14ac:dyDescent="0.35">
      <c r="C80" s="14" t="s">
        <v>28</v>
      </c>
      <c r="D80" s="14" t="s">
        <v>59</v>
      </c>
      <c r="E80" s="30">
        <v>171.6</v>
      </c>
      <c r="F80" s="18">
        <f>Table24[[#This Row],[Column2]]/Table24[[#Totals],[Column2]]</f>
        <v>3.5608308605341248E-2</v>
      </c>
    </row>
    <row r="81" spans="3:6" ht="18" x14ac:dyDescent="0.35">
      <c r="C81" s="7"/>
      <c r="D81" s="7"/>
      <c r="E81" s="4"/>
      <c r="F81" s="18"/>
    </row>
    <row r="82" spans="3:6" ht="18" x14ac:dyDescent="0.35">
      <c r="C82" s="16" t="s">
        <v>29</v>
      </c>
      <c r="D82" s="16" t="s">
        <v>60</v>
      </c>
      <c r="E82" s="30">
        <v>178.2</v>
      </c>
      <c r="F82" s="18">
        <f>Table24[[#This Row],[Column2]]/Table24[[#Totals],[Column2]]</f>
        <v>3.6977858936315909E-2</v>
      </c>
    </row>
    <row r="83" spans="3:6" ht="18" x14ac:dyDescent="0.35">
      <c r="C83" s="16"/>
      <c r="D83" s="16"/>
      <c r="E83" s="4"/>
      <c r="F83" s="18"/>
    </row>
    <row r="84" spans="3:6" ht="18" x14ac:dyDescent="0.35">
      <c r="C84" s="7" t="s">
        <v>65</v>
      </c>
      <c r="D84" s="7"/>
      <c r="E84" s="17">
        <f>SUBTOTAL(109,Table24[Column2])</f>
        <v>4819.0999999999995</v>
      </c>
      <c r="F84" s="20"/>
    </row>
  </sheetData>
  <pageMargins left="0.7" right="0.7" top="0.75" bottom="0.75" header="0.3" footer="0.3"/>
  <pageSetup orientation="portrait" r:id="rId4"/>
  <drawing r:id="rId5"/>
  <tableParts count="3">
    <tablePart r:id="rId6"/>
    <tablePart r:id="rId7"/>
    <tablePart r:id="rId8"/>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DD315-FCDB-4B13-BBA8-857912A8AB8D}">
  <dimension ref="B12:P35"/>
  <sheetViews>
    <sheetView showGridLines="0" topLeftCell="A12" zoomScale="48" workbookViewId="0">
      <selection activeCell="D11" sqref="D11"/>
    </sheetView>
  </sheetViews>
  <sheetFormatPr defaultRowHeight="14.4" x14ac:dyDescent="0.3"/>
  <cols>
    <col min="2" max="2" width="26.77734375" customWidth="1"/>
    <col min="3" max="3" width="19.5546875" customWidth="1"/>
    <col min="4" max="4" width="24.88671875" customWidth="1"/>
    <col min="5" max="5" width="32.5546875" customWidth="1"/>
    <col min="6" max="6" width="18.5546875" bestFit="1" customWidth="1"/>
    <col min="8" max="8" width="27.21875" customWidth="1"/>
    <col min="9" max="9" width="25.21875" customWidth="1"/>
  </cols>
  <sheetData>
    <row r="12" spans="2:6" ht="31.2" x14ac:dyDescent="0.6">
      <c r="B12" s="58" t="s">
        <v>78</v>
      </c>
      <c r="C12" s="58" t="s">
        <v>77</v>
      </c>
      <c r="D12" s="58" t="s">
        <v>79</v>
      </c>
      <c r="E12" s="58" t="s">
        <v>83</v>
      </c>
      <c r="F12" s="58" t="s">
        <v>76</v>
      </c>
    </row>
    <row r="13" spans="2:6" ht="31.2" x14ac:dyDescent="0.6">
      <c r="B13" s="47" t="s">
        <v>34</v>
      </c>
      <c r="C13" s="48">
        <v>2017</v>
      </c>
      <c r="D13" s="48" t="s">
        <v>31</v>
      </c>
      <c r="E13" s="49">
        <v>130.30000000000001</v>
      </c>
      <c r="F13" s="50">
        <f>(E14-Table5[[#This Row],[GENERAL INDEX]])/Table5[[#This Row],[GENERAL INDEX]]</f>
        <v>5.295471987720627E-2</v>
      </c>
    </row>
    <row r="14" spans="2:6" ht="31.2" x14ac:dyDescent="0.6">
      <c r="B14" s="51" t="s">
        <v>34</v>
      </c>
      <c r="C14" s="52">
        <v>2017</v>
      </c>
      <c r="D14" s="52" t="s">
        <v>45</v>
      </c>
      <c r="E14" s="53">
        <v>137.19999999999999</v>
      </c>
      <c r="F14" s="50"/>
    </row>
    <row r="15" spans="2:6" ht="31.2" x14ac:dyDescent="0.6">
      <c r="B15" s="47" t="s">
        <v>34</v>
      </c>
      <c r="C15" s="48">
        <v>2018</v>
      </c>
      <c r="D15" s="48" t="s">
        <v>31</v>
      </c>
      <c r="E15" s="49">
        <v>136.9</v>
      </c>
      <c r="F15" s="50">
        <f>(E16-Table5[[#This Row],[GENERAL INDEX]])/Table5[[#This Row],[GENERAL INDEX]]</f>
        <v>2.3374726077428697E-2</v>
      </c>
    </row>
    <row r="16" spans="2:6" ht="31.2" x14ac:dyDescent="0.6">
      <c r="B16" s="51" t="s">
        <v>34</v>
      </c>
      <c r="C16" s="52">
        <v>2018</v>
      </c>
      <c r="D16" s="52" t="s">
        <v>45</v>
      </c>
      <c r="E16" s="53">
        <v>140.1</v>
      </c>
      <c r="F16" s="50"/>
    </row>
    <row r="17" spans="2:16" ht="31.2" x14ac:dyDescent="0.6">
      <c r="B17" s="47" t="s">
        <v>34</v>
      </c>
      <c r="C17" s="48">
        <v>2019</v>
      </c>
      <c r="D17" s="48" t="s">
        <v>31</v>
      </c>
      <c r="E17" s="49">
        <v>139.6</v>
      </c>
      <c r="F17" s="50">
        <f>(E18-Table5[[#This Row],[GENERAL INDEX]])/Table5[[#This Row],[GENERAL INDEX]]</f>
        <v>7.7363896848137617E-2</v>
      </c>
    </row>
    <row r="18" spans="2:16" ht="31.2" x14ac:dyDescent="0.6">
      <c r="B18" s="51" t="s">
        <v>34</v>
      </c>
      <c r="C18" s="52">
        <v>2019</v>
      </c>
      <c r="D18" s="52" t="s">
        <v>45</v>
      </c>
      <c r="E18" s="53">
        <v>150.4</v>
      </c>
      <c r="F18" s="50"/>
    </row>
    <row r="19" spans="2:16" ht="31.2" x14ac:dyDescent="0.6">
      <c r="B19" s="47" t="s">
        <v>34</v>
      </c>
      <c r="C19" s="48">
        <v>2020</v>
      </c>
      <c r="D19" s="48" t="s">
        <v>31</v>
      </c>
      <c r="E19" s="49">
        <v>150.19999999999999</v>
      </c>
      <c r="F19" s="50">
        <f>(E20-Table5[[#This Row],[GENERAL INDEX]])/Table5[[#This Row],[GENERAL INDEX]]</f>
        <v>5.7922769640479481E-2</v>
      </c>
    </row>
    <row r="20" spans="2:16" ht="31.2" x14ac:dyDescent="0.6">
      <c r="B20" s="51" t="s">
        <v>34</v>
      </c>
      <c r="C20" s="52">
        <v>2020</v>
      </c>
      <c r="D20" s="52" t="s">
        <v>45</v>
      </c>
      <c r="E20" s="53">
        <v>158.9</v>
      </c>
      <c r="F20" s="50"/>
    </row>
    <row r="21" spans="2:16" ht="31.2" x14ac:dyDescent="0.6">
      <c r="B21" s="47" t="s">
        <v>34</v>
      </c>
      <c r="C21" s="48">
        <v>2021</v>
      </c>
      <c r="D21" s="48" t="s">
        <v>31</v>
      </c>
      <c r="E21" s="49">
        <v>157.30000000000001</v>
      </c>
      <c r="F21" s="50">
        <f>(E22-Table5[[#This Row],[GENERAL INDEX]])/Table5[[#This Row],[GENERAL INDEX]]</f>
        <v>5.657978385251098E-2</v>
      </c>
      <c r="P21" s="44"/>
    </row>
    <row r="22" spans="2:16" ht="31.2" x14ac:dyDescent="0.6">
      <c r="B22" s="51" t="s">
        <v>34</v>
      </c>
      <c r="C22" s="52">
        <v>2021</v>
      </c>
      <c r="D22" s="52" t="s">
        <v>45</v>
      </c>
      <c r="E22" s="53">
        <v>166.2</v>
      </c>
      <c r="F22" s="50"/>
      <c r="P22" s="45"/>
    </row>
    <row r="23" spans="2:16" ht="31.2" x14ac:dyDescent="0.6">
      <c r="B23" s="47" t="s">
        <v>34</v>
      </c>
      <c r="C23" s="48">
        <v>2022</v>
      </c>
      <c r="D23" s="48" t="s">
        <v>31</v>
      </c>
      <c r="E23" s="49">
        <v>165.7</v>
      </c>
      <c r="F23" s="50">
        <f>(E24-Table5[[#This Row],[GENERAL INDEX]])/Table5[[#This Row],[GENERAL INDEX]]</f>
        <v>6.0350030175015092E-2</v>
      </c>
      <c r="P23" s="46"/>
    </row>
    <row r="24" spans="2:16" ht="31.2" x14ac:dyDescent="0.6">
      <c r="B24" s="51" t="s">
        <v>34</v>
      </c>
      <c r="C24" s="52">
        <v>2022</v>
      </c>
      <c r="D24" s="52" t="s">
        <v>45</v>
      </c>
      <c r="E24" s="53">
        <v>175.7</v>
      </c>
      <c r="F24" s="50"/>
      <c r="P24" s="45"/>
    </row>
    <row r="25" spans="2:16" ht="18" x14ac:dyDescent="0.3">
      <c r="P25" s="46"/>
    </row>
    <row r="26" spans="2:16" ht="18" x14ac:dyDescent="0.35">
      <c r="G26" s="44"/>
      <c r="H26" s="15"/>
      <c r="I26" s="15"/>
      <c r="J26" s="15"/>
      <c r="K26" s="15"/>
      <c r="L26" s="15"/>
      <c r="M26" s="15"/>
      <c r="N26" s="15"/>
      <c r="O26" s="15"/>
      <c r="P26" s="15"/>
    </row>
    <row r="27" spans="2:16" ht="18" x14ac:dyDescent="0.35">
      <c r="G27" s="45"/>
      <c r="H27" s="15"/>
      <c r="I27" s="15"/>
      <c r="J27" s="15"/>
      <c r="K27" s="15"/>
      <c r="L27" s="15"/>
      <c r="M27" s="15"/>
      <c r="N27" s="15"/>
      <c r="O27" s="15"/>
      <c r="P27" s="15"/>
    </row>
    <row r="28" spans="2:16" ht="31.2" x14ac:dyDescent="0.6">
      <c r="E28" s="59" t="s">
        <v>77</v>
      </c>
      <c r="F28" s="58" t="s">
        <v>80</v>
      </c>
      <c r="G28" s="46"/>
      <c r="H28" s="15"/>
      <c r="I28" s="15"/>
      <c r="J28" s="15"/>
      <c r="K28" s="15"/>
      <c r="L28" s="15"/>
      <c r="M28" s="15"/>
      <c r="N28" s="15"/>
      <c r="O28" s="15"/>
      <c r="P28" s="15"/>
    </row>
    <row r="29" spans="2:16" ht="31.2" x14ac:dyDescent="0.6">
      <c r="E29" s="54">
        <v>2017</v>
      </c>
      <c r="F29" s="55">
        <v>0.16117904868291288</v>
      </c>
      <c r="G29" s="45"/>
      <c r="H29" s="15"/>
      <c r="I29" s="15"/>
      <c r="J29" s="15"/>
      <c r="K29" s="15"/>
      <c r="L29" s="15"/>
      <c r="M29" s="15"/>
      <c r="N29" s="15"/>
      <c r="O29" s="15"/>
      <c r="P29" s="15"/>
    </row>
    <row r="30" spans="2:16" ht="31.2" x14ac:dyDescent="0.6">
      <c r="E30" s="54">
        <v>2018</v>
      </c>
      <c r="F30" s="55">
        <v>7.1145992672983924E-2</v>
      </c>
      <c r="G30" s="46"/>
      <c r="H30" s="15"/>
      <c r="I30" s="15"/>
      <c r="J30" s="15"/>
      <c r="K30" s="15"/>
      <c r="L30" s="15"/>
      <c r="M30" s="15"/>
      <c r="N30" s="15"/>
      <c r="O30" s="15"/>
      <c r="P30" s="15"/>
    </row>
    <row r="31" spans="2:16" ht="31.2" x14ac:dyDescent="0.6">
      <c r="E31" s="56">
        <v>2019</v>
      </c>
      <c r="F31" s="57">
        <v>0.23547361453899682</v>
      </c>
      <c r="G31" s="45"/>
      <c r="H31" s="15"/>
      <c r="I31" s="15"/>
      <c r="J31" s="15"/>
      <c r="K31" s="15"/>
      <c r="L31" s="15"/>
      <c r="M31" s="15"/>
      <c r="N31" s="15"/>
      <c r="O31" s="15"/>
      <c r="P31" s="15"/>
    </row>
    <row r="32" spans="2:16" ht="31.2" x14ac:dyDescent="0.6">
      <c r="E32" s="54">
        <v>2020</v>
      </c>
      <c r="F32" s="55">
        <v>0.17630037377934527</v>
      </c>
      <c r="G32" s="46"/>
      <c r="H32" s="15"/>
      <c r="I32" s="15"/>
      <c r="J32" s="15"/>
      <c r="K32" s="15"/>
      <c r="L32" s="15"/>
      <c r="M32" s="15"/>
      <c r="N32" s="15"/>
      <c r="O32" s="15"/>
      <c r="P32" s="15"/>
    </row>
    <row r="33" spans="5:16" ht="31.2" x14ac:dyDescent="0.6">
      <c r="E33" s="54">
        <v>2021</v>
      </c>
      <c r="F33" s="55">
        <v>0.1722127084644994</v>
      </c>
      <c r="G33" s="45"/>
      <c r="H33" s="15"/>
      <c r="I33" s="15"/>
      <c r="J33" s="15"/>
      <c r="K33" s="15"/>
      <c r="L33" s="15"/>
      <c r="M33" s="15"/>
      <c r="N33" s="15"/>
      <c r="O33" s="15"/>
      <c r="P33" s="15"/>
    </row>
    <row r="34" spans="5:16" ht="31.2" x14ac:dyDescent="0.6">
      <c r="E34" s="54">
        <v>2022</v>
      </c>
      <c r="F34" s="55">
        <v>0.18368826186126158</v>
      </c>
      <c r="G34" s="46"/>
      <c r="H34" s="15"/>
      <c r="I34" s="15"/>
      <c r="J34" s="15"/>
      <c r="K34" s="15"/>
      <c r="L34" s="15"/>
      <c r="M34" s="15"/>
      <c r="N34" s="15"/>
      <c r="O34" s="15"/>
      <c r="P34" s="15"/>
    </row>
    <row r="35" spans="5:16" ht="31.2" x14ac:dyDescent="0.6">
      <c r="E35" s="54" t="s">
        <v>66</v>
      </c>
      <c r="F35" s="55">
        <v>1</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4995A-82FE-4446-B7B8-8D994533A9C3}">
  <dimension ref="A16:Q55"/>
  <sheetViews>
    <sheetView showGridLines="0" topLeftCell="A7" zoomScale="44" zoomScaleNormal="106" workbookViewId="0">
      <selection activeCell="AO12" sqref="AO12"/>
    </sheetView>
  </sheetViews>
  <sheetFormatPr defaultRowHeight="14.4" x14ac:dyDescent="0.3"/>
  <cols>
    <col min="1" max="1" width="22.5546875" bestFit="1" customWidth="1"/>
    <col min="2" max="2" width="32" customWidth="1"/>
    <col min="3" max="3" width="26.44140625" customWidth="1"/>
    <col min="4" max="4" width="27.44140625" hidden="1" customWidth="1"/>
    <col min="5" max="5" width="20.44140625" hidden="1" customWidth="1"/>
    <col min="6" max="6" width="13.77734375" hidden="1" customWidth="1"/>
    <col min="7" max="7" width="0" hidden="1" customWidth="1"/>
    <col min="8" max="8" width="17.6640625" hidden="1" customWidth="1"/>
    <col min="9" max="9" width="13.109375" hidden="1" customWidth="1"/>
    <col min="10" max="10" width="0" hidden="1" customWidth="1"/>
    <col min="11" max="11" width="12.109375" hidden="1" customWidth="1"/>
    <col min="12" max="12" width="19.5546875" hidden="1" customWidth="1"/>
    <col min="13" max="13" width="22.88671875" hidden="1" customWidth="1"/>
    <col min="14" max="14" width="0" hidden="1" customWidth="1"/>
    <col min="15" max="15" width="32.88671875" hidden="1" customWidth="1"/>
    <col min="16" max="16" width="19.21875" hidden="1" customWidth="1"/>
    <col min="17" max="17" width="26.6640625" hidden="1" customWidth="1"/>
  </cols>
  <sheetData>
    <row r="16" spans="1:17" s="77" customFormat="1" ht="28.8" x14ac:dyDescent="0.55000000000000004">
      <c r="A16" s="77" t="s">
        <v>0</v>
      </c>
      <c r="B16" s="77" t="s">
        <v>81</v>
      </c>
      <c r="C16" s="77" t="s">
        <v>253</v>
      </c>
      <c r="D16" s="77" t="s">
        <v>254</v>
      </c>
      <c r="E16" s="77" t="s">
        <v>3</v>
      </c>
      <c r="F16" s="77" t="s">
        <v>4</v>
      </c>
      <c r="G16" s="77" t="s">
        <v>5</v>
      </c>
      <c r="H16" s="77" t="s">
        <v>6</v>
      </c>
      <c r="I16" s="77" t="s">
        <v>7</v>
      </c>
      <c r="J16" s="77" t="s">
        <v>8</v>
      </c>
      <c r="K16" s="77" t="s">
        <v>9</v>
      </c>
      <c r="L16" s="77" t="s">
        <v>10</v>
      </c>
      <c r="M16" s="77" t="s">
        <v>11</v>
      </c>
      <c r="N16" s="77" t="s">
        <v>12</v>
      </c>
      <c r="O16" s="77" t="s">
        <v>14</v>
      </c>
      <c r="P16" s="77" t="s">
        <v>15</v>
      </c>
      <c r="Q16" s="77" t="s">
        <v>16</v>
      </c>
    </row>
    <row r="17" spans="1:17" ht="28.8" x14ac:dyDescent="0.55000000000000004">
      <c r="A17" s="77" t="s">
        <v>30</v>
      </c>
      <c r="B17" s="77" t="s">
        <v>228</v>
      </c>
      <c r="C17" s="82"/>
      <c r="D17" s="118">
        <f>AVERAGE(Table11[[#This Row],[Cereals and products]:[Pan, tobacco and intoxicants]])</f>
        <v>172.80769230769235</v>
      </c>
      <c r="E17" s="118">
        <v>152.9</v>
      </c>
      <c r="F17" s="118">
        <v>214.7</v>
      </c>
      <c r="G17" s="118">
        <v>161.4</v>
      </c>
      <c r="H17" s="118">
        <v>164.6</v>
      </c>
      <c r="I17" s="118">
        <v>209.9</v>
      </c>
      <c r="J17" s="118">
        <v>168</v>
      </c>
      <c r="K17" s="118">
        <v>160.4</v>
      </c>
      <c r="L17" s="118">
        <v>165</v>
      </c>
      <c r="M17" s="118">
        <v>118.9</v>
      </c>
      <c r="N17" s="118">
        <v>186.6</v>
      </c>
      <c r="O17" s="118">
        <v>180.4</v>
      </c>
      <c r="P17" s="118">
        <v>170.8</v>
      </c>
      <c r="Q17" s="118">
        <v>192.9</v>
      </c>
    </row>
    <row r="18" spans="1:17" ht="28.8" hidden="1" x14ac:dyDescent="0.55000000000000004">
      <c r="A18" s="77" t="s">
        <v>33</v>
      </c>
      <c r="B18" s="77" t="s">
        <v>228</v>
      </c>
      <c r="C18" s="82">
        <f>(D21-Table11[[#This Row],[average]])/Table11[[#This Row],[average]]</f>
        <v>1.1081175039109978E-2</v>
      </c>
      <c r="D18" s="118">
        <f>AVERAGE(Table11[[#This Row],[Cereals and products]:[Pan, tobacco and intoxicants]])</f>
        <v>177.01538461538465</v>
      </c>
      <c r="E18" s="118">
        <v>156.69999999999999</v>
      </c>
      <c r="F18" s="118">
        <v>221.2</v>
      </c>
      <c r="G18" s="118">
        <v>164.1</v>
      </c>
      <c r="H18" s="118">
        <v>165.4</v>
      </c>
      <c r="I18" s="118">
        <v>189.5</v>
      </c>
      <c r="J18" s="118">
        <v>174.5</v>
      </c>
      <c r="K18" s="118">
        <v>203.2</v>
      </c>
      <c r="L18" s="118">
        <v>164.1</v>
      </c>
      <c r="M18" s="118">
        <v>121.2</v>
      </c>
      <c r="N18" s="118">
        <v>181.4</v>
      </c>
      <c r="O18" s="118">
        <v>184.9</v>
      </c>
      <c r="P18" s="118">
        <v>177.5</v>
      </c>
      <c r="Q18" s="118">
        <v>197.5</v>
      </c>
    </row>
    <row r="19" spans="1:17" ht="28.8" hidden="1" x14ac:dyDescent="0.55000000000000004">
      <c r="A19" s="77" t="s">
        <v>34</v>
      </c>
      <c r="B19" s="77" t="s">
        <v>228</v>
      </c>
      <c r="C19" s="82">
        <f>(D22-Table11[[#This Row],[average]])/Table11[[#This Row],[average]]</f>
        <v>9.8856966326845482E-3</v>
      </c>
      <c r="D19" s="118">
        <f>AVERAGE(Table11[[#This Row],[Cereals and products]:[Pan, tobacco and intoxicants]])</f>
        <v>174.3</v>
      </c>
      <c r="E19" s="118">
        <v>154.1</v>
      </c>
      <c r="F19" s="118">
        <v>217</v>
      </c>
      <c r="G19" s="118">
        <v>162.4</v>
      </c>
      <c r="H19" s="118">
        <v>164.9</v>
      </c>
      <c r="I19" s="118">
        <v>202.4</v>
      </c>
      <c r="J19" s="118">
        <v>171</v>
      </c>
      <c r="K19" s="118">
        <v>174.9</v>
      </c>
      <c r="L19" s="118">
        <v>164.7</v>
      </c>
      <c r="M19" s="118">
        <v>119.7</v>
      </c>
      <c r="N19" s="118">
        <v>184.9</v>
      </c>
      <c r="O19" s="118">
        <v>182.5</v>
      </c>
      <c r="P19" s="118">
        <v>173.3</v>
      </c>
      <c r="Q19" s="118">
        <v>194.1</v>
      </c>
    </row>
    <row r="20" spans="1:17" ht="28.8" x14ac:dyDescent="0.55000000000000004">
      <c r="A20" s="77" t="s">
        <v>30</v>
      </c>
      <c r="B20" s="77" t="s">
        <v>229</v>
      </c>
      <c r="C20" s="81">
        <f>(Table11[[#This Row],[average]]-D17)/D17</f>
        <v>9.1253060316044878E-3</v>
      </c>
      <c r="D20" s="118">
        <f>AVERAGE(Table11[[#This Row],[Cereals and products]:[Pan, tobacco and intoxicants]])</f>
        <v>174.38461538461539</v>
      </c>
      <c r="E20" s="118">
        <v>153.80000000000001</v>
      </c>
      <c r="F20" s="118">
        <v>217.2</v>
      </c>
      <c r="G20" s="118">
        <v>169.6</v>
      </c>
      <c r="H20" s="118">
        <v>165.4</v>
      </c>
      <c r="I20" s="118">
        <v>208.1</v>
      </c>
      <c r="J20" s="118">
        <v>165.8</v>
      </c>
      <c r="K20" s="118">
        <v>167.3</v>
      </c>
      <c r="L20" s="118">
        <v>164.6</v>
      </c>
      <c r="M20" s="118">
        <v>119.1</v>
      </c>
      <c r="N20" s="118">
        <v>188.9</v>
      </c>
      <c r="O20" s="118">
        <v>181.9</v>
      </c>
      <c r="P20" s="118">
        <v>172.4</v>
      </c>
      <c r="Q20" s="118">
        <v>192.9</v>
      </c>
    </row>
    <row r="21" spans="1:17" ht="28.8" hidden="1" x14ac:dyDescent="0.55000000000000004">
      <c r="A21" s="77" t="s">
        <v>33</v>
      </c>
      <c r="B21" s="77" t="s">
        <v>229</v>
      </c>
      <c r="C21" s="82">
        <f>(D24-Table11[[#This Row],[average]])/Table11[[#This Row],[average]]</f>
        <v>1.5902350969182672E-3</v>
      </c>
      <c r="D21" s="118">
        <f>AVERAGE(Table11[[#This Row],[Cereals and products]:[Pan, tobacco and intoxicants]])</f>
        <v>178.9769230769231</v>
      </c>
      <c r="E21" s="118">
        <v>157.5</v>
      </c>
      <c r="F21" s="118">
        <v>223.4</v>
      </c>
      <c r="G21" s="118">
        <v>172.8</v>
      </c>
      <c r="H21" s="118">
        <v>166.4</v>
      </c>
      <c r="I21" s="118">
        <v>188.6</v>
      </c>
      <c r="J21" s="118">
        <v>174.1</v>
      </c>
      <c r="K21" s="118">
        <v>211.5</v>
      </c>
      <c r="L21" s="118">
        <v>163.6</v>
      </c>
      <c r="M21" s="118">
        <v>121.4</v>
      </c>
      <c r="N21" s="118">
        <v>183.5</v>
      </c>
      <c r="O21" s="118">
        <v>186.3</v>
      </c>
      <c r="P21" s="118">
        <v>179.3</v>
      </c>
      <c r="Q21" s="118">
        <v>198.3</v>
      </c>
    </row>
    <row r="22" spans="1:17" ht="28.8" hidden="1" x14ac:dyDescent="0.55000000000000004">
      <c r="A22" s="77" t="s">
        <v>34</v>
      </c>
      <c r="B22" s="77" t="s">
        <v>229</v>
      </c>
      <c r="C22" s="82">
        <f>(D25-Table11[[#This Row],[average]])/Table11[[#This Row],[average]]</f>
        <v>1.8354236769653658E-3</v>
      </c>
      <c r="D22" s="118">
        <f>AVERAGE(Table11[[#This Row],[Cereals and products]:[Pan, tobacco and intoxicants]])</f>
        <v>176.02307692307693</v>
      </c>
      <c r="E22" s="118">
        <v>155</v>
      </c>
      <c r="F22" s="118">
        <v>219.4</v>
      </c>
      <c r="G22" s="118">
        <v>170.8</v>
      </c>
      <c r="H22" s="118">
        <v>165.8</v>
      </c>
      <c r="I22" s="118">
        <v>200.9</v>
      </c>
      <c r="J22" s="118">
        <v>169.7</v>
      </c>
      <c r="K22" s="118">
        <v>182.3</v>
      </c>
      <c r="L22" s="118">
        <v>164.3</v>
      </c>
      <c r="M22" s="118">
        <v>119.9</v>
      </c>
      <c r="N22" s="118">
        <v>187.1</v>
      </c>
      <c r="O22" s="118">
        <v>183.9</v>
      </c>
      <c r="P22" s="118">
        <v>174.9</v>
      </c>
      <c r="Q22" s="118">
        <v>194.3</v>
      </c>
    </row>
    <row r="23" spans="1:17" ht="28.8" x14ac:dyDescent="0.55000000000000004">
      <c r="A23" s="77" t="s">
        <v>30</v>
      </c>
      <c r="B23" s="77" t="s">
        <v>230</v>
      </c>
      <c r="C23" s="81">
        <f>(Table11[[#This Row],[average]]-D20)/D20</f>
        <v>1.8526687251874047E-3</v>
      </c>
      <c r="D23" s="118">
        <f>AVERAGE(Table11[[#This Row],[Cereals and products]:[Pan, tobacco and intoxicants]])</f>
        <v>174.7076923076923</v>
      </c>
      <c r="E23" s="118">
        <v>155.19999999999999</v>
      </c>
      <c r="F23" s="118">
        <v>210.8</v>
      </c>
      <c r="G23" s="118">
        <v>174.3</v>
      </c>
      <c r="H23" s="118">
        <v>166.3</v>
      </c>
      <c r="I23" s="118">
        <v>202.2</v>
      </c>
      <c r="J23" s="118">
        <v>169.6</v>
      </c>
      <c r="K23" s="118">
        <v>168.6</v>
      </c>
      <c r="L23" s="118">
        <v>164.4</v>
      </c>
      <c r="M23" s="118">
        <v>119.2</v>
      </c>
      <c r="N23" s="118">
        <v>191.8</v>
      </c>
      <c r="O23" s="118">
        <v>183.1</v>
      </c>
      <c r="P23" s="118">
        <v>172.5</v>
      </c>
      <c r="Q23" s="118">
        <v>193.2</v>
      </c>
    </row>
    <row r="24" spans="1:17" ht="28.8" hidden="1" x14ac:dyDescent="0.55000000000000004">
      <c r="A24" s="77" t="s">
        <v>33</v>
      </c>
      <c r="B24" s="77" t="s">
        <v>230</v>
      </c>
      <c r="C24" s="82">
        <f>(D27-Table11[[#This Row],[average]])/Table11[[#This Row],[average]]</f>
        <v>6.4366632337779014E-4</v>
      </c>
      <c r="D24" s="118">
        <f>AVERAGE(Table11[[#This Row],[Cereals and products]:[Pan, tobacco and intoxicants]])</f>
        <v>179.26153846153846</v>
      </c>
      <c r="E24" s="118">
        <v>159.30000000000001</v>
      </c>
      <c r="F24" s="118">
        <v>217.1</v>
      </c>
      <c r="G24" s="118">
        <v>176.6</v>
      </c>
      <c r="H24" s="118">
        <v>167.1</v>
      </c>
      <c r="I24" s="118">
        <v>184.8</v>
      </c>
      <c r="J24" s="118">
        <v>179.5</v>
      </c>
      <c r="K24" s="118">
        <v>208.5</v>
      </c>
      <c r="L24" s="118">
        <v>164</v>
      </c>
      <c r="M24" s="118">
        <v>121.5</v>
      </c>
      <c r="N24" s="118">
        <v>186.3</v>
      </c>
      <c r="O24" s="118">
        <v>187.7</v>
      </c>
      <c r="P24" s="118">
        <v>179.4</v>
      </c>
      <c r="Q24" s="118">
        <v>198.6</v>
      </c>
    </row>
    <row r="25" spans="1:17" ht="28.8" hidden="1" x14ac:dyDescent="0.55000000000000004">
      <c r="A25" s="77" t="s">
        <v>34</v>
      </c>
      <c r="B25" s="77" t="s">
        <v>230</v>
      </c>
      <c r="C25" s="82">
        <f>(D28-Table11[[#This Row],[average]])/Table11[[#This Row],[average]]</f>
        <v>1.264994547437422E-3</v>
      </c>
      <c r="D25" s="118">
        <f>AVERAGE(Table11[[#This Row],[Cereals and products]:[Pan, tobacco and intoxicants]])</f>
        <v>176.34615384615384</v>
      </c>
      <c r="E25" s="118">
        <v>156.5</v>
      </c>
      <c r="F25" s="118">
        <v>213</v>
      </c>
      <c r="G25" s="118">
        <v>175.2</v>
      </c>
      <c r="H25" s="118">
        <v>166.6</v>
      </c>
      <c r="I25" s="118">
        <v>195.8</v>
      </c>
      <c r="J25" s="118">
        <v>174.2</v>
      </c>
      <c r="K25" s="118">
        <v>182.1</v>
      </c>
      <c r="L25" s="118">
        <v>164.3</v>
      </c>
      <c r="M25" s="118">
        <v>120</v>
      </c>
      <c r="N25" s="118">
        <v>190</v>
      </c>
      <c r="O25" s="118">
        <v>185.2</v>
      </c>
      <c r="P25" s="118">
        <v>175</v>
      </c>
      <c r="Q25" s="118">
        <v>194.6</v>
      </c>
    </row>
    <row r="26" spans="1:17" ht="28.8" x14ac:dyDescent="0.55000000000000004">
      <c r="A26" s="77" t="s">
        <v>30</v>
      </c>
      <c r="B26" s="77" t="s">
        <v>231</v>
      </c>
      <c r="C26" s="81">
        <f>(Table11[[#This Row],[average]]-D23)/D23</f>
        <v>1.5410355759070346E-3</v>
      </c>
      <c r="D26" s="118">
        <f>AVERAGE(Table11[[#This Row],[Cereals and products]:[Pan, tobacco and intoxicants]])</f>
        <v>174.97692307692307</v>
      </c>
      <c r="E26" s="118">
        <v>159.5</v>
      </c>
      <c r="F26" s="118">
        <v>204.1</v>
      </c>
      <c r="G26" s="118">
        <v>168.3</v>
      </c>
      <c r="H26" s="118">
        <v>167.9</v>
      </c>
      <c r="I26" s="118">
        <v>198.1</v>
      </c>
      <c r="J26" s="118">
        <v>169.2</v>
      </c>
      <c r="K26" s="118">
        <v>173.1</v>
      </c>
      <c r="L26" s="118">
        <v>167.1</v>
      </c>
      <c r="M26" s="118">
        <v>120.2</v>
      </c>
      <c r="N26" s="118">
        <v>195.6</v>
      </c>
      <c r="O26" s="118">
        <v>184</v>
      </c>
      <c r="P26" s="118">
        <v>173.9</v>
      </c>
      <c r="Q26" s="118">
        <v>193.7</v>
      </c>
    </row>
    <row r="27" spans="1:17" ht="28.8" hidden="1" x14ac:dyDescent="0.55000000000000004">
      <c r="A27" s="77" t="s">
        <v>33</v>
      </c>
      <c r="B27" s="119"/>
      <c r="C27" s="82">
        <f>(D30-Table11[[#This Row],[average]])/Table11[[#This Row],[average]]</f>
        <v>5.6177366096317998E-3</v>
      </c>
      <c r="D27" s="118">
        <f>AVERAGE(Table11[[#This Row],[Cereals and products]:[Pan, tobacco and intoxicants]])</f>
        <v>179.37692307692305</v>
      </c>
      <c r="E27" s="118">
        <v>162.1</v>
      </c>
      <c r="F27" s="118">
        <v>210.9</v>
      </c>
      <c r="G27" s="118">
        <v>170.6</v>
      </c>
      <c r="H27" s="118">
        <v>168.4</v>
      </c>
      <c r="I27" s="118">
        <v>182.5</v>
      </c>
      <c r="J27" s="118">
        <v>177.1</v>
      </c>
      <c r="K27" s="118">
        <v>213.1</v>
      </c>
      <c r="L27" s="118">
        <v>167.3</v>
      </c>
      <c r="M27" s="118">
        <v>122.2</v>
      </c>
      <c r="N27" s="118">
        <v>189.7</v>
      </c>
      <c r="O27" s="118">
        <v>188.9</v>
      </c>
      <c r="P27" s="118">
        <v>180.4</v>
      </c>
      <c r="Q27" s="118">
        <v>198.7</v>
      </c>
    </row>
    <row r="28" spans="1:17" ht="28.8" hidden="1" x14ac:dyDescent="0.55000000000000004">
      <c r="A28" s="77" t="s">
        <v>34</v>
      </c>
      <c r="B28" s="77" t="s">
        <v>231</v>
      </c>
      <c r="C28" s="82">
        <f>(D31-Table11[[#This Row],[average]])/Table11[[#This Row],[average]]</f>
        <v>5.2278469983444154E-3</v>
      </c>
      <c r="D28" s="118">
        <f>AVERAGE(Table11[[#This Row],[Cereals and products]:[Pan, tobacco and intoxicants]])</f>
        <v>176.56923076923078</v>
      </c>
      <c r="E28" s="118">
        <v>160.30000000000001</v>
      </c>
      <c r="F28" s="118">
        <v>206.5</v>
      </c>
      <c r="G28" s="118">
        <v>169.2</v>
      </c>
      <c r="H28" s="118">
        <v>168.1</v>
      </c>
      <c r="I28" s="118">
        <v>192.4</v>
      </c>
      <c r="J28" s="118">
        <v>172.9</v>
      </c>
      <c r="K28" s="118">
        <v>186.7</v>
      </c>
      <c r="L28" s="118">
        <v>167.2</v>
      </c>
      <c r="M28" s="118">
        <v>120.9</v>
      </c>
      <c r="N28" s="118">
        <v>193.6</v>
      </c>
      <c r="O28" s="118">
        <v>186.3</v>
      </c>
      <c r="P28" s="118">
        <v>176.3</v>
      </c>
      <c r="Q28" s="118">
        <v>195</v>
      </c>
    </row>
    <row r="29" spans="1:17" ht="28.8" x14ac:dyDescent="0.55000000000000004">
      <c r="A29" s="77" t="s">
        <v>30</v>
      </c>
      <c r="B29" s="77" t="s">
        <v>232</v>
      </c>
      <c r="C29" s="81">
        <f>(Table11[[#This Row],[average]]-D26)/D26</f>
        <v>5.3633446168724749E-3</v>
      </c>
      <c r="D29" s="118">
        <f>AVERAGE(Table11[[#This Row],[Cereals and products]:[Pan, tobacco and intoxicants]])</f>
        <v>175.9153846153846</v>
      </c>
      <c r="E29" s="118">
        <v>162.9</v>
      </c>
      <c r="F29" s="118">
        <v>206.7</v>
      </c>
      <c r="G29" s="118">
        <v>169</v>
      </c>
      <c r="H29" s="118">
        <v>169.5</v>
      </c>
      <c r="I29" s="118">
        <v>194.1</v>
      </c>
      <c r="J29" s="118">
        <v>164.1</v>
      </c>
      <c r="K29" s="118">
        <v>176.9</v>
      </c>
      <c r="L29" s="118">
        <v>169</v>
      </c>
      <c r="M29" s="118">
        <v>120.8</v>
      </c>
      <c r="N29" s="118">
        <v>199.1</v>
      </c>
      <c r="O29" s="118">
        <v>184.8</v>
      </c>
      <c r="P29" s="118">
        <v>175.5</v>
      </c>
      <c r="Q29" s="118">
        <v>194.5</v>
      </c>
    </row>
    <row r="30" spans="1:17" ht="28.8" hidden="1" x14ac:dyDescent="0.55000000000000004">
      <c r="A30" s="77" t="s">
        <v>33</v>
      </c>
      <c r="B30" s="77" t="s">
        <v>232</v>
      </c>
      <c r="C30" s="82">
        <f>(D33-Table11[[#This Row],[average]])/Table11[[#This Row],[average]]</f>
        <v>6.7377398720683442E-3</v>
      </c>
      <c r="D30" s="118">
        <f>AVERAGE(Table11[[#This Row],[Cereals and products]:[Pan, tobacco and intoxicants]])</f>
        <v>180.38461538461539</v>
      </c>
      <c r="E30" s="118">
        <v>164.9</v>
      </c>
      <c r="F30" s="118">
        <v>213.7</v>
      </c>
      <c r="G30" s="118">
        <v>170.9</v>
      </c>
      <c r="H30" s="118">
        <v>170.1</v>
      </c>
      <c r="I30" s="118">
        <v>179.3</v>
      </c>
      <c r="J30" s="118">
        <v>167.5</v>
      </c>
      <c r="K30" s="118">
        <v>220.8</v>
      </c>
      <c r="L30" s="118">
        <v>169.2</v>
      </c>
      <c r="M30" s="118">
        <v>123.1</v>
      </c>
      <c r="N30" s="118">
        <v>193.6</v>
      </c>
      <c r="O30" s="118">
        <v>190.4</v>
      </c>
      <c r="P30" s="118">
        <v>181.8</v>
      </c>
      <c r="Q30" s="118">
        <v>199.7</v>
      </c>
    </row>
    <row r="31" spans="1:17" ht="28.8" hidden="1" x14ac:dyDescent="0.55000000000000004">
      <c r="A31" s="77" t="s">
        <v>34</v>
      </c>
      <c r="B31" s="77" t="s">
        <v>232</v>
      </c>
      <c r="C31" s="82">
        <f>(D34-Table11[[#This Row],[average]])/Table11[[#This Row],[average]]</f>
        <v>7.0642281355640033E-3</v>
      </c>
      <c r="D31" s="118">
        <f>AVERAGE(Table11[[#This Row],[Cereals and products]:[Pan, tobacco and intoxicants]])</f>
        <v>177.49230769230769</v>
      </c>
      <c r="E31" s="118">
        <v>163.5</v>
      </c>
      <c r="F31" s="118">
        <v>209.2</v>
      </c>
      <c r="G31" s="118">
        <v>169.7</v>
      </c>
      <c r="H31" s="118">
        <v>169.7</v>
      </c>
      <c r="I31" s="118">
        <v>188.7</v>
      </c>
      <c r="J31" s="118">
        <v>165.7</v>
      </c>
      <c r="K31" s="118">
        <v>191.8</v>
      </c>
      <c r="L31" s="118">
        <v>169.1</v>
      </c>
      <c r="M31" s="118">
        <v>121.6</v>
      </c>
      <c r="N31" s="118">
        <v>197.3</v>
      </c>
      <c r="O31" s="118">
        <v>187.4</v>
      </c>
      <c r="P31" s="118">
        <v>177.8</v>
      </c>
      <c r="Q31" s="118">
        <v>195.9</v>
      </c>
    </row>
    <row r="32" spans="1:17" ht="28.8" x14ac:dyDescent="0.55000000000000004">
      <c r="A32" s="77" t="s">
        <v>30</v>
      </c>
      <c r="B32" s="77" t="s">
        <v>233</v>
      </c>
      <c r="C32" s="81">
        <f>(Table11[[#This Row],[average]]-D29)/D29</f>
        <v>7.302461847916439E-3</v>
      </c>
      <c r="D32" s="118">
        <f>AVERAGE(Table11[[#This Row],[Cereals and products]:[Pan, tobacco and intoxicants]])</f>
        <v>177.2</v>
      </c>
      <c r="E32" s="118">
        <v>164.7</v>
      </c>
      <c r="F32" s="118">
        <v>208.8</v>
      </c>
      <c r="G32" s="118">
        <v>170.3</v>
      </c>
      <c r="H32" s="118">
        <v>170.9</v>
      </c>
      <c r="I32" s="118">
        <v>191.6</v>
      </c>
      <c r="J32" s="118">
        <v>162.19999999999999</v>
      </c>
      <c r="K32" s="118">
        <v>184.8</v>
      </c>
      <c r="L32" s="118">
        <v>169.7</v>
      </c>
      <c r="M32" s="118">
        <v>121.1</v>
      </c>
      <c r="N32" s="118">
        <v>201.6</v>
      </c>
      <c r="O32" s="118">
        <v>185.6</v>
      </c>
      <c r="P32" s="118">
        <v>177.4</v>
      </c>
      <c r="Q32" s="118">
        <v>194.9</v>
      </c>
    </row>
    <row r="33" spans="1:17" ht="28.8" hidden="1" x14ac:dyDescent="0.55000000000000004">
      <c r="A33" s="77" t="s">
        <v>33</v>
      </c>
      <c r="B33" s="77" t="s">
        <v>233</v>
      </c>
      <c r="C33" s="82">
        <f>(D36-Table11[[#This Row],[average]])/Table11[[#This Row],[average]]</f>
        <v>-3.3463232802441196E-3</v>
      </c>
      <c r="D33" s="118">
        <f>AVERAGE(Table11[[#This Row],[Cereals and products]:[Pan, tobacco and intoxicants]])</f>
        <v>181.60000000000002</v>
      </c>
      <c r="E33" s="118">
        <v>166.4</v>
      </c>
      <c r="F33" s="118">
        <v>214.9</v>
      </c>
      <c r="G33" s="118">
        <v>171.9</v>
      </c>
      <c r="H33" s="118">
        <v>171</v>
      </c>
      <c r="I33" s="118">
        <v>177.7</v>
      </c>
      <c r="J33" s="118">
        <v>165.7</v>
      </c>
      <c r="K33" s="118">
        <v>228.6</v>
      </c>
      <c r="L33" s="118">
        <v>169.9</v>
      </c>
      <c r="M33" s="118">
        <v>123.4</v>
      </c>
      <c r="N33" s="118">
        <v>196.4</v>
      </c>
      <c r="O33" s="118">
        <v>191.5</v>
      </c>
      <c r="P33" s="118">
        <v>183.3</v>
      </c>
      <c r="Q33" s="118">
        <v>200.1</v>
      </c>
    </row>
    <row r="34" spans="1:17" ht="28.8" hidden="1" x14ac:dyDescent="0.55000000000000004">
      <c r="A34" s="77" t="s">
        <v>34</v>
      </c>
      <c r="B34" s="77" t="s">
        <v>233</v>
      </c>
      <c r="C34" s="82">
        <f>(D37-Table11[[#This Row],[average]])/Table11[[#This Row],[average]]</f>
        <v>-1.7213926066207358E-4</v>
      </c>
      <c r="D34" s="118">
        <f>AVERAGE(Table11[[#This Row],[Cereals and products]:[Pan, tobacco and intoxicants]])</f>
        <v>178.74615384615387</v>
      </c>
      <c r="E34" s="118">
        <v>165.2</v>
      </c>
      <c r="F34" s="118">
        <v>210.9</v>
      </c>
      <c r="G34" s="118">
        <v>170.9</v>
      </c>
      <c r="H34" s="118">
        <v>170.9</v>
      </c>
      <c r="I34" s="118">
        <v>186.5</v>
      </c>
      <c r="J34" s="118">
        <v>163.80000000000001</v>
      </c>
      <c r="K34" s="118">
        <v>199.7</v>
      </c>
      <c r="L34" s="118">
        <v>169.8</v>
      </c>
      <c r="M34" s="118">
        <v>121.9</v>
      </c>
      <c r="N34" s="118">
        <v>199.9</v>
      </c>
      <c r="O34" s="118">
        <v>188.3</v>
      </c>
      <c r="P34" s="118">
        <v>179.6</v>
      </c>
      <c r="Q34" s="118">
        <v>196.3</v>
      </c>
    </row>
    <row r="35" spans="1:17" ht="28.8" x14ac:dyDescent="0.55000000000000004">
      <c r="A35" s="77" t="s">
        <v>30</v>
      </c>
      <c r="B35" s="77" t="s">
        <v>234</v>
      </c>
      <c r="C35" s="81">
        <f>(Table11[[#This Row],[average]]-D32)/D32</f>
        <v>1.38913005730161E-3</v>
      </c>
      <c r="D35" s="118">
        <f>AVERAGE(Table11[[#This Row],[Cereals and products]:[Pan, tobacco and intoxicants]])</f>
        <v>177.44615384615383</v>
      </c>
      <c r="E35" s="118">
        <v>166.9</v>
      </c>
      <c r="F35" s="118">
        <v>207.2</v>
      </c>
      <c r="G35" s="118">
        <v>180.2</v>
      </c>
      <c r="H35" s="118">
        <v>172.3</v>
      </c>
      <c r="I35" s="118">
        <v>194</v>
      </c>
      <c r="J35" s="118">
        <v>159.1</v>
      </c>
      <c r="K35" s="118">
        <v>171.6</v>
      </c>
      <c r="L35" s="118">
        <v>170.2</v>
      </c>
      <c r="M35" s="118">
        <v>121.5</v>
      </c>
      <c r="N35" s="118">
        <v>204.8</v>
      </c>
      <c r="O35" s="118">
        <v>186.9</v>
      </c>
      <c r="P35" s="118">
        <v>176.6</v>
      </c>
      <c r="Q35" s="118">
        <v>195.5</v>
      </c>
    </row>
    <row r="36" spans="1:17" ht="28.8" hidden="1" x14ac:dyDescent="0.55000000000000004">
      <c r="A36" s="77" t="s">
        <v>33</v>
      </c>
      <c r="B36" s="77" t="s">
        <v>234</v>
      </c>
      <c r="C36" s="82">
        <f>(D39-Table11[[#This Row],[average]])/Table11[[#This Row],[average]]</f>
        <v>-7.9901398274470695E-3</v>
      </c>
      <c r="D36" s="118">
        <f>AVERAGE(Table11[[#This Row],[Cereals and products]:[Pan, tobacco and intoxicants]])</f>
        <v>180.99230769230769</v>
      </c>
      <c r="E36" s="118">
        <v>168.4</v>
      </c>
      <c r="F36" s="118">
        <v>213.4</v>
      </c>
      <c r="G36" s="118">
        <v>183.2</v>
      </c>
      <c r="H36" s="118">
        <v>172.3</v>
      </c>
      <c r="I36" s="118">
        <v>180</v>
      </c>
      <c r="J36" s="118">
        <v>162.6</v>
      </c>
      <c r="K36" s="118">
        <v>205.5</v>
      </c>
      <c r="L36" s="118">
        <v>171</v>
      </c>
      <c r="M36" s="118">
        <v>123.4</v>
      </c>
      <c r="N36" s="118">
        <v>198.8</v>
      </c>
      <c r="O36" s="118">
        <v>192.4</v>
      </c>
      <c r="P36" s="118">
        <v>181.3</v>
      </c>
      <c r="Q36" s="118">
        <v>200.6</v>
      </c>
    </row>
    <row r="37" spans="1:17" ht="28.8" hidden="1" x14ac:dyDescent="0.55000000000000004">
      <c r="A37" s="77" t="s">
        <v>34</v>
      </c>
      <c r="B37" s="77" t="s">
        <v>234</v>
      </c>
      <c r="C37" s="82">
        <f>(D40-Table11[[#This Row],[average]])/Table11[[#This Row],[average]]</f>
        <v>-5.8537425214134067E-3</v>
      </c>
      <c r="D37" s="118">
        <f>AVERAGE(Table11[[#This Row],[Cereals and products]:[Pan, tobacco and intoxicants]])</f>
        <v>178.71538461538461</v>
      </c>
      <c r="E37" s="118">
        <v>167.4</v>
      </c>
      <c r="F37" s="118">
        <v>209.4</v>
      </c>
      <c r="G37" s="118">
        <v>181.4</v>
      </c>
      <c r="H37" s="118">
        <v>172.3</v>
      </c>
      <c r="I37" s="118">
        <v>188.9</v>
      </c>
      <c r="J37" s="118">
        <v>160.69999999999999</v>
      </c>
      <c r="K37" s="118">
        <v>183.1</v>
      </c>
      <c r="L37" s="118">
        <v>170.5</v>
      </c>
      <c r="M37" s="118">
        <v>122.1</v>
      </c>
      <c r="N37" s="118">
        <v>202.8</v>
      </c>
      <c r="O37" s="118">
        <v>189.5</v>
      </c>
      <c r="P37" s="118">
        <v>178.3</v>
      </c>
      <c r="Q37" s="118">
        <v>196.9</v>
      </c>
    </row>
    <row r="38" spans="1:17" ht="28.8" x14ac:dyDescent="0.55000000000000004">
      <c r="A38" s="77" t="s">
        <v>30</v>
      </c>
      <c r="B38" s="77" t="s">
        <v>235</v>
      </c>
      <c r="C38" s="81">
        <f>(Table11[[#This Row],[average]]-D35)/D35</f>
        <v>-4.5951101092420038E-3</v>
      </c>
      <c r="D38" s="118">
        <f>AVERAGE(Table11[[#This Row],[Cereals and products]:[Pan, tobacco and intoxicants]])</f>
        <v>176.63076923076926</v>
      </c>
      <c r="E38" s="118">
        <v>168.8</v>
      </c>
      <c r="F38" s="118">
        <v>206.9</v>
      </c>
      <c r="G38" s="118">
        <v>189.1</v>
      </c>
      <c r="H38" s="118">
        <v>173.4</v>
      </c>
      <c r="I38" s="118">
        <v>193.9</v>
      </c>
      <c r="J38" s="118">
        <v>156.69999999999999</v>
      </c>
      <c r="K38" s="118">
        <v>150.19999999999999</v>
      </c>
      <c r="L38" s="118">
        <v>170.5</v>
      </c>
      <c r="M38" s="118">
        <v>121.2</v>
      </c>
      <c r="N38" s="118">
        <v>207.5</v>
      </c>
      <c r="O38" s="118">
        <v>187.7</v>
      </c>
      <c r="P38" s="118">
        <v>174.4</v>
      </c>
      <c r="Q38" s="118">
        <v>195.9</v>
      </c>
    </row>
    <row r="39" spans="1:17" ht="28.8" hidden="1" x14ac:dyDescent="0.55000000000000004">
      <c r="A39" s="77" t="s">
        <v>33</v>
      </c>
      <c r="B39" s="77" t="s">
        <v>235</v>
      </c>
      <c r="C39" s="82">
        <f>(D42-Table11[[#This Row],[average]])/Table11[[#This Row],[average]]</f>
        <v>5.9980292189710073E-3</v>
      </c>
      <c r="D39" s="118">
        <f>AVERAGE(Table11[[#This Row],[Cereals and products]:[Pan, tobacco and intoxicants]])</f>
        <v>179.54615384615383</v>
      </c>
      <c r="E39" s="118">
        <v>170.2</v>
      </c>
      <c r="F39" s="118">
        <v>212.9</v>
      </c>
      <c r="G39" s="118">
        <v>191.9</v>
      </c>
      <c r="H39" s="118">
        <v>173.9</v>
      </c>
      <c r="I39" s="118">
        <v>179.1</v>
      </c>
      <c r="J39" s="118">
        <v>159.5</v>
      </c>
      <c r="K39" s="118">
        <v>178.7</v>
      </c>
      <c r="L39" s="118">
        <v>171.3</v>
      </c>
      <c r="M39" s="118">
        <v>123.1</v>
      </c>
      <c r="N39" s="118">
        <v>200.5</v>
      </c>
      <c r="O39" s="118">
        <v>193.3</v>
      </c>
      <c r="P39" s="118">
        <v>178.6</v>
      </c>
      <c r="Q39" s="118">
        <v>201.1</v>
      </c>
    </row>
    <row r="40" spans="1:17" ht="28.8" hidden="1" x14ac:dyDescent="0.55000000000000004">
      <c r="A40" s="77" t="s">
        <v>34</v>
      </c>
      <c r="B40" s="77" t="s">
        <v>235</v>
      </c>
      <c r="C40" s="82">
        <f>(D43-Table11[[#This Row],[average]])/Table11[[#This Row],[average]]</f>
        <v>4.242975278174659E-3</v>
      </c>
      <c r="D40" s="118">
        <f>AVERAGE(Table11[[#This Row],[Cereals and products]:[Pan, tobacco and intoxicants]])</f>
        <v>177.66923076923078</v>
      </c>
      <c r="E40" s="118">
        <v>169.2</v>
      </c>
      <c r="F40" s="118">
        <v>209</v>
      </c>
      <c r="G40" s="118">
        <v>190.2</v>
      </c>
      <c r="H40" s="118">
        <v>173.6</v>
      </c>
      <c r="I40" s="118">
        <v>188.5</v>
      </c>
      <c r="J40" s="118">
        <v>158</v>
      </c>
      <c r="K40" s="118">
        <v>159.9</v>
      </c>
      <c r="L40" s="118">
        <v>170.8</v>
      </c>
      <c r="M40" s="118">
        <v>121.8</v>
      </c>
      <c r="N40" s="118">
        <v>205.2</v>
      </c>
      <c r="O40" s="118">
        <v>190.3</v>
      </c>
      <c r="P40" s="118">
        <v>175.9</v>
      </c>
      <c r="Q40" s="118">
        <v>197.3</v>
      </c>
    </row>
    <row r="41" spans="1:17" ht="28.8" x14ac:dyDescent="0.55000000000000004">
      <c r="A41" s="77" t="s">
        <v>30</v>
      </c>
      <c r="B41" s="77" t="s">
        <v>236</v>
      </c>
      <c r="C41" s="81">
        <f>(Table11[[#This Row],[average]]-D38)/D38</f>
        <v>3.0485149377230828E-3</v>
      </c>
      <c r="D41" s="118">
        <f>AVERAGE(Table11[[#This Row],[Cereals and products]:[Pan, tobacco and intoxicants]])</f>
        <v>177.16923076923078</v>
      </c>
      <c r="E41" s="118">
        <v>174</v>
      </c>
      <c r="F41" s="118">
        <v>208.3</v>
      </c>
      <c r="G41" s="118">
        <v>192.9</v>
      </c>
      <c r="H41" s="118">
        <v>174.3</v>
      </c>
      <c r="I41" s="118">
        <v>192.6</v>
      </c>
      <c r="J41" s="118">
        <v>156.30000000000001</v>
      </c>
      <c r="K41" s="118">
        <v>142.9</v>
      </c>
      <c r="L41" s="118">
        <v>170.7</v>
      </c>
      <c r="M41" s="118">
        <v>120.3</v>
      </c>
      <c r="N41" s="118">
        <v>210.5</v>
      </c>
      <c r="O41" s="118">
        <v>188.5</v>
      </c>
      <c r="P41" s="118">
        <v>175</v>
      </c>
      <c r="Q41" s="118">
        <v>196.9</v>
      </c>
    </row>
    <row r="42" spans="1:17" ht="28.8" hidden="1" x14ac:dyDescent="0.55000000000000004">
      <c r="A42" s="77" t="s">
        <v>33</v>
      </c>
      <c r="B42" s="77" t="s">
        <v>236</v>
      </c>
      <c r="C42" s="82">
        <f>(D45-Table11[[#This Row],[average]])/Table11[[#This Row],[average]]</f>
        <v>-3.0237213065885211E-3</v>
      </c>
      <c r="D42" s="118">
        <f>AVERAGE(Table11[[#This Row],[Cereals and products]:[Pan, tobacco and intoxicants]])</f>
        <v>180.62307692307692</v>
      </c>
      <c r="E42" s="118">
        <v>173.3</v>
      </c>
      <c r="F42" s="118">
        <v>215.2</v>
      </c>
      <c r="G42" s="118">
        <v>197</v>
      </c>
      <c r="H42" s="118">
        <v>175.2</v>
      </c>
      <c r="I42" s="118">
        <v>178</v>
      </c>
      <c r="J42" s="118">
        <v>160.5</v>
      </c>
      <c r="K42" s="118">
        <v>175.3</v>
      </c>
      <c r="L42" s="118">
        <v>171.2</v>
      </c>
      <c r="M42" s="118">
        <v>122.7</v>
      </c>
      <c r="N42" s="118">
        <v>204.3</v>
      </c>
      <c r="O42" s="118">
        <v>194.3</v>
      </c>
      <c r="P42" s="118">
        <v>179.5</v>
      </c>
      <c r="Q42" s="118">
        <v>201.6</v>
      </c>
    </row>
    <row r="43" spans="1:17" ht="28.8" hidden="1" x14ac:dyDescent="0.55000000000000004">
      <c r="A43" s="77" t="s">
        <v>34</v>
      </c>
      <c r="B43" s="77" t="s">
        <v>236</v>
      </c>
      <c r="C43" s="82">
        <f>(D46-Table11[[#This Row],[average]])/Table11[[#This Row],[average]]</f>
        <v>-5.6908816555292282E-3</v>
      </c>
      <c r="D43" s="118">
        <f>AVERAGE(Table11[[#This Row],[Cereals and products]:[Pan, tobacco and intoxicants]])</f>
        <v>178.42307692307693</v>
      </c>
      <c r="E43" s="118">
        <v>173.8</v>
      </c>
      <c r="F43" s="118">
        <v>210.7</v>
      </c>
      <c r="G43" s="118">
        <v>194.5</v>
      </c>
      <c r="H43" s="118">
        <v>174.6</v>
      </c>
      <c r="I43" s="118">
        <v>187.2</v>
      </c>
      <c r="J43" s="118">
        <v>158.30000000000001</v>
      </c>
      <c r="K43" s="118">
        <v>153.9</v>
      </c>
      <c r="L43" s="118">
        <v>170.9</v>
      </c>
      <c r="M43" s="118">
        <v>121.1</v>
      </c>
      <c r="N43" s="118">
        <v>208.4</v>
      </c>
      <c r="O43" s="118">
        <v>191.2</v>
      </c>
      <c r="P43" s="118">
        <v>176.7</v>
      </c>
      <c r="Q43" s="118">
        <v>198.2</v>
      </c>
    </row>
    <row r="44" spans="1:17" ht="28.8" x14ac:dyDescent="0.55000000000000004">
      <c r="A44" s="77" t="s">
        <v>30</v>
      </c>
      <c r="B44" s="77" t="s">
        <v>237</v>
      </c>
      <c r="C44" s="81">
        <f>(Table11[[#This Row],[average]]-D41)/D41</f>
        <v>-7.2941993747829646E-3</v>
      </c>
      <c r="D44" s="118">
        <f>AVERAGE(Table11[[#This Row],[Cereals and products]:[Pan, tobacco and intoxicants]])</f>
        <v>175.87692307692308</v>
      </c>
      <c r="E44" s="118">
        <v>174.2</v>
      </c>
      <c r="F44" s="118">
        <v>205.2</v>
      </c>
      <c r="G44" s="118">
        <v>173.9</v>
      </c>
      <c r="H44" s="118">
        <v>177</v>
      </c>
      <c r="I44" s="118">
        <v>183.4</v>
      </c>
      <c r="J44" s="118">
        <v>167.2</v>
      </c>
      <c r="K44" s="118">
        <v>140.9</v>
      </c>
      <c r="L44" s="118">
        <v>170.4</v>
      </c>
      <c r="M44" s="118">
        <v>119.1</v>
      </c>
      <c r="N44" s="118">
        <v>212.1</v>
      </c>
      <c r="O44" s="118">
        <v>189.9</v>
      </c>
      <c r="P44" s="118">
        <v>174.8</v>
      </c>
      <c r="Q44" s="118">
        <v>198.3</v>
      </c>
    </row>
    <row r="45" spans="1:17" ht="28.8" hidden="1" x14ac:dyDescent="0.55000000000000004">
      <c r="A45" s="77" t="s">
        <v>33</v>
      </c>
      <c r="B45" s="77" t="s">
        <v>237</v>
      </c>
      <c r="C45" s="82">
        <f>(D48-Table11[[#This Row],[average]])/Table11[[#This Row],[average]]</f>
        <v>8.5433575395307566E-5</v>
      </c>
      <c r="D45" s="118">
        <f>AVERAGE(Table11[[#This Row],[Cereals and products]:[Pan, tobacco and intoxicants]])</f>
        <v>180.07692307692304</v>
      </c>
      <c r="E45" s="118">
        <v>174.7</v>
      </c>
      <c r="F45" s="118">
        <v>212.2</v>
      </c>
      <c r="G45" s="118">
        <v>177.2</v>
      </c>
      <c r="H45" s="118">
        <v>177.9</v>
      </c>
      <c r="I45" s="118">
        <v>172.2</v>
      </c>
      <c r="J45" s="118">
        <v>172.1</v>
      </c>
      <c r="K45" s="118">
        <v>175.8</v>
      </c>
      <c r="L45" s="118">
        <v>172.2</v>
      </c>
      <c r="M45" s="118">
        <v>121.9</v>
      </c>
      <c r="N45" s="118">
        <v>204.8</v>
      </c>
      <c r="O45" s="118">
        <v>196.6</v>
      </c>
      <c r="P45" s="118">
        <v>180.7</v>
      </c>
      <c r="Q45" s="118">
        <v>202.7</v>
      </c>
    </row>
    <row r="46" spans="1:17" ht="28.8" hidden="1" x14ac:dyDescent="0.55000000000000004">
      <c r="A46" s="77" t="s">
        <v>34</v>
      </c>
      <c r="B46" s="77" t="s">
        <v>237</v>
      </c>
      <c r="C46" s="82">
        <f>(D49-Table11[[#This Row],[average]])/Table11[[#This Row],[average]]</f>
        <v>4.335949356096486E-5</v>
      </c>
      <c r="D46" s="118">
        <f>AVERAGE(Table11[[#This Row],[Cereals and products]:[Pan, tobacco and intoxicants]])</f>
        <v>177.40769230769232</v>
      </c>
      <c r="E46" s="118">
        <v>174.4</v>
      </c>
      <c r="F46" s="118">
        <v>207.7</v>
      </c>
      <c r="G46" s="118">
        <v>175.2</v>
      </c>
      <c r="H46" s="118">
        <v>177.3</v>
      </c>
      <c r="I46" s="118">
        <v>179.3</v>
      </c>
      <c r="J46" s="118">
        <v>169.5</v>
      </c>
      <c r="K46" s="118">
        <v>152.69999999999999</v>
      </c>
      <c r="L46" s="118">
        <v>171</v>
      </c>
      <c r="M46" s="118">
        <v>120</v>
      </c>
      <c r="N46" s="118">
        <v>209.7</v>
      </c>
      <c r="O46" s="118">
        <v>193</v>
      </c>
      <c r="P46" s="118">
        <v>177</v>
      </c>
      <c r="Q46" s="118">
        <v>199.5</v>
      </c>
    </row>
    <row r="47" spans="1:17" ht="28.8" x14ac:dyDescent="0.55000000000000004">
      <c r="A47" s="77" t="s">
        <v>30</v>
      </c>
      <c r="B47" s="77" t="s">
        <v>238</v>
      </c>
      <c r="C47" s="81">
        <f>(Table11[[#This Row],[average]]-D44)/D44</f>
        <v>8.7473757872819698E-5</v>
      </c>
      <c r="D47" s="118">
        <f>AVERAGE(Table11[[#This Row],[Cereals and products]:[Pan, tobacco and intoxicants]])</f>
        <v>175.89230769230772</v>
      </c>
      <c r="E47" s="118">
        <v>174.3</v>
      </c>
      <c r="F47" s="118">
        <v>205.2</v>
      </c>
      <c r="G47" s="118">
        <v>173.9</v>
      </c>
      <c r="H47" s="118">
        <v>177</v>
      </c>
      <c r="I47" s="118">
        <v>183.3</v>
      </c>
      <c r="J47" s="118">
        <v>167.2</v>
      </c>
      <c r="K47" s="118">
        <v>140.9</v>
      </c>
      <c r="L47" s="118">
        <v>170.5</v>
      </c>
      <c r="M47" s="118">
        <v>119.1</v>
      </c>
      <c r="N47" s="118">
        <v>212.1</v>
      </c>
      <c r="O47" s="118">
        <v>189.9</v>
      </c>
      <c r="P47" s="118">
        <v>174.8</v>
      </c>
      <c r="Q47" s="118">
        <v>198.4</v>
      </c>
    </row>
    <row r="48" spans="1:17" ht="28.8" hidden="1" x14ac:dyDescent="0.55000000000000004">
      <c r="A48" s="77" t="s">
        <v>33</v>
      </c>
      <c r="B48" s="77" t="s">
        <v>238</v>
      </c>
      <c r="C48" s="82">
        <f>(D51-Table11[[#This Row],[average]])/Table11[[#This Row],[average]]</f>
        <v>6.1934050914062627E-3</v>
      </c>
      <c r="D48" s="118">
        <f>AVERAGE(Table11[[#This Row],[Cereals and products]:[Pan, tobacco and intoxicants]])</f>
        <v>180.09230769230768</v>
      </c>
      <c r="E48" s="118">
        <v>174.7</v>
      </c>
      <c r="F48" s="118">
        <v>212.2</v>
      </c>
      <c r="G48" s="118">
        <v>177.2</v>
      </c>
      <c r="H48" s="118">
        <v>177.9</v>
      </c>
      <c r="I48" s="118">
        <v>172.2</v>
      </c>
      <c r="J48" s="118">
        <v>172.1</v>
      </c>
      <c r="K48" s="118">
        <v>175.9</v>
      </c>
      <c r="L48" s="118">
        <v>172.2</v>
      </c>
      <c r="M48" s="118">
        <v>121.9</v>
      </c>
      <c r="N48" s="118">
        <v>204.8</v>
      </c>
      <c r="O48" s="118">
        <v>196.6</v>
      </c>
      <c r="P48" s="118">
        <v>180.8</v>
      </c>
      <c r="Q48" s="118">
        <v>202.7</v>
      </c>
    </row>
    <row r="49" spans="1:17" ht="28.8" hidden="1" x14ac:dyDescent="0.55000000000000004">
      <c r="A49" s="77" t="s">
        <v>34</v>
      </c>
      <c r="B49" s="77" t="s">
        <v>238</v>
      </c>
      <c r="C49" s="82">
        <f>(D52-Table11[[#This Row],[average]])/Table11[[#This Row],[average]]</f>
        <v>4.7259798820674052E-3</v>
      </c>
      <c r="D49" s="118">
        <f>AVERAGE(Table11[[#This Row],[Cereals and products]:[Pan, tobacco and intoxicants]])</f>
        <v>177.4153846153846</v>
      </c>
      <c r="E49" s="118">
        <v>174.4</v>
      </c>
      <c r="F49" s="118">
        <v>207.7</v>
      </c>
      <c r="G49" s="118">
        <v>175.2</v>
      </c>
      <c r="H49" s="118">
        <v>177.3</v>
      </c>
      <c r="I49" s="118">
        <v>179.2</v>
      </c>
      <c r="J49" s="118">
        <v>169.5</v>
      </c>
      <c r="K49" s="118">
        <v>152.80000000000001</v>
      </c>
      <c r="L49" s="118">
        <v>171.1</v>
      </c>
      <c r="M49" s="118">
        <v>120</v>
      </c>
      <c r="N49" s="118">
        <v>209.7</v>
      </c>
      <c r="O49" s="118">
        <v>193</v>
      </c>
      <c r="P49" s="118">
        <v>177</v>
      </c>
      <c r="Q49" s="118">
        <v>199.5</v>
      </c>
    </row>
    <row r="50" spans="1:17" ht="28.8" x14ac:dyDescent="0.55000000000000004">
      <c r="A50" s="77" t="s">
        <v>30</v>
      </c>
      <c r="B50" s="77" t="s">
        <v>251</v>
      </c>
      <c r="C50" s="81">
        <f>(Table11[[#This Row],[average]]-D47)/D47</f>
        <v>3.8922417563191794E-3</v>
      </c>
      <c r="D50" s="118">
        <f>AVERAGE(Table11[[#This Row],[Cereals and products]:[Pan, tobacco and intoxicants]])</f>
        <v>176.57692307692307</v>
      </c>
      <c r="E50" s="118">
        <v>173.3</v>
      </c>
      <c r="F50" s="118">
        <v>206.9</v>
      </c>
      <c r="G50" s="118">
        <v>167.9</v>
      </c>
      <c r="H50" s="118">
        <v>178.2</v>
      </c>
      <c r="I50" s="118">
        <v>178.5</v>
      </c>
      <c r="J50" s="118">
        <v>173.7</v>
      </c>
      <c r="K50" s="118">
        <v>142.80000000000001</v>
      </c>
      <c r="L50" s="118">
        <v>172.8</v>
      </c>
      <c r="M50" s="118">
        <v>120.4</v>
      </c>
      <c r="N50" s="118">
        <v>215.5</v>
      </c>
      <c r="O50" s="118">
        <v>190.5</v>
      </c>
      <c r="P50" s="118">
        <v>175.5</v>
      </c>
      <c r="Q50" s="118">
        <v>199.5</v>
      </c>
    </row>
    <row r="51" spans="1:17" ht="28.8" hidden="1" x14ac:dyDescent="0.55000000000000004">
      <c r="A51" s="77" t="s">
        <v>33</v>
      </c>
      <c r="B51" s="77" t="s">
        <v>251</v>
      </c>
      <c r="C51" s="82">
        <f>(D54-Table11[[#This Row],[average]])/Table11[[#This Row],[average]]</f>
        <v>7.513690198242543E-3</v>
      </c>
      <c r="D51" s="118">
        <f>AVERAGE(Table11[[#This Row],[Cereals and products]:[Pan, tobacco and intoxicants]])</f>
        <v>181.20769230769233</v>
      </c>
      <c r="E51" s="118">
        <v>174.8</v>
      </c>
      <c r="F51" s="118">
        <v>213.7</v>
      </c>
      <c r="G51" s="118">
        <v>172.4</v>
      </c>
      <c r="H51" s="118">
        <v>178.8</v>
      </c>
      <c r="I51" s="118">
        <v>168.7</v>
      </c>
      <c r="J51" s="118">
        <v>179.2</v>
      </c>
      <c r="K51" s="118">
        <v>179.9</v>
      </c>
      <c r="L51" s="118">
        <v>174.7</v>
      </c>
      <c r="M51" s="118">
        <v>123.1</v>
      </c>
      <c r="N51" s="118">
        <v>207.8</v>
      </c>
      <c r="O51" s="118">
        <v>197</v>
      </c>
      <c r="P51" s="118">
        <v>182.1</v>
      </c>
      <c r="Q51" s="118">
        <v>203.5</v>
      </c>
    </row>
    <row r="52" spans="1:17" ht="28.8" hidden="1" x14ac:dyDescent="0.55000000000000004">
      <c r="A52" s="77" t="s">
        <v>34</v>
      </c>
      <c r="B52" s="77" t="s">
        <v>251</v>
      </c>
      <c r="C52" s="82">
        <f>(D55-Table11[[#This Row],[average]])/Table11[[#This Row],[average]]</f>
        <v>7.422431277780109E-3</v>
      </c>
      <c r="D52" s="118">
        <f>AVERAGE(Table11[[#This Row],[Cereals and products]:[Pan, tobacco and intoxicants]])</f>
        <v>178.25384615384615</v>
      </c>
      <c r="E52" s="118">
        <v>173.8</v>
      </c>
      <c r="F52" s="118">
        <v>209.3</v>
      </c>
      <c r="G52" s="118">
        <v>169.6</v>
      </c>
      <c r="H52" s="118">
        <v>178.4</v>
      </c>
      <c r="I52" s="118">
        <v>174.9</v>
      </c>
      <c r="J52" s="118">
        <v>176.3</v>
      </c>
      <c r="K52" s="118">
        <v>155.4</v>
      </c>
      <c r="L52" s="118">
        <v>173.4</v>
      </c>
      <c r="M52" s="118">
        <v>121.3</v>
      </c>
      <c r="N52" s="118">
        <v>212.9</v>
      </c>
      <c r="O52" s="118">
        <v>193.5</v>
      </c>
      <c r="P52" s="118">
        <v>177.9</v>
      </c>
      <c r="Q52" s="118">
        <v>200.6</v>
      </c>
    </row>
    <row r="53" spans="1:17" ht="28.8" x14ac:dyDescent="0.55000000000000004">
      <c r="A53" s="77" t="s">
        <v>30</v>
      </c>
      <c r="B53" s="77" t="s">
        <v>252</v>
      </c>
      <c r="C53" s="81">
        <f>(Table11[[#This Row],[average]]-D50)/D50</f>
        <v>7.144412981921487E-3</v>
      </c>
      <c r="D53" s="118">
        <f>AVERAGE(Table11[[#This Row],[Cereals and products]:[Pan, tobacco and intoxicants]])</f>
        <v>177.83846153846159</v>
      </c>
      <c r="E53" s="118">
        <v>173.2</v>
      </c>
      <c r="F53" s="118">
        <v>211.5</v>
      </c>
      <c r="G53" s="118">
        <v>171</v>
      </c>
      <c r="H53" s="118">
        <v>179.6</v>
      </c>
      <c r="I53" s="118">
        <v>173.3</v>
      </c>
      <c r="J53" s="118">
        <v>169</v>
      </c>
      <c r="K53" s="118">
        <v>148.69999999999999</v>
      </c>
      <c r="L53" s="118">
        <v>174.9</v>
      </c>
      <c r="M53" s="118">
        <v>121.9</v>
      </c>
      <c r="N53" s="118">
        <v>221</v>
      </c>
      <c r="O53" s="118">
        <v>191.1</v>
      </c>
      <c r="P53" s="118">
        <v>176.8</v>
      </c>
      <c r="Q53" s="118">
        <v>199.9</v>
      </c>
    </row>
    <row r="54" spans="1:17" ht="28.8" hidden="1" x14ac:dyDescent="0.55000000000000004">
      <c r="A54" s="77" t="s">
        <v>33</v>
      </c>
      <c r="B54" s="77" t="s">
        <v>252</v>
      </c>
      <c r="C54" s="82">
        <f>(D57-Table11[[#This Row],[average]])/Table11[[#This Row],[average]]</f>
        <v>-1</v>
      </c>
      <c r="D54" s="118">
        <f>AVERAGE(Table11[[#This Row],[Cereals and products]:[Pan, tobacco and intoxicants]])</f>
        <v>182.56923076923078</v>
      </c>
      <c r="E54" s="118">
        <v>174.7</v>
      </c>
      <c r="F54" s="118">
        <v>219.4</v>
      </c>
      <c r="G54" s="118">
        <v>176.7</v>
      </c>
      <c r="H54" s="118">
        <v>179.4</v>
      </c>
      <c r="I54" s="118">
        <v>164.4</v>
      </c>
      <c r="J54" s="118">
        <v>175.8</v>
      </c>
      <c r="K54" s="118">
        <v>185</v>
      </c>
      <c r="L54" s="118">
        <v>176.9</v>
      </c>
      <c r="M54" s="118">
        <v>124.2</v>
      </c>
      <c r="N54" s="118">
        <v>211.9</v>
      </c>
      <c r="O54" s="118">
        <v>197.7</v>
      </c>
      <c r="P54" s="118">
        <v>183.1</v>
      </c>
      <c r="Q54" s="118">
        <v>204.2</v>
      </c>
    </row>
    <row r="55" spans="1:17" ht="28.8" hidden="1" x14ac:dyDescent="0.55000000000000004">
      <c r="A55" s="77" t="s">
        <v>34</v>
      </c>
      <c r="B55" s="77" t="s">
        <v>252</v>
      </c>
      <c r="C55" s="82">
        <f>(D58-Table11[[#This Row],[average]])/Table11[[#This Row],[average]]</f>
        <v>-1</v>
      </c>
      <c r="D55" s="118">
        <f>AVERAGE(Table11[[#This Row],[Cereals and products]:[Pan, tobacco and intoxicants]])</f>
        <v>179.57692307692307</v>
      </c>
      <c r="E55" s="118">
        <v>173.7</v>
      </c>
      <c r="F55" s="118">
        <v>214.3</v>
      </c>
      <c r="G55" s="118">
        <v>173.2</v>
      </c>
      <c r="H55" s="118">
        <v>179.5</v>
      </c>
      <c r="I55" s="118">
        <v>170</v>
      </c>
      <c r="J55" s="118">
        <v>172.2</v>
      </c>
      <c r="K55" s="118">
        <v>161</v>
      </c>
      <c r="L55" s="118">
        <v>175.6</v>
      </c>
      <c r="M55" s="118">
        <v>122.7</v>
      </c>
      <c r="N55" s="118">
        <v>218</v>
      </c>
      <c r="O55" s="118">
        <v>194.2</v>
      </c>
      <c r="P55" s="118">
        <v>179.1</v>
      </c>
      <c r="Q55" s="118">
        <v>201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28095-A87E-4C51-A2DA-27766473A091}">
  <dimension ref="A1:AG47"/>
  <sheetViews>
    <sheetView showGridLines="0" topLeftCell="X7" zoomScale="36" zoomScaleNormal="40" workbookViewId="0">
      <selection activeCell="AJ16" sqref="AJ16"/>
    </sheetView>
  </sheetViews>
  <sheetFormatPr defaultRowHeight="14.4" x14ac:dyDescent="0.3"/>
  <cols>
    <col min="1" max="1" width="23" customWidth="1"/>
    <col min="2" max="2" width="17.109375" customWidth="1"/>
    <col min="3" max="3" width="23.6640625" customWidth="1"/>
    <col min="4" max="4" width="9.77734375" hidden="1" customWidth="1"/>
    <col min="5" max="5" width="18.77734375" hidden="1" customWidth="1"/>
    <col min="6" max="6" width="11.88671875" hidden="1" customWidth="1"/>
    <col min="7" max="7" width="6" hidden="1" customWidth="1"/>
    <col min="8" max="8" width="15.88671875" hidden="1" customWidth="1"/>
    <col min="9" max="9" width="11.21875" hidden="1" customWidth="1"/>
    <col min="10" max="10" width="6" hidden="1" customWidth="1"/>
    <col min="11" max="11" width="10.21875" hidden="1" customWidth="1"/>
    <col min="12" max="12" width="17.88671875" hidden="1" customWidth="1"/>
    <col min="13" max="13" width="21.44140625" hidden="1" customWidth="1"/>
    <col min="14" max="14" width="6.6640625" hidden="1" customWidth="1"/>
    <col min="15" max="22" width="13.77734375" hidden="1" customWidth="1"/>
    <col min="23" max="23" width="12.88671875" hidden="1" customWidth="1"/>
    <col min="24" max="24" width="46.21875" customWidth="1"/>
    <col min="25" max="25" width="46.77734375" bestFit="1" customWidth="1"/>
    <col min="26" max="26" width="41.77734375" bestFit="1" customWidth="1"/>
    <col min="27" max="27" width="34.21875" customWidth="1"/>
    <col min="28" max="28" width="46.5546875" bestFit="1" customWidth="1"/>
    <col min="29" max="29" width="15" customWidth="1"/>
    <col min="30" max="30" width="23" bestFit="1" customWidth="1"/>
    <col min="31" max="31" width="40.21875" bestFit="1" customWidth="1"/>
    <col min="32" max="32" width="49.77734375" bestFit="1" customWidth="1"/>
    <col min="33" max="33" width="44.21875" bestFit="1" customWidth="1"/>
    <col min="34" max="34" width="22.6640625" bestFit="1" customWidth="1"/>
  </cols>
  <sheetData>
    <row r="1" spans="1:28" ht="34.200000000000003" customHeight="1" x14ac:dyDescent="0.3">
      <c r="V1" t="e" cm="1">
        <f t="array" ref="V1">+O:OX4P:VE:VN:V</f>
        <v>#NAME?</v>
      </c>
    </row>
    <row r="2" spans="1:28" ht="29.4" customHeight="1" x14ac:dyDescent="0.3"/>
    <row r="3" spans="1:28" ht="28.8" x14ac:dyDescent="0.55000000000000004">
      <c r="A3" s="86" t="s">
        <v>0</v>
      </c>
      <c r="B3" s="86" t="s">
        <v>1</v>
      </c>
      <c r="C3" s="86" t="s">
        <v>2</v>
      </c>
      <c r="D3" s="86" t="s">
        <v>82</v>
      </c>
      <c r="E3" s="86" t="s">
        <v>3</v>
      </c>
      <c r="F3" s="86" t="s">
        <v>4</v>
      </c>
      <c r="G3" s="86" t="s">
        <v>5</v>
      </c>
      <c r="H3" s="86" t="s">
        <v>6</v>
      </c>
      <c r="I3" s="86" t="s">
        <v>7</v>
      </c>
      <c r="J3" s="86" t="s">
        <v>8</v>
      </c>
      <c r="K3" s="86" t="s">
        <v>9</v>
      </c>
      <c r="L3" s="86" t="s">
        <v>10</v>
      </c>
      <c r="M3" s="86" t="s">
        <v>11</v>
      </c>
      <c r="N3" s="86" t="s">
        <v>12</v>
      </c>
      <c r="O3" s="86" t="s">
        <v>14</v>
      </c>
      <c r="P3" s="86" t="s">
        <v>15</v>
      </c>
      <c r="Q3" s="86" t="s">
        <v>16</v>
      </c>
      <c r="R3" s="86" t="s">
        <v>20</v>
      </c>
      <c r="S3" s="86" t="s">
        <v>21</v>
      </c>
      <c r="T3" s="86" t="s">
        <v>22</v>
      </c>
      <c r="U3" s="86" t="s">
        <v>24</v>
      </c>
      <c r="V3" s="86" t="s">
        <v>23</v>
      </c>
      <c r="W3" s="87" t="s">
        <v>86</v>
      </c>
      <c r="X3" s="87" t="s">
        <v>87</v>
      </c>
      <c r="Y3" s="87" t="s">
        <v>88</v>
      </c>
      <c r="Z3" s="87" t="s">
        <v>89</v>
      </c>
      <c r="AA3" s="87" t="s">
        <v>90</v>
      </c>
      <c r="AB3" s="87" t="s">
        <v>91</v>
      </c>
    </row>
    <row r="4" spans="1:28" ht="28.8" x14ac:dyDescent="0.55000000000000004">
      <c r="A4" s="88" t="s">
        <v>30</v>
      </c>
      <c r="B4" s="88">
        <v>2018</v>
      </c>
      <c r="C4" s="88" t="s">
        <v>31</v>
      </c>
      <c r="D4" s="88" t="s">
        <v>84</v>
      </c>
      <c r="E4" s="88">
        <v>136.6</v>
      </c>
      <c r="F4" s="88">
        <v>144.4</v>
      </c>
      <c r="G4" s="88">
        <v>143.80000000000001</v>
      </c>
      <c r="H4" s="88">
        <v>142</v>
      </c>
      <c r="I4" s="88">
        <v>123.2</v>
      </c>
      <c r="J4" s="88">
        <v>147.9</v>
      </c>
      <c r="K4" s="88">
        <v>152.1</v>
      </c>
      <c r="L4" s="88">
        <v>131.80000000000001</v>
      </c>
      <c r="M4" s="88">
        <v>119.5</v>
      </c>
      <c r="N4" s="88">
        <v>136</v>
      </c>
      <c r="O4" s="88">
        <v>151.80000000000001</v>
      </c>
      <c r="P4" s="88">
        <v>140.4</v>
      </c>
      <c r="Q4" s="88">
        <v>153.6</v>
      </c>
      <c r="R4" s="89">
        <v>93</v>
      </c>
      <c r="S4" s="88">
        <v>142.30000000000001</v>
      </c>
      <c r="T4" s="88">
        <v>139.80000000000001</v>
      </c>
      <c r="U4" s="88">
        <v>122.7</v>
      </c>
      <c r="V4" s="88">
        <v>136</v>
      </c>
      <c r="W4" s="90">
        <f>AVERAGE(E4:Q4)</f>
        <v>140.23846153846154</v>
      </c>
      <c r="X4" s="91">
        <f>(W7-W4)/W4</f>
        <v>-1.3932313093083135E-2</v>
      </c>
      <c r="Y4" s="90">
        <f t="shared" ref="Y4:Y33" si="0">AVERAGE(R4:U4)</f>
        <v>124.45</v>
      </c>
      <c r="Z4" s="92">
        <f>(Y7-Y4)/Y4</f>
        <v>4.5399758939332999E-2</v>
      </c>
      <c r="AA4" s="90">
        <f t="shared" ref="AA4:AA33" si="1">AVERAGE(V4)</f>
        <v>136</v>
      </c>
      <c r="AB4" s="91">
        <f>(AA7-AA4)/AA4</f>
        <v>9.9999999999999964E-2</v>
      </c>
    </row>
    <row r="5" spans="1:28" ht="28.8" x14ac:dyDescent="0.55000000000000004">
      <c r="A5" s="93" t="s">
        <v>33</v>
      </c>
      <c r="B5" s="93">
        <v>2018</v>
      </c>
      <c r="C5" s="93" t="s">
        <v>31</v>
      </c>
      <c r="D5" s="93" t="s">
        <v>84</v>
      </c>
      <c r="E5" s="93">
        <v>134.6</v>
      </c>
      <c r="F5" s="93">
        <v>143.69999999999999</v>
      </c>
      <c r="G5" s="93">
        <v>143.6</v>
      </c>
      <c r="H5" s="93">
        <v>139.6</v>
      </c>
      <c r="I5" s="93">
        <v>116.4</v>
      </c>
      <c r="J5" s="93">
        <v>133.80000000000001</v>
      </c>
      <c r="K5" s="93">
        <v>150.5</v>
      </c>
      <c r="L5" s="93">
        <v>118.4</v>
      </c>
      <c r="M5" s="93">
        <v>117.3</v>
      </c>
      <c r="N5" s="93">
        <v>140.5</v>
      </c>
      <c r="O5" s="93">
        <v>146.80000000000001</v>
      </c>
      <c r="P5" s="93">
        <v>137.19999999999999</v>
      </c>
      <c r="Q5" s="93">
        <v>157.69999999999999</v>
      </c>
      <c r="R5" s="93">
        <v>140.4</v>
      </c>
      <c r="S5" s="93">
        <v>127.3</v>
      </c>
      <c r="T5" s="93">
        <v>129.5</v>
      </c>
      <c r="U5" s="93">
        <v>116.3</v>
      </c>
      <c r="V5" s="93">
        <v>129</v>
      </c>
      <c r="W5" s="90">
        <f t="shared" ref="W5:W33" si="2">AVERAGE(E5:Q5)</f>
        <v>136.93076923076924</v>
      </c>
      <c r="X5" s="91">
        <f t="shared" ref="X5:X33" si="3">(W8-W5)/W5</f>
        <v>1.6852985787312923E-3</v>
      </c>
      <c r="Y5" s="90">
        <f t="shared" si="0"/>
        <v>128.375</v>
      </c>
      <c r="Z5" s="92">
        <f t="shared" ref="Z5:Z30" si="4">(Y8-Y5)/Y5</f>
        <v>3.9727361246348541E-2</v>
      </c>
      <c r="AA5" s="90">
        <f t="shared" si="1"/>
        <v>129</v>
      </c>
      <c r="AB5" s="91">
        <f t="shared" ref="AB5:AB30" si="5">(AA8-AA5)/AA5</f>
        <v>6.4341085271317919E-2</v>
      </c>
    </row>
    <row r="6" spans="1:28" ht="28.8" x14ac:dyDescent="0.55000000000000004">
      <c r="A6" s="88" t="s">
        <v>34</v>
      </c>
      <c r="B6" s="88">
        <v>2018</v>
      </c>
      <c r="C6" s="88" t="s">
        <v>31</v>
      </c>
      <c r="D6" s="88" t="s">
        <v>84</v>
      </c>
      <c r="E6" s="88">
        <v>136</v>
      </c>
      <c r="F6" s="88">
        <v>144.19999999999999</v>
      </c>
      <c r="G6" s="88">
        <v>143.69999999999999</v>
      </c>
      <c r="H6" s="88">
        <v>141.1</v>
      </c>
      <c r="I6" s="88">
        <v>120.7</v>
      </c>
      <c r="J6" s="88">
        <v>141.30000000000001</v>
      </c>
      <c r="K6" s="88">
        <v>151.6</v>
      </c>
      <c r="L6" s="88">
        <v>127.3</v>
      </c>
      <c r="M6" s="88">
        <v>118.8</v>
      </c>
      <c r="N6" s="88">
        <v>137.5</v>
      </c>
      <c r="O6" s="88">
        <v>149.5</v>
      </c>
      <c r="P6" s="88">
        <v>139.19999999999999</v>
      </c>
      <c r="Q6" s="88">
        <v>154.69999999999999</v>
      </c>
      <c r="R6" s="88">
        <v>140.4</v>
      </c>
      <c r="S6" s="88">
        <v>136.6</v>
      </c>
      <c r="T6" s="88">
        <v>134.9</v>
      </c>
      <c r="U6" s="88">
        <v>119.3</v>
      </c>
      <c r="V6" s="88">
        <v>133.30000000000001</v>
      </c>
      <c r="W6" s="90">
        <f t="shared" si="2"/>
        <v>138.8923076923077</v>
      </c>
      <c r="X6" s="91">
        <f t="shared" si="3"/>
        <v>-7.5321222862207221E-3</v>
      </c>
      <c r="Y6" s="90">
        <f t="shared" si="0"/>
        <v>132.79999999999998</v>
      </c>
      <c r="Z6" s="92">
        <f t="shared" si="4"/>
        <v>4.6686746987951944E-2</v>
      </c>
      <c r="AA6" s="90">
        <f t="shared" si="1"/>
        <v>133.30000000000001</v>
      </c>
      <c r="AB6" s="91">
        <f t="shared" si="5"/>
        <v>8.7021755438859663E-2</v>
      </c>
    </row>
    <row r="7" spans="1:28" ht="28.8" x14ac:dyDescent="0.55000000000000004">
      <c r="A7" s="93" t="s">
        <v>30</v>
      </c>
      <c r="B7" s="93">
        <v>2018</v>
      </c>
      <c r="C7" s="93" t="s">
        <v>45</v>
      </c>
      <c r="D7" s="93" t="s">
        <v>84</v>
      </c>
      <c r="E7" s="93">
        <v>137.1</v>
      </c>
      <c r="F7" s="93">
        <v>151.9</v>
      </c>
      <c r="G7" s="93">
        <v>137.4</v>
      </c>
      <c r="H7" s="93">
        <v>142.4</v>
      </c>
      <c r="I7" s="93">
        <v>124.2</v>
      </c>
      <c r="J7" s="93">
        <v>140.19999999999999</v>
      </c>
      <c r="K7" s="93">
        <v>136.6</v>
      </c>
      <c r="L7" s="93">
        <v>120.9</v>
      </c>
      <c r="M7" s="93">
        <v>109.9</v>
      </c>
      <c r="N7" s="93">
        <v>140.19999999999999</v>
      </c>
      <c r="O7" s="93">
        <v>156</v>
      </c>
      <c r="P7" s="93">
        <v>138.5</v>
      </c>
      <c r="Q7" s="93">
        <v>162.4</v>
      </c>
      <c r="R7" s="89">
        <v>93</v>
      </c>
      <c r="S7" s="93">
        <v>149</v>
      </c>
      <c r="T7" s="93">
        <v>149.5</v>
      </c>
      <c r="U7" s="93">
        <v>128.9</v>
      </c>
      <c r="V7" s="93">
        <v>149.6</v>
      </c>
      <c r="W7" s="90">
        <f t="shared" si="2"/>
        <v>138.28461538461539</v>
      </c>
      <c r="X7" s="91">
        <f t="shared" si="3"/>
        <v>-6.8977026200143865E-3</v>
      </c>
      <c r="Y7" s="90">
        <f t="shared" si="0"/>
        <v>130.1</v>
      </c>
      <c r="Z7" s="92">
        <f t="shared" si="4"/>
        <v>-4.8039969254419683E-3</v>
      </c>
      <c r="AA7" s="90">
        <f t="shared" si="1"/>
        <v>149.6</v>
      </c>
      <c r="AB7" s="91">
        <f t="shared" si="5"/>
        <v>0</v>
      </c>
    </row>
    <row r="8" spans="1:28" ht="28.8" x14ac:dyDescent="0.55000000000000004">
      <c r="A8" s="88" t="s">
        <v>33</v>
      </c>
      <c r="B8" s="88">
        <v>2018</v>
      </c>
      <c r="C8" s="88" t="s">
        <v>45</v>
      </c>
      <c r="D8" s="88" t="s">
        <v>84</v>
      </c>
      <c r="E8" s="88">
        <v>138.5</v>
      </c>
      <c r="F8" s="88">
        <v>147.80000000000001</v>
      </c>
      <c r="G8" s="88">
        <v>141.1</v>
      </c>
      <c r="H8" s="88">
        <v>141.6</v>
      </c>
      <c r="I8" s="88">
        <v>118.1</v>
      </c>
      <c r="J8" s="88">
        <v>138.5</v>
      </c>
      <c r="K8" s="88">
        <v>132.4</v>
      </c>
      <c r="L8" s="88">
        <v>117.5</v>
      </c>
      <c r="M8" s="88">
        <v>111</v>
      </c>
      <c r="N8" s="88">
        <v>141.5</v>
      </c>
      <c r="O8" s="88">
        <v>152.9</v>
      </c>
      <c r="P8" s="88">
        <v>137.6</v>
      </c>
      <c r="Q8" s="88">
        <v>164.6</v>
      </c>
      <c r="R8" s="88">
        <v>146.5</v>
      </c>
      <c r="S8" s="88">
        <v>132.4</v>
      </c>
      <c r="T8" s="88">
        <v>136.19999999999999</v>
      </c>
      <c r="U8" s="88">
        <v>118.8</v>
      </c>
      <c r="V8" s="88">
        <v>137.30000000000001</v>
      </c>
      <c r="W8" s="90">
        <f t="shared" si="2"/>
        <v>137.16153846153844</v>
      </c>
      <c r="X8" s="91">
        <f t="shared" si="3"/>
        <v>-1.2338062924117505E-3</v>
      </c>
      <c r="Y8" s="90">
        <f t="shared" si="0"/>
        <v>133.47499999999999</v>
      </c>
      <c r="Z8" s="92">
        <f t="shared" si="4"/>
        <v>-5.0571268027721399E-3</v>
      </c>
      <c r="AA8" s="90">
        <f t="shared" si="1"/>
        <v>137.30000000000001</v>
      </c>
      <c r="AB8" s="91">
        <f t="shared" si="5"/>
        <v>3.6416605972323375E-3</v>
      </c>
    </row>
    <row r="9" spans="1:28" ht="28.8" x14ac:dyDescent="0.55000000000000004">
      <c r="A9" s="93" t="s">
        <v>34</v>
      </c>
      <c r="B9" s="93">
        <v>2018</v>
      </c>
      <c r="C9" s="93" t="s">
        <v>45</v>
      </c>
      <c r="D9" s="93" t="s">
        <v>84</v>
      </c>
      <c r="E9" s="93">
        <v>137.5</v>
      </c>
      <c r="F9" s="93">
        <v>150.5</v>
      </c>
      <c r="G9" s="93">
        <v>138.80000000000001</v>
      </c>
      <c r="H9" s="93">
        <v>142.1</v>
      </c>
      <c r="I9" s="93">
        <v>122</v>
      </c>
      <c r="J9" s="93">
        <v>139.4</v>
      </c>
      <c r="K9" s="93">
        <v>135.19999999999999</v>
      </c>
      <c r="L9" s="93">
        <v>119.8</v>
      </c>
      <c r="M9" s="93">
        <v>110.3</v>
      </c>
      <c r="N9" s="93">
        <v>140.6</v>
      </c>
      <c r="O9" s="93">
        <v>154.6</v>
      </c>
      <c r="P9" s="93">
        <v>138.19999999999999</v>
      </c>
      <c r="Q9" s="93">
        <v>163</v>
      </c>
      <c r="R9" s="93">
        <v>146.5</v>
      </c>
      <c r="S9" s="93">
        <v>142.69999999999999</v>
      </c>
      <c r="T9" s="93">
        <v>143.19999999999999</v>
      </c>
      <c r="U9" s="93">
        <v>123.6</v>
      </c>
      <c r="V9" s="93">
        <v>144.9</v>
      </c>
      <c r="W9" s="90">
        <f t="shared" si="2"/>
        <v>137.84615384615384</v>
      </c>
      <c r="X9" s="91">
        <f t="shared" si="3"/>
        <v>-4.8549107142857872E-3</v>
      </c>
      <c r="Y9" s="90">
        <f t="shared" si="0"/>
        <v>139</v>
      </c>
      <c r="Z9" s="92">
        <f t="shared" si="4"/>
        <v>-3.4172661870505235E-3</v>
      </c>
      <c r="AA9" s="90">
        <f t="shared" si="1"/>
        <v>144.9</v>
      </c>
      <c r="AB9" s="91">
        <f t="shared" si="5"/>
        <v>1.3802622498273887E-3</v>
      </c>
    </row>
    <row r="10" spans="1:28" ht="28.8" x14ac:dyDescent="0.55000000000000004">
      <c r="A10" s="88" t="s">
        <v>30</v>
      </c>
      <c r="B10" s="88">
        <v>2019</v>
      </c>
      <c r="C10" s="88" t="s">
        <v>31</v>
      </c>
      <c r="D10" s="88" t="s">
        <v>84</v>
      </c>
      <c r="E10" s="88">
        <v>136.6</v>
      </c>
      <c r="F10" s="88">
        <v>152.5</v>
      </c>
      <c r="G10" s="88">
        <v>138.19999999999999</v>
      </c>
      <c r="H10" s="88">
        <v>142.4</v>
      </c>
      <c r="I10" s="88">
        <v>123.9</v>
      </c>
      <c r="J10" s="88">
        <v>135.5</v>
      </c>
      <c r="K10" s="88">
        <v>131.69999999999999</v>
      </c>
      <c r="L10" s="88">
        <v>121.3</v>
      </c>
      <c r="M10" s="88">
        <v>108.4</v>
      </c>
      <c r="N10" s="88">
        <v>138.9</v>
      </c>
      <c r="O10" s="88">
        <v>155.80000000000001</v>
      </c>
      <c r="P10" s="88">
        <v>137.4</v>
      </c>
      <c r="Q10" s="88">
        <v>162.69999999999999</v>
      </c>
      <c r="R10" s="89">
        <v>93</v>
      </c>
      <c r="S10" s="88">
        <v>146.19999999999999</v>
      </c>
      <c r="T10" s="88">
        <v>150.1</v>
      </c>
      <c r="U10" s="88">
        <v>128.6</v>
      </c>
      <c r="V10" s="88">
        <v>149.6</v>
      </c>
      <c r="W10" s="90">
        <f t="shared" si="2"/>
        <v>137.33076923076925</v>
      </c>
      <c r="X10" s="91">
        <f t="shared" si="3"/>
        <v>0.10317593681734127</v>
      </c>
      <c r="Y10" s="90">
        <f t="shared" si="0"/>
        <v>129.47499999999999</v>
      </c>
      <c r="Z10" s="92">
        <f t="shared" si="4"/>
        <v>2.162579648580816E-2</v>
      </c>
      <c r="AA10" s="90">
        <f t="shared" si="1"/>
        <v>149.6</v>
      </c>
      <c r="AB10" s="91">
        <f t="shared" si="5"/>
        <v>3.4759358288770172E-2</v>
      </c>
    </row>
    <row r="11" spans="1:28" ht="28.8" x14ac:dyDescent="0.55000000000000004">
      <c r="A11" s="93" t="s">
        <v>33</v>
      </c>
      <c r="B11" s="93">
        <v>2019</v>
      </c>
      <c r="C11" s="93" t="s">
        <v>31</v>
      </c>
      <c r="D11" s="93" t="s">
        <v>84</v>
      </c>
      <c r="E11" s="93">
        <v>138.30000000000001</v>
      </c>
      <c r="F11" s="93">
        <v>149.4</v>
      </c>
      <c r="G11" s="93">
        <v>143.5</v>
      </c>
      <c r="H11" s="93">
        <v>141.69999999999999</v>
      </c>
      <c r="I11" s="93">
        <v>118.1</v>
      </c>
      <c r="J11" s="93">
        <v>135.19999999999999</v>
      </c>
      <c r="K11" s="93">
        <v>130.5</v>
      </c>
      <c r="L11" s="93">
        <v>118.2</v>
      </c>
      <c r="M11" s="93">
        <v>110.4</v>
      </c>
      <c r="N11" s="93">
        <v>140.4</v>
      </c>
      <c r="O11" s="93">
        <v>153.19999999999999</v>
      </c>
      <c r="P11" s="93">
        <v>137.30000000000001</v>
      </c>
      <c r="Q11" s="93">
        <v>164.7</v>
      </c>
      <c r="R11" s="93">
        <v>147.69999999999999</v>
      </c>
      <c r="S11" s="93">
        <v>128.6</v>
      </c>
      <c r="T11" s="93">
        <v>136.30000000000001</v>
      </c>
      <c r="U11" s="93">
        <v>118.6</v>
      </c>
      <c r="V11" s="93">
        <v>137.80000000000001</v>
      </c>
      <c r="W11" s="90">
        <f t="shared" si="2"/>
        <v>136.99230769230772</v>
      </c>
      <c r="X11" s="91">
        <f t="shared" si="3"/>
        <v>0.12095008141950687</v>
      </c>
      <c r="Y11" s="90">
        <f t="shared" si="0"/>
        <v>132.79999999999998</v>
      </c>
      <c r="Z11" s="92">
        <f t="shared" si="4"/>
        <v>3.8027108433735031E-2</v>
      </c>
      <c r="AA11" s="90">
        <f t="shared" si="1"/>
        <v>137.80000000000001</v>
      </c>
      <c r="AB11" s="91">
        <f t="shared" si="5"/>
        <v>3.9187227866472982E-2</v>
      </c>
    </row>
    <row r="12" spans="1:28" ht="28.8" x14ac:dyDescent="0.55000000000000004">
      <c r="A12" s="88" t="s">
        <v>34</v>
      </c>
      <c r="B12" s="88">
        <v>2019</v>
      </c>
      <c r="C12" s="88" t="s">
        <v>31</v>
      </c>
      <c r="D12" s="88" t="s">
        <v>84</v>
      </c>
      <c r="E12" s="88">
        <v>137.1</v>
      </c>
      <c r="F12" s="88">
        <v>151.4</v>
      </c>
      <c r="G12" s="88">
        <v>140.19999999999999</v>
      </c>
      <c r="H12" s="88">
        <v>142.1</v>
      </c>
      <c r="I12" s="88">
        <v>121.8</v>
      </c>
      <c r="J12" s="88">
        <v>135.4</v>
      </c>
      <c r="K12" s="88">
        <v>131.30000000000001</v>
      </c>
      <c r="L12" s="88">
        <v>120.3</v>
      </c>
      <c r="M12" s="88">
        <v>109.1</v>
      </c>
      <c r="N12" s="88">
        <v>139.4</v>
      </c>
      <c r="O12" s="88">
        <v>154.6</v>
      </c>
      <c r="P12" s="88">
        <v>137.4</v>
      </c>
      <c r="Q12" s="88">
        <v>163.19999999999999</v>
      </c>
      <c r="R12" s="88">
        <v>147.69999999999999</v>
      </c>
      <c r="S12" s="88">
        <v>139.5</v>
      </c>
      <c r="T12" s="88">
        <v>143.6</v>
      </c>
      <c r="U12" s="88">
        <v>123.3</v>
      </c>
      <c r="V12" s="88">
        <v>145.1</v>
      </c>
      <c r="W12" s="90">
        <f t="shared" si="2"/>
        <v>137.17692307692306</v>
      </c>
      <c r="X12" s="91">
        <f t="shared" si="3"/>
        <v>0.1096282173498573</v>
      </c>
      <c r="Y12" s="90">
        <f t="shared" si="0"/>
        <v>138.52499999999998</v>
      </c>
      <c r="Z12" s="92">
        <f t="shared" si="4"/>
        <v>3.2485110990796096E-2</v>
      </c>
      <c r="AA12" s="90">
        <f t="shared" si="1"/>
        <v>145.1</v>
      </c>
      <c r="AB12" s="91">
        <f t="shared" si="5"/>
        <v>3.6526533425224064E-2</v>
      </c>
    </row>
    <row r="13" spans="1:28" ht="28.8" x14ac:dyDescent="0.55000000000000004">
      <c r="A13" s="93" t="s">
        <v>30</v>
      </c>
      <c r="B13" s="93">
        <v>2019</v>
      </c>
      <c r="C13" s="93" t="s">
        <v>45</v>
      </c>
      <c r="D13" s="93" t="s">
        <v>84</v>
      </c>
      <c r="E13" s="93">
        <v>142.80000000000001</v>
      </c>
      <c r="F13" s="93">
        <v>165.3</v>
      </c>
      <c r="G13" s="93">
        <v>149.5</v>
      </c>
      <c r="H13" s="93">
        <v>148.69999999999999</v>
      </c>
      <c r="I13" s="93">
        <v>127.5</v>
      </c>
      <c r="J13" s="93">
        <v>144.30000000000001</v>
      </c>
      <c r="K13" s="93">
        <v>209.5</v>
      </c>
      <c r="L13" s="93">
        <v>138.80000000000001</v>
      </c>
      <c r="M13" s="93">
        <v>113.6</v>
      </c>
      <c r="N13" s="93">
        <v>149.1</v>
      </c>
      <c r="O13" s="93">
        <v>158.30000000000001</v>
      </c>
      <c r="P13" s="93">
        <v>154.30000000000001</v>
      </c>
      <c r="Q13" s="93">
        <v>167.8</v>
      </c>
      <c r="R13" s="89">
        <v>93</v>
      </c>
      <c r="S13" s="93">
        <v>149.9</v>
      </c>
      <c r="T13" s="93">
        <v>151.19999999999999</v>
      </c>
      <c r="U13" s="93">
        <v>135</v>
      </c>
      <c r="V13" s="93">
        <v>154.80000000000001</v>
      </c>
      <c r="W13" s="90">
        <f t="shared" si="2"/>
        <v>151.49999999999997</v>
      </c>
      <c r="X13" s="91">
        <f t="shared" si="3"/>
        <v>-1.0154861640008714E-3</v>
      </c>
      <c r="Y13" s="90">
        <f t="shared" si="0"/>
        <v>132.27500000000001</v>
      </c>
      <c r="Z13" s="92">
        <f t="shared" si="4"/>
        <v>4.3470043470044762E-3</v>
      </c>
      <c r="AA13" s="90">
        <f t="shared" si="1"/>
        <v>154.80000000000001</v>
      </c>
      <c r="AB13" s="91">
        <f t="shared" si="5"/>
        <v>5.8139534883719455E-3</v>
      </c>
    </row>
    <row r="14" spans="1:28" ht="28.8" x14ac:dyDescent="0.55000000000000004">
      <c r="A14" s="88" t="s">
        <v>33</v>
      </c>
      <c r="B14" s="88">
        <v>2019</v>
      </c>
      <c r="C14" s="88" t="s">
        <v>45</v>
      </c>
      <c r="D14" s="88" t="s">
        <v>84</v>
      </c>
      <c r="E14" s="88">
        <v>144.9</v>
      </c>
      <c r="F14" s="88">
        <v>164.5</v>
      </c>
      <c r="G14" s="88">
        <v>153.69999999999999</v>
      </c>
      <c r="H14" s="88">
        <v>147.5</v>
      </c>
      <c r="I14" s="88">
        <v>122.7</v>
      </c>
      <c r="J14" s="88">
        <v>147.19999999999999</v>
      </c>
      <c r="K14" s="88">
        <v>231.5</v>
      </c>
      <c r="L14" s="88">
        <v>137.19999999999999</v>
      </c>
      <c r="M14" s="88">
        <v>114.7</v>
      </c>
      <c r="N14" s="88">
        <v>148</v>
      </c>
      <c r="O14" s="88">
        <v>157.69999999999999</v>
      </c>
      <c r="P14" s="88">
        <v>156.30000000000001</v>
      </c>
      <c r="Q14" s="88">
        <v>170.4</v>
      </c>
      <c r="R14" s="88">
        <v>152.80000000000001</v>
      </c>
      <c r="S14" s="88">
        <v>133.6</v>
      </c>
      <c r="T14" s="88">
        <v>139.80000000000001</v>
      </c>
      <c r="U14" s="88">
        <v>125.2</v>
      </c>
      <c r="V14" s="88">
        <v>143.19999999999999</v>
      </c>
      <c r="W14" s="90">
        <f t="shared" si="2"/>
        <v>153.56153846153848</v>
      </c>
      <c r="X14" s="91">
        <f t="shared" si="3"/>
        <v>-5.6103792015229819E-3</v>
      </c>
      <c r="Y14" s="90">
        <f t="shared" si="0"/>
        <v>137.85</v>
      </c>
      <c r="Z14" s="92">
        <f t="shared" si="4"/>
        <v>6.8915487849112592E-3</v>
      </c>
      <c r="AA14" s="90">
        <f t="shared" si="1"/>
        <v>143.19999999999999</v>
      </c>
      <c r="AB14" s="91">
        <f t="shared" si="5"/>
        <v>4.1899441340783718E-3</v>
      </c>
    </row>
    <row r="15" spans="1:28" ht="28.8" x14ac:dyDescent="0.55000000000000004">
      <c r="A15" s="93" t="s">
        <v>34</v>
      </c>
      <c r="B15" s="93">
        <v>2019</v>
      </c>
      <c r="C15" s="93" t="s">
        <v>45</v>
      </c>
      <c r="D15" s="93" t="s">
        <v>84</v>
      </c>
      <c r="E15" s="93">
        <v>143.5</v>
      </c>
      <c r="F15" s="93">
        <v>165</v>
      </c>
      <c r="G15" s="93">
        <v>151.1</v>
      </c>
      <c r="H15" s="93">
        <v>148.30000000000001</v>
      </c>
      <c r="I15" s="93">
        <v>125.7</v>
      </c>
      <c r="J15" s="93">
        <v>145.69999999999999</v>
      </c>
      <c r="K15" s="93">
        <v>217</v>
      </c>
      <c r="L15" s="93">
        <v>138.30000000000001</v>
      </c>
      <c r="M15" s="93">
        <v>114</v>
      </c>
      <c r="N15" s="93">
        <v>148.69999999999999</v>
      </c>
      <c r="O15" s="93">
        <v>158</v>
      </c>
      <c r="P15" s="93">
        <v>155</v>
      </c>
      <c r="Q15" s="93">
        <v>168.5</v>
      </c>
      <c r="R15" s="93">
        <v>152.80000000000001</v>
      </c>
      <c r="S15" s="93">
        <v>143.69999999999999</v>
      </c>
      <c r="T15" s="93">
        <v>145.80000000000001</v>
      </c>
      <c r="U15" s="93">
        <v>129.80000000000001</v>
      </c>
      <c r="V15" s="93">
        <v>150.4</v>
      </c>
      <c r="W15" s="90">
        <f t="shared" si="2"/>
        <v>152.21538461538464</v>
      </c>
      <c r="X15" s="91">
        <f t="shared" si="3"/>
        <v>-2.6783909440065172E-3</v>
      </c>
      <c r="Y15" s="90">
        <f t="shared" si="0"/>
        <v>143.02500000000001</v>
      </c>
      <c r="Z15" s="92">
        <f t="shared" si="4"/>
        <v>6.1178115714036006E-3</v>
      </c>
      <c r="AA15" s="90">
        <f t="shared" si="1"/>
        <v>150.4</v>
      </c>
      <c r="AB15" s="91">
        <f t="shared" si="5"/>
        <v>5.319148936170099E-3</v>
      </c>
    </row>
    <row r="16" spans="1:28" ht="28.8" x14ac:dyDescent="0.55000000000000004">
      <c r="A16" s="88" t="s">
        <v>30</v>
      </c>
      <c r="B16" s="88">
        <v>2020</v>
      </c>
      <c r="C16" s="88" t="s">
        <v>31</v>
      </c>
      <c r="D16" s="88" t="s">
        <v>85</v>
      </c>
      <c r="E16" s="88">
        <v>143.69999999999999</v>
      </c>
      <c r="F16" s="88">
        <v>167.3</v>
      </c>
      <c r="G16" s="88">
        <v>153.5</v>
      </c>
      <c r="H16" s="88">
        <v>150.5</v>
      </c>
      <c r="I16" s="88">
        <v>132</v>
      </c>
      <c r="J16" s="88">
        <v>142.19999999999999</v>
      </c>
      <c r="K16" s="88">
        <v>191.5</v>
      </c>
      <c r="L16" s="88">
        <v>141.1</v>
      </c>
      <c r="M16" s="88">
        <v>113.8</v>
      </c>
      <c r="N16" s="88">
        <v>151.6</v>
      </c>
      <c r="O16" s="88">
        <v>158.69999999999999</v>
      </c>
      <c r="P16" s="88">
        <v>153</v>
      </c>
      <c r="Q16" s="88">
        <v>168.6</v>
      </c>
      <c r="R16" s="89">
        <v>93</v>
      </c>
      <c r="S16" s="88">
        <v>150.4</v>
      </c>
      <c r="T16" s="88">
        <v>151.69999999999999</v>
      </c>
      <c r="U16" s="88">
        <v>136.30000000000001</v>
      </c>
      <c r="V16" s="88">
        <v>155.69999999999999</v>
      </c>
      <c r="W16" s="90">
        <f t="shared" si="2"/>
        <v>151.34615384615384</v>
      </c>
      <c r="X16" s="91">
        <f t="shared" si="3"/>
        <v>8.2947903430749578E-2</v>
      </c>
      <c r="Y16" s="90">
        <f t="shared" si="0"/>
        <v>132.85000000000002</v>
      </c>
      <c r="Z16" s="92">
        <f t="shared" si="4"/>
        <v>1.9006398193451086E-2</v>
      </c>
      <c r="AA16" s="90">
        <f t="shared" si="1"/>
        <v>155.69999999999999</v>
      </c>
      <c r="AB16" s="91">
        <f t="shared" si="5"/>
        <v>3.7893384714194005E-2</v>
      </c>
    </row>
    <row r="17" spans="1:28" ht="28.8" x14ac:dyDescent="0.55000000000000004">
      <c r="A17" s="93" t="s">
        <v>33</v>
      </c>
      <c r="B17" s="93">
        <v>2020</v>
      </c>
      <c r="C17" s="93" t="s">
        <v>31</v>
      </c>
      <c r="D17" s="93" t="s">
        <v>85</v>
      </c>
      <c r="E17" s="93">
        <v>145.6</v>
      </c>
      <c r="F17" s="93">
        <v>167.6</v>
      </c>
      <c r="G17" s="93">
        <v>157</v>
      </c>
      <c r="H17" s="93">
        <v>149.30000000000001</v>
      </c>
      <c r="I17" s="93">
        <v>126.3</v>
      </c>
      <c r="J17" s="93">
        <v>144.4</v>
      </c>
      <c r="K17" s="93">
        <v>207.8</v>
      </c>
      <c r="L17" s="93">
        <v>139.1</v>
      </c>
      <c r="M17" s="93">
        <v>114.8</v>
      </c>
      <c r="N17" s="93">
        <v>149.5</v>
      </c>
      <c r="O17" s="93">
        <v>158.5</v>
      </c>
      <c r="P17" s="93">
        <v>154.4</v>
      </c>
      <c r="Q17" s="93">
        <v>170.8</v>
      </c>
      <c r="R17" s="93">
        <v>153.9</v>
      </c>
      <c r="S17" s="93">
        <v>135.1</v>
      </c>
      <c r="T17" s="93">
        <v>140.1</v>
      </c>
      <c r="U17" s="93">
        <v>126.1</v>
      </c>
      <c r="V17" s="93">
        <v>143.80000000000001</v>
      </c>
      <c r="W17" s="90">
        <f t="shared" si="2"/>
        <v>152.69999999999999</v>
      </c>
      <c r="X17" s="91">
        <f t="shared" si="3"/>
        <v>9.4302554027505148E-2</v>
      </c>
      <c r="Y17" s="90">
        <f t="shared" si="0"/>
        <v>138.80000000000001</v>
      </c>
      <c r="Z17" s="92">
        <f t="shared" si="4"/>
        <v>3.9805475504322597E-2</v>
      </c>
      <c r="AA17" s="90">
        <f t="shared" si="1"/>
        <v>143.80000000000001</v>
      </c>
      <c r="AB17" s="91">
        <f t="shared" si="5"/>
        <v>6.3282336578581316E-2</v>
      </c>
    </row>
    <row r="18" spans="1:28" ht="28.8" x14ac:dyDescent="0.55000000000000004">
      <c r="A18" s="88" t="s">
        <v>34</v>
      </c>
      <c r="B18" s="88">
        <v>2020</v>
      </c>
      <c r="C18" s="88" t="s">
        <v>31</v>
      </c>
      <c r="D18" s="88" t="s">
        <v>85</v>
      </c>
      <c r="E18" s="88">
        <v>144.30000000000001</v>
      </c>
      <c r="F18" s="88">
        <v>167.4</v>
      </c>
      <c r="G18" s="88">
        <v>154.9</v>
      </c>
      <c r="H18" s="88">
        <v>150.1</v>
      </c>
      <c r="I18" s="88">
        <v>129.9</v>
      </c>
      <c r="J18" s="88">
        <v>143.19999999999999</v>
      </c>
      <c r="K18" s="88">
        <v>197</v>
      </c>
      <c r="L18" s="88">
        <v>140.4</v>
      </c>
      <c r="M18" s="88">
        <v>114.1</v>
      </c>
      <c r="N18" s="88">
        <v>150.9</v>
      </c>
      <c r="O18" s="88">
        <v>158.6</v>
      </c>
      <c r="P18" s="88">
        <v>153.5</v>
      </c>
      <c r="Q18" s="88">
        <v>169.2</v>
      </c>
      <c r="R18" s="88">
        <v>153.9</v>
      </c>
      <c r="S18" s="88">
        <v>144.6</v>
      </c>
      <c r="T18" s="88">
        <v>146.19999999999999</v>
      </c>
      <c r="U18" s="88">
        <v>130.9</v>
      </c>
      <c r="V18" s="88">
        <v>151.19999999999999</v>
      </c>
      <c r="W18" s="90">
        <f t="shared" si="2"/>
        <v>151.80769230769232</v>
      </c>
      <c r="X18" s="91">
        <f t="shared" si="3"/>
        <v>8.7053458322776736E-2</v>
      </c>
      <c r="Y18" s="90">
        <f t="shared" si="0"/>
        <v>143.9</v>
      </c>
      <c r="Z18" s="92">
        <f t="shared" si="4"/>
        <v>3.0924252953439809E-2</v>
      </c>
      <c r="AA18" s="90">
        <f t="shared" si="1"/>
        <v>151.19999999999999</v>
      </c>
      <c r="AB18" s="91">
        <f t="shared" si="5"/>
        <v>4.6957671957672115E-2</v>
      </c>
    </row>
    <row r="19" spans="1:28" ht="28.8" x14ac:dyDescent="0.55000000000000004">
      <c r="A19" s="93" t="s">
        <v>30</v>
      </c>
      <c r="B19" s="93">
        <v>2020</v>
      </c>
      <c r="C19" s="93" t="s">
        <v>45</v>
      </c>
      <c r="D19" s="93" t="s">
        <v>85</v>
      </c>
      <c r="E19" s="93">
        <v>144.6</v>
      </c>
      <c r="F19" s="93">
        <v>188.5</v>
      </c>
      <c r="G19" s="93">
        <v>173.4</v>
      </c>
      <c r="H19" s="93">
        <v>154</v>
      </c>
      <c r="I19" s="93">
        <v>150</v>
      </c>
      <c r="J19" s="93">
        <v>145.9</v>
      </c>
      <c r="K19" s="93">
        <v>225.2</v>
      </c>
      <c r="L19" s="93">
        <v>159.5</v>
      </c>
      <c r="M19" s="93">
        <v>114.4</v>
      </c>
      <c r="N19" s="93">
        <v>163.5</v>
      </c>
      <c r="O19" s="93">
        <v>163.6</v>
      </c>
      <c r="P19" s="93">
        <v>164.5</v>
      </c>
      <c r="Q19" s="93">
        <v>183.6</v>
      </c>
      <c r="R19" s="89">
        <v>93</v>
      </c>
      <c r="S19" s="93">
        <v>148.69999999999999</v>
      </c>
      <c r="T19" s="93">
        <v>153.4</v>
      </c>
      <c r="U19" s="93">
        <v>146.4</v>
      </c>
      <c r="V19" s="93">
        <v>161.6</v>
      </c>
      <c r="W19" s="90">
        <f t="shared" si="2"/>
        <v>163.89999999999998</v>
      </c>
      <c r="X19" s="91">
        <f t="shared" si="3"/>
        <v>-1.7130520486225095E-2</v>
      </c>
      <c r="Y19" s="90">
        <f t="shared" si="0"/>
        <v>135.375</v>
      </c>
      <c r="Z19" s="92">
        <f t="shared" si="4"/>
        <v>7.0175438596490388E-3</v>
      </c>
      <c r="AA19" s="90">
        <f t="shared" si="1"/>
        <v>161.6</v>
      </c>
      <c r="AB19" s="91">
        <f t="shared" si="5"/>
        <v>5.5693069306931046E-3</v>
      </c>
    </row>
    <row r="20" spans="1:28" ht="28.8" x14ac:dyDescent="0.55000000000000004">
      <c r="A20" s="88" t="s">
        <v>33</v>
      </c>
      <c r="B20" s="88">
        <v>2020</v>
      </c>
      <c r="C20" s="88" t="s">
        <v>45</v>
      </c>
      <c r="D20" s="88" t="s">
        <v>85</v>
      </c>
      <c r="E20" s="88">
        <v>149</v>
      </c>
      <c r="F20" s="88">
        <v>195.7</v>
      </c>
      <c r="G20" s="88">
        <v>178.3</v>
      </c>
      <c r="H20" s="88">
        <v>154.19999999999999</v>
      </c>
      <c r="I20" s="88">
        <v>140.69999999999999</v>
      </c>
      <c r="J20" s="88">
        <v>149.69999999999999</v>
      </c>
      <c r="K20" s="88">
        <v>240.9</v>
      </c>
      <c r="L20" s="88">
        <v>161.5</v>
      </c>
      <c r="M20" s="88">
        <v>117.1</v>
      </c>
      <c r="N20" s="88">
        <v>161.9</v>
      </c>
      <c r="O20" s="88">
        <v>166.1</v>
      </c>
      <c r="P20" s="88">
        <v>167</v>
      </c>
      <c r="Q20" s="88">
        <v>190.2</v>
      </c>
      <c r="R20" s="88">
        <v>158.4</v>
      </c>
      <c r="S20" s="88">
        <v>137.9</v>
      </c>
      <c r="T20" s="88">
        <v>145.5</v>
      </c>
      <c r="U20" s="88">
        <v>135.5</v>
      </c>
      <c r="V20" s="88">
        <v>152.9</v>
      </c>
      <c r="W20" s="90">
        <f t="shared" si="2"/>
        <v>167.10000000000002</v>
      </c>
      <c r="X20" s="91">
        <f t="shared" si="3"/>
        <v>-1.3534042259356456E-2</v>
      </c>
      <c r="Y20" s="90">
        <f t="shared" si="0"/>
        <v>144.32499999999999</v>
      </c>
      <c r="Z20" s="92">
        <f t="shared" si="4"/>
        <v>1.0219989606790389E-2</v>
      </c>
      <c r="AA20" s="90">
        <f t="shared" si="1"/>
        <v>152.9</v>
      </c>
      <c r="AB20" s="91">
        <f t="shared" si="5"/>
        <v>7.848266841072522E-3</v>
      </c>
    </row>
    <row r="21" spans="1:28" ht="28.8" x14ac:dyDescent="0.55000000000000004">
      <c r="A21" s="93" t="s">
        <v>34</v>
      </c>
      <c r="B21" s="93">
        <v>2020</v>
      </c>
      <c r="C21" s="93" t="s">
        <v>45</v>
      </c>
      <c r="D21" s="93" t="s">
        <v>85</v>
      </c>
      <c r="E21" s="93">
        <v>146</v>
      </c>
      <c r="F21" s="93">
        <v>191</v>
      </c>
      <c r="G21" s="93">
        <v>175.3</v>
      </c>
      <c r="H21" s="93">
        <v>154.1</v>
      </c>
      <c r="I21" s="93">
        <v>146.6</v>
      </c>
      <c r="J21" s="93">
        <v>147.69999999999999</v>
      </c>
      <c r="K21" s="93">
        <v>230.5</v>
      </c>
      <c r="L21" s="93">
        <v>160.19999999999999</v>
      </c>
      <c r="M21" s="93">
        <v>115.3</v>
      </c>
      <c r="N21" s="93">
        <v>163</v>
      </c>
      <c r="O21" s="93">
        <v>164.8</v>
      </c>
      <c r="P21" s="93">
        <v>165.4</v>
      </c>
      <c r="Q21" s="93">
        <v>185.4</v>
      </c>
      <c r="R21" s="93">
        <v>158.4</v>
      </c>
      <c r="S21" s="93">
        <v>144.6</v>
      </c>
      <c r="T21" s="93">
        <v>149.69999999999999</v>
      </c>
      <c r="U21" s="93">
        <v>140.69999999999999</v>
      </c>
      <c r="V21" s="93">
        <v>158.30000000000001</v>
      </c>
      <c r="W21" s="90">
        <f t="shared" si="2"/>
        <v>165.02307692307693</v>
      </c>
      <c r="X21" s="91">
        <f t="shared" si="3"/>
        <v>-1.5895212790752046E-2</v>
      </c>
      <c r="Y21" s="90">
        <f t="shared" si="0"/>
        <v>148.35</v>
      </c>
      <c r="Z21" s="92">
        <f t="shared" si="4"/>
        <v>6.9093360296596275E-3</v>
      </c>
      <c r="AA21" s="90">
        <f t="shared" si="1"/>
        <v>158.30000000000001</v>
      </c>
      <c r="AB21" s="91">
        <f t="shared" si="5"/>
        <v>6.3171193935565376E-3</v>
      </c>
    </row>
    <row r="22" spans="1:28" ht="28.8" x14ac:dyDescent="0.55000000000000004">
      <c r="A22" s="88" t="s">
        <v>30</v>
      </c>
      <c r="B22" s="88">
        <v>2021</v>
      </c>
      <c r="C22" s="88" t="s">
        <v>31</v>
      </c>
      <c r="D22" s="88" t="s">
        <v>85</v>
      </c>
      <c r="E22" s="88">
        <v>143.4</v>
      </c>
      <c r="F22" s="88">
        <v>187.5</v>
      </c>
      <c r="G22" s="88">
        <v>173.4</v>
      </c>
      <c r="H22" s="88">
        <v>154</v>
      </c>
      <c r="I22" s="88">
        <v>154.80000000000001</v>
      </c>
      <c r="J22" s="88">
        <v>147</v>
      </c>
      <c r="K22" s="88">
        <v>187.8</v>
      </c>
      <c r="L22" s="88">
        <v>159.5</v>
      </c>
      <c r="M22" s="88">
        <v>113.8</v>
      </c>
      <c r="N22" s="88">
        <v>164.5</v>
      </c>
      <c r="O22" s="88">
        <v>164.3</v>
      </c>
      <c r="P22" s="88">
        <v>159.6</v>
      </c>
      <c r="Q22" s="88">
        <v>184.6</v>
      </c>
      <c r="R22" s="89">
        <v>93</v>
      </c>
      <c r="S22" s="88">
        <v>150.9</v>
      </c>
      <c r="T22" s="88">
        <v>153.9</v>
      </c>
      <c r="U22" s="88">
        <v>147.5</v>
      </c>
      <c r="V22" s="88">
        <v>162.5</v>
      </c>
      <c r="W22" s="90">
        <f t="shared" si="2"/>
        <v>161.09230769230768</v>
      </c>
      <c r="X22" s="91">
        <f t="shared" si="3"/>
        <v>4.5411135517142501E-2</v>
      </c>
      <c r="Y22" s="90">
        <f t="shared" si="0"/>
        <v>136.32499999999999</v>
      </c>
      <c r="Z22" s="92">
        <f t="shared" si="4"/>
        <v>6.8402714102329121E-2</v>
      </c>
      <c r="AA22" s="90">
        <f t="shared" si="1"/>
        <v>162.5</v>
      </c>
      <c r="AB22" s="91">
        <f t="shared" si="5"/>
        <v>7.0769230769230765E-2</v>
      </c>
    </row>
    <row r="23" spans="1:28" ht="28.8" x14ac:dyDescent="0.55000000000000004">
      <c r="A23" s="93" t="s">
        <v>33</v>
      </c>
      <c r="B23" s="93">
        <v>2021</v>
      </c>
      <c r="C23" s="93" t="s">
        <v>31</v>
      </c>
      <c r="D23" s="93" t="s">
        <v>85</v>
      </c>
      <c r="E23" s="93">
        <v>148</v>
      </c>
      <c r="F23" s="93">
        <v>194.8</v>
      </c>
      <c r="G23" s="93">
        <v>178.4</v>
      </c>
      <c r="H23" s="93">
        <v>154.4</v>
      </c>
      <c r="I23" s="93">
        <v>144.1</v>
      </c>
      <c r="J23" s="93">
        <v>152.6</v>
      </c>
      <c r="K23" s="93">
        <v>206.8</v>
      </c>
      <c r="L23" s="93">
        <v>162.1</v>
      </c>
      <c r="M23" s="93">
        <v>116.3</v>
      </c>
      <c r="N23" s="93">
        <v>163</v>
      </c>
      <c r="O23" s="93">
        <v>167.2</v>
      </c>
      <c r="P23" s="93">
        <v>163.4</v>
      </c>
      <c r="Q23" s="93">
        <v>191.8</v>
      </c>
      <c r="R23" s="93">
        <v>157.69999999999999</v>
      </c>
      <c r="S23" s="93">
        <v>142.9</v>
      </c>
      <c r="T23" s="93">
        <v>145.69999999999999</v>
      </c>
      <c r="U23" s="93">
        <v>136.9</v>
      </c>
      <c r="V23" s="93">
        <v>154.1</v>
      </c>
      <c r="W23" s="90">
        <f t="shared" si="2"/>
        <v>164.83846153846156</v>
      </c>
      <c r="X23" s="91">
        <f t="shared" si="3"/>
        <v>4.8392365486023575E-2</v>
      </c>
      <c r="Y23" s="90">
        <f t="shared" si="0"/>
        <v>145.80000000000001</v>
      </c>
      <c r="Z23" s="92">
        <f t="shared" si="4"/>
        <v>8.5219478737997331E-2</v>
      </c>
      <c r="AA23" s="90">
        <f t="shared" si="1"/>
        <v>154.1</v>
      </c>
      <c r="AB23" s="91">
        <f t="shared" si="5"/>
        <v>7.1382219338092148E-2</v>
      </c>
    </row>
    <row r="24" spans="1:28" ht="28.8" x14ac:dyDescent="0.55000000000000004">
      <c r="A24" s="88" t="s">
        <v>34</v>
      </c>
      <c r="B24" s="88">
        <v>2021</v>
      </c>
      <c r="C24" s="88" t="s">
        <v>31</v>
      </c>
      <c r="D24" s="88" t="s">
        <v>85</v>
      </c>
      <c r="E24" s="88">
        <v>144.9</v>
      </c>
      <c r="F24" s="88">
        <v>190.1</v>
      </c>
      <c r="G24" s="88">
        <v>175.3</v>
      </c>
      <c r="H24" s="88">
        <v>154.1</v>
      </c>
      <c r="I24" s="88">
        <v>150.9</v>
      </c>
      <c r="J24" s="88">
        <v>149.6</v>
      </c>
      <c r="K24" s="88">
        <v>194.2</v>
      </c>
      <c r="L24" s="88">
        <v>160.4</v>
      </c>
      <c r="M24" s="88">
        <v>114.6</v>
      </c>
      <c r="N24" s="88">
        <v>164</v>
      </c>
      <c r="O24" s="88">
        <v>165.6</v>
      </c>
      <c r="P24" s="88">
        <v>161</v>
      </c>
      <c r="Q24" s="88">
        <v>186.5</v>
      </c>
      <c r="R24" s="88">
        <v>157.69999999999999</v>
      </c>
      <c r="S24" s="88">
        <v>147.9</v>
      </c>
      <c r="T24" s="88">
        <v>150</v>
      </c>
      <c r="U24" s="88">
        <v>141.9</v>
      </c>
      <c r="V24" s="88">
        <v>159.30000000000001</v>
      </c>
      <c r="W24" s="90">
        <f t="shared" si="2"/>
        <v>162.39999999999998</v>
      </c>
      <c r="X24" s="91">
        <f t="shared" si="3"/>
        <v>4.6371731716559353E-2</v>
      </c>
      <c r="Y24" s="90">
        <f t="shared" si="0"/>
        <v>149.375</v>
      </c>
      <c r="Z24" s="92">
        <f t="shared" si="4"/>
        <v>7.6820083682008336E-2</v>
      </c>
      <c r="AA24" s="90">
        <f t="shared" si="1"/>
        <v>159.30000000000001</v>
      </c>
      <c r="AB24" s="91">
        <f t="shared" si="5"/>
        <v>7.0935342121782693E-2</v>
      </c>
    </row>
    <row r="25" spans="1:28" ht="28.8" x14ac:dyDescent="0.55000000000000004">
      <c r="A25" s="93" t="s">
        <v>30</v>
      </c>
      <c r="B25" s="93">
        <v>2021</v>
      </c>
      <c r="C25" s="93" t="s">
        <v>45</v>
      </c>
      <c r="D25" s="93" t="s">
        <v>85</v>
      </c>
      <c r="E25" s="93">
        <v>147.4</v>
      </c>
      <c r="F25" s="93">
        <v>197</v>
      </c>
      <c r="G25" s="93">
        <v>176.5</v>
      </c>
      <c r="H25" s="93">
        <v>159.80000000000001</v>
      </c>
      <c r="I25" s="93">
        <v>195.8</v>
      </c>
      <c r="J25" s="93">
        <v>152</v>
      </c>
      <c r="K25" s="93">
        <v>172.3</v>
      </c>
      <c r="L25" s="93">
        <v>164.5</v>
      </c>
      <c r="M25" s="93">
        <v>120.6</v>
      </c>
      <c r="N25" s="93">
        <v>171.7</v>
      </c>
      <c r="O25" s="93">
        <v>175.1</v>
      </c>
      <c r="P25" s="93">
        <v>165.8</v>
      </c>
      <c r="Q25" s="93">
        <v>190.8</v>
      </c>
      <c r="R25" s="89">
        <v>93</v>
      </c>
      <c r="S25" s="93">
        <v>165.6</v>
      </c>
      <c r="T25" s="93">
        <v>163.9</v>
      </c>
      <c r="U25" s="93">
        <v>160.1</v>
      </c>
      <c r="V25" s="93">
        <v>174</v>
      </c>
      <c r="W25" s="90">
        <f t="shared" si="2"/>
        <v>168.40769230769229</v>
      </c>
      <c r="X25" s="91">
        <f t="shared" si="3"/>
        <v>-7.0342118485361435E-3</v>
      </c>
      <c r="Y25" s="90">
        <f t="shared" si="0"/>
        <v>145.65</v>
      </c>
      <c r="Z25" s="92">
        <f t="shared" si="4"/>
        <v>3.2612427051149626E-3</v>
      </c>
      <c r="AA25" s="90">
        <f t="shared" si="1"/>
        <v>174</v>
      </c>
      <c r="AB25" s="91">
        <f t="shared" si="5"/>
        <v>4.0229885057470613E-3</v>
      </c>
    </row>
    <row r="26" spans="1:28" ht="28.8" x14ac:dyDescent="0.55000000000000004">
      <c r="A26" s="88" t="s">
        <v>33</v>
      </c>
      <c r="B26" s="88">
        <v>2021</v>
      </c>
      <c r="C26" s="88" t="s">
        <v>45</v>
      </c>
      <c r="D26" s="88" t="s">
        <v>85</v>
      </c>
      <c r="E26" s="88">
        <v>151.6</v>
      </c>
      <c r="F26" s="88">
        <v>202.2</v>
      </c>
      <c r="G26" s="88">
        <v>180</v>
      </c>
      <c r="H26" s="88">
        <v>160</v>
      </c>
      <c r="I26" s="88">
        <v>173.5</v>
      </c>
      <c r="J26" s="88">
        <v>158.30000000000001</v>
      </c>
      <c r="K26" s="88">
        <v>219.5</v>
      </c>
      <c r="L26" s="88">
        <v>164.2</v>
      </c>
      <c r="M26" s="88">
        <v>121.9</v>
      </c>
      <c r="N26" s="88">
        <v>168.2</v>
      </c>
      <c r="O26" s="88">
        <v>178.2</v>
      </c>
      <c r="P26" s="88">
        <v>172.2</v>
      </c>
      <c r="Q26" s="88">
        <v>196.8</v>
      </c>
      <c r="R26" s="88">
        <v>163.4</v>
      </c>
      <c r="S26" s="88">
        <v>161.69999999999999</v>
      </c>
      <c r="T26" s="88">
        <v>156</v>
      </c>
      <c r="U26" s="88">
        <v>151.80000000000001</v>
      </c>
      <c r="V26" s="88">
        <v>165.1</v>
      </c>
      <c r="W26" s="90">
        <f t="shared" si="2"/>
        <v>172.81538461538463</v>
      </c>
      <c r="X26" s="91">
        <f t="shared" si="3"/>
        <v>-8.9468530223451009E-3</v>
      </c>
      <c r="Y26" s="90">
        <f t="shared" si="0"/>
        <v>158.22500000000002</v>
      </c>
      <c r="Z26" s="92">
        <f t="shared" si="4"/>
        <v>4.2660767893821002E-3</v>
      </c>
      <c r="AA26" s="90">
        <f t="shared" si="1"/>
        <v>165.1</v>
      </c>
      <c r="AB26" s="91">
        <f t="shared" si="5"/>
        <v>6.0569351907934586E-3</v>
      </c>
    </row>
    <row r="27" spans="1:28" ht="28.8" x14ac:dyDescent="0.55000000000000004">
      <c r="A27" s="93" t="s">
        <v>34</v>
      </c>
      <c r="B27" s="93">
        <v>2021</v>
      </c>
      <c r="C27" s="93" t="s">
        <v>45</v>
      </c>
      <c r="D27" s="93" t="s">
        <v>85</v>
      </c>
      <c r="E27" s="93">
        <v>148.69999999999999</v>
      </c>
      <c r="F27" s="93">
        <v>198.8</v>
      </c>
      <c r="G27" s="93">
        <v>177.9</v>
      </c>
      <c r="H27" s="93">
        <v>159.9</v>
      </c>
      <c r="I27" s="93">
        <v>187.6</v>
      </c>
      <c r="J27" s="93">
        <v>154.9</v>
      </c>
      <c r="K27" s="93">
        <v>188.3</v>
      </c>
      <c r="L27" s="93">
        <v>164.4</v>
      </c>
      <c r="M27" s="93">
        <v>121</v>
      </c>
      <c r="N27" s="93">
        <v>170.5</v>
      </c>
      <c r="O27" s="93">
        <v>176.5</v>
      </c>
      <c r="P27" s="93">
        <v>168.2</v>
      </c>
      <c r="Q27" s="93">
        <v>192.4</v>
      </c>
      <c r="R27" s="93">
        <v>163.4</v>
      </c>
      <c r="S27" s="93">
        <v>164.1</v>
      </c>
      <c r="T27" s="93">
        <v>160.19999999999999</v>
      </c>
      <c r="U27" s="93">
        <v>155.69999999999999</v>
      </c>
      <c r="V27" s="93">
        <v>170.6</v>
      </c>
      <c r="W27" s="90">
        <f t="shared" si="2"/>
        <v>169.93076923076922</v>
      </c>
      <c r="X27" s="91">
        <f t="shared" si="3"/>
        <v>-7.6954415825448387E-3</v>
      </c>
      <c r="Y27" s="90">
        <f t="shared" si="0"/>
        <v>160.85</v>
      </c>
      <c r="Z27" s="92">
        <f t="shared" si="4"/>
        <v>4.507304942492971E-3</v>
      </c>
      <c r="AA27" s="90">
        <f t="shared" si="1"/>
        <v>170.6</v>
      </c>
      <c r="AB27" s="91">
        <f t="shared" si="5"/>
        <v>4.6893317702228097E-3</v>
      </c>
    </row>
    <row r="28" spans="1:28" ht="28.8" x14ac:dyDescent="0.55000000000000004">
      <c r="A28" s="88" t="s">
        <v>30</v>
      </c>
      <c r="B28" s="88">
        <v>2022</v>
      </c>
      <c r="C28" s="88" t="s">
        <v>31</v>
      </c>
      <c r="D28" s="88" t="s">
        <v>85</v>
      </c>
      <c r="E28" s="88">
        <v>148.30000000000001</v>
      </c>
      <c r="F28" s="88">
        <v>196.9</v>
      </c>
      <c r="G28" s="88">
        <v>178</v>
      </c>
      <c r="H28" s="88">
        <v>160.5</v>
      </c>
      <c r="I28" s="88">
        <v>192.6</v>
      </c>
      <c r="J28" s="88">
        <v>151.19999999999999</v>
      </c>
      <c r="K28" s="88">
        <v>159.19999999999999</v>
      </c>
      <c r="L28" s="88">
        <v>164</v>
      </c>
      <c r="M28" s="88">
        <v>119.3</v>
      </c>
      <c r="N28" s="88">
        <v>173.3</v>
      </c>
      <c r="O28" s="88">
        <v>175.8</v>
      </c>
      <c r="P28" s="88">
        <v>164.1</v>
      </c>
      <c r="Q28" s="88">
        <v>190.7</v>
      </c>
      <c r="R28" s="89">
        <v>93</v>
      </c>
      <c r="S28" s="88">
        <v>165.8</v>
      </c>
      <c r="T28" s="88">
        <v>164.9</v>
      </c>
      <c r="U28" s="88">
        <v>160.80000000000001</v>
      </c>
      <c r="V28" s="88">
        <v>174.7</v>
      </c>
      <c r="W28" s="90">
        <f t="shared" si="2"/>
        <v>167.22307692307689</v>
      </c>
      <c r="X28" s="91">
        <f t="shared" si="3"/>
        <v>5.6258337550025697E-2</v>
      </c>
      <c r="Y28" s="90">
        <f t="shared" si="0"/>
        <v>146.125</v>
      </c>
      <c r="Z28" s="92">
        <f t="shared" si="4"/>
        <v>6.0735671514114631E-2</v>
      </c>
      <c r="AA28" s="90">
        <f t="shared" si="1"/>
        <v>174.7</v>
      </c>
      <c r="AB28" s="91">
        <f t="shared" si="5"/>
        <v>5.0372066399542142E-2</v>
      </c>
    </row>
    <row r="29" spans="1:28" ht="28.8" x14ac:dyDescent="0.55000000000000004">
      <c r="A29" s="93" t="s">
        <v>33</v>
      </c>
      <c r="B29" s="93">
        <v>2022</v>
      </c>
      <c r="C29" s="93" t="s">
        <v>31</v>
      </c>
      <c r="D29" s="93" t="s">
        <v>85</v>
      </c>
      <c r="E29" s="93">
        <v>152.19999999999999</v>
      </c>
      <c r="F29" s="93">
        <v>202.1</v>
      </c>
      <c r="G29" s="93">
        <v>180.1</v>
      </c>
      <c r="H29" s="93">
        <v>160.4</v>
      </c>
      <c r="I29" s="93">
        <v>171</v>
      </c>
      <c r="J29" s="93">
        <v>156.5</v>
      </c>
      <c r="K29" s="93">
        <v>203.6</v>
      </c>
      <c r="L29" s="93">
        <v>163.80000000000001</v>
      </c>
      <c r="M29" s="93">
        <v>121.3</v>
      </c>
      <c r="N29" s="93">
        <v>169.8</v>
      </c>
      <c r="O29" s="93">
        <v>179</v>
      </c>
      <c r="P29" s="93">
        <v>170.3</v>
      </c>
      <c r="Q29" s="93">
        <v>196.4</v>
      </c>
      <c r="R29" s="93">
        <v>164.5</v>
      </c>
      <c r="S29" s="93">
        <v>161.6</v>
      </c>
      <c r="T29" s="93">
        <v>156.80000000000001</v>
      </c>
      <c r="U29" s="93">
        <v>152.69999999999999</v>
      </c>
      <c r="V29" s="93">
        <v>166.1</v>
      </c>
      <c r="W29" s="90">
        <f t="shared" si="2"/>
        <v>171.26923076923075</v>
      </c>
      <c r="X29" s="91">
        <f t="shared" si="3"/>
        <v>4.8326970581630407E-2</v>
      </c>
      <c r="Y29" s="90">
        <f t="shared" si="0"/>
        <v>158.9</v>
      </c>
      <c r="Z29" s="92">
        <f t="shared" si="4"/>
        <v>6.6708621774700855E-2</v>
      </c>
      <c r="AA29" s="90">
        <f t="shared" si="1"/>
        <v>166.1</v>
      </c>
      <c r="AB29" s="91">
        <f t="shared" si="5"/>
        <v>6.6827212522576729E-2</v>
      </c>
    </row>
    <row r="30" spans="1:28" ht="28.8" x14ac:dyDescent="0.55000000000000004">
      <c r="A30" s="88" t="s">
        <v>34</v>
      </c>
      <c r="B30" s="88">
        <v>2022</v>
      </c>
      <c r="C30" s="88" t="s">
        <v>31</v>
      </c>
      <c r="D30" s="88" t="s">
        <v>85</v>
      </c>
      <c r="E30" s="88">
        <v>149.5</v>
      </c>
      <c r="F30" s="88">
        <v>198.7</v>
      </c>
      <c r="G30" s="88">
        <v>178.8</v>
      </c>
      <c r="H30" s="88">
        <v>160.5</v>
      </c>
      <c r="I30" s="88">
        <v>184.7</v>
      </c>
      <c r="J30" s="88">
        <v>153.69999999999999</v>
      </c>
      <c r="K30" s="88">
        <v>174.3</v>
      </c>
      <c r="L30" s="88">
        <v>163.9</v>
      </c>
      <c r="M30" s="88">
        <v>120</v>
      </c>
      <c r="N30" s="88">
        <v>172.1</v>
      </c>
      <c r="O30" s="88">
        <v>177.3</v>
      </c>
      <c r="P30" s="88">
        <v>166.4</v>
      </c>
      <c r="Q30" s="88">
        <v>192.2</v>
      </c>
      <c r="R30" s="88">
        <v>164.5</v>
      </c>
      <c r="S30" s="88">
        <v>164.2</v>
      </c>
      <c r="T30" s="88">
        <v>161.1</v>
      </c>
      <c r="U30" s="88">
        <v>156.5</v>
      </c>
      <c r="V30" s="88">
        <v>171.4</v>
      </c>
      <c r="W30" s="90">
        <f t="shared" si="2"/>
        <v>168.62307692307692</v>
      </c>
      <c r="X30" s="91">
        <f t="shared" si="3"/>
        <v>5.3647187628301694E-2</v>
      </c>
      <c r="Y30" s="90">
        <f t="shared" si="0"/>
        <v>161.57499999999999</v>
      </c>
      <c r="Z30" s="92">
        <f t="shared" si="4"/>
        <v>6.4830574036824976E-2</v>
      </c>
      <c r="AA30" s="90">
        <f t="shared" si="1"/>
        <v>171.4</v>
      </c>
      <c r="AB30" s="91">
        <f t="shared" si="5"/>
        <v>5.6592765460910084E-2</v>
      </c>
    </row>
    <row r="31" spans="1:28" ht="28.8" hidden="1" x14ac:dyDescent="0.55000000000000004">
      <c r="A31" s="84" t="s">
        <v>30</v>
      </c>
      <c r="B31" s="83">
        <v>2022</v>
      </c>
      <c r="C31" s="83" t="s">
        <v>45</v>
      </c>
      <c r="D31" s="83" t="s">
        <v>85</v>
      </c>
      <c r="E31" s="83">
        <v>168.8</v>
      </c>
      <c r="F31" s="83">
        <v>206.9</v>
      </c>
      <c r="G31" s="83">
        <v>189.1</v>
      </c>
      <c r="H31" s="83">
        <v>173.4</v>
      </c>
      <c r="I31" s="83">
        <v>193.9</v>
      </c>
      <c r="J31" s="83">
        <v>156.69999999999999</v>
      </c>
      <c r="K31" s="83">
        <v>150.19999999999999</v>
      </c>
      <c r="L31" s="83">
        <v>170.5</v>
      </c>
      <c r="M31" s="83">
        <v>121.2</v>
      </c>
      <c r="N31" s="83">
        <v>207.5</v>
      </c>
      <c r="O31" s="83">
        <v>187.7</v>
      </c>
      <c r="P31" s="83">
        <v>174.4</v>
      </c>
      <c r="Q31" s="83">
        <v>195.9</v>
      </c>
      <c r="R31" s="79">
        <v>93</v>
      </c>
      <c r="S31" s="83">
        <v>182.8</v>
      </c>
      <c r="T31" s="83">
        <v>176.4</v>
      </c>
      <c r="U31" s="83">
        <v>167.8</v>
      </c>
      <c r="V31" s="83">
        <v>183.5</v>
      </c>
      <c r="W31" s="80">
        <f t="shared" si="2"/>
        <v>176.63076923076926</v>
      </c>
      <c r="X31" s="81">
        <f t="shared" si="3"/>
        <v>-1</v>
      </c>
      <c r="Y31" s="80">
        <f t="shared" si="0"/>
        <v>155</v>
      </c>
      <c r="Z31" s="82">
        <f>(Y34-Y31)/Y31</f>
        <v>-1</v>
      </c>
      <c r="AA31" s="80">
        <f t="shared" si="1"/>
        <v>183.5</v>
      </c>
      <c r="AB31" s="81">
        <f>(AA34-AA31)/AA31</f>
        <v>-1</v>
      </c>
    </row>
    <row r="32" spans="1:28" ht="28.8" hidden="1" x14ac:dyDescent="0.55000000000000004">
      <c r="A32" s="85" t="s">
        <v>33</v>
      </c>
      <c r="B32" s="78">
        <v>2022</v>
      </c>
      <c r="C32" s="78" t="s">
        <v>45</v>
      </c>
      <c r="D32" s="78" t="s">
        <v>85</v>
      </c>
      <c r="E32" s="78">
        <v>170.2</v>
      </c>
      <c r="F32" s="78">
        <v>212.9</v>
      </c>
      <c r="G32" s="78">
        <v>191.9</v>
      </c>
      <c r="H32" s="78">
        <v>173.9</v>
      </c>
      <c r="I32" s="78">
        <v>179.1</v>
      </c>
      <c r="J32" s="78">
        <v>159.5</v>
      </c>
      <c r="K32" s="78">
        <v>178.7</v>
      </c>
      <c r="L32" s="78">
        <v>171.3</v>
      </c>
      <c r="M32" s="78">
        <v>123.1</v>
      </c>
      <c r="N32" s="78">
        <v>200.5</v>
      </c>
      <c r="O32" s="78">
        <v>193.3</v>
      </c>
      <c r="P32" s="78">
        <v>178.6</v>
      </c>
      <c r="Q32" s="78">
        <v>201.1</v>
      </c>
      <c r="R32" s="78">
        <v>170.7</v>
      </c>
      <c r="S32" s="78">
        <v>180.6</v>
      </c>
      <c r="T32" s="78">
        <v>167.3</v>
      </c>
      <c r="U32" s="78">
        <v>159.4</v>
      </c>
      <c r="V32" s="78">
        <v>177.2</v>
      </c>
      <c r="W32" s="80">
        <f t="shared" si="2"/>
        <v>179.54615384615383</v>
      </c>
      <c r="X32" s="81">
        <f t="shared" si="3"/>
        <v>-1</v>
      </c>
      <c r="Y32" s="80">
        <f t="shared" si="0"/>
        <v>169.49999999999997</v>
      </c>
      <c r="Z32" s="82" t="e">
        <f>(#REF!-Y32)/Y32</f>
        <v>#REF!</v>
      </c>
      <c r="AA32" s="80">
        <f t="shared" si="1"/>
        <v>177.2</v>
      </c>
      <c r="AB32" s="81" t="e">
        <f>(#REF!-AA32)/AA32</f>
        <v>#REF!</v>
      </c>
    </row>
    <row r="33" spans="1:33" ht="28.8" hidden="1" x14ac:dyDescent="0.55000000000000004">
      <c r="A33" s="84" t="s">
        <v>34</v>
      </c>
      <c r="B33" s="83">
        <v>2022</v>
      </c>
      <c r="C33" s="83" t="s">
        <v>45</v>
      </c>
      <c r="D33" s="83" t="s">
        <v>85</v>
      </c>
      <c r="E33" s="83">
        <v>169.2</v>
      </c>
      <c r="F33" s="83">
        <v>209</v>
      </c>
      <c r="G33" s="83">
        <v>190.2</v>
      </c>
      <c r="H33" s="83">
        <v>173.6</v>
      </c>
      <c r="I33" s="83">
        <v>188.5</v>
      </c>
      <c r="J33" s="83">
        <v>158</v>
      </c>
      <c r="K33" s="83">
        <v>159.9</v>
      </c>
      <c r="L33" s="83">
        <v>170.8</v>
      </c>
      <c r="M33" s="83">
        <v>121.8</v>
      </c>
      <c r="N33" s="83">
        <v>205.2</v>
      </c>
      <c r="O33" s="83">
        <v>190.3</v>
      </c>
      <c r="P33" s="83">
        <v>175.9</v>
      </c>
      <c r="Q33" s="83">
        <v>197.3</v>
      </c>
      <c r="R33" s="83">
        <v>170.7</v>
      </c>
      <c r="S33" s="83">
        <v>182</v>
      </c>
      <c r="T33" s="83">
        <v>172.1</v>
      </c>
      <c r="U33" s="83">
        <v>163.4</v>
      </c>
      <c r="V33" s="83">
        <v>181.1</v>
      </c>
      <c r="W33" s="80">
        <f t="shared" si="2"/>
        <v>177.66923076923078</v>
      </c>
      <c r="X33" s="81">
        <f t="shared" si="3"/>
        <v>-1</v>
      </c>
      <c r="Y33" s="80">
        <f t="shared" si="0"/>
        <v>172.04999999999998</v>
      </c>
      <c r="Z33" s="82" t="e">
        <f>(#REF!-Y33)/Y33</f>
        <v>#REF!</v>
      </c>
      <c r="AA33" s="80">
        <f t="shared" si="1"/>
        <v>181.1</v>
      </c>
      <c r="AB33" s="81" t="e">
        <f>(#REF!-AA33)/AA33</f>
        <v>#REF!</v>
      </c>
    </row>
    <row r="34" spans="1:33" ht="28.8" x14ac:dyDescent="0.55000000000000004">
      <c r="A34" s="77"/>
      <c r="B34" s="77"/>
      <c r="C34" s="77"/>
      <c r="D34" s="77"/>
      <c r="E34" s="77"/>
      <c r="F34" s="77"/>
      <c r="G34" s="77"/>
      <c r="H34" s="77"/>
      <c r="I34" s="77"/>
      <c r="J34" s="77"/>
      <c r="K34" s="77"/>
      <c r="L34" s="77"/>
      <c r="M34" s="77"/>
      <c r="N34" s="77"/>
      <c r="O34" s="77"/>
      <c r="P34" s="77"/>
      <c r="Q34" s="77"/>
      <c r="R34" s="77"/>
      <c r="S34" s="77"/>
      <c r="T34" s="77"/>
      <c r="U34" s="77"/>
      <c r="V34" s="77"/>
      <c r="W34" s="77"/>
      <c r="X34" s="77"/>
      <c r="Y34" s="77"/>
      <c r="Z34" s="77"/>
      <c r="AA34" s="77"/>
      <c r="AB34" s="77"/>
    </row>
    <row r="41" spans="1:33" ht="28.8" x14ac:dyDescent="0.55000000000000004">
      <c r="AD41" s="60" t="s">
        <v>77</v>
      </c>
      <c r="AE41" s="61" t="s">
        <v>92</v>
      </c>
      <c r="AF41" s="61" t="s">
        <v>93</v>
      </c>
      <c r="AG41" s="61" t="s">
        <v>94</v>
      </c>
    </row>
    <row r="42" spans="1:33" ht="28.8" x14ac:dyDescent="0.55000000000000004">
      <c r="AD42" s="61">
        <v>2018</v>
      </c>
      <c r="AE42" s="94">
        <v>-4.1784285612447007E-2</v>
      </c>
      <c r="AF42" s="95">
        <v>0.15262118790306556</v>
      </c>
      <c r="AG42" s="94">
        <v>0.26939743890215162</v>
      </c>
    </row>
    <row r="43" spans="1:33" ht="28.8" x14ac:dyDescent="0.55000000000000004">
      <c r="AD43" s="61">
        <v>2019</v>
      </c>
      <c r="AE43" s="94">
        <v>0.41375493290206738</v>
      </c>
      <c r="AF43" s="95">
        <v>0.14098026029407271</v>
      </c>
      <c r="AG43" s="94">
        <v>0.13218088513288001</v>
      </c>
    </row>
    <row r="44" spans="1:33" ht="28.8" x14ac:dyDescent="0.55000000000000004">
      <c r="AD44" s="96">
        <v>2020</v>
      </c>
      <c r="AE44" s="97">
        <v>0.27767827983061089</v>
      </c>
      <c r="AF44" s="98">
        <v>0.14663085310803819</v>
      </c>
      <c r="AG44" s="97">
        <v>0.17638814384427107</v>
      </c>
    </row>
    <row r="45" spans="1:33" ht="28.8" x14ac:dyDescent="0.55000000000000004">
      <c r="AD45" s="61">
        <v>2021</v>
      </c>
      <c r="AE45" s="94">
        <v>0.14856503543897742</v>
      </c>
      <c r="AF45" s="95">
        <v>0.31220284019106487</v>
      </c>
      <c r="AG45" s="94">
        <v>0.23942076290321287</v>
      </c>
    </row>
    <row r="46" spans="1:33" ht="28.8" x14ac:dyDescent="0.55000000000000004">
      <c r="AD46" s="61">
        <v>2022</v>
      </c>
      <c r="AE46" s="94">
        <v>0.20178603744079127</v>
      </c>
      <c r="AF46" s="95">
        <v>0.24756485850375862</v>
      </c>
      <c r="AG46" s="94">
        <v>0.18261276921748437</v>
      </c>
    </row>
    <row r="47" spans="1:33" ht="28.8" x14ac:dyDescent="0.55000000000000004">
      <c r="AD47" s="61" t="s">
        <v>66</v>
      </c>
      <c r="AE47" s="94">
        <v>1</v>
      </c>
      <c r="AF47" s="95">
        <v>1</v>
      </c>
      <c r="AG47" s="94">
        <v>1</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389DD-385C-4035-B05B-5516FB18327F}">
  <dimension ref="A13:F41"/>
  <sheetViews>
    <sheetView showGridLines="0" topLeftCell="A25" zoomScale="56" workbookViewId="0">
      <selection activeCell="D15" sqref="D15"/>
    </sheetView>
  </sheetViews>
  <sheetFormatPr defaultRowHeight="14.4" x14ac:dyDescent="0.3"/>
  <cols>
    <col min="1" max="1" width="27" customWidth="1"/>
    <col min="2" max="2" width="18.21875" customWidth="1"/>
    <col min="3" max="3" width="18.44140625" customWidth="1"/>
    <col min="4" max="4" width="15" customWidth="1"/>
    <col min="5" max="5" width="35.6640625" bestFit="1" customWidth="1"/>
    <col min="6" max="6" width="31.88671875" bestFit="1" customWidth="1"/>
  </cols>
  <sheetData>
    <row r="13" spans="1:6" ht="31.2" x14ac:dyDescent="0.6">
      <c r="A13" s="115" t="s">
        <v>211</v>
      </c>
      <c r="B13" s="113"/>
      <c r="E13" s="112" t="s">
        <v>73</v>
      </c>
      <c r="F13" s="113"/>
    </row>
    <row r="14" spans="1:6" ht="31.2" x14ac:dyDescent="0.6">
      <c r="A14" s="116">
        <v>44166</v>
      </c>
      <c r="B14" s="117">
        <v>49.839816952380943</v>
      </c>
      <c r="E14" s="114" t="s">
        <v>249</v>
      </c>
      <c r="F14" s="113" t="s">
        <v>247</v>
      </c>
    </row>
    <row r="15" spans="1:6" ht="31.2" x14ac:dyDescent="0.6">
      <c r="A15" s="116">
        <v>44197</v>
      </c>
      <c r="B15" s="117">
        <v>54.794569624999994</v>
      </c>
      <c r="E15" s="54" t="s">
        <v>56</v>
      </c>
      <c r="F15" s="55">
        <v>3.9525493968312973E-2</v>
      </c>
    </row>
    <row r="16" spans="1:6" ht="31.2" x14ac:dyDescent="0.6">
      <c r="A16" s="116">
        <v>44228</v>
      </c>
      <c r="B16" s="117">
        <v>61.216117289473672</v>
      </c>
      <c r="E16" s="56" t="s">
        <v>50</v>
      </c>
      <c r="F16" s="57">
        <v>0.42312206430415111</v>
      </c>
    </row>
    <row r="17" spans="1:6" ht="31.2" x14ac:dyDescent="0.6">
      <c r="A17" s="116">
        <v>44256</v>
      </c>
      <c r="B17" s="117">
        <v>64.729496782608663</v>
      </c>
      <c r="E17" s="54" t="s">
        <v>241</v>
      </c>
      <c r="F17" s="55">
        <v>4.6489691079266975E-2</v>
      </c>
    </row>
    <row r="18" spans="1:6" ht="31.2" x14ac:dyDescent="0.6">
      <c r="A18" s="116">
        <v>44287</v>
      </c>
      <c r="B18" s="117">
        <v>63.396976500000008</v>
      </c>
      <c r="E18" s="54" t="s">
        <v>60</v>
      </c>
      <c r="F18" s="55">
        <v>4.3665827718119617E-2</v>
      </c>
    </row>
    <row r="19" spans="1:6" ht="31.2" x14ac:dyDescent="0.6">
      <c r="A19" s="116">
        <v>44317</v>
      </c>
      <c r="B19" s="117">
        <v>66.953084852941174</v>
      </c>
      <c r="E19" s="54" t="s">
        <v>58</v>
      </c>
      <c r="F19" s="55">
        <v>4.2751337773955685E-2</v>
      </c>
    </row>
    <row r="20" spans="1:6" ht="31.2" x14ac:dyDescent="0.6">
      <c r="A20" s="116">
        <v>44348</v>
      </c>
      <c r="B20" s="117">
        <v>71.982647477272721</v>
      </c>
      <c r="E20" s="54" t="s">
        <v>54</v>
      </c>
      <c r="F20" s="55">
        <v>4.174902977997446E-2</v>
      </c>
    </row>
    <row r="21" spans="1:6" ht="31.2" x14ac:dyDescent="0.6">
      <c r="A21" s="116">
        <v>44378</v>
      </c>
      <c r="B21" s="117">
        <v>73.539060523809511</v>
      </c>
      <c r="E21" s="54" t="s">
        <v>53</v>
      </c>
      <c r="F21" s="55">
        <v>0.26701535056106851</v>
      </c>
    </row>
    <row r="22" spans="1:6" ht="31.2" x14ac:dyDescent="0.6">
      <c r="A22" s="116">
        <v>44409</v>
      </c>
      <c r="B22" s="117">
        <v>69.804724424999989</v>
      </c>
      <c r="E22" s="54" t="s">
        <v>59</v>
      </c>
      <c r="F22" s="55">
        <v>4.4606591138753517E-2</v>
      </c>
    </row>
    <row r="23" spans="1:6" ht="31.2" x14ac:dyDescent="0.6">
      <c r="A23" s="116">
        <v>44440</v>
      </c>
      <c r="B23" s="117">
        <v>73.130738295454549</v>
      </c>
      <c r="E23" s="54" t="s">
        <v>55</v>
      </c>
      <c r="F23" s="55">
        <v>5.1074613676397394E-2</v>
      </c>
    </row>
    <row r="24" spans="1:6" ht="31.2" x14ac:dyDescent="0.6">
      <c r="A24" s="116">
        <v>44470</v>
      </c>
      <c r="B24" s="117">
        <v>82.107393785714294</v>
      </c>
      <c r="E24" s="54" t="s">
        <v>66</v>
      </c>
      <c r="F24" s="55">
        <v>1</v>
      </c>
    </row>
    <row r="25" spans="1:6" ht="31.2" x14ac:dyDescent="0.6">
      <c r="A25" s="116">
        <v>44501</v>
      </c>
      <c r="B25" s="117">
        <v>80.637301023809528</v>
      </c>
    </row>
    <row r="26" spans="1:6" ht="31.2" x14ac:dyDescent="0.6">
      <c r="A26" s="116">
        <v>44531</v>
      </c>
      <c r="B26" s="117">
        <v>73.298823523809531</v>
      </c>
    </row>
    <row r="27" spans="1:6" ht="31.2" x14ac:dyDescent="0.6">
      <c r="A27" s="116">
        <v>44562</v>
      </c>
      <c r="B27" s="117">
        <v>84.666318799999985</v>
      </c>
    </row>
    <row r="28" spans="1:6" ht="31.2" x14ac:dyDescent="0.6">
      <c r="A28" s="116">
        <v>44593</v>
      </c>
      <c r="B28" s="117">
        <v>94.067715194444446</v>
      </c>
    </row>
    <row r="29" spans="1:6" ht="31.2" x14ac:dyDescent="0.6">
      <c r="A29" s="116">
        <v>44621</v>
      </c>
      <c r="B29" s="117">
        <v>112.87479254347826</v>
      </c>
    </row>
    <row r="30" spans="1:6" ht="31.2" x14ac:dyDescent="0.6">
      <c r="A30" s="116">
        <v>44652</v>
      </c>
      <c r="B30" s="117">
        <v>102.96599786842103</v>
      </c>
    </row>
    <row r="31" spans="1:6" ht="31.2" x14ac:dyDescent="0.6">
      <c r="A31" s="116">
        <v>44682</v>
      </c>
      <c r="B31" s="117">
        <v>109.50503773684208</v>
      </c>
    </row>
    <row r="32" spans="1:6" ht="31.2" x14ac:dyDescent="0.6">
      <c r="A32" s="116">
        <v>44713</v>
      </c>
      <c r="B32" s="117">
        <v>116.01138504999999</v>
      </c>
    </row>
    <row r="33" spans="1:2" ht="31.2" x14ac:dyDescent="0.6">
      <c r="A33" s="116">
        <v>44743</v>
      </c>
      <c r="B33" s="117">
        <v>105.49124737500001</v>
      </c>
    </row>
    <row r="34" spans="1:2" ht="31.2" x14ac:dyDescent="0.6">
      <c r="A34" s="116">
        <v>44774</v>
      </c>
      <c r="B34" s="117">
        <v>97.404465428571427</v>
      </c>
    </row>
    <row r="35" spans="1:2" ht="31.2" x14ac:dyDescent="0.6">
      <c r="A35" s="116">
        <v>44805</v>
      </c>
      <c r="B35" s="117">
        <v>90.706344809523813</v>
      </c>
    </row>
    <row r="36" spans="1:2" ht="31.2" x14ac:dyDescent="0.6">
      <c r="A36" s="116">
        <v>44835</v>
      </c>
      <c r="B36" s="117">
        <v>91.698948700000003</v>
      </c>
    </row>
    <row r="37" spans="1:2" ht="31.2" x14ac:dyDescent="0.6">
      <c r="A37" s="116">
        <v>44866</v>
      </c>
      <c r="B37" s="117">
        <v>87.552266068181822</v>
      </c>
    </row>
    <row r="38" spans="1:2" ht="31.2" x14ac:dyDescent="0.6">
      <c r="A38" s="116">
        <v>44896</v>
      </c>
      <c r="B38" s="117">
        <v>78.100942275000008</v>
      </c>
    </row>
    <row r="39" spans="1:2" ht="31.2" x14ac:dyDescent="0.6">
      <c r="A39" s="116">
        <v>44927</v>
      </c>
      <c r="B39" s="117">
        <v>80.922269684210534</v>
      </c>
    </row>
    <row r="40" spans="1:2" ht="31.2" x14ac:dyDescent="0.6">
      <c r="A40" s="116">
        <v>44958</v>
      </c>
      <c r="B40" s="117">
        <v>82.278706675000009</v>
      </c>
    </row>
    <row r="41" spans="1:2" ht="31.2" x14ac:dyDescent="0.6">
      <c r="A41" s="116">
        <v>44986</v>
      </c>
      <c r="B41" s="117">
        <v>78.539480282608693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B57A8-59A9-47DF-83F4-40C089926E06}">
  <dimension ref="A6:CT48"/>
  <sheetViews>
    <sheetView showGridLines="0" zoomScale="61" workbookViewId="0">
      <selection activeCell="BP6" sqref="BP6"/>
    </sheetView>
  </sheetViews>
  <sheetFormatPr defaultRowHeight="14.4" x14ac:dyDescent="0.3"/>
  <cols>
    <col min="1" max="1" width="11.88671875" customWidth="1"/>
    <col min="2" max="2" width="14.33203125" customWidth="1"/>
    <col min="4" max="4" width="21.44140625" bestFit="1" customWidth="1"/>
    <col min="5" max="5" width="21.21875" bestFit="1" customWidth="1"/>
    <col min="6" max="6" width="16.33203125" bestFit="1" customWidth="1"/>
    <col min="7" max="7" width="18.109375" hidden="1" customWidth="1"/>
    <col min="8" max="8" width="11.88671875" hidden="1" customWidth="1"/>
    <col min="9" max="9" width="13.109375" hidden="1" customWidth="1"/>
    <col min="10" max="10" width="10.77734375" hidden="1" customWidth="1"/>
    <col min="11" max="15" width="10.33203125" hidden="1" customWidth="1"/>
    <col min="16" max="34" width="11.33203125" hidden="1" customWidth="1"/>
    <col min="35" max="35" width="11.5546875" customWidth="1"/>
    <col min="36" max="36" width="31.5546875" bestFit="1" customWidth="1"/>
    <col min="37" max="37" width="14.88671875" bestFit="1" customWidth="1"/>
    <col min="38" max="38" width="15" customWidth="1"/>
    <col min="39" max="39" width="16.21875" hidden="1" customWidth="1"/>
    <col min="40" max="40" width="13.77734375" hidden="1" customWidth="1"/>
    <col min="41" max="41" width="14.88671875" hidden="1" customWidth="1"/>
    <col min="42" max="42" width="12.6640625" hidden="1" customWidth="1"/>
    <col min="43" max="43" width="11.5546875" hidden="1" customWidth="1"/>
    <col min="44" max="44" width="10.88671875" hidden="1" customWidth="1"/>
    <col min="45" max="45" width="11.21875" hidden="1" customWidth="1"/>
    <col min="46" max="46" width="10.6640625" hidden="1" customWidth="1"/>
    <col min="47" max="47" width="13.109375" hidden="1" customWidth="1"/>
    <col min="48" max="48" width="16.88671875" hidden="1" customWidth="1"/>
    <col min="49" max="49" width="14.33203125" hidden="1" customWidth="1"/>
    <col min="50" max="51" width="16.21875" hidden="1" customWidth="1"/>
    <col min="52" max="52" width="13.77734375" hidden="1" customWidth="1"/>
    <col min="53" max="53" width="14.88671875" hidden="1" customWidth="1"/>
    <col min="54" max="54" width="12.6640625" hidden="1" customWidth="1"/>
    <col min="55" max="55" width="11.5546875" hidden="1" customWidth="1"/>
    <col min="56" max="56" width="10.88671875" hidden="1" customWidth="1"/>
    <col min="57" max="57" width="11.21875" hidden="1" customWidth="1"/>
    <col min="58" max="58" width="10.6640625" hidden="1" customWidth="1"/>
    <col min="59" max="59" width="13.109375" hidden="1" customWidth="1"/>
    <col min="60" max="60" width="16.88671875" hidden="1" customWidth="1"/>
    <col min="61" max="61" width="14.33203125" hidden="1" customWidth="1"/>
    <col min="62" max="63" width="16.21875" hidden="1" customWidth="1"/>
    <col min="64" max="64" width="13.77734375" hidden="1" customWidth="1"/>
    <col min="65" max="65" width="14.88671875" hidden="1" customWidth="1"/>
    <col min="66" max="66" width="12.6640625" hidden="1" customWidth="1"/>
    <col min="67" max="67" width="16.33203125" bestFit="1" customWidth="1"/>
    <col min="68" max="68" width="30.77734375" bestFit="1" customWidth="1"/>
    <col min="69" max="69" width="17.5546875" customWidth="1"/>
    <col min="70" max="70" width="15.109375" customWidth="1"/>
    <col min="71" max="71" width="16.21875" hidden="1" customWidth="1"/>
    <col min="72" max="72" width="13.77734375" hidden="1" customWidth="1"/>
    <col min="73" max="73" width="14.88671875" hidden="1" customWidth="1"/>
    <col min="74" max="74" width="12.6640625" hidden="1" customWidth="1"/>
    <col min="75" max="75" width="11.5546875" hidden="1" customWidth="1"/>
    <col min="76" max="76" width="10.88671875" hidden="1" customWidth="1"/>
    <col min="77" max="77" width="11.21875" hidden="1" customWidth="1"/>
    <col min="78" max="78" width="10.6640625" hidden="1" customWidth="1"/>
    <col min="79" max="79" width="13.109375" hidden="1" customWidth="1"/>
    <col min="80" max="80" width="16.88671875" hidden="1" customWidth="1"/>
    <col min="81" max="81" width="14.33203125" hidden="1" customWidth="1"/>
    <col min="82" max="83" width="16.21875" hidden="1" customWidth="1"/>
    <col min="84" max="84" width="13.77734375" hidden="1" customWidth="1"/>
    <col min="85" max="85" width="14.88671875" hidden="1" customWidth="1"/>
    <col min="86" max="86" width="12.6640625" hidden="1" customWidth="1"/>
    <col min="87" max="87" width="11.5546875" hidden="1" customWidth="1"/>
    <col min="88" max="88" width="10.88671875" hidden="1" customWidth="1"/>
    <col min="89" max="89" width="11.21875" hidden="1" customWidth="1"/>
    <col min="90" max="90" width="10.6640625" hidden="1" customWidth="1"/>
    <col min="91" max="91" width="13.109375" hidden="1" customWidth="1"/>
    <col min="92" max="92" width="16.88671875" hidden="1" customWidth="1"/>
    <col min="93" max="93" width="14.33203125" hidden="1" customWidth="1"/>
    <col min="94" max="95" width="16.21875" hidden="1" customWidth="1"/>
    <col min="96" max="96" width="13.77734375" hidden="1" customWidth="1"/>
    <col min="97" max="97" width="14.88671875" hidden="1" customWidth="1"/>
    <col min="98" max="98" width="2.6640625" hidden="1" customWidth="1"/>
    <col min="101" max="101" width="16.33203125" bestFit="1" customWidth="1"/>
    <col min="102" max="102" width="14.88671875" bestFit="1" customWidth="1"/>
  </cols>
  <sheetData>
    <row r="6" spans="1:98" x14ac:dyDescent="0.3">
      <c r="D6" s="111" t="s">
        <v>243</v>
      </c>
      <c r="AJ6" s="111" t="s">
        <v>244</v>
      </c>
      <c r="AK6" s="107"/>
      <c r="AL6" s="107"/>
      <c r="BP6" s="111" t="s">
        <v>248</v>
      </c>
    </row>
    <row r="7" spans="1:98" x14ac:dyDescent="0.3">
      <c r="A7" s="3" t="s">
        <v>211</v>
      </c>
      <c r="D7" t="s">
        <v>51</v>
      </c>
      <c r="E7" t="s">
        <v>52</v>
      </c>
      <c r="F7" t="s">
        <v>242</v>
      </c>
      <c r="G7" s="104" t="s">
        <v>240</v>
      </c>
      <c r="H7" t="s">
        <v>212</v>
      </c>
      <c r="I7" t="s">
        <v>213</v>
      </c>
      <c r="J7" t="s">
        <v>214</v>
      </c>
      <c r="K7" t="s">
        <v>215</v>
      </c>
      <c r="L7" t="s">
        <v>216</v>
      </c>
      <c r="M7" t="s">
        <v>217</v>
      </c>
      <c r="N7" t="s">
        <v>218</v>
      </c>
      <c r="O7" t="s">
        <v>219</v>
      </c>
      <c r="P7" t="s">
        <v>220</v>
      </c>
      <c r="Q7" t="s">
        <v>221</v>
      </c>
      <c r="R7" t="s">
        <v>222</v>
      </c>
      <c r="S7" t="s">
        <v>223</v>
      </c>
      <c r="T7" t="s">
        <v>224</v>
      </c>
      <c r="U7" t="s">
        <v>225</v>
      </c>
      <c r="V7" t="s">
        <v>226</v>
      </c>
      <c r="W7" t="s">
        <v>227</v>
      </c>
      <c r="X7" t="s">
        <v>228</v>
      </c>
      <c r="Y7" t="s">
        <v>229</v>
      </c>
      <c r="Z7" t="s">
        <v>230</v>
      </c>
      <c r="AA7" t="s">
        <v>231</v>
      </c>
      <c r="AB7" t="s">
        <v>232</v>
      </c>
      <c r="AC7" t="s">
        <v>233</v>
      </c>
      <c r="AD7" t="s">
        <v>234</v>
      </c>
      <c r="AE7" t="s">
        <v>235</v>
      </c>
      <c r="AF7" t="s">
        <v>236</v>
      </c>
      <c r="AG7" t="s">
        <v>237</v>
      </c>
      <c r="AH7" t="s">
        <v>238</v>
      </c>
      <c r="AJ7" t="s">
        <v>51</v>
      </c>
      <c r="AK7" t="s">
        <v>52</v>
      </c>
      <c r="AL7" t="s">
        <v>239</v>
      </c>
      <c r="AM7" t="s">
        <v>245</v>
      </c>
      <c r="AN7" t="s">
        <v>212</v>
      </c>
      <c r="AO7" t="s">
        <v>213</v>
      </c>
      <c r="AP7" t="s">
        <v>214</v>
      </c>
      <c r="AQ7" t="s">
        <v>215</v>
      </c>
      <c r="AR7" t="s">
        <v>216</v>
      </c>
      <c r="AS7" t="s">
        <v>217</v>
      </c>
      <c r="AT7" t="s">
        <v>218</v>
      </c>
      <c r="AU7" t="s">
        <v>219</v>
      </c>
      <c r="AV7" t="s">
        <v>220</v>
      </c>
      <c r="AW7" t="s">
        <v>221</v>
      </c>
      <c r="AX7" t="s">
        <v>222</v>
      </c>
      <c r="AY7" t="s">
        <v>223</v>
      </c>
      <c r="AZ7" t="s">
        <v>224</v>
      </c>
      <c r="BA7" t="s">
        <v>225</v>
      </c>
      <c r="BB7" t="s">
        <v>226</v>
      </c>
      <c r="BC7" t="s">
        <v>227</v>
      </c>
      <c r="BD7" t="s">
        <v>228</v>
      </c>
      <c r="BE7" t="s">
        <v>229</v>
      </c>
      <c r="BF7" t="s">
        <v>230</v>
      </c>
      <c r="BG7" t="s">
        <v>231</v>
      </c>
      <c r="BH7" t="s">
        <v>232</v>
      </c>
      <c r="BI7" t="s">
        <v>233</v>
      </c>
      <c r="BJ7" t="s">
        <v>234</v>
      </c>
      <c r="BK7" t="s">
        <v>235</v>
      </c>
      <c r="BL7" t="s">
        <v>236</v>
      </c>
      <c r="BM7" t="s">
        <v>237</v>
      </c>
      <c r="BN7" t="s">
        <v>238</v>
      </c>
      <c r="BP7" t="s">
        <v>51</v>
      </c>
      <c r="BQ7" t="s">
        <v>52</v>
      </c>
      <c r="BR7" t="s">
        <v>239</v>
      </c>
      <c r="BS7" t="s">
        <v>245</v>
      </c>
      <c r="BT7" t="s">
        <v>212</v>
      </c>
      <c r="BU7" t="s">
        <v>213</v>
      </c>
      <c r="BV7" t="s">
        <v>214</v>
      </c>
      <c r="BW7" t="s">
        <v>215</v>
      </c>
      <c r="BX7" t="s">
        <v>216</v>
      </c>
      <c r="BY7" t="s">
        <v>217</v>
      </c>
      <c r="BZ7" t="s">
        <v>218</v>
      </c>
      <c r="CA7" t="s">
        <v>219</v>
      </c>
      <c r="CB7" t="s">
        <v>220</v>
      </c>
      <c r="CC7" t="s">
        <v>221</v>
      </c>
      <c r="CD7" t="s">
        <v>222</v>
      </c>
      <c r="CE7" t="s">
        <v>223</v>
      </c>
      <c r="CF7" t="s">
        <v>224</v>
      </c>
      <c r="CG7" t="s">
        <v>225</v>
      </c>
      <c r="CH7" t="s">
        <v>226</v>
      </c>
      <c r="CI7" t="s">
        <v>227</v>
      </c>
      <c r="CJ7" t="s">
        <v>228</v>
      </c>
      <c r="CK7" t="s">
        <v>229</v>
      </c>
      <c r="CL7" t="s">
        <v>230</v>
      </c>
      <c r="CM7" t="s">
        <v>231</v>
      </c>
      <c r="CN7" t="s">
        <v>232</v>
      </c>
      <c r="CO7" t="s">
        <v>233</v>
      </c>
      <c r="CP7" t="s">
        <v>234</v>
      </c>
      <c r="CQ7" t="s">
        <v>235</v>
      </c>
      <c r="CR7" t="s">
        <v>236</v>
      </c>
      <c r="CS7" t="s">
        <v>237</v>
      </c>
      <c r="CT7" t="s">
        <v>238</v>
      </c>
    </row>
    <row r="8" spans="1:98" ht="15.6" x14ac:dyDescent="0.3">
      <c r="A8" s="103">
        <v>44166</v>
      </c>
      <c r="B8" s="102">
        <v>49.839816952380943</v>
      </c>
      <c r="D8" t="s">
        <v>3</v>
      </c>
      <c r="E8" t="s">
        <v>50</v>
      </c>
      <c r="F8" s="105">
        <f>CORREL($B$8:$B$35,Table8[[#This Row],[Dec-20]:[March-2023]])</f>
        <v>0.35015775691604245</v>
      </c>
      <c r="G8">
        <v>144.6</v>
      </c>
      <c r="H8">
        <v>143.4</v>
      </c>
      <c r="I8">
        <v>142.80000000000001</v>
      </c>
      <c r="J8">
        <v>142.5</v>
      </c>
      <c r="K8">
        <v>142.69999999999999</v>
      </c>
      <c r="L8">
        <v>145.1</v>
      </c>
      <c r="M8">
        <v>145.6</v>
      </c>
      <c r="N8">
        <v>145.1</v>
      </c>
      <c r="O8">
        <v>144.9</v>
      </c>
      <c r="P8">
        <v>145.4</v>
      </c>
      <c r="Q8">
        <v>146.1</v>
      </c>
      <c r="R8">
        <v>146.9</v>
      </c>
      <c r="S8">
        <v>147.4</v>
      </c>
      <c r="T8">
        <v>148.30000000000001</v>
      </c>
      <c r="U8">
        <v>148.80000000000001</v>
      </c>
      <c r="V8">
        <v>150.19999999999999</v>
      </c>
      <c r="W8">
        <v>151.80000000000001</v>
      </c>
      <c r="X8">
        <v>152.9</v>
      </c>
      <c r="Y8">
        <v>153.80000000000001</v>
      </c>
      <c r="Z8">
        <v>155.19999999999999</v>
      </c>
      <c r="AA8">
        <v>159.5</v>
      </c>
      <c r="AB8">
        <v>162.9</v>
      </c>
      <c r="AC8">
        <v>164.7</v>
      </c>
      <c r="AD8">
        <v>166.9</v>
      </c>
      <c r="AE8">
        <v>168.8</v>
      </c>
      <c r="AF8">
        <v>174</v>
      </c>
      <c r="AG8">
        <v>174.2</v>
      </c>
      <c r="AH8">
        <v>174.3</v>
      </c>
      <c r="AJ8" s="3" t="s">
        <v>3</v>
      </c>
      <c r="AK8" t="s">
        <v>50</v>
      </c>
      <c r="AL8" s="106">
        <f>CORREL($B$8:$B$35,Table7[[#This Row],[December-2020]:[March-2023]])</f>
        <v>0.36599495618539468</v>
      </c>
      <c r="AM8">
        <v>149</v>
      </c>
      <c r="AN8">
        <v>148</v>
      </c>
      <c r="AO8">
        <v>147.6</v>
      </c>
      <c r="AP8">
        <v>147.5</v>
      </c>
      <c r="AQ8">
        <v>147.6</v>
      </c>
      <c r="AR8">
        <v>148.80000000000001</v>
      </c>
      <c r="AS8">
        <v>149.19999999999999</v>
      </c>
      <c r="AT8">
        <v>149.1</v>
      </c>
      <c r="AU8">
        <v>149.30000000000001</v>
      </c>
      <c r="AV8">
        <v>149.30000000000001</v>
      </c>
      <c r="AW8">
        <v>150.1</v>
      </c>
      <c r="AX8">
        <v>151</v>
      </c>
      <c r="AY8">
        <v>151.6</v>
      </c>
      <c r="AZ8">
        <v>152.19999999999999</v>
      </c>
      <c r="BA8">
        <v>152.5</v>
      </c>
      <c r="BB8">
        <v>153.69999999999999</v>
      </c>
      <c r="BC8">
        <v>155.4</v>
      </c>
      <c r="BD8">
        <v>156.69999999999999</v>
      </c>
      <c r="BE8">
        <v>157.5</v>
      </c>
      <c r="BF8">
        <v>159.30000000000001</v>
      </c>
      <c r="BG8">
        <v>162.1</v>
      </c>
      <c r="BH8">
        <v>164.9</v>
      </c>
      <c r="BI8">
        <v>166.4</v>
      </c>
      <c r="BJ8">
        <v>168.4</v>
      </c>
      <c r="BK8">
        <v>170.2</v>
      </c>
      <c r="BL8">
        <v>173.3</v>
      </c>
      <c r="BM8">
        <v>174.7</v>
      </c>
      <c r="BN8">
        <v>174.7</v>
      </c>
      <c r="BP8" s="3" t="s">
        <v>3</v>
      </c>
      <c r="BQ8" t="s">
        <v>50</v>
      </c>
      <c r="BR8" s="105">
        <f>CORREL($B$8:$B$35,Table9[[#This Row],[December-2020]:[March-2023]])</f>
        <v>0.35390489488918025</v>
      </c>
      <c r="BS8">
        <v>146</v>
      </c>
      <c r="BT8">
        <v>144.9</v>
      </c>
      <c r="BU8">
        <v>144.30000000000001</v>
      </c>
      <c r="BV8">
        <v>144.1</v>
      </c>
      <c r="BW8">
        <v>144.30000000000001</v>
      </c>
      <c r="BX8">
        <v>146.30000000000001</v>
      </c>
      <c r="BY8">
        <v>146.69999999999999</v>
      </c>
      <c r="BZ8">
        <v>146.4</v>
      </c>
      <c r="CA8">
        <v>146.6</v>
      </c>
      <c r="CB8">
        <v>146.6</v>
      </c>
      <c r="CC8">
        <v>147.4</v>
      </c>
      <c r="CD8">
        <v>148.19999999999999</v>
      </c>
      <c r="CE8">
        <v>148.69999999999999</v>
      </c>
      <c r="CF8">
        <v>149.5</v>
      </c>
      <c r="CG8">
        <v>150</v>
      </c>
      <c r="CH8">
        <v>151.30000000000001</v>
      </c>
      <c r="CI8">
        <v>152.9</v>
      </c>
      <c r="CJ8">
        <v>154.1</v>
      </c>
      <c r="CK8">
        <v>155</v>
      </c>
      <c r="CL8">
        <v>156.5</v>
      </c>
      <c r="CM8">
        <v>160.30000000000001</v>
      </c>
      <c r="CN8">
        <v>163.5</v>
      </c>
      <c r="CO8">
        <v>165.2</v>
      </c>
      <c r="CP8">
        <v>167.4</v>
      </c>
      <c r="CQ8">
        <v>169.2</v>
      </c>
      <c r="CR8">
        <v>173.8</v>
      </c>
      <c r="CS8">
        <v>174.4</v>
      </c>
      <c r="CT8">
        <v>174.4</v>
      </c>
    </row>
    <row r="9" spans="1:98" ht="15.6" x14ac:dyDescent="0.3">
      <c r="A9" s="103">
        <v>44197</v>
      </c>
      <c r="B9" s="102">
        <v>54.794569624999994</v>
      </c>
      <c r="D9" t="s">
        <v>4</v>
      </c>
      <c r="E9" t="s">
        <v>50</v>
      </c>
      <c r="F9" s="105">
        <f>CORREL($B$8:$B$35,Table8[[#This Row],[Dec-20]:[March-2023]])</f>
        <v>0.8311953557084375</v>
      </c>
      <c r="G9">
        <v>188.5</v>
      </c>
      <c r="H9">
        <v>187.5</v>
      </c>
      <c r="I9">
        <v>184</v>
      </c>
      <c r="J9">
        <v>189.4</v>
      </c>
      <c r="K9">
        <v>195.5</v>
      </c>
      <c r="L9">
        <v>198.5</v>
      </c>
      <c r="M9">
        <v>200.1</v>
      </c>
      <c r="N9">
        <v>204.5</v>
      </c>
      <c r="O9">
        <v>202.3</v>
      </c>
      <c r="P9">
        <v>202.1</v>
      </c>
      <c r="Q9">
        <v>202.5</v>
      </c>
      <c r="R9">
        <v>199.8</v>
      </c>
      <c r="S9">
        <v>197</v>
      </c>
      <c r="T9">
        <v>196.9</v>
      </c>
      <c r="U9">
        <v>198.1</v>
      </c>
      <c r="V9">
        <v>208</v>
      </c>
      <c r="W9">
        <v>209.7</v>
      </c>
      <c r="X9">
        <v>214.7</v>
      </c>
      <c r="Y9">
        <v>217.2</v>
      </c>
      <c r="Z9">
        <v>210.8</v>
      </c>
      <c r="AA9">
        <v>204.1</v>
      </c>
      <c r="AB9">
        <v>206.7</v>
      </c>
      <c r="AC9">
        <v>208.8</v>
      </c>
      <c r="AD9">
        <v>207.2</v>
      </c>
      <c r="AE9">
        <v>206.9</v>
      </c>
      <c r="AF9">
        <v>208.3</v>
      </c>
      <c r="AG9">
        <v>205.2</v>
      </c>
      <c r="AH9">
        <v>205.2</v>
      </c>
      <c r="AJ9" s="3" t="s">
        <v>4</v>
      </c>
      <c r="AK9" t="s">
        <v>50</v>
      </c>
      <c r="AL9" s="106">
        <f>CORREL($B$8:$B$35,Table7[[#This Row],[December-2020]:[March-2023]])</f>
        <v>0.84330774093722249</v>
      </c>
      <c r="AM9">
        <v>195.7</v>
      </c>
      <c r="AN9">
        <v>194.8</v>
      </c>
      <c r="AO9">
        <v>191.2</v>
      </c>
      <c r="AP9">
        <v>197.5</v>
      </c>
      <c r="AQ9">
        <v>202.5</v>
      </c>
      <c r="AR9">
        <v>204.3</v>
      </c>
      <c r="AS9">
        <v>205.5</v>
      </c>
      <c r="AT9">
        <v>210.9</v>
      </c>
      <c r="AU9">
        <v>207.4</v>
      </c>
      <c r="AV9">
        <v>207.4</v>
      </c>
      <c r="AW9">
        <v>208.4</v>
      </c>
      <c r="AX9">
        <v>204.9</v>
      </c>
      <c r="AY9">
        <v>202.2</v>
      </c>
      <c r="AZ9">
        <v>202.1</v>
      </c>
      <c r="BA9">
        <v>205.2</v>
      </c>
      <c r="BB9">
        <v>215.8</v>
      </c>
      <c r="BC9">
        <v>215.8</v>
      </c>
      <c r="BD9">
        <v>221.2</v>
      </c>
      <c r="BE9">
        <v>223.4</v>
      </c>
      <c r="BF9">
        <v>217.1</v>
      </c>
      <c r="BG9">
        <v>210.9</v>
      </c>
      <c r="BH9">
        <v>213.7</v>
      </c>
      <c r="BI9">
        <v>214.9</v>
      </c>
      <c r="BJ9">
        <v>213.4</v>
      </c>
      <c r="BK9">
        <v>212.9</v>
      </c>
      <c r="BL9">
        <v>215.2</v>
      </c>
      <c r="BM9">
        <v>212.2</v>
      </c>
      <c r="BN9">
        <v>212.2</v>
      </c>
      <c r="BP9" s="3" t="s">
        <v>4</v>
      </c>
      <c r="BQ9" t="s">
        <v>50</v>
      </c>
      <c r="BR9" s="105">
        <f>CORREL($B$8:$B$35,Table9[[#This Row],[December-2020]:[March-2023]])</f>
        <v>0.83598749729266875</v>
      </c>
      <c r="BS9">
        <v>191</v>
      </c>
      <c r="BT9">
        <v>190.1</v>
      </c>
      <c r="BU9">
        <v>186.5</v>
      </c>
      <c r="BV9">
        <v>192.2</v>
      </c>
      <c r="BW9">
        <v>198</v>
      </c>
      <c r="BX9">
        <v>200.5</v>
      </c>
      <c r="BY9">
        <v>202</v>
      </c>
      <c r="BZ9">
        <v>206.8</v>
      </c>
      <c r="CA9">
        <v>204</v>
      </c>
      <c r="CB9">
        <v>204</v>
      </c>
      <c r="CC9">
        <v>204.6</v>
      </c>
      <c r="CD9">
        <v>201.6</v>
      </c>
      <c r="CE9">
        <v>198.8</v>
      </c>
      <c r="CF9">
        <v>198.7</v>
      </c>
      <c r="CG9">
        <v>200.6</v>
      </c>
      <c r="CH9">
        <v>210.7</v>
      </c>
      <c r="CI9">
        <v>211.8</v>
      </c>
      <c r="CJ9">
        <v>217</v>
      </c>
      <c r="CK9">
        <v>219.4</v>
      </c>
      <c r="CL9">
        <v>213</v>
      </c>
      <c r="CM9">
        <v>206.5</v>
      </c>
      <c r="CN9">
        <v>209.2</v>
      </c>
      <c r="CO9">
        <v>210.9</v>
      </c>
      <c r="CP9">
        <v>209.4</v>
      </c>
      <c r="CQ9">
        <v>209</v>
      </c>
      <c r="CR9">
        <v>210.7</v>
      </c>
      <c r="CS9">
        <v>207.7</v>
      </c>
      <c r="CT9">
        <v>207.7</v>
      </c>
    </row>
    <row r="10" spans="1:98" ht="15.6" x14ac:dyDescent="0.3">
      <c r="A10" s="103">
        <v>44228</v>
      </c>
      <c r="B10" s="102">
        <v>61.216117289473672</v>
      </c>
      <c r="D10" t="s">
        <v>5</v>
      </c>
      <c r="E10" t="s">
        <v>50</v>
      </c>
      <c r="F10" s="105">
        <f>CORREL($B$8:$B$35,Table8[[#This Row],[Dec-20]:[March-2023]])</f>
        <v>-0.1705978427197021</v>
      </c>
      <c r="G10">
        <v>173.4</v>
      </c>
      <c r="H10">
        <v>173.4</v>
      </c>
      <c r="I10">
        <v>168</v>
      </c>
      <c r="J10">
        <v>163.19999999999999</v>
      </c>
      <c r="K10">
        <v>163.4</v>
      </c>
      <c r="L10">
        <v>168.6</v>
      </c>
      <c r="M10">
        <v>179.3</v>
      </c>
      <c r="N10">
        <v>180.4</v>
      </c>
      <c r="O10">
        <v>176.5</v>
      </c>
      <c r="P10">
        <v>172</v>
      </c>
      <c r="Q10">
        <v>170.1</v>
      </c>
      <c r="R10">
        <v>171.5</v>
      </c>
      <c r="S10">
        <v>176.5</v>
      </c>
      <c r="T10">
        <v>178</v>
      </c>
      <c r="U10">
        <v>175.5</v>
      </c>
      <c r="V10">
        <v>167.9</v>
      </c>
      <c r="W10">
        <v>164.5</v>
      </c>
      <c r="X10">
        <v>161.4</v>
      </c>
      <c r="Y10">
        <v>169.6</v>
      </c>
      <c r="Z10">
        <v>174.3</v>
      </c>
      <c r="AA10">
        <v>168.3</v>
      </c>
      <c r="AB10">
        <v>169</v>
      </c>
      <c r="AC10">
        <v>170.3</v>
      </c>
      <c r="AD10">
        <v>180.2</v>
      </c>
      <c r="AE10">
        <v>189.1</v>
      </c>
      <c r="AF10">
        <v>192.9</v>
      </c>
      <c r="AG10">
        <v>173.9</v>
      </c>
      <c r="AH10">
        <v>173.9</v>
      </c>
      <c r="AJ10" s="3" t="s">
        <v>5</v>
      </c>
      <c r="AK10" t="s">
        <v>50</v>
      </c>
      <c r="AL10" s="106">
        <f>CORREL($B$8:$B$35,Table7[[#This Row],[December-2020]:[March-2023]])</f>
        <v>-0.23519088860405676</v>
      </c>
      <c r="AM10">
        <v>178.3</v>
      </c>
      <c r="AN10">
        <v>178.4</v>
      </c>
      <c r="AO10">
        <v>169.9</v>
      </c>
      <c r="AP10">
        <v>164.7</v>
      </c>
      <c r="AQ10">
        <v>166.4</v>
      </c>
      <c r="AR10">
        <v>173</v>
      </c>
      <c r="AS10">
        <v>182.8</v>
      </c>
      <c r="AT10">
        <v>185</v>
      </c>
      <c r="AU10">
        <v>174.1</v>
      </c>
      <c r="AV10">
        <v>174.1</v>
      </c>
      <c r="AW10">
        <v>173</v>
      </c>
      <c r="AX10">
        <v>175.4</v>
      </c>
      <c r="AY10">
        <v>180</v>
      </c>
      <c r="AZ10">
        <v>180.1</v>
      </c>
      <c r="BA10">
        <v>176.4</v>
      </c>
      <c r="BB10">
        <v>167.7</v>
      </c>
      <c r="BC10">
        <v>164.6</v>
      </c>
      <c r="BD10">
        <v>164.1</v>
      </c>
      <c r="BE10">
        <v>172.8</v>
      </c>
      <c r="BF10">
        <v>176.6</v>
      </c>
      <c r="BG10">
        <v>170.6</v>
      </c>
      <c r="BH10">
        <v>170.9</v>
      </c>
      <c r="BI10">
        <v>171.9</v>
      </c>
      <c r="BJ10">
        <v>183.2</v>
      </c>
      <c r="BK10">
        <v>191.9</v>
      </c>
      <c r="BL10">
        <v>197</v>
      </c>
      <c r="BM10">
        <v>177.2</v>
      </c>
      <c r="BN10">
        <v>177.2</v>
      </c>
      <c r="BP10" s="3" t="s">
        <v>5</v>
      </c>
      <c r="BQ10" t="s">
        <v>50</v>
      </c>
      <c r="BR10" s="105">
        <f>CORREL($B$8:$B$35,Table9[[#This Row],[December-2020]:[March-2023]])</f>
        <v>-0.18908169545002326</v>
      </c>
      <c r="BS10">
        <v>175.3</v>
      </c>
      <c r="BT10">
        <v>175.3</v>
      </c>
      <c r="BU10">
        <v>168.7</v>
      </c>
      <c r="BV10">
        <v>163.80000000000001</v>
      </c>
      <c r="BW10">
        <v>164.6</v>
      </c>
      <c r="BX10">
        <v>170.3</v>
      </c>
      <c r="BY10">
        <v>180.7</v>
      </c>
      <c r="BZ10">
        <v>182.2</v>
      </c>
      <c r="CA10">
        <v>172.8</v>
      </c>
      <c r="CB10">
        <v>172.8</v>
      </c>
      <c r="CC10">
        <v>171.2</v>
      </c>
      <c r="CD10">
        <v>173</v>
      </c>
      <c r="CE10">
        <v>177.9</v>
      </c>
      <c r="CF10">
        <v>178.8</v>
      </c>
      <c r="CG10">
        <v>175.8</v>
      </c>
      <c r="CH10">
        <v>167.8</v>
      </c>
      <c r="CI10">
        <v>164.5</v>
      </c>
      <c r="CJ10">
        <v>162.4</v>
      </c>
      <c r="CK10">
        <v>170.8</v>
      </c>
      <c r="CL10">
        <v>175.2</v>
      </c>
      <c r="CM10">
        <v>169.2</v>
      </c>
      <c r="CN10">
        <v>169.7</v>
      </c>
      <c r="CO10">
        <v>170.9</v>
      </c>
      <c r="CP10">
        <v>181.4</v>
      </c>
      <c r="CQ10">
        <v>190.2</v>
      </c>
      <c r="CR10">
        <v>194.5</v>
      </c>
      <c r="CS10">
        <v>175.2</v>
      </c>
      <c r="CT10">
        <v>175.2</v>
      </c>
    </row>
    <row r="11" spans="1:98" ht="15.6" x14ac:dyDescent="0.3">
      <c r="A11" s="103">
        <v>44256</v>
      </c>
      <c r="B11" s="102">
        <v>64.729496782608663</v>
      </c>
      <c r="D11" t="s">
        <v>6</v>
      </c>
      <c r="E11" t="s">
        <v>50</v>
      </c>
      <c r="F11" s="105">
        <f>CORREL($B$8:$B$35,Table8[[#This Row],[Dec-20]:[March-2023]])</f>
        <v>0.49208177665131331</v>
      </c>
      <c r="G11">
        <v>154</v>
      </c>
      <c r="H11">
        <v>154</v>
      </c>
      <c r="I11">
        <v>154.4</v>
      </c>
      <c r="J11">
        <v>154.5</v>
      </c>
      <c r="K11">
        <v>155</v>
      </c>
      <c r="L11">
        <v>155.80000000000001</v>
      </c>
      <c r="M11">
        <v>156.1</v>
      </c>
      <c r="N11">
        <v>157.1</v>
      </c>
      <c r="O11">
        <v>157.5</v>
      </c>
      <c r="P11">
        <v>158</v>
      </c>
      <c r="Q11">
        <v>158.4</v>
      </c>
      <c r="R11">
        <v>159.1</v>
      </c>
      <c r="S11">
        <v>159.80000000000001</v>
      </c>
      <c r="T11">
        <v>160.5</v>
      </c>
      <c r="U11">
        <v>160.69999999999999</v>
      </c>
      <c r="V11">
        <v>162</v>
      </c>
      <c r="W11">
        <v>163.80000000000001</v>
      </c>
      <c r="X11">
        <v>164.6</v>
      </c>
      <c r="Y11">
        <v>165.4</v>
      </c>
      <c r="Z11">
        <v>166.3</v>
      </c>
      <c r="AA11">
        <v>167.9</v>
      </c>
      <c r="AB11">
        <v>169.5</v>
      </c>
      <c r="AC11">
        <v>170.9</v>
      </c>
      <c r="AD11">
        <v>172.3</v>
      </c>
      <c r="AE11">
        <v>173.4</v>
      </c>
      <c r="AF11">
        <v>174.3</v>
      </c>
      <c r="AG11">
        <v>177</v>
      </c>
      <c r="AH11">
        <v>177</v>
      </c>
      <c r="AJ11" s="3" t="s">
        <v>6</v>
      </c>
      <c r="AK11" t="s">
        <v>50</v>
      </c>
      <c r="AL11" s="106">
        <f>CORREL($B$8:$B$35,Table7[[#This Row],[December-2020]:[March-2023]])</f>
        <v>0.48804737960574901</v>
      </c>
      <c r="AM11">
        <v>154.19999999999999</v>
      </c>
      <c r="AN11">
        <v>154.4</v>
      </c>
      <c r="AO11">
        <v>155.1</v>
      </c>
      <c r="AP11">
        <v>155.6</v>
      </c>
      <c r="AQ11">
        <v>156</v>
      </c>
      <c r="AR11">
        <v>156.5</v>
      </c>
      <c r="AS11">
        <v>156.5</v>
      </c>
      <c r="AT11">
        <v>158.19999999999999</v>
      </c>
      <c r="AU11">
        <v>159.19999999999999</v>
      </c>
      <c r="AV11">
        <v>159.1</v>
      </c>
      <c r="AW11">
        <v>159.19999999999999</v>
      </c>
      <c r="AX11">
        <v>159.6</v>
      </c>
      <c r="AY11">
        <v>160</v>
      </c>
      <c r="AZ11">
        <v>160.4</v>
      </c>
      <c r="BA11">
        <v>160.6</v>
      </c>
      <c r="BB11">
        <v>162.6</v>
      </c>
      <c r="BC11">
        <v>164.2</v>
      </c>
      <c r="BD11">
        <v>165.4</v>
      </c>
      <c r="BE11">
        <v>166.4</v>
      </c>
      <c r="BF11">
        <v>167.1</v>
      </c>
      <c r="BG11">
        <v>168.4</v>
      </c>
      <c r="BH11">
        <v>170.1</v>
      </c>
      <c r="BI11">
        <v>171</v>
      </c>
      <c r="BJ11">
        <v>172.3</v>
      </c>
      <c r="BK11">
        <v>173.9</v>
      </c>
      <c r="BL11">
        <v>175.2</v>
      </c>
      <c r="BM11">
        <v>177.9</v>
      </c>
      <c r="BN11">
        <v>177.9</v>
      </c>
      <c r="BP11" s="3" t="s">
        <v>6</v>
      </c>
      <c r="BQ11" t="s">
        <v>50</v>
      </c>
      <c r="BR11" s="105">
        <f>CORREL($B$8:$B$35,Table9[[#This Row],[December-2020]:[March-2023]])</f>
        <v>0.49054554470049516</v>
      </c>
      <c r="BS11">
        <v>154.1</v>
      </c>
      <c r="BT11">
        <v>154.1</v>
      </c>
      <c r="BU11">
        <v>154.69999999999999</v>
      </c>
      <c r="BV11">
        <v>154.9</v>
      </c>
      <c r="BW11">
        <v>155.4</v>
      </c>
      <c r="BX11">
        <v>156.1</v>
      </c>
      <c r="BY11">
        <v>156.19999999999999</v>
      </c>
      <c r="BZ11">
        <v>157.5</v>
      </c>
      <c r="CA11">
        <v>158.4</v>
      </c>
      <c r="CB11">
        <v>158.4</v>
      </c>
      <c r="CC11">
        <v>158.69999999999999</v>
      </c>
      <c r="CD11">
        <v>159.30000000000001</v>
      </c>
      <c r="CE11">
        <v>159.9</v>
      </c>
      <c r="CF11">
        <v>160.5</v>
      </c>
      <c r="CG11">
        <v>160.69999999999999</v>
      </c>
      <c r="CH11">
        <v>162.19999999999999</v>
      </c>
      <c r="CI11">
        <v>163.9</v>
      </c>
      <c r="CJ11">
        <v>164.9</v>
      </c>
      <c r="CK11">
        <v>165.8</v>
      </c>
      <c r="CL11">
        <v>166.6</v>
      </c>
      <c r="CM11">
        <v>168.1</v>
      </c>
      <c r="CN11">
        <v>169.7</v>
      </c>
      <c r="CO11">
        <v>170.9</v>
      </c>
      <c r="CP11">
        <v>172.3</v>
      </c>
      <c r="CQ11">
        <v>173.6</v>
      </c>
      <c r="CR11">
        <v>174.6</v>
      </c>
      <c r="CS11">
        <v>177.3</v>
      </c>
      <c r="CT11">
        <v>177.3</v>
      </c>
    </row>
    <row r="12" spans="1:98" ht="15.6" x14ac:dyDescent="0.3">
      <c r="A12" s="103">
        <v>44287</v>
      </c>
      <c r="B12" s="102">
        <v>63.396976500000008</v>
      </c>
      <c r="D12" t="s">
        <v>7</v>
      </c>
      <c r="E12" t="s">
        <v>50</v>
      </c>
      <c r="F12" s="105">
        <f>CORREL($B$8:$B$35,Table8[[#This Row],[Dec-20]:[March-2023]])</f>
        <v>0.84347644671152178</v>
      </c>
      <c r="G12">
        <v>150</v>
      </c>
      <c r="H12">
        <v>154.80000000000001</v>
      </c>
      <c r="I12">
        <v>163</v>
      </c>
      <c r="J12">
        <v>168.2</v>
      </c>
      <c r="K12">
        <v>175.2</v>
      </c>
      <c r="L12">
        <v>184.4</v>
      </c>
      <c r="M12">
        <v>190.4</v>
      </c>
      <c r="N12">
        <v>188.7</v>
      </c>
      <c r="O12">
        <v>190.9</v>
      </c>
      <c r="P12">
        <v>195.5</v>
      </c>
      <c r="Q12">
        <v>198.8</v>
      </c>
      <c r="R12">
        <v>198.4</v>
      </c>
      <c r="S12">
        <v>195.8</v>
      </c>
      <c r="T12">
        <v>192.6</v>
      </c>
      <c r="U12">
        <v>192.6</v>
      </c>
      <c r="V12">
        <v>203.1</v>
      </c>
      <c r="W12">
        <v>207.4</v>
      </c>
      <c r="X12">
        <v>209.9</v>
      </c>
      <c r="Y12">
        <v>208.1</v>
      </c>
      <c r="Z12">
        <v>202.2</v>
      </c>
      <c r="AA12">
        <v>198.1</v>
      </c>
      <c r="AB12">
        <v>194.1</v>
      </c>
      <c r="AC12">
        <v>191.6</v>
      </c>
      <c r="AD12">
        <v>194</v>
      </c>
      <c r="AE12">
        <v>193.9</v>
      </c>
      <c r="AF12">
        <v>192.6</v>
      </c>
      <c r="AG12">
        <v>183.4</v>
      </c>
      <c r="AH12">
        <v>183.3</v>
      </c>
      <c r="AJ12" s="3" t="s">
        <v>7</v>
      </c>
      <c r="AK12" t="s">
        <v>50</v>
      </c>
      <c r="AL12" s="106">
        <f>CORREL($B$8:$B$35,Table7[[#This Row],[December-2020]:[March-2023]])</f>
        <v>0.85325827127484377</v>
      </c>
      <c r="AM12">
        <v>140.69999999999999</v>
      </c>
      <c r="AN12">
        <v>144.1</v>
      </c>
      <c r="AO12">
        <v>151.4</v>
      </c>
      <c r="AP12">
        <v>156.4</v>
      </c>
      <c r="AQ12">
        <v>161.4</v>
      </c>
      <c r="AR12">
        <v>168.8</v>
      </c>
      <c r="AS12">
        <v>172.2</v>
      </c>
      <c r="AT12">
        <v>170.6</v>
      </c>
      <c r="AU12">
        <v>175</v>
      </c>
      <c r="AV12">
        <v>175</v>
      </c>
      <c r="AW12">
        <v>176.6</v>
      </c>
      <c r="AX12">
        <v>175.8</v>
      </c>
      <c r="AY12">
        <v>173.5</v>
      </c>
      <c r="AZ12">
        <v>171</v>
      </c>
      <c r="BA12">
        <v>171.5</v>
      </c>
      <c r="BB12">
        <v>180</v>
      </c>
      <c r="BC12">
        <v>186</v>
      </c>
      <c r="BD12">
        <v>189.5</v>
      </c>
      <c r="BE12">
        <v>188.6</v>
      </c>
      <c r="BF12">
        <v>184.8</v>
      </c>
      <c r="BG12">
        <v>182.5</v>
      </c>
      <c r="BH12">
        <v>179.3</v>
      </c>
      <c r="BI12">
        <v>177.7</v>
      </c>
      <c r="BJ12">
        <v>180</v>
      </c>
      <c r="BK12">
        <v>179.1</v>
      </c>
      <c r="BL12">
        <v>178</v>
      </c>
      <c r="BM12">
        <v>172.2</v>
      </c>
      <c r="BN12">
        <v>172.2</v>
      </c>
      <c r="BP12" s="3" t="s">
        <v>7</v>
      </c>
      <c r="BQ12" t="s">
        <v>50</v>
      </c>
      <c r="BR12" s="105">
        <f>CORREL($B$8:$B$35,Table9[[#This Row],[December-2020]:[March-2023]])</f>
        <v>0.84422772692376136</v>
      </c>
      <c r="BS12">
        <v>146.6</v>
      </c>
      <c r="BT12">
        <v>150.9</v>
      </c>
      <c r="BU12">
        <v>158.69999999999999</v>
      </c>
      <c r="BV12">
        <v>163.9</v>
      </c>
      <c r="BW12">
        <v>170.1</v>
      </c>
      <c r="BX12">
        <v>178.7</v>
      </c>
      <c r="BY12">
        <v>183.7</v>
      </c>
      <c r="BZ12">
        <v>182.1</v>
      </c>
      <c r="CA12">
        <v>188</v>
      </c>
      <c r="CB12">
        <v>188</v>
      </c>
      <c r="CC12">
        <v>190.6</v>
      </c>
      <c r="CD12">
        <v>190.1</v>
      </c>
      <c r="CE12">
        <v>187.6</v>
      </c>
      <c r="CF12">
        <v>184.7</v>
      </c>
      <c r="CG12">
        <v>184.9</v>
      </c>
      <c r="CH12">
        <v>194.6</v>
      </c>
      <c r="CI12">
        <v>199.5</v>
      </c>
      <c r="CJ12">
        <v>202.4</v>
      </c>
      <c r="CK12">
        <v>200.9</v>
      </c>
      <c r="CL12">
        <v>195.8</v>
      </c>
      <c r="CM12">
        <v>192.4</v>
      </c>
      <c r="CN12">
        <v>188.7</v>
      </c>
      <c r="CO12">
        <v>186.5</v>
      </c>
      <c r="CP12">
        <v>188.9</v>
      </c>
      <c r="CQ12">
        <v>188.5</v>
      </c>
      <c r="CR12">
        <v>187.2</v>
      </c>
      <c r="CS12">
        <v>179.3</v>
      </c>
      <c r="CT12">
        <v>179.2</v>
      </c>
    </row>
    <row r="13" spans="1:98" ht="15.6" x14ac:dyDescent="0.3">
      <c r="A13" s="103">
        <v>44317</v>
      </c>
      <c r="B13" s="102">
        <v>66.953084852941174</v>
      </c>
      <c r="D13" t="s">
        <v>8</v>
      </c>
      <c r="E13" t="s">
        <v>50</v>
      </c>
      <c r="F13" s="105">
        <f>CORREL($B$8:$B$35,Table8[[#This Row],[Dec-20]:[March-2023]])</f>
        <v>0.64106986165868607</v>
      </c>
      <c r="G13">
        <v>145.9</v>
      </c>
      <c r="H13">
        <v>147</v>
      </c>
      <c r="I13">
        <v>147.80000000000001</v>
      </c>
      <c r="J13">
        <v>150.5</v>
      </c>
      <c r="K13">
        <v>160.6</v>
      </c>
      <c r="L13">
        <v>162.30000000000001</v>
      </c>
      <c r="M13">
        <v>158.6</v>
      </c>
      <c r="N13">
        <v>157.69999999999999</v>
      </c>
      <c r="O13">
        <v>155.69999999999999</v>
      </c>
      <c r="P13">
        <v>152.69999999999999</v>
      </c>
      <c r="Q13">
        <v>152.6</v>
      </c>
      <c r="R13">
        <v>153.19999999999999</v>
      </c>
      <c r="S13">
        <v>152</v>
      </c>
      <c r="T13">
        <v>151.19999999999999</v>
      </c>
      <c r="U13">
        <v>151.4</v>
      </c>
      <c r="V13">
        <v>155.9</v>
      </c>
      <c r="W13">
        <v>169.7</v>
      </c>
      <c r="X13">
        <v>168</v>
      </c>
      <c r="Y13">
        <v>165.8</v>
      </c>
      <c r="Z13">
        <v>169.6</v>
      </c>
      <c r="AA13">
        <v>169.2</v>
      </c>
      <c r="AB13">
        <v>164.1</v>
      </c>
      <c r="AC13">
        <v>162.19999999999999</v>
      </c>
      <c r="AD13">
        <v>159.1</v>
      </c>
      <c r="AE13">
        <v>156.69999999999999</v>
      </c>
      <c r="AF13">
        <v>156.30000000000001</v>
      </c>
      <c r="AG13">
        <v>167.2</v>
      </c>
      <c r="AH13">
        <v>167.2</v>
      </c>
      <c r="AJ13" s="3" t="s">
        <v>8</v>
      </c>
      <c r="AK13" t="s">
        <v>50</v>
      </c>
      <c r="AL13" s="106">
        <f>CORREL($B$8:$B$35,Table7[[#This Row],[December-2020]:[March-2023]])</f>
        <v>0.54491401923217209</v>
      </c>
      <c r="AM13">
        <v>149.69999999999999</v>
      </c>
      <c r="AN13">
        <v>152.6</v>
      </c>
      <c r="AO13">
        <v>154</v>
      </c>
      <c r="AP13">
        <v>157.30000000000001</v>
      </c>
      <c r="AQ13">
        <v>168.8</v>
      </c>
      <c r="AR13">
        <v>172.5</v>
      </c>
      <c r="AS13">
        <v>171.5</v>
      </c>
      <c r="AT13">
        <v>170.9</v>
      </c>
      <c r="AU13">
        <v>161.30000000000001</v>
      </c>
      <c r="AV13">
        <v>161.19999999999999</v>
      </c>
      <c r="AW13">
        <v>159.30000000000001</v>
      </c>
      <c r="AX13">
        <v>160.30000000000001</v>
      </c>
      <c r="AY13">
        <v>158.30000000000001</v>
      </c>
      <c r="AZ13">
        <v>156.5</v>
      </c>
      <c r="BA13">
        <v>156.4</v>
      </c>
      <c r="BB13">
        <v>159.6</v>
      </c>
      <c r="BC13">
        <v>175.9</v>
      </c>
      <c r="BD13">
        <v>174.5</v>
      </c>
      <c r="BE13">
        <v>174.1</v>
      </c>
      <c r="BF13">
        <v>179.5</v>
      </c>
      <c r="BG13">
        <v>177.1</v>
      </c>
      <c r="BH13">
        <v>167.5</v>
      </c>
      <c r="BI13">
        <v>165.7</v>
      </c>
      <c r="BJ13">
        <v>162.6</v>
      </c>
      <c r="BK13">
        <v>159.5</v>
      </c>
      <c r="BL13">
        <v>160.5</v>
      </c>
      <c r="BM13">
        <v>172.1</v>
      </c>
      <c r="BN13">
        <v>172.1</v>
      </c>
      <c r="BP13" s="3" t="s">
        <v>8</v>
      </c>
      <c r="BQ13" t="s">
        <v>50</v>
      </c>
      <c r="BR13" s="105">
        <f>CORREL($B$8:$B$35,Table9[[#This Row],[December-2020]:[March-2023]])</f>
        <v>0.6037698236126493</v>
      </c>
      <c r="BS13">
        <v>147.69999999999999</v>
      </c>
      <c r="BT13">
        <v>149.6</v>
      </c>
      <c r="BU13">
        <v>150.69999999999999</v>
      </c>
      <c r="BV13">
        <v>153.69999999999999</v>
      </c>
      <c r="BW13">
        <v>164.4</v>
      </c>
      <c r="BX13">
        <v>167.1</v>
      </c>
      <c r="BY13">
        <v>164.6</v>
      </c>
      <c r="BZ13">
        <v>163.9</v>
      </c>
      <c r="CA13">
        <v>156.80000000000001</v>
      </c>
      <c r="CB13">
        <v>156.69999999999999</v>
      </c>
      <c r="CC13">
        <v>155.69999999999999</v>
      </c>
      <c r="CD13">
        <v>156.5</v>
      </c>
      <c r="CE13">
        <v>154.9</v>
      </c>
      <c r="CF13">
        <v>153.69999999999999</v>
      </c>
      <c r="CG13">
        <v>153.69999999999999</v>
      </c>
      <c r="CH13">
        <v>157.6</v>
      </c>
      <c r="CI13">
        <v>172.6</v>
      </c>
      <c r="CJ13">
        <v>171</v>
      </c>
      <c r="CK13">
        <v>169.7</v>
      </c>
      <c r="CL13">
        <v>174.2</v>
      </c>
      <c r="CM13">
        <v>172.9</v>
      </c>
      <c r="CN13">
        <v>165.7</v>
      </c>
      <c r="CO13">
        <v>163.80000000000001</v>
      </c>
      <c r="CP13">
        <v>160.69999999999999</v>
      </c>
      <c r="CQ13">
        <v>158</v>
      </c>
      <c r="CR13">
        <v>158.30000000000001</v>
      </c>
      <c r="CS13">
        <v>169.5</v>
      </c>
      <c r="CT13">
        <v>169.5</v>
      </c>
    </row>
    <row r="14" spans="1:98" ht="15.6" x14ac:dyDescent="0.3">
      <c r="A14" s="103">
        <v>44348</v>
      </c>
      <c r="B14" s="102">
        <v>71.982647477272721</v>
      </c>
      <c r="D14" t="s">
        <v>9</v>
      </c>
      <c r="E14" t="s">
        <v>50</v>
      </c>
      <c r="F14" s="105">
        <f>CORREL($B$8:$B$35,Table8[[#This Row],[Dec-20]:[March-2023]])</f>
        <v>-4.2841758808321882E-2</v>
      </c>
      <c r="G14">
        <v>225.2</v>
      </c>
      <c r="H14">
        <v>187.8</v>
      </c>
      <c r="I14">
        <v>149.69999999999999</v>
      </c>
      <c r="J14">
        <v>141</v>
      </c>
      <c r="K14">
        <v>135.1</v>
      </c>
      <c r="L14">
        <v>138.4</v>
      </c>
      <c r="M14">
        <v>144.69999999999999</v>
      </c>
      <c r="N14">
        <v>152.80000000000001</v>
      </c>
      <c r="O14">
        <v>153.9</v>
      </c>
      <c r="P14">
        <v>151.4</v>
      </c>
      <c r="Q14">
        <v>170.4</v>
      </c>
      <c r="R14">
        <v>183.9</v>
      </c>
      <c r="S14">
        <v>172.3</v>
      </c>
      <c r="T14">
        <v>159.19999999999999</v>
      </c>
      <c r="U14">
        <v>155.19999999999999</v>
      </c>
      <c r="V14">
        <v>155.80000000000001</v>
      </c>
      <c r="W14">
        <v>153.6</v>
      </c>
      <c r="X14">
        <v>160.4</v>
      </c>
      <c r="Y14">
        <v>167.3</v>
      </c>
      <c r="Z14">
        <v>168.6</v>
      </c>
      <c r="AA14">
        <v>173.1</v>
      </c>
      <c r="AB14">
        <v>176.9</v>
      </c>
      <c r="AC14">
        <v>184.8</v>
      </c>
      <c r="AD14">
        <v>171.6</v>
      </c>
      <c r="AE14">
        <v>150.19999999999999</v>
      </c>
      <c r="AF14">
        <v>142.9</v>
      </c>
      <c r="AG14">
        <v>140.9</v>
      </c>
      <c r="AH14">
        <v>140.9</v>
      </c>
      <c r="AJ14" s="3" t="s">
        <v>9</v>
      </c>
      <c r="AK14" t="s">
        <v>50</v>
      </c>
      <c r="AL14" s="106">
        <f>CORREL($B$8:$B$35,Table7[[#This Row],[December-2020]:[March-2023]])</f>
        <v>0.22199555529250886</v>
      </c>
      <c r="AM14">
        <v>240.9</v>
      </c>
      <c r="AN14">
        <v>206.8</v>
      </c>
      <c r="AO14">
        <v>180.2</v>
      </c>
      <c r="AP14">
        <v>166.1</v>
      </c>
      <c r="AQ14">
        <v>161.6</v>
      </c>
      <c r="AR14">
        <v>166.5</v>
      </c>
      <c r="AS14">
        <v>176.2</v>
      </c>
      <c r="AT14">
        <v>186.4</v>
      </c>
      <c r="AU14">
        <v>183.3</v>
      </c>
      <c r="AV14">
        <v>183.5</v>
      </c>
      <c r="AW14">
        <v>214.4</v>
      </c>
      <c r="AX14">
        <v>229.1</v>
      </c>
      <c r="AY14">
        <v>219.5</v>
      </c>
      <c r="AZ14">
        <v>203.6</v>
      </c>
      <c r="BA14">
        <v>198</v>
      </c>
      <c r="BB14">
        <v>188.4</v>
      </c>
      <c r="BC14">
        <v>190.7</v>
      </c>
      <c r="BD14">
        <v>203.2</v>
      </c>
      <c r="BE14">
        <v>211.5</v>
      </c>
      <c r="BF14">
        <v>208.5</v>
      </c>
      <c r="BG14">
        <v>213.1</v>
      </c>
      <c r="BH14">
        <v>220.8</v>
      </c>
      <c r="BI14">
        <v>228.6</v>
      </c>
      <c r="BJ14">
        <v>205.5</v>
      </c>
      <c r="BK14">
        <v>178.7</v>
      </c>
      <c r="BL14">
        <v>175.3</v>
      </c>
      <c r="BM14">
        <v>175.8</v>
      </c>
      <c r="BN14">
        <v>175.9</v>
      </c>
      <c r="BP14" s="3" t="s">
        <v>9</v>
      </c>
      <c r="BQ14" t="s">
        <v>50</v>
      </c>
      <c r="BR14" s="105">
        <f>CORREL($B$8:$B$35,Table9[[#This Row],[December-2020]:[March-2023]])</f>
        <v>5.5923122604335171E-2</v>
      </c>
      <c r="BS14">
        <v>230.5</v>
      </c>
      <c r="BT14">
        <v>194.2</v>
      </c>
      <c r="BU14">
        <v>160</v>
      </c>
      <c r="BV14">
        <v>149.5</v>
      </c>
      <c r="BW14">
        <v>144.1</v>
      </c>
      <c r="BX14">
        <v>147.9</v>
      </c>
      <c r="BY14">
        <v>155.4</v>
      </c>
      <c r="BZ14">
        <v>164.2</v>
      </c>
      <c r="CA14">
        <v>162.19999999999999</v>
      </c>
      <c r="CB14">
        <v>162.30000000000001</v>
      </c>
      <c r="CC14">
        <v>185.3</v>
      </c>
      <c r="CD14">
        <v>199.2</v>
      </c>
      <c r="CE14">
        <v>188.3</v>
      </c>
      <c r="CF14">
        <v>174.3</v>
      </c>
      <c r="CG14">
        <v>169.7</v>
      </c>
      <c r="CH14">
        <v>166.9</v>
      </c>
      <c r="CI14">
        <v>166.2</v>
      </c>
      <c r="CJ14">
        <v>174.9</v>
      </c>
      <c r="CK14">
        <v>182.3</v>
      </c>
      <c r="CL14">
        <v>182.1</v>
      </c>
      <c r="CM14">
        <v>186.7</v>
      </c>
      <c r="CN14">
        <v>191.8</v>
      </c>
      <c r="CO14">
        <v>199.7</v>
      </c>
      <c r="CP14">
        <v>183.1</v>
      </c>
      <c r="CQ14">
        <v>159.9</v>
      </c>
      <c r="CR14">
        <v>153.9</v>
      </c>
      <c r="CS14">
        <v>152.69999999999999</v>
      </c>
      <c r="CT14">
        <v>152.80000000000001</v>
      </c>
    </row>
    <row r="15" spans="1:98" ht="15.6" x14ac:dyDescent="0.3">
      <c r="A15" s="103">
        <v>44378</v>
      </c>
      <c r="B15" s="102">
        <v>73.539060523809511</v>
      </c>
      <c r="D15" t="s">
        <v>10</v>
      </c>
      <c r="E15" t="s">
        <v>50</v>
      </c>
      <c r="F15" s="105">
        <f>CORREL($B$8:$B$35,Table8[[#This Row],[Dec-20]:[March-2023]])</f>
        <v>0.42140673511596438</v>
      </c>
      <c r="G15">
        <v>159.5</v>
      </c>
      <c r="H15">
        <v>159.5</v>
      </c>
      <c r="I15">
        <v>158.30000000000001</v>
      </c>
      <c r="J15">
        <v>159.19999999999999</v>
      </c>
      <c r="K15">
        <v>161.1</v>
      </c>
      <c r="L15">
        <v>165.1</v>
      </c>
      <c r="M15">
        <v>165.5</v>
      </c>
      <c r="N15">
        <v>163.6</v>
      </c>
      <c r="O15">
        <v>162.80000000000001</v>
      </c>
      <c r="P15">
        <v>163.9</v>
      </c>
      <c r="Q15">
        <v>165.2</v>
      </c>
      <c r="R15">
        <v>165.4</v>
      </c>
      <c r="S15">
        <v>164.5</v>
      </c>
      <c r="T15">
        <v>164</v>
      </c>
      <c r="U15">
        <v>163.9</v>
      </c>
      <c r="V15">
        <v>164.2</v>
      </c>
      <c r="W15">
        <v>165.1</v>
      </c>
      <c r="X15">
        <v>165</v>
      </c>
      <c r="Y15">
        <v>164.6</v>
      </c>
      <c r="Z15">
        <v>164.4</v>
      </c>
      <c r="AA15">
        <v>167.1</v>
      </c>
      <c r="AB15">
        <v>169</v>
      </c>
      <c r="AC15">
        <v>169.7</v>
      </c>
      <c r="AD15">
        <v>170.2</v>
      </c>
      <c r="AE15">
        <v>170.5</v>
      </c>
      <c r="AF15">
        <v>170.7</v>
      </c>
      <c r="AG15">
        <v>170.4</v>
      </c>
      <c r="AH15">
        <v>170.5</v>
      </c>
      <c r="AJ15" s="3" t="s">
        <v>10</v>
      </c>
      <c r="AK15" t="s">
        <v>50</v>
      </c>
      <c r="AL15" s="106">
        <f>CORREL($B$8:$B$35,Table7[[#This Row],[December-2020]:[March-2023]])</f>
        <v>0.18291924602534482</v>
      </c>
      <c r="AM15">
        <v>161.5</v>
      </c>
      <c r="AN15">
        <v>162.1</v>
      </c>
      <c r="AO15">
        <v>159.80000000000001</v>
      </c>
      <c r="AP15">
        <v>161.1</v>
      </c>
      <c r="AQ15">
        <v>162.80000000000001</v>
      </c>
      <c r="AR15">
        <v>165.9</v>
      </c>
      <c r="AS15">
        <v>166.9</v>
      </c>
      <c r="AT15">
        <v>164.7</v>
      </c>
      <c r="AU15">
        <v>164.5</v>
      </c>
      <c r="AV15">
        <v>164.5</v>
      </c>
      <c r="AW15">
        <v>165.3</v>
      </c>
      <c r="AX15">
        <v>165.1</v>
      </c>
      <c r="AY15">
        <v>164.2</v>
      </c>
      <c r="AZ15">
        <v>163.80000000000001</v>
      </c>
      <c r="BA15">
        <v>163.19999999999999</v>
      </c>
      <c r="BB15">
        <v>163.4</v>
      </c>
      <c r="BC15">
        <v>164</v>
      </c>
      <c r="BD15">
        <v>164.1</v>
      </c>
      <c r="BE15">
        <v>163.6</v>
      </c>
      <c r="BF15">
        <v>164</v>
      </c>
      <c r="BG15">
        <v>167.3</v>
      </c>
      <c r="BH15">
        <v>169.2</v>
      </c>
      <c r="BI15">
        <v>169.9</v>
      </c>
      <c r="BJ15">
        <v>171</v>
      </c>
      <c r="BK15">
        <v>171.3</v>
      </c>
      <c r="BL15">
        <v>171.2</v>
      </c>
      <c r="BM15">
        <v>172.2</v>
      </c>
      <c r="BN15">
        <v>172.2</v>
      </c>
      <c r="BP15" s="3" t="s">
        <v>10</v>
      </c>
      <c r="BQ15" t="s">
        <v>50</v>
      </c>
      <c r="BR15" s="105">
        <f>CORREL($B$8:$B$35,Table9[[#This Row],[December-2020]:[March-2023]])</f>
        <v>0.34068109477860187</v>
      </c>
      <c r="BS15">
        <v>160.19999999999999</v>
      </c>
      <c r="BT15">
        <v>160.4</v>
      </c>
      <c r="BU15">
        <v>158.80000000000001</v>
      </c>
      <c r="BV15">
        <v>159.80000000000001</v>
      </c>
      <c r="BW15">
        <v>161.69999999999999</v>
      </c>
      <c r="BX15">
        <v>165.4</v>
      </c>
      <c r="BY15">
        <v>166</v>
      </c>
      <c r="BZ15">
        <v>164</v>
      </c>
      <c r="CA15">
        <v>164.1</v>
      </c>
      <c r="CB15">
        <v>164.1</v>
      </c>
      <c r="CC15">
        <v>165.2</v>
      </c>
      <c r="CD15">
        <v>165.3</v>
      </c>
      <c r="CE15">
        <v>164.4</v>
      </c>
      <c r="CF15">
        <v>163.9</v>
      </c>
      <c r="CG15">
        <v>163.69999999999999</v>
      </c>
      <c r="CH15">
        <v>163.9</v>
      </c>
      <c r="CI15">
        <v>164.7</v>
      </c>
      <c r="CJ15">
        <v>164.7</v>
      </c>
      <c r="CK15">
        <v>164.3</v>
      </c>
      <c r="CL15">
        <v>164.3</v>
      </c>
      <c r="CM15">
        <v>167.2</v>
      </c>
      <c r="CN15">
        <v>169.1</v>
      </c>
      <c r="CO15">
        <v>169.8</v>
      </c>
      <c r="CP15">
        <v>170.5</v>
      </c>
      <c r="CQ15">
        <v>170.8</v>
      </c>
      <c r="CR15">
        <v>170.9</v>
      </c>
      <c r="CS15">
        <v>171</v>
      </c>
      <c r="CT15">
        <v>171.1</v>
      </c>
    </row>
    <row r="16" spans="1:98" ht="15.6" x14ac:dyDescent="0.3">
      <c r="A16" s="103">
        <v>44409</v>
      </c>
      <c r="B16" s="102">
        <v>69.804724424999989</v>
      </c>
      <c r="D16" t="s">
        <v>11</v>
      </c>
      <c r="E16" t="s">
        <v>50</v>
      </c>
      <c r="F16" s="105">
        <f>CORREL($B$8:$B$35,Table8[[#This Row],[Dec-20]:[March-2023]])</f>
        <v>0.58356583773637238</v>
      </c>
      <c r="G16">
        <v>114.4</v>
      </c>
      <c r="H16">
        <v>113.8</v>
      </c>
      <c r="I16">
        <v>111.8</v>
      </c>
      <c r="J16">
        <v>111.7</v>
      </c>
      <c r="K16">
        <v>112.2</v>
      </c>
      <c r="L16">
        <v>114.3</v>
      </c>
      <c r="M16">
        <v>114.6</v>
      </c>
      <c r="N16">
        <v>113.9</v>
      </c>
      <c r="O16">
        <v>115.2</v>
      </c>
      <c r="P16">
        <v>119.3</v>
      </c>
      <c r="Q16">
        <v>121.6</v>
      </c>
      <c r="R16">
        <v>122.1</v>
      </c>
      <c r="S16">
        <v>120.6</v>
      </c>
      <c r="T16">
        <v>119.3</v>
      </c>
      <c r="U16">
        <v>118.1</v>
      </c>
      <c r="V16">
        <v>118.1</v>
      </c>
      <c r="W16">
        <v>118.2</v>
      </c>
      <c r="X16">
        <v>118.9</v>
      </c>
      <c r="Y16">
        <v>119.1</v>
      </c>
      <c r="Z16">
        <v>119.2</v>
      </c>
      <c r="AA16">
        <v>120.2</v>
      </c>
      <c r="AB16">
        <v>120.8</v>
      </c>
      <c r="AC16">
        <v>121.1</v>
      </c>
      <c r="AD16">
        <v>121.5</v>
      </c>
      <c r="AE16">
        <v>121.2</v>
      </c>
      <c r="AF16">
        <v>120.3</v>
      </c>
      <c r="AG16">
        <v>119.1</v>
      </c>
      <c r="AH16">
        <v>119.1</v>
      </c>
      <c r="AJ16" s="3" t="s">
        <v>11</v>
      </c>
      <c r="AK16" t="s">
        <v>50</v>
      </c>
      <c r="AL16" s="106">
        <f>CORREL($B$8:$B$35,Table7[[#This Row],[December-2020]:[March-2023]])</f>
        <v>0.59659705450519795</v>
      </c>
      <c r="AM16">
        <v>117.1</v>
      </c>
      <c r="AN16">
        <v>116.3</v>
      </c>
      <c r="AO16">
        <v>114.9</v>
      </c>
      <c r="AP16">
        <v>114.3</v>
      </c>
      <c r="AQ16">
        <v>114.8</v>
      </c>
      <c r="AR16">
        <v>115.9</v>
      </c>
      <c r="AS16">
        <v>116.1</v>
      </c>
      <c r="AT16">
        <v>115.7</v>
      </c>
      <c r="AU16">
        <v>120.4</v>
      </c>
      <c r="AV16">
        <v>120.4</v>
      </c>
      <c r="AW16">
        <v>122.5</v>
      </c>
      <c r="AX16">
        <v>123.1</v>
      </c>
      <c r="AY16">
        <v>121.9</v>
      </c>
      <c r="AZ16">
        <v>121.3</v>
      </c>
      <c r="BA16">
        <v>120.6</v>
      </c>
      <c r="BB16">
        <v>120.3</v>
      </c>
      <c r="BC16">
        <v>120.5</v>
      </c>
      <c r="BD16">
        <v>121.2</v>
      </c>
      <c r="BE16">
        <v>121.4</v>
      </c>
      <c r="BF16">
        <v>121.5</v>
      </c>
      <c r="BG16">
        <v>122.2</v>
      </c>
      <c r="BH16">
        <v>123.1</v>
      </c>
      <c r="BI16">
        <v>123.4</v>
      </c>
      <c r="BJ16">
        <v>123.4</v>
      </c>
      <c r="BK16">
        <v>123.1</v>
      </c>
      <c r="BL16">
        <v>122.7</v>
      </c>
      <c r="BM16">
        <v>121.9</v>
      </c>
      <c r="BN16">
        <v>121.9</v>
      </c>
      <c r="BP16" s="3" t="s">
        <v>11</v>
      </c>
      <c r="BQ16" t="s">
        <v>50</v>
      </c>
      <c r="BR16" s="105">
        <f>CORREL($B$8:$B$35,Table9[[#This Row],[December-2020]:[March-2023]])</f>
        <v>0.57331528370969742</v>
      </c>
      <c r="BS16">
        <v>115.3</v>
      </c>
      <c r="BT16">
        <v>114.6</v>
      </c>
      <c r="BU16">
        <v>112.8</v>
      </c>
      <c r="BV16">
        <v>112.6</v>
      </c>
      <c r="BW16">
        <v>113.1</v>
      </c>
      <c r="BX16">
        <v>114.8</v>
      </c>
      <c r="BY16">
        <v>115.1</v>
      </c>
      <c r="BZ16">
        <v>114.5</v>
      </c>
      <c r="CA16">
        <v>119.7</v>
      </c>
      <c r="CB16">
        <v>119.7</v>
      </c>
      <c r="CC16">
        <v>121.9</v>
      </c>
      <c r="CD16">
        <v>122.4</v>
      </c>
      <c r="CE16">
        <v>121</v>
      </c>
      <c r="CF16">
        <v>120</v>
      </c>
      <c r="CG16">
        <v>118.9</v>
      </c>
      <c r="CH16">
        <v>118.8</v>
      </c>
      <c r="CI16">
        <v>119</v>
      </c>
      <c r="CJ16">
        <v>119.7</v>
      </c>
      <c r="CK16">
        <v>119.9</v>
      </c>
      <c r="CL16">
        <v>120</v>
      </c>
      <c r="CM16">
        <v>120.9</v>
      </c>
      <c r="CN16">
        <v>121.6</v>
      </c>
      <c r="CO16">
        <v>121.9</v>
      </c>
      <c r="CP16">
        <v>122.1</v>
      </c>
      <c r="CQ16">
        <v>121.8</v>
      </c>
      <c r="CR16">
        <v>121.1</v>
      </c>
      <c r="CS16">
        <v>120</v>
      </c>
      <c r="CT16">
        <v>120</v>
      </c>
    </row>
    <row r="17" spans="1:98" ht="15.6" x14ac:dyDescent="0.3">
      <c r="A17" s="103">
        <v>44440</v>
      </c>
      <c r="B17" s="102">
        <v>73.130738295454549</v>
      </c>
      <c r="D17" t="s">
        <v>12</v>
      </c>
      <c r="E17" t="s">
        <v>50</v>
      </c>
      <c r="F17" s="105">
        <f>CORREL($B$8:$B$35,Table8[[#This Row],[Dec-20]:[March-2023]])</f>
        <v>0.4709749042074689</v>
      </c>
      <c r="G17">
        <v>163.5</v>
      </c>
      <c r="H17">
        <v>164.5</v>
      </c>
      <c r="I17">
        <v>165</v>
      </c>
      <c r="J17">
        <v>164</v>
      </c>
      <c r="K17">
        <v>164.4</v>
      </c>
      <c r="L17">
        <v>169.7</v>
      </c>
      <c r="M17">
        <v>170</v>
      </c>
      <c r="N17">
        <v>169.7</v>
      </c>
      <c r="O17">
        <v>169.8</v>
      </c>
      <c r="P17">
        <v>170.1</v>
      </c>
      <c r="Q17">
        <v>170.6</v>
      </c>
      <c r="R17">
        <v>170.8</v>
      </c>
      <c r="S17">
        <v>171.7</v>
      </c>
      <c r="T17">
        <v>173.3</v>
      </c>
      <c r="U17">
        <v>175.4</v>
      </c>
      <c r="V17">
        <v>178.7</v>
      </c>
      <c r="W17">
        <v>182.9</v>
      </c>
      <c r="X17">
        <v>186.6</v>
      </c>
      <c r="Y17">
        <v>188.9</v>
      </c>
      <c r="Z17">
        <v>191.8</v>
      </c>
      <c r="AA17">
        <v>195.6</v>
      </c>
      <c r="AB17">
        <v>199.1</v>
      </c>
      <c r="AC17">
        <v>201.6</v>
      </c>
      <c r="AD17">
        <v>204.8</v>
      </c>
      <c r="AE17">
        <v>207.5</v>
      </c>
      <c r="AF17">
        <v>210.5</v>
      </c>
      <c r="AG17">
        <v>212.1</v>
      </c>
      <c r="AH17">
        <v>212.1</v>
      </c>
      <c r="AJ17" s="3" t="s">
        <v>12</v>
      </c>
      <c r="AK17" t="s">
        <v>50</v>
      </c>
      <c r="AL17" s="106">
        <f>CORREL($B$8:$B$35,Table7[[#This Row],[December-2020]:[March-2023]])</f>
        <v>0.45829348646500984</v>
      </c>
      <c r="AM17">
        <v>161.9</v>
      </c>
      <c r="AN17">
        <v>163</v>
      </c>
      <c r="AO17">
        <v>162.5</v>
      </c>
      <c r="AP17">
        <v>162.6</v>
      </c>
      <c r="AQ17">
        <v>162.80000000000001</v>
      </c>
      <c r="AR17">
        <v>165.2</v>
      </c>
      <c r="AS17">
        <v>165.5</v>
      </c>
      <c r="AT17">
        <v>165.5</v>
      </c>
      <c r="AU17">
        <v>166.2</v>
      </c>
      <c r="AV17">
        <v>166.2</v>
      </c>
      <c r="AW17">
        <v>166.8</v>
      </c>
      <c r="AX17">
        <v>167.2</v>
      </c>
      <c r="AY17">
        <v>168.2</v>
      </c>
      <c r="AZ17">
        <v>169.8</v>
      </c>
      <c r="BA17">
        <v>172.2</v>
      </c>
      <c r="BB17">
        <v>174.7</v>
      </c>
      <c r="BC17">
        <v>178</v>
      </c>
      <c r="BD17">
        <v>181.4</v>
      </c>
      <c r="BE17">
        <v>183.5</v>
      </c>
      <c r="BF17">
        <v>186.3</v>
      </c>
      <c r="BG17">
        <v>189.7</v>
      </c>
      <c r="BH17">
        <v>193.6</v>
      </c>
      <c r="BI17">
        <v>196.4</v>
      </c>
      <c r="BJ17">
        <v>198.8</v>
      </c>
      <c r="BK17">
        <v>200.5</v>
      </c>
      <c r="BL17">
        <v>204.3</v>
      </c>
      <c r="BM17">
        <v>204.8</v>
      </c>
      <c r="BN17">
        <v>204.8</v>
      </c>
      <c r="BP17" s="3" t="s">
        <v>12</v>
      </c>
      <c r="BQ17" t="s">
        <v>50</v>
      </c>
      <c r="BR17" s="105">
        <f>CORREL($B$8:$B$35,Table9[[#This Row],[December-2020]:[March-2023]])</f>
        <v>0.46693302033217432</v>
      </c>
      <c r="BS17">
        <v>163</v>
      </c>
      <c r="BT17">
        <v>164</v>
      </c>
      <c r="BU17">
        <v>164.2</v>
      </c>
      <c r="BV17">
        <v>163.5</v>
      </c>
      <c r="BW17">
        <v>163.9</v>
      </c>
      <c r="BX17">
        <v>168.2</v>
      </c>
      <c r="BY17">
        <v>168.5</v>
      </c>
      <c r="BZ17">
        <v>168.3</v>
      </c>
      <c r="CA17">
        <v>168.8</v>
      </c>
      <c r="CB17">
        <v>168.8</v>
      </c>
      <c r="CC17">
        <v>169.3</v>
      </c>
      <c r="CD17">
        <v>169.6</v>
      </c>
      <c r="CE17">
        <v>170.5</v>
      </c>
      <c r="CF17">
        <v>172.1</v>
      </c>
      <c r="CG17">
        <v>174.3</v>
      </c>
      <c r="CH17">
        <v>177.4</v>
      </c>
      <c r="CI17">
        <v>181.3</v>
      </c>
      <c r="CJ17">
        <v>184.9</v>
      </c>
      <c r="CK17">
        <v>187.1</v>
      </c>
      <c r="CL17">
        <v>190</v>
      </c>
      <c r="CM17">
        <v>193.6</v>
      </c>
      <c r="CN17">
        <v>197.3</v>
      </c>
      <c r="CO17">
        <v>199.9</v>
      </c>
      <c r="CP17">
        <v>202.8</v>
      </c>
      <c r="CQ17">
        <v>205.2</v>
      </c>
      <c r="CR17">
        <v>208.4</v>
      </c>
      <c r="CS17">
        <v>209.7</v>
      </c>
      <c r="CT17">
        <v>209.7</v>
      </c>
    </row>
    <row r="18" spans="1:98" ht="15.6" x14ac:dyDescent="0.3">
      <c r="A18" s="103">
        <v>44470</v>
      </c>
      <c r="B18" s="102">
        <v>82.107393785714294</v>
      </c>
      <c r="D18" t="s">
        <v>13</v>
      </c>
      <c r="E18" t="s">
        <v>53</v>
      </c>
      <c r="F18" s="105">
        <f>CORREL($B$8:$B$35,Table8[[#This Row],[Dec-20]:[March-2023]])</f>
        <v>0.72105055280060393</v>
      </c>
      <c r="G18">
        <v>153.4</v>
      </c>
      <c r="H18">
        <v>156.1</v>
      </c>
      <c r="I18">
        <v>160</v>
      </c>
      <c r="J18">
        <v>160.6</v>
      </c>
      <c r="K18">
        <v>161.9</v>
      </c>
      <c r="L18">
        <v>164.6</v>
      </c>
      <c r="M18">
        <v>165.5</v>
      </c>
      <c r="N18">
        <v>166.2</v>
      </c>
      <c r="O18">
        <v>167.6</v>
      </c>
      <c r="P18">
        <v>168.3</v>
      </c>
      <c r="Q18">
        <v>168.8</v>
      </c>
      <c r="R18">
        <v>169.1</v>
      </c>
      <c r="S18">
        <v>169.7</v>
      </c>
      <c r="T18">
        <v>169.8</v>
      </c>
      <c r="U18">
        <v>170.5</v>
      </c>
      <c r="V18">
        <v>171.2</v>
      </c>
      <c r="W18">
        <v>172.4</v>
      </c>
      <c r="X18">
        <v>173.2</v>
      </c>
      <c r="Y18">
        <v>174.2</v>
      </c>
      <c r="Z18">
        <v>174.5</v>
      </c>
      <c r="AA18">
        <v>174.8</v>
      </c>
      <c r="AB18">
        <v>175.4</v>
      </c>
      <c r="AC18">
        <v>175.8</v>
      </c>
      <c r="AD18">
        <v>176.4</v>
      </c>
      <c r="AE18">
        <v>176.8</v>
      </c>
      <c r="AF18">
        <v>176.9</v>
      </c>
      <c r="AG18">
        <v>177.6</v>
      </c>
      <c r="AH18">
        <v>177.6</v>
      </c>
      <c r="AJ18" s="3" t="s">
        <v>13</v>
      </c>
      <c r="AK18" t="s">
        <v>53</v>
      </c>
      <c r="AL18" s="106">
        <f>CORREL($B$8:$B$35,Table7[[#This Row],[December-2020]:[March-2023]])</f>
        <v>0.63631162486377402</v>
      </c>
      <c r="AM18">
        <v>143.30000000000001</v>
      </c>
      <c r="AN18">
        <v>145.9</v>
      </c>
      <c r="AO18">
        <v>149.19999999999999</v>
      </c>
      <c r="AP18">
        <v>150.69999999999999</v>
      </c>
      <c r="AQ18">
        <v>151.5</v>
      </c>
      <c r="AR18">
        <v>152</v>
      </c>
      <c r="AS18">
        <v>152.30000000000001</v>
      </c>
      <c r="AT18">
        <v>153.4</v>
      </c>
      <c r="AU18">
        <v>154.80000000000001</v>
      </c>
      <c r="AV18">
        <v>154.80000000000001</v>
      </c>
      <c r="AW18">
        <v>155.4</v>
      </c>
      <c r="AX18">
        <v>156.1</v>
      </c>
      <c r="AY18">
        <v>156.5</v>
      </c>
      <c r="AZ18">
        <v>156.6</v>
      </c>
      <c r="BA18">
        <v>156.69999999999999</v>
      </c>
      <c r="BB18">
        <v>157.1</v>
      </c>
      <c r="BC18">
        <v>157.5</v>
      </c>
      <c r="BD18">
        <v>158.5</v>
      </c>
      <c r="BE18">
        <v>159.1</v>
      </c>
      <c r="BF18">
        <v>159.80000000000001</v>
      </c>
      <c r="BG18">
        <v>160.5</v>
      </c>
      <c r="BH18">
        <v>161.1</v>
      </c>
      <c r="BI18">
        <v>161.6</v>
      </c>
      <c r="BJ18">
        <v>162.1</v>
      </c>
      <c r="BK18">
        <v>162.80000000000001</v>
      </c>
      <c r="BL18">
        <v>163.69999999999999</v>
      </c>
      <c r="BM18">
        <v>164.9</v>
      </c>
      <c r="BN18">
        <v>164.9</v>
      </c>
      <c r="BP18" s="3" t="s">
        <v>13</v>
      </c>
      <c r="BQ18" t="s">
        <v>53</v>
      </c>
      <c r="BR18" s="105">
        <f>CORREL($B$8:$B$35,Table9[[#This Row],[December-2020]:[March-2023]])</f>
        <v>0.69006812063410339</v>
      </c>
      <c r="BS18">
        <v>149.19999999999999</v>
      </c>
      <c r="BT18">
        <v>151.80000000000001</v>
      </c>
      <c r="BU18">
        <v>155.5</v>
      </c>
      <c r="BV18">
        <v>156.5</v>
      </c>
      <c r="BW18">
        <v>157.6</v>
      </c>
      <c r="BX18">
        <v>159.30000000000001</v>
      </c>
      <c r="BY18">
        <v>160</v>
      </c>
      <c r="BZ18">
        <v>160.9</v>
      </c>
      <c r="CA18">
        <v>162.69999999999999</v>
      </c>
      <c r="CB18">
        <v>162.69999999999999</v>
      </c>
      <c r="CC18">
        <v>163.19999999999999</v>
      </c>
      <c r="CD18">
        <v>163.69999999999999</v>
      </c>
      <c r="CE18">
        <v>164.2</v>
      </c>
      <c r="CF18">
        <v>164.3</v>
      </c>
      <c r="CG18">
        <v>164.7</v>
      </c>
      <c r="CH18">
        <v>165.3</v>
      </c>
      <c r="CI18">
        <v>166.2</v>
      </c>
      <c r="CJ18">
        <v>167.1</v>
      </c>
      <c r="CK18">
        <v>167.9</v>
      </c>
      <c r="CL18">
        <v>168.4</v>
      </c>
      <c r="CM18">
        <v>168.8</v>
      </c>
      <c r="CN18">
        <v>169.4</v>
      </c>
      <c r="CO18">
        <v>169.9</v>
      </c>
      <c r="CP18">
        <v>170.4</v>
      </c>
      <c r="CQ18">
        <v>171</v>
      </c>
      <c r="CR18">
        <v>171.4</v>
      </c>
      <c r="CS18">
        <v>172.3</v>
      </c>
      <c r="CT18">
        <v>172.3</v>
      </c>
    </row>
    <row r="19" spans="1:98" ht="15.6" x14ac:dyDescent="0.3">
      <c r="A19" s="103">
        <v>44501</v>
      </c>
      <c r="B19" s="102">
        <v>80.637301023809528</v>
      </c>
      <c r="D19" t="s">
        <v>14</v>
      </c>
      <c r="E19" t="s">
        <v>50</v>
      </c>
      <c r="F19" s="105">
        <f>CORREL($B$8:$B$35,Table8[[#This Row],[Dec-20]:[March-2023]])</f>
        <v>0.62424661762708378</v>
      </c>
      <c r="G19">
        <v>163.6</v>
      </c>
      <c r="H19">
        <v>164.3</v>
      </c>
      <c r="I19">
        <v>165.8</v>
      </c>
      <c r="J19">
        <v>166.4</v>
      </c>
      <c r="K19">
        <v>166.8</v>
      </c>
      <c r="L19">
        <v>169.8</v>
      </c>
      <c r="M19">
        <v>171.7</v>
      </c>
      <c r="N19">
        <v>171</v>
      </c>
      <c r="O19">
        <v>171.9</v>
      </c>
      <c r="P19">
        <v>172.8</v>
      </c>
      <c r="Q19">
        <v>173.6</v>
      </c>
      <c r="R19">
        <v>174.3</v>
      </c>
      <c r="S19">
        <v>175.1</v>
      </c>
      <c r="T19">
        <v>175.8</v>
      </c>
      <c r="U19">
        <v>176.3</v>
      </c>
      <c r="V19">
        <v>177.4</v>
      </c>
      <c r="W19">
        <v>178.9</v>
      </c>
      <c r="X19">
        <v>180.4</v>
      </c>
      <c r="Y19">
        <v>181.9</v>
      </c>
      <c r="Z19">
        <v>183.1</v>
      </c>
      <c r="AA19">
        <v>184</v>
      </c>
      <c r="AB19">
        <v>184.8</v>
      </c>
      <c r="AC19">
        <v>185.6</v>
      </c>
      <c r="AD19">
        <v>186.9</v>
      </c>
      <c r="AE19">
        <v>187.7</v>
      </c>
      <c r="AF19">
        <v>188.5</v>
      </c>
      <c r="AG19">
        <v>189.9</v>
      </c>
      <c r="AH19">
        <v>189.9</v>
      </c>
      <c r="AJ19" s="3" t="s">
        <v>14</v>
      </c>
      <c r="AK19" t="s">
        <v>50</v>
      </c>
      <c r="AL19" s="106">
        <f>CORREL($B$8:$B$35,Table7[[#This Row],[December-2020]:[March-2023]])</f>
        <v>0.60457236950804727</v>
      </c>
      <c r="AM19">
        <v>166.1</v>
      </c>
      <c r="AN19">
        <v>167.2</v>
      </c>
      <c r="AO19">
        <v>169.4</v>
      </c>
      <c r="AP19">
        <v>170.3</v>
      </c>
      <c r="AQ19">
        <v>171.4</v>
      </c>
      <c r="AR19">
        <v>171.1</v>
      </c>
      <c r="AS19">
        <v>173.3</v>
      </c>
      <c r="AT19">
        <v>173.5</v>
      </c>
      <c r="AU19">
        <v>175.1</v>
      </c>
      <c r="AV19">
        <v>175.1</v>
      </c>
      <c r="AW19">
        <v>175.9</v>
      </c>
      <c r="AX19">
        <v>176.8</v>
      </c>
      <c r="AY19">
        <v>178.2</v>
      </c>
      <c r="AZ19">
        <v>179</v>
      </c>
      <c r="BA19">
        <v>180</v>
      </c>
      <c r="BB19">
        <v>181.5</v>
      </c>
      <c r="BC19">
        <v>183.3</v>
      </c>
      <c r="BD19">
        <v>184.9</v>
      </c>
      <c r="BE19">
        <v>186.3</v>
      </c>
      <c r="BF19">
        <v>187.7</v>
      </c>
      <c r="BG19">
        <v>188.9</v>
      </c>
      <c r="BH19">
        <v>190.4</v>
      </c>
      <c r="BI19">
        <v>191.5</v>
      </c>
      <c r="BJ19">
        <v>192.4</v>
      </c>
      <c r="BK19">
        <v>193.3</v>
      </c>
      <c r="BL19">
        <v>194.3</v>
      </c>
      <c r="BM19">
        <v>196.6</v>
      </c>
      <c r="BN19">
        <v>196.6</v>
      </c>
      <c r="BP19" s="3" t="s">
        <v>14</v>
      </c>
      <c r="BQ19" t="s">
        <v>50</v>
      </c>
      <c r="BR19" s="105">
        <f>CORREL($B$8:$B$35,Table9[[#This Row],[December-2020]:[March-2023]])</f>
        <v>0.61390514483714842</v>
      </c>
      <c r="BS19">
        <v>164.8</v>
      </c>
      <c r="BT19">
        <v>165.6</v>
      </c>
      <c r="BU19">
        <v>167.5</v>
      </c>
      <c r="BV19">
        <v>168.2</v>
      </c>
      <c r="BW19">
        <v>168.9</v>
      </c>
      <c r="BX19">
        <v>170.4</v>
      </c>
      <c r="BY19">
        <v>172.4</v>
      </c>
      <c r="BZ19">
        <v>172.2</v>
      </c>
      <c r="CA19">
        <v>173.9</v>
      </c>
      <c r="CB19">
        <v>173.9</v>
      </c>
      <c r="CC19">
        <v>174.7</v>
      </c>
      <c r="CD19">
        <v>175.5</v>
      </c>
      <c r="CE19">
        <v>176.5</v>
      </c>
      <c r="CF19">
        <v>177.3</v>
      </c>
      <c r="CG19">
        <v>178</v>
      </c>
      <c r="CH19">
        <v>179.3</v>
      </c>
      <c r="CI19">
        <v>180.9</v>
      </c>
      <c r="CJ19">
        <v>182.5</v>
      </c>
      <c r="CK19">
        <v>183.9</v>
      </c>
      <c r="CL19">
        <v>185.2</v>
      </c>
      <c r="CM19">
        <v>186.3</v>
      </c>
      <c r="CN19">
        <v>187.4</v>
      </c>
      <c r="CO19">
        <v>188.3</v>
      </c>
      <c r="CP19">
        <v>189.5</v>
      </c>
      <c r="CQ19">
        <v>190.3</v>
      </c>
      <c r="CR19">
        <v>191.2</v>
      </c>
      <c r="CS19">
        <v>193</v>
      </c>
      <c r="CT19">
        <v>193</v>
      </c>
    </row>
    <row r="20" spans="1:98" ht="15.6" x14ac:dyDescent="0.3">
      <c r="A20" s="103">
        <v>44531</v>
      </c>
      <c r="B20" s="102">
        <v>73.298823523809531</v>
      </c>
      <c r="D20" t="s">
        <v>15</v>
      </c>
      <c r="E20" t="s">
        <v>50</v>
      </c>
      <c r="F20" s="105">
        <f>CORREL($B$8:$B$35,Table8[[#This Row],[Dec-20]:[March-2023]])</f>
        <v>0.60256504409199929</v>
      </c>
      <c r="G20">
        <v>164.5</v>
      </c>
      <c r="H20">
        <v>159.6</v>
      </c>
      <c r="I20">
        <v>154.69999999999999</v>
      </c>
      <c r="J20">
        <v>154.5</v>
      </c>
      <c r="K20">
        <v>155.6</v>
      </c>
      <c r="L20">
        <v>158.69999999999999</v>
      </c>
      <c r="M20">
        <v>160.5</v>
      </c>
      <c r="N20">
        <v>161.69999999999999</v>
      </c>
      <c r="O20">
        <v>161.80000000000001</v>
      </c>
      <c r="P20">
        <v>162.1</v>
      </c>
      <c r="Q20">
        <v>165.5</v>
      </c>
      <c r="R20">
        <v>167.5</v>
      </c>
      <c r="S20">
        <v>165.8</v>
      </c>
      <c r="T20">
        <v>164.1</v>
      </c>
      <c r="U20">
        <v>163.9</v>
      </c>
      <c r="V20">
        <v>166.6</v>
      </c>
      <c r="W20">
        <v>168.6</v>
      </c>
      <c r="X20">
        <v>170.8</v>
      </c>
      <c r="Y20">
        <v>172.4</v>
      </c>
      <c r="Z20">
        <v>172.5</v>
      </c>
      <c r="AA20">
        <v>173.9</v>
      </c>
      <c r="AB20">
        <v>175.5</v>
      </c>
      <c r="AC20">
        <v>177.4</v>
      </c>
      <c r="AD20">
        <v>176.6</v>
      </c>
      <c r="AE20">
        <v>174.4</v>
      </c>
      <c r="AF20">
        <v>175</v>
      </c>
      <c r="AG20">
        <v>174.8</v>
      </c>
      <c r="AH20">
        <v>174.8</v>
      </c>
      <c r="AJ20" s="3" t="s">
        <v>15</v>
      </c>
      <c r="AK20" t="s">
        <v>50</v>
      </c>
      <c r="AL20" s="106">
        <f>CORREL($B$8:$B$35,Table7[[#This Row],[December-2020]:[March-2023]])</f>
        <v>0.66292465080795948</v>
      </c>
      <c r="AM20">
        <v>167</v>
      </c>
      <c r="AN20">
        <v>163.4</v>
      </c>
      <c r="AO20">
        <v>160.80000000000001</v>
      </c>
      <c r="AP20">
        <v>160.4</v>
      </c>
      <c r="AQ20">
        <v>162</v>
      </c>
      <c r="AR20">
        <v>164.2</v>
      </c>
      <c r="AS20">
        <v>166.2</v>
      </c>
      <c r="AT20">
        <v>167.9</v>
      </c>
      <c r="AU20">
        <v>167.3</v>
      </c>
      <c r="AV20">
        <v>167.3</v>
      </c>
      <c r="AW20">
        <v>171.5</v>
      </c>
      <c r="AX20">
        <v>173.5</v>
      </c>
      <c r="AY20">
        <v>172.2</v>
      </c>
      <c r="AZ20">
        <v>170.3</v>
      </c>
      <c r="BA20">
        <v>170.2</v>
      </c>
      <c r="BB20">
        <v>171.5</v>
      </c>
      <c r="BC20">
        <v>174.5</v>
      </c>
      <c r="BD20">
        <v>177.5</v>
      </c>
      <c r="BE20">
        <v>179.3</v>
      </c>
      <c r="BF20">
        <v>179.4</v>
      </c>
      <c r="BG20">
        <v>180.4</v>
      </c>
      <c r="BH20">
        <v>181.8</v>
      </c>
      <c r="BI20">
        <v>183.3</v>
      </c>
      <c r="BJ20">
        <v>181.3</v>
      </c>
      <c r="BK20">
        <v>178.6</v>
      </c>
      <c r="BL20">
        <v>179.5</v>
      </c>
      <c r="BM20">
        <v>180.7</v>
      </c>
      <c r="BN20">
        <v>180.8</v>
      </c>
      <c r="BP20" s="3" t="s">
        <v>15</v>
      </c>
      <c r="BQ20" t="s">
        <v>50</v>
      </c>
      <c r="BR20" s="105">
        <f>CORREL($B$8:$B$35,Table9[[#This Row],[December-2020]:[March-2023]])</f>
        <v>0.62611760355909529</v>
      </c>
      <c r="BS20">
        <v>165.4</v>
      </c>
      <c r="BT20">
        <v>161</v>
      </c>
      <c r="BU20">
        <v>156.9</v>
      </c>
      <c r="BV20">
        <v>156.69999999999999</v>
      </c>
      <c r="BW20">
        <v>158</v>
      </c>
      <c r="BX20">
        <v>160.69999999999999</v>
      </c>
      <c r="BY20">
        <v>162.6</v>
      </c>
      <c r="BZ20">
        <v>164</v>
      </c>
      <c r="CA20">
        <v>164</v>
      </c>
      <c r="CB20">
        <v>164</v>
      </c>
      <c r="CC20">
        <v>167.7</v>
      </c>
      <c r="CD20">
        <v>169.7</v>
      </c>
      <c r="CE20">
        <v>168.2</v>
      </c>
      <c r="CF20">
        <v>166.4</v>
      </c>
      <c r="CG20">
        <v>166.2</v>
      </c>
      <c r="CH20">
        <v>168.4</v>
      </c>
      <c r="CI20">
        <v>170.8</v>
      </c>
      <c r="CJ20">
        <v>173.3</v>
      </c>
      <c r="CK20">
        <v>174.9</v>
      </c>
      <c r="CL20">
        <v>175</v>
      </c>
      <c r="CM20">
        <v>176.3</v>
      </c>
      <c r="CN20">
        <v>177.8</v>
      </c>
      <c r="CO20">
        <v>179.6</v>
      </c>
      <c r="CP20">
        <v>178.3</v>
      </c>
      <c r="CQ20">
        <v>175.9</v>
      </c>
      <c r="CR20">
        <v>176.7</v>
      </c>
      <c r="CS20">
        <v>177</v>
      </c>
      <c r="CT20">
        <v>177</v>
      </c>
    </row>
    <row r="21" spans="1:98" ht="15.6" x14ac:dyDescent="0.3">
      <c r="A21" s="103">
        <v>44562</v>
      </c>
      <c r="B21" s="102">
        <v>84.666318799999985</v>
      </c>
      <c r="D21" t="s">
        <v>16</v>
      </c>
      <c r="E21" t="s">
        <v>50</v>
      </c>
      <c r="F21" s="105">
        <f>CORREL($B$8:$B$35,Table8[[#This Row],[Dec-20]:[March-2023]])</f>
        <v>0.60100446818917985</v>
      </c>
      <c r="G21">
        <v>183.6</v>
      </c>
      <c r="H21">
        <v>184.6</v>
      </c>
      <c r="I21">
        <v>186.5</v>
      </c>
      <c r="J21">
        <v>186.1</v>
      </c>
      <c r="K21">
        <v>186.8</v>
      </c>
      <c r="L21">
        <v>189.6</v>
      </c>
      <c r="M21">
        <v>189.1</v>
      </c>
      <c r="N21">
        <v>189.7</v>
      </c>
      <c r="O21">
        <v>190.2</v>
      </c>
      <c r="P21">
        <v>190.5</v>
      </c>
      <c r="Q21">
        <v>191.2</v>
      </c>
      <c r="R21">
        <v>191.4</v>
      </c>
      <c r="S21">
        <v>190.8</v>
      </c>
      <c r="T21">
        <v>190.7</v>
      </c>
      <c r="U21">
        <v>191.5</v>
      </c>
      <c r="V21">
        <v>192.3</v>
      </c>
      <c r="W21">
        <v>192.8</v>
      </c>
      <c r="X21">
        <v>192.9</v>
      </c>
      <c r="Y21">
        <v>192.9</v>
      </c>
      <c r="Z21">
        <v>193.2</v>
      </c>
      <c r="AA21">
        <v>193.7</v>
      </c>
      <c r="AB21">
        <v>194.5</v>
      </c>
      <c r="AC21">
        <v>194.9</v>
      </c>
      <c r="AD21">
        <v>195.5</v>
      </c>
      <c r="AE21">
        <v>195.9</v>
      </c>
      <c r="AF21">
        <v>196.9</v>
      </c>
      <c r="AG21">
        <v>198.3</v>
      </c>
      <c r="AH21">
        <v>198.4</v>
      </c>
      <c r="AJ21" s="3" t="s">
        <v>16</v>
      </c>
      <c r="AK21" t="s">
        <v>50</v>
      </c>
      <c r="AL21" s="106">
        <f>CORREL($B$8:$B$35,Table7[[#This Row],[December-2020]:[March-2023]])</f>
        <v>0.51664527918801773</v>
      </c>
      <c r="AM21">
        <v>190.2</v>
      </c>
      <c r="AN21">
        <v>191.8</v>
      </c>
      <c r="AO21">
        <v>193.3</v>
      </c>
      <c r="AP21">
        <v>193.5</v>
      </c>
      <c r="AQ21">
        <v>194.4</v>
      </c>
      <c r="AR21">
        <v>198.2</v>
      </c>
      <c r="AS21">
        <v>195.6</v>
      </c>
      <c r="AT21">
        <v>195.5</v>
      </c>
      <c r="AU21">
        <v>196.5</v>
      </c>
      <c r="AV21">
        <v>196.5</v>
      </c>
      <c r="AW21">
        <v>197</v>
      </c>
      <c r="AX21">
        <v>197</v>
      </c>
      <c r="AY21">
        <v>196.8</v>
      </c>
      <c r="AZ21">
        <v>196.4</v>
      </c>
      <c r="BA21">
        <v>196.5</v>
      </c>
      <c r="BB21">
        <v>197.5</v>
      </c>
      <c r="BC21">
        <v>197.1</v>
      </c>
      <c r="BD21">
        <v>197.5</v>
      </c>
      <c r="BE21">
        <v>198.3</v>
      </c>
      <c r="BF21">
        <v>198.6</v>
      </c>
      <c r="BG21">
        <v>198.7</v>
      </c>
      <c r="BH21">
        <v>199.7</v>
      </c>
      <c r="BI21">
        <v>200.1</v>
      </c>
      <c r="BJ21">
        <v>200.6</v>
      </c>
      <c r="BK21">
        <v>201.1</v>
      </c>
      <c r="BL21">
        <v>201.6</v>
      </c>
      <c r="BM21">
        <v>202.7</v>
      </c>
      <c r="BN21">
        <v>202.7</v>
      </c>
      <c r="BP21" s="3" t="s">
        <v>16</v>
      </c>
      <c r="BQ21" t="s">
        <v>50</v>
      </c>
      <c r="BR21" s="105">
        <f>CORREL($B$8:$B$35,Table9[[#This Row],[December-2020]:[March-2023]])</f>
        <v>0.58049367771424432</v>
      </c>
      <c r="BS21">
        <v>185.4</v>
      </c>
      <c r="BT21">
        <v>186.5</v>
      </c>
      <c r="BU21">
        <v>188.3</v>
      </c>
      <c r="BV21">
        <v>188.1</v>
      </c>
      <c r="BW21">
        <v>188.8</v>
      </c>
      <c r="BX21">
        <v>191.9</v>
      </c>
      <c r="BY21">
        <v>190.8</v>
      </c>
      <c r="BZ21">
        <v>191.2</v>
      </c>
      <c r="CA21">
        <v>192.1</v>
      </c>
      <c r="CB21">
        <v>192.1</v>
      </c>
      <c r="CC21">
        <v>192.7</v>
      </c>
      <c r="CD21">
        <v>192.9</v>
      </c>
      <c r="CE21">
        <v>192.4</v>
      </c>
      <c r="CF21">
        <v>192.2</v>
      </c>
      <c r="CG21">
        <v>192.8</v>
      </c>
      <c r="CH21">
        <v>193.7</v>
      </c>
      <c r="CI21">
        <v>193.9</v>
      </c>
      <c r="CJ21">
        <v>194.1</v>
      </c>
      <c r="CK21">
        <v>194.3</v>
      </c>
      <c r="CL21">
        <v>194.6</v>
      </c>
      <c r="CM21">
        <v>195</v>
      </c>
      <c r="CN21">
        <v>195.9</v>
      </c>
      <c r="CO21">
        <v>196.3</v>
      </c>
      <c r="CP21">
        <v>196.9</v>
      </c>
      <c r="CQ21">
        <v>197.3</v>
      </c>
      <c r="CR21">
        <v>198.2</v>
      </c>
      <c r="CS21">
        <v>199.5</v>
      </c>
      <c r="CT21">
        <v>199.5</v>
      </c>
    </row>
    <row r="22" spans="1:98" ht="15.6" x14ac:dyDescent="0.3">
      <c r="A22" s="103">
        <v>44593</v>
      </c>
      <c r="B22" s="102">
        <v>94.067715194444446</v>
      </c>
      <c r="D22" t="s">
        <v>17</v>
      </c>
      <c r="E22" t="s">
        <v>53</v>
      </c>
      <c r="F22" s="105">
        <f>CORREL($B$8:$B$35,Table8[[#This Row],[Dec-20]:[March-2023]])</f>
        <v>0.64551326302629164</v>
      </c>
      <c r="G22">
        <v>157</v>
      </c>
      <c r="H22">
        <v>157.5</v>
      </c>
      <c r="I22">
        <v>159.1</v>
      </c>
      <c r="J22">
        <v>159.6</v>
      </c>
      <c r="K22">
        <v>160.69999999999999</v>
      </c>
      <c r="L22">
        <v>165.3</v>
      </c>
      <c r="M22">
        <v>165.3</v>
      </c>
      <c r="N22">
        <v>166</v>
      </c>
      <c r="O22">
        <v>167</v>
      </c>
      <c r="P22">
        <v>167.7</v>
      </c>
      <c r="Q22">
        <v>168.9</v>
      </c>
      <c r="R22">
        <v>170.4</v>
      </c>
      <c r="S22">
        <v>171.8</v>
      </c>
      <c r="T22">
        <v>173.2</v>
      </c>
      <c r="U22">
        <v>174.1</v>
      </c>
      <c r="V22">
        <v>175.4</v>
      </c>
      <c r="W22">
        <v>177.5</v>
      </c>
      <c r="X22">
        <v>179.3</v>
      </c>
      <c r="Y22">
        <v>180.7</v>
      </c>
      <c r="Z22">
        <v>182</v>
      </c>
      <c r="AA22">
        <v>183.2</v>
      </c>
      <c r="AB22">
        <v>184.7</v>
      </c>
      <c r="AC22">
        <v>186.1</v>
      </c>
      <c r="AD22">
        <v>187.2</v>
      </c>
      <c r="AE22">
        <v>188.1</v>
      </c>
      <c r="AF22">
        <v>189</v>
      </c>
      <c r="AG22">
        <v>190</v>
      </c>
      <c r="AH22">
        <v>190</v>
      </c>
      <c r="AJ22" s="3" t="s">
        <v>17</v>
      </c>
      <c r="AK22" t="s">
        <v>53</v>
      </c>
      <c r="AL22" s="106">
        <f>CORREL($B$8:$B$35,Table7[[#This Row],[December-2020]:[March-2023]])</f>
        <v>0.6304794492369209</v>
      </c>
      <c r="AM22">
        <v>151.9</v>
      </c>
      <c r="AN22">
        <v>152.5</v>
      </c>
      <c r="AO22">
        <v>154.19999999999999</v>
      </c>
      <c r="AP22">
        <v>155.1</v>
      </c>
      <c r="AQ22">
        <v>155.9</v>
      </c>
      <c r="AR22">
        <v>156.5</v>
      </c>
      <c r="AS22">
        <v>157.30000000000001</v>
      </c>
      <c r="AT22">
        <v>157.9</v>
      </c>
      <c r="AU22">
        <v>159.80000000000001</v>
      </c>
      <c r="AV22">
        <v>159.80000000000001</v>
      </c>
      <c r="AW22">
        <v>160.80000000000001</v>
      </c>
      <c r="AX22">
        <v>162.30000000000001</v>
      </c>
      <c r="AY22">
        <v>163.30000000000001</v>
      </c>
      <c r="AZ22">
        <v>164.7</v>
      </c>
      <c r="BA22">
        <v>165.7</v>
      </c>
      <c r="BB22">
        <v>167.1</v>
      </c>
      <c r="BC22">
        <v>168.4</v>
      </c>
      <c r="BD22">
        <v>170</v>
      </c>
      <c r="BE22">
        <v>171.6</v>
      </c>
      <c r="BF22">
        <v>172.7</v>
      </c>
      <c r="BG22">
        <v>173.7</v>
      </c>
      <c r="BH22">
        <v>175</v>
      </c>
      <c r="BI22">
        <v>175.5</v>
      </c>
      <c r="BJ22">
        <v>176.7</v>
      </c>
      <c r="BK22">
        <v>177.7</v>
      </c>
      <c r="BL22">
        <v>178.7</v>
      </c>
      <c r="BM22">
        <v>180.3</v>
      </c>
      <c r="BN22">
        <v>180.2</v>
      </c>
      <c r="BP22" s="3" t="s">
        <v>17</v>
      </c>
      <c r="BQ22" t="s">
        <v>53</v>
      </c>
      <c r="BR22" s="105">
        <f>CORREL($B$8:$B$35,Table9[[#This Row],[December-2020]:[March-2023]])</f>
        <v>0.63999596542419068</v>
      </c>
      <c r="BS22">
        <v>155</v>
      </c>
      <c r="BT22">
        <v>155.5</v>
      </c>
      <c r="BU22">
        <v>157.19999999999999</v>
      </c>
      <c r="BV22">
        <v>157.80000000000001</v>
      </c>
      <c r="BW22">
        <v>158.80000000000001</v>
      </c>
      <c r="BX22">
        <v>161.80000000000001</v>
      </c>
      <c r="BY22">
        <v>162.19999999999999</v>
      </c>
      <c r="BZ22">
        <v>162.80000000000001</v>
      </c>
      <c r="CA22">
        <v>164.5</v>
      </c>
      <c r="CB22">
        <v>164.6</v>
      </c>
      <c r="CC22">
        <v>165.7</v>
      </c>
      <c r="CD22">
        <v>167.2</v>
      </c>
      <c r="CE22">
        <v>168.5</v>
      </c>
      <c r="CF22">
        <v>169.9</v>
      </c>
      <c r="CG22">
        <v>170.8</v>
      </c>
      <c r="CH22">
        <v>172.1</v>
      </c>
      <c r="CI22">
        <v>173.9</v>
      </c>
      <c r="CJ22">
        <v>175.6</v>
      </c>
      <c r="CK22">
        <v>177.1</v>
      </c>
      <c r="CL22">
        <v>178.3</v>
      </c>
      <c r="CM22">
        <v>179.5</v>
      </c>
      <c r="CN22">
        <v>180.9</v>
      </c>
      <c r="CO22">
        <v>181.9</v>
      </c>
      <c r="CP22">
        <v>183.1</v>
      </c>
      <c r="CQ22">
        <v>184</v>
      </c>
      <c r="CR22">
        <v>184.9</v>
      </c>
      <c r="CS22">
        <v>186.2</v>
      </c>
      <c r="CT22">
        <v>186.1</v>
      </c>
    </row>
    <row r="23" spans="1:98" ht="15.6" x14ac:dyDescent="0.3">
      <c r="A23" s="103">
        <v>44621</v>
      </c>
      <c r="B23" s="102">
        <v>112.87479254347826</v>
      </c>
      <c r="D23" t="s">
        <v>18</v>
      </c>
      <c r="E23" t="s">
        <v>53</v>
      </c>
      <c r="F23" s="105">
        <f>CORREL($B$8:$B$35,Table8[[#This Row],[Dec-20]:[March-2023]])</f>
        <v>0.6761175044692429</v>
      </c>
      <c r="G23">
        <v>151.6</v>
      </c>
      <c r="H23">
        <v>152.4</v>
      </c>
      <c r="I23">
        <v>153.9</v>
      </c>
      <c r="J23">
        <v>154.4</v>
      </c>
      <c r="K23">
        <v>155.1</v>
      </c>
      <c r="L23">
        <v>160.6</v>
      </c>
      <c r="M23">
        <v>159.9</v>
      </c>
      <c r="N23">
        <v>161.1</v>
      </c>
      <c r="O23">
        <v>162.6</v>
      </c>
      <c r="P23">
        <v>163.6</v>
      </c>
      <c r="Q23">
        <v>164.8</v>
      </c>
      <c r="R23">
        <v>166</v>
      </c>
      <c r="S23">
        <v>167.3</v>
      </c>
      <c r="T23">
        <v>169.3</v>
      </c>
      <c r="U23">
        <v>171</v>
      </c>
      <c r="V23">
        <v>173.2</v>
      </c>
      <c r="W23">
        <v>175.1</v>
      </c>
      <c r="X23">
        <v>177.2</v>
      </c>
      <c r="Y23">
        <v>178.7</v>
      </c>
      <c r="Z23">
        <v>180.3</v>
      </c>
      <c r="AA23">
        <v>181.7</v>
      </c>
      <c r="AB23">
        <v>183.3</v>
      </c>
      <c r="AC23">
        <v>184.4</v>
      </c>
      <c r="AD23">
        <v>185.2</v>
      </c>
      <c r="AE23">
        <v>185.9</v>
      </c>
      <c r="AF23">
        <v>186.3</v>
      </c>
      <c r="AG23">
        <v>187</v>
      </c>
      <c r="AH23">
        <v>187</v>
      </c>
      <c r="AJ23" s="3" t="s">
        <v>18</v>
      </c>
      <c r="AK23" t="s">
        <v>53</v>
      </c>
      <c r="AL23" s="106">
        <f>CORREL($B$8:$B$35,Table7[[#This Row],[December-2020]:[March-2023]])</f>
        <v>0.62512775402214515</v>
      </c>
      <c r="AM23">
        <v>136.69999999999999</v>
      </c>
      <c r="AN23">
        <v>137.30000000000001</v>
      </c>
      <c r="AO23">
        <v>138.19999999999999</v>
      </c>
      <c r="AP23">
        <v>138.69999999999999</v>
      </c>
      <c r="AQ23">
        <v>139.30000000000001</v>
      </c>
      <c r="AR23">
        <v>140.19999999999999</v>
      </c>
      <c r="AS23">
        <v>140.5</v>
      </c>
      <c r="AT23">
        <v>141.9</v>
      </c>
      <c r="AU23">
        <v>143.6</v>
      </c>
      <c r="AV23">
        <v>143.6</v>
      </c>
      <c r="AW23">
        <v>144.4</v>
      </c>
      <c r="AX23">
        <v>145.30000000000001</v>
      </c>
      <c r="AY23">
        <v>146.69999999999999</v>
      </c>
      <c r="AZ23">
        <v>148.5</v>
      </c>
      <c r="BA23">
        <v>150.4</v>
      </c>
      <c r="BB23">
        <v>152.6</v>
      </c>
      <c r="BC23">
        <v>154.5</v>
      </c>
      <c r="BD23">
        <v>155.9</v>
      </c>
      <c r="BE23">
        <v>157.4</v>
      </c>
      <c r="BF23">
        <v>158.69999999999999</v>
      </c>
      <c r="BG23">
        <v>160</v>
      </c>
      <c r="BH23">
        <v>161.69999999999999</v>
      </c>
      <c r="BI23">
        <v>162.6</v>
      </c>
      <c r="BJ23">
        <v>163.5</v>
      </c>
      <c r="BK23">
        <v>164.5</v>
      </c>
      <c r="BL23">
        <v>165.3</v>
      </c>
      <c r="BM23">
        <v>167</v>
      </c>
      <c r="BN23">
        <v>167</v>
      </c>
      <c r="BP23" s="3" t="s">
        <v>18</v>
      </c>
      <c r="BQ23" t="s">
        <v>53</v>
      </c>
      <c r="BR23" s="105">
        <f>CORREL($B$8:$B$35,Table9[[#This Row],[December-2020]:[March-2023]])</f>
        <v>0.65743031343341085</v>
      </c>
      <c r="BS23">
        <v>145.4</v>
      </c>
      <c r="BT23">
        <v>146.1</v>
      </c>
      <c r="BU23">
        <v>147.4</v>
      </c>
      <c r="BV23">
        <v>147.9</v>
      </c>
      <c r="BW23">
        <v>148.5</v>
      </c>
      <c r="BX23">
        <v>152.1</v>
      </c>
      <c r="BY23">
        <v>151.80000000000001</v>
      </c>
      <c r="BZ23">
        <v>153.1</v>
      </c>
      <c r="CA23">
        <v>155.30000000000001</v>
      </c>
      <c r="CB23">
        <v>155.30000000000001</v>
      </c>
      <c r="CC23">
        <v>156.30000000000001</v>
      </c>
      <c r="CD23">
        <v>157.4</v>
      </c>
      <c r="CE23">
        <v>158.69999999999999</v>
      </c>
      <c r="CF23">
        <v>160.69999999999999</v>
      </c>
      <c r="CG23">
        <v>162.4</v>
      </c>
      <c r="CH23">
        <v>164.6</v>
      </c>
      <c r="CI23">
        <v>166.5</v>
      </c>
      <c r="CJ23">
        <v>168.4</v>
      </c>
      <c r="CK23">
        <v>169.9</v>
      </c>
      <c r="CL23">
        <v>171.3</v>
      </c>
      <c r="CM23">
        <v>172.7</v>
      </c>
      <c r="CN23">
        <v>174.3</v>
      </c>
      <c r="CO23">
        <v>175.3</v>
      </c>
      <c r="CP23">
        <v>176.2</v>
      </c>
      <c r="CQ23">
        <v>177</v>
      </c>
      <c r="CR23">
        <v>177.6</v>
      </c>
      <c r="CS23">
        <v>178.7</v>
      </c>
      <c r="CT23">
        <v>178.7</v>
      </c>
    </row>
    <row r="24" spans="1:98" ht="15.6" x14ac:dyDescent="0.3">
      <c r="A24" s="103">
        <v>44652</v>
      </c>
      <c r="B24" s="102">
        <v>102.96599786842103</v>
      </c>
      <c r="D24" t="s">
        <v>19</v>
      </c>
      <c r="E24" t="s">
        <v>53</v>
      </c>
      <c r="F24" s="105">
        <f>CORREL($B$8:$B$35,Table8[[#This Row],[Dec-20]:[March-2023]])</f>
        <v>0.64988175264983561</v>
      </c>
      <c r="G24">
        <v>156.30000000000001</v>
      </c>
      <c r="H24">
        <v>156.80000000000001</v>
      </c>
      <c r="I24">
        <v>158.4</v>
      </c>
      <c r="J24">
        <v>158.9</v>
      </c>
      <c r="K24">
        <v>159.9</v>
      </c>
      <c r="L24">
        <v>164.5</v>
      </c>
      <c r="M24">
        <v>164.6</v>
      </c>
      <c r="N24">
        <v>165.3</v>
      </c>
      <c r="O24">
        <v>166.3</v>
      </c>
      <c r="P24">
        <v>167.1</v>
      </c>
      <c r="Q24">
        <v>168.3</v>
      </c>
      <c r="R24">
        <v>169.8</v>
      </c>
      <c r="S24">
        <v>171.2</v>
      </c>
      <c r="T24">
        <v>172.7</v>
      </c>
      <c r="U24">
        <v>173.7</v>
      </c>
      <c r="V24">
        <v>175.1</v>
      </c>
      <c r="W24">
        <v>177.1</v>
      </c>
      <c r="X24">
        <v>179</v>
      </c>
      <c r="Y24">
        <v>180.4</v>
      </c>
      <c r="Z24">
        <v>181.7</v>
      </c>
      <c r="AA24">
        <v>183</v>
      </c>
      <c r="AB24">
        <v>184.5</v>
      </c>
      <c r="AC24">
        <v>185.9</v>
      </c>
      <c r="AD24">
        <v>186.9</v>
      </c>
      <c r="AE24">
        <v>187.8</v>
      </c>
      <c r="AF24">
        <v>188.6</v>
      </c>
      <c r="AG24">
        <v>189.6</v>
      </c>
      <c r="AH24">
        <v>189.6</v>
      </c>
      <c r="AJ24" s="3" t="s">
        <v>19</v>
      </c>
      <c r="AK24" t="s">
        <v>53</v>
      </c>
      <c r="AL24" s="106">
        <f>CORREL($B$8:$B$35,Table7[[#This Row],[December-2020]:[March-2023]])</f>
        <v>0.62974588943675336</v>
      </c>
      <c r="AM24">
        <v>149.6</v>
      </c>
      <c r="AN24">
        <v>150.19999999999999</v>
      </c>
      <c r="AO24">
        <v>151.80000000000001</v>
      </c>
      <c r="AP24">
        <v>152.6</v>
      </c>
      <c r="AQ24">
        <v>153.4</v>
      </c>
      <c r="AR24">
        <v>154.1</v>
      </c>
      <c r="AS24">
        <v>154.80000000000001</v>
      </c>
      <c r="AT24">
        <v>155.5</v>
      </c>
      <c r="AU24">
        <v>157.30000000000001</v>
      </c>
      <c r="AV24">
        <v>157.4</v>
      </c>
      <c r="AW24">
        <v>158.30000000000001</v>
      </c>
      <c r="AX24">
        <v>159.69999999999999</v>
      </c>
      <c r="AY24">
        <v>160.69999999999999</v>
      </c>
      <c r="AZ24">
        <v>162.19999999999999</v>
      </c>
      <c r="BA24">
        <v>163.4</v>
      </c>
      <c r="BB24">
        <v>164.9</v>
      </c>
      <c r="BC24">
        <v>166.3</v>
      </c>
      <c r="BD24">
        <v>167.8</v>
      </c>
      <c r="BE24">
        <v>169.4</v>
      </c>
      <c r="BF24">
        <v>170.6</v>
      </c>
      <c r="BG24">
        <v>171.6</v>
      </c>
      <c r="BH24">
        <v>173</v>
      </c>
      <c r="BI24">
        <v>173.6</v>
      </c>
      <c r="BJ24">
        <v>174.7</v>
      </c>
      <c r="BK24">
        <v>175.7</v>
      </c>
      <c r="BL24">
        <v>176.6</v>
      </c>
      <c r="BM24">
        <v>178.2</v>
      </c>
      <c r="BN24">
        <v>178.2</v>
      </c>
      <c r="BP24" s="3" t="s">
        <v>19</v>
      </c>
      <c r="BQ24" t="s">
        <v>53</v>
      </c>
      <c r="BR24" s="105">
        <f>CORREL($B$8:$B$35,Table9[[#This Row],[December-2020]:[March-2023]])</f>
        <v>0.64290501356080942</v>
      </c>
      <c r="BS24">
        <v>153.6</v>
      </c>
      <c r="BT24">
        <v>154.19999999999999</v>
      </c>
      <c r="BU24">
        <v>155.80000000000001</v>
      </c>
      <c r="BV24">
        <v>156.4</v>
      </c>
      <c r="BW24">
        <v>157.30000000000001</v>
      </c>
      <c r="BX24">
        <v>160.4</v>
      </c>
      <c r="BY24">
        <v>160.69999999999999</v>
      </c>
      <c r="BZ24">
        <v>161.4</v>
      </c>
      <c r="CA24">
        <v>163.19999999999999</v>
      </c>
      <c r="CB24">
        <v>163.30000000000001</v>
      </c>
      <c r="CC24">
        <v>164.3</v>
      </c>
      <c r="CD24">
        <v>165.8</v>
      </c>
      <c r="CE24">
        <v>167</v>
      </c>
      <c r="CF24">
        <v>168.5</v>
      </c>
      <c r="CG24">
        <v>169.6</v>
      </c>
      <c r="CH24">
        <v>171.1</v>
      </c>
      <c r="CI24">
        <v>172.8</v>
      </c>
      <c r="CJ24">
        <v>174.6</v>
      </c>
      <c r="CK24">
        <v>176</v>
      </c>
      <c r="CL24">
        <v>177.3</v>
      </c>
      <c r="CM24">
        <v>178.5</v>
      </c>
      <c r="CN24">
        <v>179.9</v>
      </c>
      <c r="CO24">
        <v>181</v>
      </c>
      <c r="CP24">
        <v>182.1</v>
      </c>
      <c r="CQ24">
        <v>183</v>
      </c>
      <c r="CR24">
        <v>183.8</v>
      </c>
      <c r="CS24">
        <v>185.1</v>
      </c>
      <c r="CT24">
        <v>185.1</v>
      </c>
    </row>
    <row r="25" spans="1:98" ht="15.6" x14ac:dyDescent="0.3">
      <c r="A25" s="103">
        <v>44682</v>
      </c>
      <c r="B25" s="102">
        <v>109.50503773684208</v>
      </c>
      <c r="D25" t="s">
        <v>21</v>
      </c>
      <c r="E25" t="s">
        <v>241</v>
      </c>
      <c r="F25" s="105">
        <f>CORREL($B$8:$B$35,Table8[[#This Row],[Dec-20]:[March-2023]])</f>
        <v>0.68652004508004316</v>
      </c>
      <c r="G25">
        <v>148.69999999999999</v>
      </c>
      <c r="H25">
        <v>150.9</v>
      </c>
      <c r="I25">
        <v>154.4</v>
      </c>
      <c r="J25">
        <v>156</v>
      </c>
      <c r="K25">
        <v>156</v>
      </c>
      <c r="L25">
        <v>161.69999999999999</v>
      </c>
      <c r="M25">
        <v>162.1</v>
      </c>
      <c r="N25">
        <v>162.5</v>
      </c>
      <c r="O25">
        <v>163.1</v>
      </c>
      <c r="P25">
        <v>163.69999999999999</v>
      </c>
      <c r="Q25">
        <v>165.5</v>
      </c>
      <c r="R25">
        <v>165.3</v>
      </c>
      <c r="S25">
        <v>165.6</v>
      </c>
      <c r="T25">
        <v>165.8</v>
      </c>
      <c r="U25">
        <v>167.4</v>
      </c>
      <c r="V25">
        <v>168.9</v>
      </c>
      <c r="W25">
        <v>173.3</v>
      </c>
      <c r="X25">
        <v>175.3</v>
      </c>
      <c r="Y25">
        <v>176.7</v>
      </c>
      <c r="Z25">
        <v>179.6</v>
      </c>
      <c r="AA25">
        <v>179.1</v>
      </c>
      <c r="AB25">
        <v>179.7</v>
      </c>
      <c r="AC25">
        <v>180.8</v>
      </c>
      <c r="AD25">
        <v>181.9</v>
      </c>
      <c r="AE25">
        <v>182.8</v>
      </c>
      <c r="AF25">
        <v>183.2</v>
      </c>
      <c r="AG25">
        <v>181.6</v>
      </c>
      <c r="AH25">
        <v>181.4</v>
      </c>
      <c r="AJ25" s="3" t="s">
        <v>21</v>
      </c>
      <c r="AK25" t="s">
        <v>241</v>
      </c>
      <c r="AL25" s="106">
        <f>CORREL($B$8:$B$35,Table7[[#This Row],[December-2020]:[March-2023]])</f>
        <v>0.67776210527972391</v>
      </c>
      <c r="AM25">
        <v>137.9</v>
      </c>
      <c r="AN25">
        <v>142.9</v>
      </c>
      <c r="AO25">
        <v>149.1</v>
      </c>
      <c r="AP25">
        <v>154.80000000000001</v>
      </c>
      <c r="AQ25">
        <v>154.9</v>
      </c>
      <c r="AR25">
        <v>155.5</v>
      </c>
      <c r="AS25">
        <v>156.1</v>
      </c>
      <c r="AT25">
        <v>157.69999999999999</v>
      </c>
      <c r="AU25">
        <v>160.69999999999999</v>
      </c>
      <c r="AV25">
        <v>160.80000000000001</v>
      </c>
      <c r="AW25">
        <v>162.19999999999999</v>
      </c>
      <c r="AX25">
        <v>161.6</v>
      </c>
      <c r="AY25">
        <v>161.69999999999999</v>
      </c>
      <c r="AZ25">
        <v>161.6</v>
      </c>
      <c r="BA25">
        <v>163</v>
      </c>
      <c r="BB25">
        <v>164.5</v>
      </c>
      <c r="BC25">
        <v>170.5</v>
      </c>
      <c r="BD25">
        <v>173.5</v>
      </c>
      <c r="BE25">
        <v>174.9</v>
      </c>
      <c r="BF25">
        <v>179.5</v>
      </c>
      <c r="BG25">
        <v>178.4</v>
      </c>
      <c r="BH25">
        <v>179.2</v>
      </c>
      <c r="BI25">
        <v>180</v>
      </c>
      <c r="BJ25">
        <v>180.3</v>
      </c>
      <c r="BK25">
        <v>180.6</v>
      </c>
      <c r="BL25">
        <v>180.1</v>
      </c>
      <c r="BM25">
        <v>182.8</v>
      </c>
      <c r="BN25">
        <v>182.6</v>
      </c>
      <c r="BP25" s="3" t="s">
        <v>21</v>
      </c>
      <c r="BQ25" t="s">
        <v>241</v>
      </c>
      <c r="BR25" s="105">
        <f>CORREL($B$8:$B$35,Table9[[#This Row],[December-2020]:[March-2023]])</f>
        <v>0.68314218184816067</v>
      </c>
      <c r="BS25">
        <v>144.6</v>
      </c>
      <c r="BT25">
        <v>147.9</v>
      </c>
      <c r="BU25">
        <v>152.4</v>
      </c>
      <c r="BV25">
        <v>155.5</v>
      </c>
      <c r="BW25">
        <v>155.6</v>
      </c>
      <c r="BX25">
        <v>159.4</v>
      </c>
      <c r="BY25">
        <v>159.80000000000001</v>
      </c>
      <c r="BZ25">
        <v>160.69999999999999</v>
      </c>
      <c r="CA25">
        <v>162.6</v>
      </c>
      <c r="CB25">
        <v>162.6</v>
      </c>
      <c r="CC25">
        <v>164.2</v>
      </c>
      <c r="CD25">
        <v>163.9</v>
      </c>
      <c r="CE25">
        <v>164.1</v>
      </c>
      <c r="CF25">
        <v>164.2</v>
      </c>
      <c r="CG25">
        <v>165.7</v>
      </c>
      <c r="CH25">
        <v>167.2</v>
      </c>
      <c r="CI25">
        <v>172.2</v>
      </c>
      <c r="CJ25">
        <v>174.6</v>
      </c>
      <c r="CK25">
        <v>176</v>
      </c>
      <c r="CL25">
        <v>179.6</v>
      </c>
      <c r="CM25">
        <v>178.8</v>
      </c>
      <c r="CN25">
        <v>179.5</v>
      </c>
      <c r="CO25">
        <v>180.5</v>
      </c>
      <c r="CP25">
        <v>181.3</v>
      </c>
      <c r="CQ25">
        <v>182</v>
      </c>
      <c r="CR25">
        <v>182</v>
      </c>
      <c r="CS25">
        <v>182.1</v>
      </c>
      <c r="CT25">
        <v>181.9</v>
      </c>
    </row>
    <row r="26" spans="1:98" ht="15.6" x14ac:dyDescent="0.3">
      <c r="A26" s="103">
        <v>44713</v>
      </c>
      <c r="B26" s="102">
        <v>116.01138504999999</v>
      </c>
      <c r="D26" t="s">
        <v>22</v>
      </c>
      <c r="E26" t="s">
        <v>54</v>
      </c>
      <c r="F26" s="105">
        <f>CORREL($B$8:$B$35,Table8[[#This Row],[Dec-20]:[March-2023]])</f>
        <v>0.61651400861595163</v>
      </c>
      <c r="G26">
        <v>153.4</v>
      </c>
      <c r="H26">
        <v>153.9</v>
      </c>
      <c r="I26">
        <v>154.80000000000001</v>
      </c>
      <c r="J26">
        <v>154.80000000000001</v>
      </c>
      <c r="K26">
        <v>155.5</v>
      </c>
      <c r="L26">
        <v>158.80000000000001</v>
      </c>
      <c r="M26">
        <v>159.19999999999999</v>
      </c>
      <c r="N26">
        <v>160.30000000000001</v>
      </c>
      <c r="O26">
        <v>160.9</v>
      </c>
      <c r="P26">
        <v>161.30000000000001</v>
      </c>
      <c r="Q26">
        <v>162</v>
      </c>
      <c r="R26">
        <v>162.9</v>
      </c>
      <c r="S26">
        <v>163.9</v>
      </c>
      <c r="T26">
        <v>164.9</v>
      </c>
      <c r="U26">
        <v>165.7</v>
      </c>
      <c r="V26">
        <v>166.5</v>
      </c>
      <c r="W26">
        <v>167.7</v>
      </c>
      <c r="X26">
        <v>168.9</v>
      </c>
      <c r="Y26">
        <v>170.3</v>
      </c>
      <c r="Z26">
        <v>171.3</v>
      </c>
      <c r="AA26">
        <v>172.3</v>
      </c>
      <c r="AB26">
        <v>173.6</v>
      </c>
      <c r="AC26">
        <v>174.4</v>
      </c>
      <c r="AD26">
        <v>175.5</v>
      </c>
      <c r="AE26">
        <v>176.4</v>
      </c>
      <c r="AF26">
        <v>177.2</v>
      </c>
      <c r="AG26">
        <v>178.6</v>
      </c>
      <c r="AH26">
        <v>178.6</v>
      </c>
      <c r="AJ26" s="3" t="s">
        <v>22</v>
      </c>
      <c r="AK26" t="s">
        <v>54</v>
      </c>
      <c r="AL26" s="106">
        <f>CORREL($B$8:$B$35,Table7[[#This Row],[December-2020]:[March-2023]])</f>
        <v>0.64311230420905141</v>
      </c>
      <c r="AM26">
        <v>145.5</v>
      </c>
      <c r="AN26">
        <v>145.69999999999999</v>
      </c>
      <c r="AO26">
        <v>146.5</v>
      </c>
      <c r="AP26">
        <v>147.19999999999999</v>
      </c>
      <c r="AQ26">
        <v>147.6</v>
      </c>
      <c r="AR26">
        <v>150.1</v>
      </c>
      <c r="AS26">
        <v>149.80000000000001</v>
      </c>
      <c r="AT26">
        <v>150.69999999999999</v>
      </c>
      <c r="AU26">
        <v>153.19999999999999</v>
      </c>
      <c r="AV26">
        <v>153.30000000000001</v>
      </c>
      <c r="AW26">
        <v>154.30000000000001</v>
      </c>
      <c r="AX26">
        <v>155.19999999999999</v>
      </c>
      <c r="AY26">
        <v>156</v>
      </c>
      <c r="AZ26">
        <v>156.80000000000001</v>
      </c>
      <c r="BA26">
        <v>157.4</v>
      </c>
      <c r="BB26">
        <v>158.6</v>
      </c>
      <c r="BC26">
        <v>159.80000000000001</v>
      </c>
      <c r="BD26">
        <v>161.1</v>
      </c>
      <c r="BE26">
        <v>162.1</v>
      </c>
      <c r="BF26">
        <v>163.1</v>
      </c>
      <c r="BG26">
        <v>164.2</v>
      </c>
      <c r="BH26">
        <v>165</v>
      </c>
      <c r="BI26">
        <v>166</v>
      </c>
      <c r="BJ26">
        <v>166.9</v>
      </c>
      <c r="BK26">
        <v>167.3</v>
      </c>
      <c r="BL26">
        <v>168</v>
      </c>
      <c r="BM26">
        <v>169.2</v>
      </c>
      <c r="BN26">
        <v>169.2</v>
      </c>
      <c r="BP26" s="3" t="s">
        <v>22</v>
      </c>
      <c r="BQ26" t="s">
        <v>54</v>
      </c>
      <c r="BR26" s="105">
        <f>CORREL($B$8:$B$35,Table9[[#This Row],[December-2020]:[March-2023]])</f>
        <v>0.62840567323289465</v>
      </c>
      <c r="BS26">
        <v>149.69999999999999</v>
      </c>
      <c r="BT26">
        <v>150</v>
      </c>
      <c r="BU26">
        <v>150.9</v>
      </c>
      <c r="BV26">
        <v>151.19999999999999</v>
      </c>
      <c r="BW26">
        <v>151.80000000000001</v>
      </c>
      <c r="BX26">
        <v>154.69999999999999</v>
      </c>
      <c r="BY26">
        <v>154.80000000000001</v>
      </c>
      <c r="BZ26">
        <v>155.80000000000001</v>
      </c>
      <c r="CA26">
        <v>157.5</v>
      </c>
      <c r="CB26">
        <v>157.5</v>
      </c>
      <c r="CC26">
        <v>158.4</v>
      </c>
      <c r="CD26">
        <v>159.30000000000001</v>
      </c>
      <c r="CE26">
        <v>160.19999999999999</v>
      </c>
      <c r="CF26">
        <v>161.1</v>
      </c>
      <c r="CG26">
        <v>161.80000000000001</v>
      </c>
      <c r="CH26">
        <v>162.80000000000001</v>
      </c>
      <c r="CI26">
        <v>164</v>
      </c>
      <c r="CJ26">
        <v>165.2</v>
      </c>
      <c r="CK26">
        <v>166.4</v>
      </c>
      <c r="CL26">
        <v>167.4</v>
      </c>
      <c r="CM26">
        <v>168.5</v>
      </c>
      <c r="CN26">
        <v>169.5</v>
      </c>
      <c r="CO26">
        <v>170.4</v>
      </c>
      <c r="CP26">
        <v>171.4</v>
      </c>
      <c r="CQ26">
        <v>172.1</v>
      </c>
      <c r="CR26">
        <v>172.9</v>
      </c>
      <c r="CS26">
        <v>174.2</v>
      </c>
      <c r="CT26">
        <v>174.2</v>
      </c>
    </row>
    <row r="27" spans="1:98" ht="15.6" x14ac:dyDescent="0.3">
      <c r="A27" s="103">
        <v>44743</v>
      </c>
      <c r="B27" s="102">
        <v>105.49124737500001</v>
      </c>
      <c r="D27" t="s">
        <v>23</v>
      </c>
      <c r="E27" t="s">
        <v>58</v>
      </c>
      <c r="F27" s="105">
        <f>CORREL($B$8:$B$35,Table8[[#This Row],[Dec-20]:[March-2023]])</f>
        <v>0.6313152368718854</v>
      </c>
      <c r="G27">
        <v>161.6</v>
      </c>
      <c r="H27">
        <v>162.5</v>
      </c>
      <c r="I27">
        <v>164.3</v>
      </c>
      <c r="J27">
        <v>164.6</v>
      </c>
      <c r="K27">
        <v>165.3</v>
      </c>
      <c r="L27">
        <v>169.1</v>
      </c>
      <c r="M27">
        <v>169.7</v>
      </c>
      <c r="N27">
        <v>170.4</v>
      </c>
      <c r="O27">
        <v>171.1</v>
      </c>
      <c r="P27">
        <v>171.9</v>
      </c>
      <c r="Q27">
        <v>172.5</v>
      </c>
      <c r="R27">
        <v>173.4</v>
      </c>
      <c r="S27">
        <v>174</v>
      </c>
      <c r="T27">
        <v>174.7</v>
      </c>
      <c r="U27">
        <v>175.3</v>
      </c>
      <c r="V27">
        <v>176</v>
      </c>
      <c r="W27">
        <v>177</v>
      </c>
      <c r="X27">
        <v>177.7</v>
      </c>
      <c r="Y27">
        <v>178.2</v>
      </c>
      <c r="Z27">
        <v>178.8</v>
      </c>
      <c r="AA27">
        <v>179.4</v>
      </c>
      <c r="AB27">
        <v>180.2</v>
      </c>
      <c r="AC27">
        <v>181.2</v>
      </c>
      <c r="AD27">
        <v>182.3</v>
      </c>
      <c r="AE27">
        <v>183.5</v>
      </c>
      <c r="AF27">
        <v>184.7</v>
      </c>
      <c r="AG27">
        <v>186.6</v>
      </c>
      <c r="AH27">
        <v>186.6</v>
      </c>
      <c r="AJ27" s="3" t="s">
        <v>23</v>
      </c>
      <c r="AK27" t="s">
        <v>58</v>
      </c>
      <c r="AL27" s="106">
        <f>CORREL($B$8:$B$35,Table7[[#This Row],[December-2020]:[March-2023]])</f>
        <v>0.61060353104112297</v>
      </c>
      <c r="AM27">
        <v>152.9</v>
      </c>
      <c r="AN27">
        <v>154.1</v>
      </c>
      <c r="AO27">
        <v>156.30000000000001</v>
      </c>
      <c r="AP27">
        <v>156.9</v>
      </c>
      <c r="AQ27">
        <v>157.5</v>
      </c>
      <c r="AR27">
        <v>160.4</v>
      </c>
      <c r="AS27">
        <v>160.80000000000001</v>
      </c>
      <c r="AT27">
        <v>161.5</v>
      </c>
      <c r="AU27">
        <v>162.80000000000001</v>
      </c>
      <c r="AV27">
        <v>162.80000000000001</v>
      </c>
      <c r="AW27">
        <v>163.5</v>
      </c>
      <c r="AX27">
        <v>164.2</v>
      </c>
      <c r="AY27">
        <v>165.1</v>
      </c>
      <c r="AZ27">
        <v>166.1</v>
      </c>
      <c r="BA27">
        <v>167.2</v>
      </c>
      <c r="BB27">
        <v>168.2</v>
      </c>
      <c r="BC27">
        <v>169</v>
      </c>
      <c r="BD27">
        <v>170.1</v>
      </c>
      <c r="BE27">
        <v>170.9</v>
      </c>
      <c r="BF27">
        <v>171.7</v>
      </c>
      <c r="BG27">
        <v>172.6</v>
      </c>
      <c r="BH27">
        <v>173.8</v>
      </c>
      <c r="BI27">
        <v>174.7</v>
      </c>
      <c r="BJ27">
        <v>175.8</v>
      </c>
      <c r="BK27">
        <v>177.2</v>
      </c>
      <c r="BL27">
        <v>178.5</v>
      </c>
      <c r="BM27">
        <v>180.8</v>
      </c>
      <c r="BN27">
        <v>180.8</v>
      </c>
      <c r="BP27" s="3" t="s">
        <v>23</v>
      </c>
      <c r="BQ27" t="s">
        <v>58</v>
      </c>
      <c r="BR27" s="105">
        <f>CORREL($B$8:$B$35,Table9[[#This Row],[December-2020]:[March-2023]])</f>
        <v>0.62234139728974081</v>
      </c>
      <c r="BS27">
        <v>158.30000000000001</v>
      </c>
      <c r="BT27">
        <v>159.30000000000001</v>
      </c>
      <c r="BU27">
        <v>161.30000000000001</v>
      </c>
      <c r="BV27">
        <v>161.69999999999999</v>
      </c>
      <c r="BW27">
        <v>162.30000000000001</v>
      </c>
      <c r="BX27">
        <v>165.8</v>
      </c>
      <c r="BY27">
        <v>166.3</v>
      </c>
      <c r="BZ27">
        <v>167</v>
      </c>
      <c r="CA27">
        <v>168.4</v>
      </c>
      <c r="CB27">
        <v>168.4</v>
      </c>
      <c r="CC27">
        <v>169.1</v>
      </c>
      <c r="CD27">
        <v>169.9</v>
      </c>
      <c r="CE27">
        <v>170.6</v>
      </c>
      <c r="CF27">
        <v>171.4</v>
      </c>
      <c r="CG27">
        <v>172.2</v>
      </c>
      <c r="CH27">
        <v>173</v>
      </c>
      <c r="CI27">
        <v>174</v>
      </c>
      <c r="CJ27">
        <v>174.8</v>
      </c>
      <c r="CK27">
        <v>175.4</v>
      </c>
      <c r="CL27">
        <v>176.1</v>
      </c>
      <c r="CM27">
        <v>176.8</v>
      </c>
      <c r="CN27">
        <v>177.8</v>
      </c>
      <c r="CO27">
        <v>178.7</v>
      </c>
      <c r="CP27">
        <v>179.8</v>
      </c>
      <c r="CQ27">
        <v>181.1</v>
      </c>
      <c r="CR27">
        <v>182.3</v>
      </c>
      <c r="CS27">
        <v>184.4</v>
      </c>
      <c r="CT27">
        <v>184.4</v>
      </c>
    </row>
    <row r="28" spans="1:98" ht="15.6" x14ac:dyDescent="0.3">
      <c r="A28" s="103">
        <v>44774</v>
      </c>
      <c r="B28" s="102">
        <v>97.404465428571427</v>
      </c>
      <c r="D28" t="s">
        <v>24</v>
      </c>
      <c r="E28" t="s">
        <v>55</v>
      </c>
      <c r="F28" s="105">
        <f>CORREL($B$8:$B$35,Table8[[#This Row],[Dec-20]:[March-2023]])</f>
        <v>0.75422626542690707</v>
      </c>
      <c r="G28">
        <v>146.4</v>
      </c>
      <c r="H28">
        <v>147.5</v>
      </c>
      <c r="I28">
        <v>150.19999999999999</v>
      </c>
      <c r="J28">
        <v>151.30000000000001</v>
      </c>
      <c r="K28">
        <v>151.69999999999999</v>
      </c>
      <c r="L28">
        <v>153.19999999999999</v>
      </c>
      <c r="M28">
        <v>154.19999999999999</v>
      </c>
      <c r="N28">
        <v>157.1</v>
      </c>
      <c r="O28">
        <v>157.69999999999999</v>
      </c>
      <c r="P28">
        <v>157.80000000000001</v>
      </c>
      <c r="Q28">
        <v>159.5</v>
      </c>
      <c r="R28">
        <v>158.9</v>
      </c>
      <c r="S28">
        <v>160.1</v>
      </c>
      <c r="T28">
        <v>160.80000000000001</v>
      </c>
      <c r="U28">
        <v>161.19999999999999</v>
      </c>
      <c r="V28">
        <v>162</v>
      </c>
      <c r="W28">
        <v>166.2</v>
      </c>
      <c r="X28">
        <v>167.1</v>
      </c>
      <c r="Y28">
        <v>165.5</v>
      </c>
      <c r="Z28">
        <v>166.3</v>
      </c>
      <c r="AA28">
        <v>166.6</v>
      </c>
      <c r="AB28">
        <v>166.9</v>
      </c>
      <c r="AC28">
        <v>167.4</v>
      </c>
      <c r="AD28">
        <v>167.5</v>
      </c>
      <c r="AE28">
        <v>167.8</v>
      </c>
      <c r="AF28">
        <v>168.2</v>
      </c>
      <c r="AG28">
        <v>169</v>
      </c>
      <c r="AH28">
        <v>169</v>
      </c>
      <c r="AJ28" s="3" t="s">
        <v>24</v>
      </c>
      <c r="AK28" t="s">
        <v>55</v>
      </c>
      <c r="AL28" s="106">
        <f>CORREL($B$8:$B$35,Table7[[#This Row],[December-2020]:[March-2023]])</f>
        <v>0.77512710209787494</v>
      </c>
      <c r="AM28">
        <v>135.5</v>
      </c>
      <c r="AN28">
        <v>136.9</v>
      </c>
      <c r="AO28">
        <v>140.5</v>
      </c>
      <c r="AP28">
        <v>141.69999999999999</v>
      </c>
      <c r="AQ28">
        <v>142.1</v>
      </c>
      <c r="AR28">
        <v>145</v>
      </c>
      <c r="AS28">
        <v>147.5</v>
      </c>
      <c r="AT28">
        <v>149.5</v>
      </c>
      <c r="AU28">
        <v>150.4</v>
      </c>
      <c r="AV28">
        <v>150.5</v>
      </c>
      <c r="AW28">
        <v>152.19999999999999</v>
      </c>
      <c r="AX28">
        <v>151.19999999999999</v>
      </c>
      <c r="AY28">
        <v>151.80000000000001</v>
      </c>
      <c r="AZ28">
        <v>152.69999999999999</v>
      </c>
      <c r="BA28">
        <v>153.1</v>
      </c>
      <c r="BB28">
        <v>154.19999999999999</v>
      </c>
      <c r="BC28">
        <v>159.30000000000001</v>
      </c>
      <c r="BD28">
        <v>159.4</v>
      </c>
      <c r="BE28">
        <v>157.19999999999999</v>
      </c>
      <c r="BF28">
        <v>157.4</v>
      </c>
      <c r="BG28">
        <v>157.69999999999999</v>
      </c>
      <c r="BH28">
        <v>158.19999999999999</v>
      </c>
      <c r="BI28">
        <v>158.80000000000001</v>
      </c>
      <c r="BJ28">
        <v>158.9</v>
      </c>
      <c r="BK28">
        <v>159.4</v>
      </c>
      <c r="BL28">
        <v>159.5</v>
      </c>
      <c r="BM28">
        <v>159.80000000000001</v>
      </c>
      <c r="BN28">
        <v>159.80000000000001</v>
      </c>
      <c r="BP28" s="3" t="s">
        <v>24</v>
      </c>
      <c r="BQ28" t="s">
        <v>55</v>
      </c>
      <c r="BR28" s="105">
        <f>CORREL($B$8:$B$35,Table9[[#This Row],[December-2020]:[March-2023]])</f>
        <v>0.76576171271104887</v>
      </c>
      <c r="BS28">
        <v>140.69999999999999</v>
      </c>
      <c r="BT28">
        <v>141.9</v>
      </c>
      <c r="BU28">
        <v>145.1</v>
      </c>
      <c r="BV28">
        <v>146.19999999999999</v>
      </c>
      <c r="BW28">
        <v>146.6</v>
      </c>
      <c r="BX28">
        <v>148.9</v>
      </c>
      <c r="BY28">
        <v>150.69999999999999</v>
      </c>
      <c r="BZ28">
        <v>153.1</v>
      </c>
      <c r="CA28">
        <v>154</v>
      </c>
      <c r="CB28">
        <v>154</v>
      </c>
      <c r="CC28">
        <v>155.69999999999999</v>
      </c>
      <c r="CD28">
        <v>154.80000000000001</v>
      </c>
      <c r="CE28">
        <v>155.69999999999999</v>
      </c>
      <c r="CF28">
        <v>156.5</v>
      </c>
      <c r="CG28">
        <v>156.9</v>
      </c>
      <c r="CH28">
        <v>157.9</v>
      </c>
      <c r="CI28">
        <v>162.6</v>
      </c>
      <c r="CJ28">
        <v>163</v>
      </c>
      <c r="CK28">
        <v>161.1</v>
      </c>
      <c r="CL28">
        <v>161.6</v>
      </c>
      <c r="CM28">
        <v>161.9</v>
      </c>
      <c r="CN28">
        <v>162.30000000000001</v>
      </c>
      <c r="CO28">
        <v>162.9</v>
      </c>
      <c r="CP28">
        <v>163</v>
      </c>
      <c r="CQ28">
        <v>163.4</v>
      </c>
      <c r="CR28">
        <v>163.6</v>
      </c>
      <c r="CS28">
        <v>164.2</v>
      </c>
      <c r="CT28">
        <v>164.2</v>
      </c>
    </row>
    <row r="29" spans="1:98" ht="15.6" x14ac:dyDescent="0.3">
      <c r="A29" s="103">
        <v>44805</v>
      </c>
      <c r="B29" s="102">
        <v>90.706344809523813</v>
      </c>
      <c r="D29" t="s">
        <v>25</v>
      </c>
      <c r="E29" t="s">
        <v>53</v>
      </c>
      <c r="F29" s="105">
        <f>CORREL($B$8:$B$35,Table8[[#This Row],[Dec-20]:[March-2023]])</f>
        <v>0.68906697759853153</v>
      </c>
      <c r="G29">
        <v>153.9</v>
      </c>
      <c r="H29">
        <v>155.1</v>
      </c>
      <c r="I29">
        <v>157</v>
      </c>
      <c r="J29">
        <v>157.80000000000001</v>
      </c>
      <c r="K29">
        <v>158.6</v>
      </c>
      <c r="L29">
        <v>160</v>
      </c>
      <c r="M29">
        <v>160.4</v>
      </c>
      <c r="N29">
        <v>160.69999999999999</v>
      </c>
      <c r="O29">
        <v>161.1</v>
      </c>
      <c r="P29">
        <v>162.69999999999999</v>
      </c>
      <c r="Q29">
        <v>163.19999999999999</v>
      </c>
      <c r="R29">
        <v>163.80000000000001</v>
      </c>
      <c r="S29">
        <v>164.5</v>
      </c>
      <c r="T29">
        <v>164.9</v>
      </c>
      <c r="U29">
        <v>165.5</v>
      </c>
      <c r="V29">
        <v>166.6</v>
      </c>
      <c r="W29">
        <v>167.2</v>
      </c>
      <c r="X29">
        <v>167.6</v>
      </c>
      <c r="Y29">
        <v>168</v>
      </c>
      <c r="Z29">
        <v>168.6</v>
      </c>
      <c r="AA29">
        <v>169.3</v>
      </c>
      <c r="AB29">
        <v>170</v>
      </c>
      <c r="AC29">
        <v>170.6</v>
      </c>
      <c r="AD29">
        <v>170.8</v>
      </c>
      <c r="AE29">
        <v>171.2</v>
      </c>
      <c r="AF29">
        <v>171.8</v>
      </c>
      <c r="AG29">
        <v>172.8</v>
      </c>
      <c r="AH29">
        <v>172.8</v>
      </c>
      <c r="AJ29" s="3" t="s">
        <v>25</v>
      </c>
      <c r="AK29" t="s">
        <v>53</v>
      </c>
      <c r="AL29" s="106">
        <f>CORREL($B$8:$B$35,Table7[[#This Row],[December-2020]:[March-2023]])</f>
        <v>0.71873792028041816</v>
      </c>
      <c r="AM29">
        <v>144.30000000000001</v>
      </c>
      <c r="AN29">
        <v>145.4</v>
      </c>
      <c r="AO29">
        <v>147.30000000000001</v>
      </c>
      <c r="AP29">
        <v>148.6</v>
      </c>
      <c r="AQ29">
        <v>149.1</v>
      </c>
      <c r="AR29">
        <v>152.6</v>
      </c>
      <c r="AS29">
        <v>150.69999999999999</v>
      </c>
      <c r="AT29">
        <v>151.19999999999999</v>
      </c>
      <c r="AU29">
        <v>153.69999999999999</v>
      </c>
      <c r="AV29">
        <v>153.9</v>
      </c>
      <c r="AW29">
        <v>155.1</v>
      </c>
      <c r="AX29">
        <v>156.69999999999999</v>
      </c>
      <c r="AY29">
        <v>157.6</v>
      </c>
      <c r="AZ29">
        <v>158.4</v>
      </c>
      <c r="BA29">
        <v>159.5</v>
      </c>
      <c r="BB29">
        <v>160.80000000000001</v>
      </c>
      <c r="BC29">
        <v>162.19999999999999</v>
      </c>
      <c r="BD29">
        <v>163.19999999999999</v>
      </c>
      <c r="BE29">
        <v>164.1</v>
      </c>
      <c r="BF29">
        <v>164.6</v>
      </c>
      <c r="BG29">
        <v>165.1</v>
      </c>
      <c r="BH29">
        <v>165.8</v>
      </c>
      <c r="BI29">
        <v>166.3</v>
      </c>
      <c r="BJ29">
        <v>166.7</v>
      </c>
      <c r="BK29">
        <v>167.1</v>
      </c>
      <c r="BL29">
        <v>167.8</v>
      </c>
      <c r="BM29">
        <v>168.4</v>
      </c>
      <c r="BN29">
        <v>168.4</v>
      </c>
      <c r="BP29" s="3" t="s">
        <v>25</v>
      </c>
      <c r="BQ29" t="s">
        <v>53</v>
      </c>
      <c r="BR29" s="105">
        <f>CORREL($B$8:$B$35,Table9[[#This Row],[December-2020]:[March-2023]])</f>
        <v>0.70780060439817616</v>
      </c>
      <c r="BS29">
        <v>148.5</v>
      </c>
      <c r="BT29">
        <v>149.6</v>
      </c>
      <c r="BU29">
        <v>151.5</v>
      </c>
      <c r="BV29">
        <v>152.6</v>
      </c>
      <c r="BW29">
        <v>153.19999999999999</v>
      </c>
      <c r="BX29">
        <v>155.80000000000001</v>
      </c>
      <c r="BY29">
        <v>154.9</v>
      </c>
      <c r="BZ29">
        <v>155.30000000000001</v>
      </c>
      <c r="CA29">
        <v>157.6</v>
      </c>
      <c r="CB29">
        <v>157.69999999999999</v>
      </c>
      <c r="CC29">
        <v>158.6</v>
      </c>
      <c r="CD29">
        <v>159.80000000000001</v>
      </c>
      <c r="CE29">
        <v>160.6</v>
      </c>
      <c r="CF29">
        <v>161.19999999999999</v>
      </c>
      <c r="CG29">
        <v>162.1</v>
      </c>
      <c r="CH29">
        <v>163.30000000000001</v>
      </c>
      <c r="CI29">
        <v>164.4</v>
      </c>
      <c r="CJ29">
        <v>165.1</v>
      </c>
      <c r="CK29">
        <v>165.8</v>
      </c>
      <c r="CL29">
        <v>166.3</v>
      </c>
      <c r="CM29">
        <v>166.9</v>
      </c>
      <c r="CN29">
        <v>167.6</v>
      </c>
      <c r="CO29">
        <v>168.2</v>
      </c>
      <c r="CP29">
        <v>168.5</v>
      </c>
      <c r="CQ29">
        <v>168.9</v>
      </c>
      <c r="CR29">
        <v>169.5</v>
      </c>
      <c r="CS29">
        <v>170.3</v>
      </c>
      <c r="CT29">
        <v>170.3</v>
      </c>
    </row>
    <row r="30" spans="1:98" ht="15.6" x14ac:dyDescent="0.3">
      <c r="A30" s="103">
        <v>44835</v>
      </c>
      <c r="B30" s="102">
        <v>91.698948700000003</v>
      </c>
      <c r="D30" t="s">
        <v>26</v>
      </c>
      <c r="E30" t="s">
        <v>56</v>
      </c>
      <c r="F30" s="105">
        <f>CORREL($B$8:$B$35,Table8[[#This Row],[Dec-20]:[March-2023]])</f>
        <v>0.58367873115505864</v>
      </c>
      <c r="G30">
        <v>162.9</v>
      </c>
      <c r="H30">
        <v>163.5</v>
      </c>
      <c r="I30">
        <v>163.6</v>
      </c>
      <c r="J30">
        <v>163.80000000000001</v>
      </c>
      <c r="K30">
        <v>164.1</v>
      </c>
      <c r="L30">
        <v>167.6</v>
      </c>
      <c r="M30">
        <v>166.8</v>
      </c>
      <c r="N30">
        <v>167.2</v>
      </c>
      <c r="O30">
        <v>167.5</v>
      </c>
      <c r="P30">
        <v>168.5</v>
      </c>
      <c r="Q30">
        <v>169</v>
      </c>
      <c r="R30">
        <v>169.3</v>
      </c>
      <c r="S30">
        <v>169.7</v>
      </c>
      <c r="T30">
        <v>169.9</v>
      </c>
      <c r="U30">
        <v>170.3</v>
      </c>
      <c r="V30">
        <v>170.6</v>
      </c>
      <c r="W30">
        <v>170.9</v>
      </c>
      <c r="X30">
        <v>171.8</v>
      </c>
      <c r="Y30">
        <v>172.6</v>
      </c>
      <c r="Z30">
        <v>174.7</v>
      </c>
      <c r="AA30">
        <v>175.7</v>
      </c>
      <c r="AB30">
        <v>176.2</v>
      </c>
      <c r="AC30">
        <v>176.5</v>
      </c>
      <c r="AD30">
        <v>176.9</v>
      </c>
      <c r="AE30">
        <v>177.3</v>
      </c>
      <c r="AF30">
        <v>177.8</v>
      </c>
      <c r="AG30">
        <v>178.5</v>
      </c>
      <c r="AH30">
        <v>178.5</v>
      </c>
      <c r="AJ30" s="3" t="s">
        <v>26</v>
      </c>
      <c r="AK30" t="s">
        <v>56</v>
      </c>
      <c r="AL30" s="106">
        <f>CORREL($B$8:$B$35,Table7[[#This Row],[December-2020]:[March-2023]])</f>
        <v>0.55291078874698063</v>
      </c>
      <c r="AM30">
        <v>156.9</v>
      </c>
      <c r="AN30">
        <v>156.1</v>
      </c>
      <c r="AO30">
        <v>156.6</v>
      </c>
      <c r="AP30">
        <v>157.6</v>
      </c>
      <c r="AQ30">
        <v>157.6</v>
      </c>
      <c r="AR30">
        <v>156.6</v>
      </c>
      <c r="AS30">
        <v>158.1</v>
      </c>
      <c r="AT30">
        <v>160.30000000000001</v>
      </c>
      <c r="AU30">
        <v>160.4</v>
      </c>
      <c r="AV30">
        <v>160.30000000000001</v>
      </c>
      <c r="AW30">
        <v>160.30000000000001</v>
      </c>
      <c r="AX30">
        <v>160.80000000000001</v>
      </c>
      <c r="AY30">
        <v>160.6</v>
      </c>
      <c r="AZ30">
        <v>161</v>
      </c>
      <c r="BA30">
        <v>162</v>
      </c>
      <c r="BB30">
        <v>162.69999999999999</v>
      </c>
      <c r="BC30">
        <v>164</v>
      </c>
      <c r="BD30">
        <v>165.2</v>
      </c>
      <c r="BE30">
        <v>166.5</v>
      </c>
      <c r="BF30">
        <v>169.1</v>
      </c>
      <c r="BG30">
        <v>169.9</v>
      </c>
      <c r="BH30">
        <v>170.9</v>
      </c>
      <c r="BI30">
        <v>171.2</v>
      </c>
      <c r="BJ30">
        <v>171.5</v>
      </c>
      <c r="BK30">
        <v>171.8</v>
      </c>
      <c r="BL30">
        <v>171.8</v>
      </c>
      <c r="BM30">
        <v>172.5</v>
      </c>
      <c r="BN30">
        <v>172.5</v>
      </c>
      <c r="BP30" s="3" t="s">
        <v>26</v>
      </c>
      <c r="BQ30" t="s">
        <v>56</v>
      </c>
      <c r="BR30" s="105">
        <f>CORREL($B$8:$B$35,Table9[[#This Row],[December-2020]:[March-2023]])</f>
        <v>0.56530282829272271</v>
      </c>
      <c r="BS30">
        <v>159.4</v>
      </c>
      <c r="BT30">
        <v>159.19999999999999</v>
      </c>
      <c r="BU30">
        <v>159.5</v>
      </c>
      <c r="BV30">
        <v>160.19999999999999</v>
      </c>
      <c r="BW30">
        <v>160.30000000000001</v>
      </c>
      <c r="BX30">
        <v>161.19999999999999</v>
      </c>
      <c r="BY30">
        <v>161.69999999999999</v>
      </c>
      <c r="BZ30">
        <v>163.19999999999999</v>
      </c>
      <c r="CA30">
        <v>163.80000000000001</v>
      </c>
      <c r="CB30">
        <v>163.69999999999999</v>
      </c>
      <c r="CC30">
        <v>163.9</v>
      </c>
      <c r="CD30">
        <v>164.3</v>
      </c>
      <c r="CE30">
        <v>164.4</v>
      </c>
      <c r="CF30">
        <v>164.7</v>
      </c>
      <c r="CG30">
        <v>165.4</v>
      </c>
      <c r="CH30">
        <v>166</v>
      </c>
      <c r="CI30">
        <v>166.9</v>
      </c>
      <c r="CJ30">
        <v>167.9</v>
      </c>
      <c r="CK30">
        <v>169</v>
      </c>
      <c r="CL30">
        <v>171.4</v>
      </c>
      <c r="CM30">
        <v>172.3</v>
      </c>
      <c r="CN30">
        <v>173.1</v>
      </c>
      <c r="CO30">
        <v>173.4</v>
      </c>
      <c r="CP30">
        <v>173.7</v>
      </c>
      <c r="CQ30">
        <v>174.1</v>
      </c>
      <c r="CR30">
        <v>174.3</v>
      </c>
      <c r="CS30">
        <v>175</v>
      </c>
      <c r="CT30">
        <v>175</v>
      </c>
    </row>
    <row r="31" spans="1:98" ht="15.6" x14ac:dyDescent="0.3">
      <c r="A31" s="103">
        <v>44866</v>
      </c>
      <c r="B31" s="102">
        <v>87.552266068181822</v>
      </c>
      <c r="D31" t="s">
        <v>27</v>
      </c>
      <c r="E31" t="s">
        <v>53</v>
      </c>
      <c r="F31" s="105">
        <f>CORREL($B$8:$B$35,Table8[[#This Row],[Dec-20]:[March-2023]])</f>
        <v>0.5614245546516069</v>
      </c>
      <c r="G31">
        <v>156.6</v>
      </c>
      <c r="H31">
        <v>156.19999999999999</v>
      </c>
      <c r="I31">
        <v>155.19999999999999</v>
      </c>
      <c r="J31">
        <v>153.1</v>
      </c>
      <c r="K31">
        <v>154.6</v>
      </c>
      <c r="L31">
        <v>159.30000000000001</v>
      </c>
      <c r="M31">
        <v>159.4</v>
      </c>
      <c r="N31">
        <v>160.4</v>
      </c>
      <c r="O31">
        <v>160.30000000000001</v>
      </c>
      <c r="P31">
        <v>160.19999999999999</v>
      </c>
      <c r="Q31">
        <v>161.1</v>
      </c>
      <c r="R31">
        <v>162.4</v>
      </c>
      <c r="S31">
        <v>162.80000000000001</v>
      </c>
      <c r="T31">
        <v>163.19999999999999</v>
      </c>
      <c r="U31">
        <v>164.5</v>
      </c>
      <c r="V31">
        <v>167.4</v>
      </c>
      <c r="W31">
        <v>169</v>
      </c>
      <c r="X31">
        <v>168.5</v>
      </c>
      <c r="Y31">
        <v>169.5</v>
      </c>
      <c r="Z31">
        <v>169.7</v>
      </c>
      <c r="AA31">
        <v>171.1</v>
      </c>
      <c r="AB31">
        <v>170.8</v>
      </c>
      <c r="AC31">
        <v>172</v>
      </c>
      <c r="AD31">
        <v>173.4</v>
      </c>
      <c r="AE31">
        <v>175.7</v>
      </c>
      <c r="AF31">
        <v>178.4</v>
      </c>
      <c r="AG31">
        <v>180.7</v>
      </c>
      <c r="AH31">
        <v>180.7</v>
      </c>
      <c r="AJ31" s="3" t="s">
        <v>27</v>
      </c>
      <c r="AK31" t="s">
        <v>53</v>
      </c>
      <c r="AL31" s="106">
        <f>CORREL($B$8:$B$35,Table7[[#This Row],[December-2020]:[March-2023]])</f>
        <v>0.51823921073517254</v>
      </c>
      <c r="AM31">
        <v>157.9</v>
      </c>
      <c r="AN31">
        <v>157.69999999999999</v>
      </c>
      <c r="AO31">
        <v>156.69999999999999</v>
      </c>
      <c r="AP31">
        <v>154.9</v>
      </c>
      <c r="AQ31">
        <v>156.6</v>
      </c>
      <c r="AR31">
        <v>157.5</v>
      </c>
      <c r="AS31">
        <v>158</v>
      </c>
      <c r="AT31">
        <v>159.6</v>
      </c>
      <c r="AU31">
        <v>159.6</v>
      </c>
      <c r="AV31">
        <v>159.6</v>
      </c>
      <c r="AW31">
        <v>160.30000000000001</v>
      </c>
      <c r="AX31">
        <v>161.80000000000001</v>
      </c>
      <c r="AY31">
        <v>162.4</v>
      </c>
      <c r="AZ31">
        <v>162.80000000000001</v>
      </c>
      <c r="BA31">
        <v>164.2</v>
      </c>
      <c r="BB31">
        <v>166.8</v>
      </c>
      <c r="BC31">
        <v>168.4</v>
      </c>
      <c r="BD31">
        <v>168.2</v>
      </c>
      <c r="BE31">
        <v>169.2</v>
      </c>
      <c r="BF31">
        <v>169.8</v>
      </c>
      <c r="BG31">
        <v>171.4</v>
      </c>
      <c r="BH31">
        <v>171.1</v>
      </c>
      <c r="BI31">
        <v>172.3</v>
      </c>
      <c r="BJ31">
        <v>173.8</v>
      </c>
      <c r="BK31">
        <v>176</v>
      </c>
      <c r="BL31">
        <v>178.8</v>
      </c>
      <c r="BM31">
        <v>181.4</v>
      </c>
      <c r="BN31">
        <v>181.5</v>
      </c>
      <c r="BP31" s="3" t="s">
        <v>27</v>
      </c>
      <c r="BQ31" t="s">
        <v>53</v>
      </c>
      <c r="BR31" s="105">
        <f>CORREL($B$8:$B$35,Table9[[#This Row],[December-2020]:[March-2023]])</f>
        <v>0.54573216251432155</v>
      </c>
      <c r="BS31">
        <v>157.1</v>
      </c>
      <c r="BT31">
        <v>156.80000000000001</v>
      </c>
      <c r="BU31">
        <v>155.80000000000001</v>
      </c>
      <c r="BV31">
        <v>153.80000000000001</v>
      </c>
      <c r="BW31">
        <v>155.4</v>
      </c>
      <c r="BX31">
        <v>158.6</v>
      </c>
      <c r="BY31">
        <v>158.80000000000001</v>
      </c>
      <c r="BZ31">
        <v>160.1</v>
      </c>
      <c r="CA31">
        <v>160</v>
      </c>
      <c r="CB31">
        <v>160</v>
      </c>
      <c r="CC31">
        <v>160.80000000000001</v>
      </c>
      <c r="CD31">
        <v>162.19999999999999</v>
      </c>
      <c r="CE31">
        <v>162.6</v>
      </c>
      <c r="CF31">
        <v>163</v>
      </c>
      <c r="CG31">
        <v>164.4</v>
      </c>
      <c r="CH31">
        <v>167.2</v>
      </c>
      <c r="CI31">
        <v>168.8</v>
      </c>
      <c r="CJ31">
        <v>168.4</v>
      </c>
      <c r="CK31">
        <v>169.4</v>
      </c>
      <c r="CL31">
        <v>169.7</v>
      </c>
      <c r="CM31">
        <v>171.2</v>
      </c>
      <c r="CN31">
        <v>170.9</v>
      </c>
      <c r="CO31">
        <v>172.1</v>
      </c>
      <c r="CP31">
        <v>173.6</v>
      </c>
      <c r="CQ31">
        <v>175.8</v>
      </c>
      <c r="CR31">
        <v>178.6</v>
      </c>
      <c r="CS31">
        <v>181</v>
      </c>
      <c r="CT31">
        <v>181</v>
      </c>
    </row>
    <row r="32" spans="1:98" ht="15.6" x14ac:dyDescent="0.3">
      <c r="A32" s="103">
        <v>44896</v>
      </c>
      <c r="B32" s="102">
        <v>78.100942275000008</v>
      </c>
      <c r="D32" t="s">
        <v>28</v>
      </c>
      <c r="E32" t="s">
        <v>59</v>
      </c>
      <c r="F32" s="105">
        <f>CORREL($B$8:$B$35,Table8[[#This Row],[Dec-20]:[March-2023]])</f>
        <v>0.65871203375453724</v>
      </c>
      <c r="G32">
        <v>155.19999999999999</v>
      </c>
      <c r="H32">
        <v>155.9</v>
      </c>
      <c r="I32">
        <v>157.19999999999999</v>
      </c>
      <c r="J32">
        <v>157.30000000000001</v>
      </c>
      <c r="K32">
        <v>158</v>
      </c>
      <c r="L32">
        <v>161.1</v>
      </c>
      <c r="M32">
        <v>161.5</v>
      </c>
      <c r="N32">
        <v>162.80000000000001</v>
      </c>
      <c r="O32">
        <v>163.30000000000001</v>
      </c>
      <c r="P32">
        <v>163.80000000000001</v>
      </c>
      <c r="Q32">
        <v>164.7</v>
      </c>
      <c r="R32">
        <v>165.2</v>
      </c>
      <c r="S32">
        <v>166</v>
      </c>
      <c r="T32">
        <v>166.6</v>
      </c>
      <c r="U32">
        <v>167.3</v>
      </c>
      <c r="V32">
        <v>168.3</v>
      </c>
      <c r="W32">
        <v>170.2</v>
      </c>
      <c r="X32">
        <v>170.9</v>
      </c>
      <c r="Y32">
        <v>171</v>
      </c>
      <c r="Z32">
        <v>171.8</v>
      </c>
      <c r="AA32">
        <v>172.6</v>
      </c>
      <c r="AB32">
        <v>173.1</v>
      </c>
      <c r="AC32">
        <v>173.9</v>
      </c>
      <c r="AD32">
        <v>174.6</v>
      </c>
      <c r="AE32">
        <v>175.5</v>
      </c>
      <c r="AF32">
        <v>176.5</v>
      </c>
      <c r="AG32">
        <v>177.9</v>
      </c>
      <c r="AH32">
        <v>177.9</v>
      </c>
      <c r="AJ32" s="3" t="s">
        <v>28</v>
      </c>
      <c r="AK32" t="s">
        <v>59</v>
      </c>
      <c r="AL32" s="106">
        <f>CORREL($B$8:$B$35,Table7[[#This Row],[December-2020]:[March-2023]])</f>
        <v>0.67538784217301051</v>
      </c>
      <c r="AM32">
        <v>146.9</v>
      </c>
      <c r="AN32">
        <v>147.6</v>
      </c>
      <c r="AO32">
        <v>149.30000000000001</v>
      </c>
      <c r="AP32">
        <v>150</v>
      </c>
      <c r="AQ32">
        <v>150.5</v>
      </c>
      <c r="AR32">
        <v>152.30000000000001</v>
      </c>
      <c r="AS32">
        <v>153.4</v>
      </c>
      <c r="AT32">
        <v>155</v>
      </c>
      <c r="AU32">
        <v>156</v>
      </c>
      <c r="AV32">
        <v>156</v>
      </c>
      <c r="AW32">
        <v>157</v>
      </c>
      <c r="AX32">
        <v>157.30000000000001</v>
      </c>
      <c r="AY32">
        <v>157.80000000000001</v>
      </c>
      <c r="AZ32">
        <v>158.6</v>
      </c>
      <c r="BA32">
        <v>159.4</v>
      </c>
      <c r="BB32">
        <v>160.6</v>
      </c>
      <c r="BC32">
        <v>163.1</v>
      </c>
      <c r="BD32">
        <v>163.80000000000001</v>
      </c>
      <c r="BE32">
        <v>163.80000000000001</v>
      </c>
      <c r="BF32">
        <v>164.7</v>
      </c>
      <c r="BG32">
        <v>165.4</v>
      </c>
      <c r="BH32">
        <v>166.1</v>
      </c>
      <c r="BI32">
        <v>166.8</v>
      </c>
      <c r="BJ32">
        <v>167.4</v>
      </c>
      <c r="BK32">
        <v>168.2</v>
      </c>
      <c r="BL32">
        <v>168.9</v>
      </c>
      <c r="BM32">
        <v>170</v>
      </c>
      <c r="BN32">
        <v>170</v>
      </c>
      <c r="BP32" s="3" t="s">
        <v>28</v>
      </c>
      <c r="BQ32" t="s">
        <v>59</v>
      </c>
      <c r="BR32" s="105">
        <f>CORREL($B$8:$B$35,Table9[[#This Row],[December-2020]:[March-2023]])</f>
        <v>0.66711382865951885</v>
      </c>
      <c r="BS32">
        <v>151.19999999999999</v>
      </c>
      <c r="BT32">
        <v>151.9</v>
      </c>
      <c r="BU32">
        <v>153.4</v>
      </c>
      <c r="BV32">
        <v>153.80000000000001</v>
      </c>
      <c r="BW32">
        <v>154.4</v>
      </c>
      <c r="BX32">
        <v>156.80000000000001</v>
      </c>
      <c r="BY32">
        <v>157.6</v>
      </c>
      <c r="BZ32">
        <v>159</v>
      </c>
      <c r="CA32">
        <v>160</v>
      </c>
      <c r="CB32">
        <v>160</v>
      </c>
      <c r="CC32">
        <v>161</v>
      </c>
      <c r="CD32">
        <v>161.4</v>
      </c>
      <c r="CE32">
        <v>162</v>
      </c>
      <c r="CF32">
        <v>162.69999999999999</v>
      </c>
      <c r="CG32">
        <v>163.5</v>
      </c>
      <c r="CH32">
        <v>164.6</v>
      </c>
      <c r="CI32">
        <v>166.8</v>
      </c>
      <c r="CJ32">
        <v>167.5</v>
      </c>
      <c r="CK32">
        <v>167.5</v>
      </c>
      <c r="CL32">
        <v>168.4</v>
      </c>
      <c r="CM32">
        <v>169.1</v>
      </c>
      <c r="CN32">
        <v>169.7</v>
      </c>
      <c r="CO32">
        <v>170.5</v>
      </c>
      <c r="CP32">
        <v>171.1</v>
      </c>
      <c r="CQ32">
        <v>172</v>
      </c>
      <c r="CR32">
        <v>172.8</v>
      </c>
      <c r="CS32">
        <v>174.1</v>
      </c>
      <c r="CT32">
        <v>174.1</v>
      </c>
    </row>
    <row r="33" spans="1:98" ht="15.6" x14ac:dyDescent="0.3">
      <c r="A33" s="103">
        <v>44927</v>
      </c>
      <c r="B33" s="102">
        <v>80.922269684210534</v>
      </c>
      <c r="D33" t="s">
        <v>29</v>
      </c>
      <c r="E33" t="s">
        <v>60</v>
      </c>
      <c r="F33" s="105">
        <f>CORREL($B$8:$B$35,Table8[[#This Row],[Dec-20]:[March-2023]])</f>
        <v>0.64481964318472185</v>
      </c>
      <c r="G33">
        <v>160.69999999999999</v>
      </c>
      <c r="H33">
        <v>158.5</v>
      </c>
      <c r="I33">
        <v>156.69999999999999</v>
      </c>
      <c r="J33">
        <v>156.69999999999999</v>
      </c>
      <c r="K33">
        <v>157.6</v>
      </c>
      <c r="L33">
        <v>161.1</v>
      </c>
      <c r="M33">
        <v>162.1</v>
      </c>
      <c r="N33">
        <v>163.19999999999999</v>
      </c>
      <c r="O33">
        <v>163.6</v>
      </c>
      <c r="P33">
        <v>164</v>
      </c>
      <c r="Q33">
        <v>166.3</v>
      </c>
      <c r="R33">
        <v>167.6</v>
      </c>
      <c r="S33">
        <v>167</v>
      </c>
      <c r="T33">
        <v>166.4</v>
      </c>
      <c r="U33">
        <v>166.7</v>
      </c>
      <c r="V33">
        <v>168.7</v>
      </c>
      <c r="W33">
        <v>170.8</v>
      </c>
      <c r="X33">
        <v>172.5</v>
      </c>
      <c r="Y33">
        <v>173.6</v>
      </c>
      <c r="Z33">
        <v>174.3</v>
      </c>
      <c r="AA33">
        <v>175.3</v>
      </c>
      <c r="AB33">
        <v>176.4</v>
      </c>
      <c r="AC33">
        <v>177.9</v>
      </c>
      <c r="AD33">
        <v>177.8</v>
      </c>
      <c r="AE33">
        <v>177.1</v>
      </c>
      <c r="AF33">
        <v>177.8</v>
      </c>
      <c r="AG33">
        <v>178</v>
      </c>
      <c r="AH33">
        <v>178</v>
      </c>
      <c r="AJ33" s="3" t="s">
        <v>29</v>
      </c>
      <c r="AK33" t="s">
        <v>60</v>
      </c>
      <c r="AL33" s="106">
        <f>CORREL($B$8:$B$35,Table7[[#This Row],[December-2020]:[March-2023]])</f>
        <v>0.66655127045903018</v>
      </c>
      <c r="AM33">
        <v>156.9</v>
      </c>
      <c r="AN33">
        <v>156</v>
      </c>
      <c r="AO33">
        <v>156.5</v>
      </c>
      <c r="AP33">
        <v>156.9</v>
      </c>
      <c r="AQ33">
        <v>158</v>
      </c>
      <c r="AR33">
        <v>159.5</v>
      </c>
      <c r="AS33">
        <v>160.4</v>
      </c>
      <c r="AT33">
        <v>161.80000000000001</v>
      </c>
      <c r="AU33">
        <v>162.30000000000001</v>
      </c>
      <c r="AV33">
        <v>162.30000000000001</v>
      </c>
      <c r="AW33">
        <v>164.6</v>
      </c>
      <c r="AX33">
        <v>165.6</v>
      </c>
      <c r="AY33">
        <v>165.2</v>
      </c>
      <c r="AZ33">
        <v>165</v>
      </c>
      <c r="BA33">
        <v>165.5</v>
      </c>
      <c r="BB33">
        <v>166.5</v>
      </c>
      <c r="BC33">
        <v>169.2</v>
      </c>
      <c r="BD33">
        <v>170.8</v>
      </c>
      <c r="BE33">
        <v>171.4</v>
      </c>
      <c r="BF33">
        <v>172.3</v>
      </c>
      <c r="BG33">
        <v>173.1</v>
      </c>
      <c r="BH33">
        <v>174.1</v>
      </c>
      <c r="BI33">
        <v>175.3</v>
      </c>
      <c r="BJ33">
        <v>174.1</v>
      </c>
      <c r="BK33">
        <v>174.1</v>
      </c>
      <c r="BL33">
        <v>174.9</v>
      </c>
      <c r="BM33">
        <v>176.3</v>
      </c>
      <c r="BN33">
        <v>176.3</v>
      </c>
      <c r="BP33" s="3" t="s">
        <v>29</v>
      </c>
      <c r="BQ33" t="s">
        <v>60</v>
      </c>
      <c r="BR33" s="105">
        <f>CORREL($B$8:$B$35,Table9[[#This Row],[December-2020]:[March-2023]])</f>
        <v>0.65481753095456197</v>
      </c>
      <c r="BS33">
        <v>158.9</v>
      </c>
      <c r="BT33">
        <v>157.30000000000001</v>
      </c>
      <c r="BU33">
        <v>156.6</v>
      </c>
      <c r="BV33">
        <v>156.80000000000001</v>
      </c>
      <c r="BW33">
        <v>157.80000000000001</v>
      </c>
      <c r="BX33">
        <v>160.4</v>
      </c>
      <c r="BY33">
        <v>161.30000000000001</v>
      </c>
      <c r="BZ33">
        <v>162.5</v>
      </c>
      <c r="CA33">
        <v>163.19999999999999</v>
      </c>
      <c r="CB33">
        <v>163.19999999999999</v>
      </c>
      <c r="CC33">
        <v>165.5</v>
      </c>
      <c r="CD33">
        <v>166.7</v>
      </c>
      <c r="CE33">
        <v>166.2</v>
      </c>
      <c r="CF33">
        <v>165.7</v>
      </c>
      <c r="CG33">
        <v>166.1</v>
      </c>
      <c r="CH33">
        <v>167.7</v>
      </c>
      <c r="CI33">
        <v>170.1</v>
      </c>
      <c r="CJ33">
        <v>171.7</v>
      </c>
      <c r="CK33">
        <v>172.6</v>
      </c>
      <c r="CL33">
        <v>173.4</v>
      </c>
      <c r="CM33">
        <v>174.3</v>
      </c>
      <c r="CN33">
        <v>175.3</v>
      </c>
      <c r="CO33">
        <v>176.7</v>
      </c>
      <c r="CP33">
        <v>176.5</v>
      </c>
      <c r="CQ33">
        <v>175.7</v>
      </c>
      <c r="CR33">
        <v>176.5</v>
      </c>
      <c r="CS33">
        <v>177.2</v>
      </c>
      <c r="CT33">
        <v>177.2</v>
      </c>
    </row>
    <row r="34" spans="1:98" ht="15.6" x14ac:dyDescent="0.3">
      <c r="A34" s="103">
        <v>44958</v>
      </c>
      <c r="B34" s="102">
        <v>82.278706675000009</v>
      </c>
    </row>
    <row r="35" spans="1:98" ht="15.6" x14ac:dyDescent="0.3">
      <c r="A35" s="103">
        <v>44986</v>
      </c>
      <c r="B35" s="102">
        <v>78.539480282608693</v>
      </c>
      <c r="D35" s="99" t="s">
        <v>250</v>
      </c>
      <c r="E35" t="s">
        <v>247</v>
      </c>
      <c r="AJ35" s="99" t="s">
        <v>51</v>
      </c>
      <c r="AK35" t="s">
        <v>246</v>
      </c>
      <c r="BP35" s="99" t="s">
        <v>51</v>
      </c>
      <c r="BQ35" t="s">
        <v>246</v>
      </c>
    </row>
    <row r="36" spans="1:98" x14ac:dyDescent="0.3">
      <c r="D36" s="100" t="s">
        <v>56</v>
      </c>
      <c r="E36" s="101">
        <v>3.9525493968312973E-2</v>
      </c>
      <c r="AJ36" s="100" t="s">
        <v>56</v>
      </c>
      <c r="AK36" s="101">
        <v>4.2134764842704335E-2</v>
      </c>
      <c r="BP36" s="100" t="s">
        <v>56</v>
      </c>
      <c r="BQ36" s="101">
        <v>4.2358714424819303E-2</v>
      </c>
    </row>
    <row r="37" spans="1:98" x14ac:dyDescent="0.3">
      <c r="D37" s="108" t="s">
        <v>50</v>
      </c>
      <c r="E37" s="109">
        <v>0.42312206430415111</v>
      </c>
      <c r="AJ37" s="108" t="s">
        <v>50</v>
      </c>
      <c r="AK37" s="109">
        <v>0.46517877839958333</v>
      </c>
      <c r="BP37" s="108" t="s">
        <v>50</v>
      </c>
      <c r="BQ37" s="109">
        <v>0.46432672145860215</v>
      </c>
    </row>
    <row r="38" spans="1:98" x14ac:dyDescent="0.3">
      <c r="D38" s="100" t="s">
        <v>241</v>
      </c>
      <c r="E38" s="101">
        <v>4.6489691079266975E-2</v>
      </c>
      <c r="AJ38" s="100" t="s">
        <v>241</v>
      </c>
      <c r="AK38" s="101">
        <v>5.1649104170990612E-2</v>
      </c>
      <c r="BP38" s="100" t="s">
        <v>241</v>
      </c>
      <c r="BQ38" s="101">
        <v>5.1188536734987231E-2</v>
      </c>
    </row>
    <row r="39" spans="1:98" x14ac:dyDescent="0.3">
      <c r="D39" s="100" t="s">
        <v>60</v>
      </c>
      <c r="E39" s="101">
        <v>4.3665827718119617E-2</v>
      </c>
      <c r="AJ39" s="100" t="s">
        <v>58</v>
      </c>
      <c r="AK39" s="101">
        <v>4.6531260948709657E-2</v>
      </c>
      <c r="BP39" s="100" t="s">
        <v>58</v>
      </c>
      <c r="BQ39" s="101">
        <v>4.6632672265507755E-2</v>
      </c>
      <c r="BR39" s="101"/>
    </row>
    <row r="40" spans="1:98" x14ac:dyDescent="0.3">
      <c r="D40" s="100" t="s">
        <v>58</v>
      </c>
      <c r="E40" s="101">
        <v>4.2751337773955685E-2</v>
      </c>
      <c r="AJ40" s="100" t="s">
        <v>54</v>
      </c>
      <c r="AK40" s="101">
        <v>4.9008603660469073E-2</v>
      </c>
      <c r="BP40" s="100" t="s">
        <v>54</v>
      </c>
      <c r="BQ40" s="101">
        <v>4.7087074614148301E-2</v>
      </c>
      <c r="BR40" s="110"/>
    </row>
    <row r="41" spans="1:98" x14ac:dyDescent="0.3">
      <c r="D41" s="100" t="s">
        <v>54</v>
      </c>
      <c r="E41" s="101">
        <v>4.174902977997446E-2</v>
      </c>
      <c r="AJ41" s="100" t="s">
        <v>53</v>
      </c>
      <c r="AK41" s="101">
        <v>0.28642864932435763</v>
      </c>
      <c r="BP41" s="100" t="s">
        <v>53</v>
      </c>
      <c r="BQ41" s="101">
        <v>0.29102697850171316</v>
      </c>
      <c r="BR41" s="101"/>
    </row>
    <row r="42" spans="1:98" x14ac:dyDescent="0.3">
      <c r="D42" s="100" t="s">
        <v>53</v>
      </c>
      <c r="E42" s="101">
        <v>0.26701535056106851</v>
      </c>
      <c r="AJ42" s="100" t="s">
        <v>55</v>
      </c>
      <c r="AK42" s="101">
        <v>5.9068838653185331E-2</v>
      </c>
      <c r="BP42" s="100" t="s">
        <v>55</v>
      </c>
      <c r="BQ42" s="101">
        <v>5.7379302000222107E-2</v>
      </c>
      <c r="BR42" s="101"/>
    </row>
    <row r="43" spans="1:98" x14ac:dyDescent="0.3">
      <c r="D43" s="100" t="s">
        <v>59</v>
      </c>
      <c r="E43" s="101">
        <v>4.4606591138753517E-2</v>
      </c>
      <c r="AJ43" s="100" t="s">
        <v>66</v>
      </c>
      <c r="AK43" s="101">
        <v>1</v>
      </c>
      <c r="BP43" s="100" t="s">
        <v>66</v>
      </c>
      <c r="BQ43" s="101">
        <v>1</v>
      </c>
      <c r="BR43" s="101"/>
    </row>
    <row r="44" spans="1:98" x14ac:dyDescent="0.3">
      <c r="D44" s="100" t="s">
        <v>55</v>
      </c>
      <c r="E44" s="101">
        <v>5.1074613676397394E-2</v>
      </c>
      <c r="BQ44" s="101"/>
      <c r="BR44" s="101"/>
    </row>
    <row r="45" spans="1:98" x14ac:dyDescent="0.3">
      <c r="D45" s="100" t="s">
        <v>66</v>
      </c>
      <c r="E45" s="101">
        <v>1</v>
      </c>
      <c r="BQ45" s="101"/>
      <c r="BR45" s="101"/>
    </row>
    <row r="46" spans="1:98" x14ac:dyDescent="0.3">
      <c r="BQ46" s="101"/>
      <c r="BR46" s="101"/>
    </row>
    <row r="47" spans="1:98" x14ac:dyDescent="0.3">
      <c r="BQ47" s="101"/>
      <c r="BR47" s="101"/>
    </row>
    <row r="48" spans="1:98" x14ac:dyDescent="0.3">
      <c r="BQ48" s="101"/>
      <c r="BR48" s="101"/>
    </row>
  </sheetData>
  <phoneticPr fontId="33" type="noConversion"/>
  <conditionalFormatting sqref="F1:F38 F56:F1048576">
    <cfRule type="colorScale" priority="4">
      <colorScale>
        <cfvo type="min"/>
        <cfvo type="percentile" val="50"/>
        <cfvo type="max"/>
        <color rgb="FFF8696B"/>
        <color rgb="FFFCFCFF"/>
        <color rgb="FF63BE7B"/>
      </colorScale>
    </cfRule>
  </conditionalFormatting>
  <conditionalFormatting sqref="AL8:AL33">
    <cfRule type="colorScale" priority="7">
      <colorScale>
        <cfvo type="min"/>
        <cfvo type="percentile" val="50"/>
        <cfvo type="max"/>
        <color rgb="FFF8696B"/>
        <color rgb="FFFCFCFF"/>
        <color rgb="FF5A8AC6"/>
      </colorScale>
    </cfRule>
  </conditionalFormatting>
  <conditionalFormatting sqref="BR8:BR33">
    <cfRule type="colorScale" priority="1">
      <colorScale>
        <cfvo type="min"/>
        <cfvo type="percentile" val="50"/>
        <cfvo type="max"/>
        <color rgb="FFF8696B"/>
        <color rgb="FFFFEB84"/>
        <color rgb="FF63BE7B"/>
      </colorScale>
    </cfRule>
  </conditionalFormatting>
  <pageMargins left="0.7" right="0.7" top="0.75" bottom="0.75" header="0.3" footer="0.3"/>
  <drawing r:id="rId4"/>
  <tableParts count="3">
    <tablePart r:id="rId5"/>
    <tablePart r:id="rId6"/>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B79E5-35F6-40AC-A6CD-FC129A723E5A}">
  <dimension ref="A1"/>
  <sheetViews>
    <sheetView tabSelected="1" topLeftCell="A7" zoomScale="64" workbookViewId="0">
      <selection activeCell="K47" sqref="K4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1156D9-61F0-45AD-885B-B3E43CEBFE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Problem</vt:lpstr>
      <vt:lpstr>Raw dataset</vt:lpstr>
      <vt:lpstr>Create bucket</vt:lpstr>
      <vt:lpstr>Missing Value Handling</vt:lpstr>
      <vt:lpstr>Notes</vt:lpstr>
      <vt:lpstr>Task 1</vt:lpstr>
      <vt:lpstr>Raw data for task 1</vt:lpstr>
      <vt:lpstr>Task 2</vt:lpstr>
      <vt:lpstr>Task 3</vt:lpstr>
      <vt:lpstr>Task 4</vt:lpstr>
      <vt:lpstr>Task 5</vt:lpstr>
      <vt:lpstr>Raw data for Task 5</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Akshada Gavde</dc:creator>
  <cp:lastModifiedBy>Akshada Gavde</cp:lastModifiedBy>
  <dcterms:created xsi:type="dcterms:W3CDTF">2025-09-03T17:08:51Z</dcterms:created>
  <dcterms:modified xsi:type="dcterms:W3CDTF">2025-10-06T10:04:20Z</dcterms:modified>
</cp:coreProperties>
</file>