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000001_{6DDFD316-5A6D-5840-A738-11C260F68244}" xr6:coauthVersionLast="43" xr6:coauthVersionMax="43" xr10:uidLastSave="{00000000-0000-0000-0000-000000000000}"/>
  <bookViews>
    <workbookView xWindow="240" yWindow="105" windowWidth="14805" windowHeight="8010" xr2:uid="{00000000-000D-0000-FFFF-FFFF00000000}"/>
  </bookViews>
  <sheets>
    <sheet name="Seat Lock" sheetId="1" r:id="rId1"/>
    <sheet name="Shutter Sub Assy" sheetId="5" r:id="rId2"/>
    <sheet name="Stator Greasing and Loading Sta" sheetId="6" r:id="rId3"/>
    <sheet name="Torsion and Dowel Pin insertion" sheetId="7" r:id="rId4"/>
    <sheet name="Final Inspection" sheetId="8" r:id="rId5"/>
    <sheet name="Shutter Sub Assy." sheetId="9" r:id="rId6"/>
    <sheet name="Loading Station" sheetId="10" r:id="rId7"/>
    <sheet name="Torsion Spring Assy." sheetId="13" r:id="rId8"/>
    <sheet name="Dowel Pin Insertion" sheetId="11" r:id="rId9"/>
    <sheet name="Final Inspection (After)" sheetId="12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" i="12" l="1"/>
  <c r="U10" i="12"/>
  <c r="U11" i="12"/>
  <c r="U12" i="12"/>
  <c r="U13" i="12"/>
  <c r="U14" i="12"/>
  <c r="U15" i="12"/>
  <c r="U17" i="12"/>
  <c r="M13" i="1"/>
  <c r="E15" i="12"/>
  <c r="E14" i="12"/>
  <c r="E13" i="12"/>
  <c r="E12" i="12"/>
  <c r="E11" i="12"/>
  <c r="E10" i="12"/>
  <c r="E9" i="12"/>
  <c r="U16" i="9"/>
  <c r="U15" i="9"/>
  <c r="U24" i="9"/>
  <c r="U27" i="9"/>
  <c r="I13" i="1"/>
  <c r="Q16" i="9"/>
  <c r="Q15" i="9"/>
  <c r="Q24" i="9"/>
  <c r="Q27" i="9"/>
  <c r="I12" i="1"/>
  <c r="M16" i="9"/>
  <c r="M15" i="9"/>
  <c r="I16" i="9"/>
  <c r="I15" i="9"/>
  <c r="I24" i="9"/>
  <c r="I27" i="9"/>
  <c r="I10" i="1"/>
  <c r="E16" i="9"/>
  <c r="E15" i="9"/>
  <c r="E24" i="9"/>
  <c r="E27" i="9"/>
  <c r="I9" i="1"/>
  <c r="U11" i="9"/>
  <c r="Q11" i="9"/>
  <c r="M11" i="9"/>
  <c r="I11" i="9"/>
  <c r="E11" i="9"/>
  <c r="M24" i="9"/>
  <c r="U14" i="13"/>
  <c r="U13" i="13"/>
  <c r="U12" i="13"/>
  <c r="U11" i="13"/>
  <c r="U10" i="13"/>
  <c r="U9" i="13"/>
  <c r="U17" i="13"/>
  <c r="K13" i="1"/>
  <c r="Q14" i="13"/>
  <c r="Q13" i="13"/>
  <c r="Q12" i="13"/>
  <c r="Q11" i="13"/>
  <c r="Q10" i="13"/>
  <c r="Q9" i="13"/>
  <c r="Q17" i="13"/>
  <c r="K12" i="1"/>
  <c r="M14" i="13"/>
  <c r="M13" i="13"/>
  <c r="M12" i="13"/>
  <c r="M11" i="13"/>
  <c r="M10" i="13"/>
  <c r="M9" i="13"/>
  <c r="M17" i="13"/>
  <c r="K11" i="1"/>
  <c r="I14" i="13"/>
  <c r="I13" i="13"/>
  <c r="I12" i="13"/>
  <c r="I11" i="13"/>
  <c r="I10" i="13"/>
  <c r="I9" i="13"/>
  <c r="I17" i="13"/>
  <c r="K10" i="1"/>
  <c r="E14" i="13"/>
  <c r="E13" i="13"/>
  <c r="E12" i="13"/>
  <c r="E11" i="13"/>
  <c r="E10" i="13"/>
  <c r="E9" i="13"/>
  <c r="E17" i="13"/>
  <c r="K9" i="1"/>
  <c r="Q15" i="12"/>
  <c r="M15" i="12"/>
  <c r="I15" i="12"/>
  <c r="Q14" i="12"/>
  <c r="M14" i="12"/>
  <c r="I14" i="12"/>
  <c r="Q13" i="12"/>
  <c r="M13" i="12"/>
  <c r="I13" i="12"/>
  <c r="Q12" i="12"/>
  <c r="M12" i="12"/>
  <c r="I12" i="12"/>
  <c r="Q11" i="12"/>
  <c r="M11" i="12"/>
  <c r="I11" i="12"/>
  <c r="Q10" i="12"/>
  <c r="M10" i="12"/>
  <c r="I10" i="12"/>
  <c r="Q9" i="12"/>
  <c r="M9" i="12"/>
  <c r="I9" i="12"/>
  <c r="U14" i="10"/>
  <c r="Q14" i="10"/>
  <c r="M14" i="10"/>
  <c r="I14" i="10"/>
  <c r="E14" i="10"/>
  <c r="U13" i="10"/>
  <c r="Q13" i="10"/>
  <c r="M13" i="10"/>
  <c r="I13" i="10"/>
  <c r="E13" i="10"/>
  <c r="U12" i="10"/>
  <c r="Q12" i="10"/>
  <c r="M12" i="10"/>
  <c r="I12" i="10"/>
  <c r="E12" i="10"/>
  <c r="U11" i="10"/>
  <c r="Q11" i="10"/>
  <c r="M11" i="10"/>
  <c r="I11" i="10"/>
  <c r="E11" i="10"/>
  <c r="U10" i="10"/>
  <c r="Q10" i="10"/>
  <c r="M10" i="10"/>
  <c r="I10" i="10"/>
  <c r="E10" i="10"/>
  <c r="U9" i="10"/>
  <c r="Q9" i="10"/>
  <c r="M9" i="10"/>
  <c r="I9" i="10"/>
  <c r="E9" i="10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29" i="11"/>
  <c r="L13" i="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29" i="11"/>
  <c r="L12" i="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29" i="11"/>
  <c r="L11" i="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29" i="11"/>
  <c r="L10" i="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29" i="11"/>
  <c r="L9" i="1"/>
  <c r="AC33" i="7"/>
  <c r="AE33" i="7"/>
  <c r="AC32" i="7"/>
  <c r="AE32" i="7"/>
  <c r="AC30" i="7"/>
  <c r="AE30" i="7"/>
  <c r="AC25" i="7"/>
  <c r="AE25" i="7"/>
  <c r="AC24" i="7"/>
  <c r="AE24" i="7"/>
  <c r="AC22" i="7"/>
  <c r="AE22" i="7"/>
  <c r="AC17" i="7"/>
  <c r="AE17" i="7"/>
  <c r="AC16" i="7"/>
  <c r="AE16" i="7"/>
  <c r="AC14" i="7"/>
  <c r="AE14" i="7"/>
  <c r="AC9" i="7"/>
  <c r="AE9" i="7"/>
  <c r="W35" i="7"/>
  <c r="Y35" i="7"/>
  <c r="W33" i="7"/>
  <c r="Y33" i="7"/>
  <c r="W28" i="7"/>
  <c r="Y28" i="7"/>
  <c r="W27" i="7"/>
  <c r="Y27" i="7"/>
  <c r="W25" i="7"/>
  <c r="Y25" i="7"/>
  <c r="W20" i="7"/>
  <c r="Y20" i="7"/>
  <c r="W19" i="7"/>
  <c r="Y19" i="7"/>
  <c r="W17" i="7"/>
  <c r="Y17" i="7"/>
  <c r="W12" i="7"/>
  <c r="Y12" i="7"/>
  <c r="W11" i="7"/>
  <c r="Y11" i="7"/>
  <c r="W9" i="7"/>
  <c r="Y9" i="7"/>
  <c r="Q31" i="7"/>
  <c r="S31" i="7"/>
  <c r="Q30" i="7"/>
  <c r="S30" i="7"/>
  <c r="Q28" i="7"/>
  <c r="S28" i="7"/>
  <c r="Q23" i="7"/>
  <c r="S23" i="7"/>
  <c r="Q22" i="7"/>
  <c r="S22" i="7"/>
  <c r="Q20" i="7"/>
  <c r="S20" i="7"/>
  <c r="Q15" i="7"/>
  <c r="S15" i="7"/>
  <c r="Q14" i="7"/>
  <c r="S14" i="7"/>
  <c r="Q12" i="7"/>
  <c r="S12" i="7"/>
  <c r="K34" i="7"/>
  <c r="M34" i="7"/>
  <c r="K33" i="7"/>
  <c r="M33" i="7"/>
  <c r="K31" i="7"/>
  <c r="M31" i="7"/>
  <c r="K26" i="7"/>
  <c r="M26" i="7"/>
  <c r="K25" i="7"/>
  <c r="M25" i="7"/>
  <c r="K23" i="7"/>
  <c r="M23" i="7"/>
  <c r="K18" i="7"/>
  <c r="M18" i="7"/>
  <c r="K17" i="7"/>
  <c r="M17" i="7"/>
  <c r="K15" i="7"/>
  <c r="M15" i="7"/>
  <c r="K10" i="7"/>
  <c r="M10" i="7"/>
  <c r="K9" i="7"/>
  <c r="M9" i="7"/>
  <c r="E34" i="7"/>
  <c r="G34" i="7"/>
  <c r="E29" i="7"/>
  <c r="G29" i="7"/>
  <c r="E28" i="7"/>
  <c r="G28" i="7"/>
  <c r="E26" i="7"/>
  <c r="G26" i="7"/>
  <c r="E21" i="7"/>
  <c r="G21" i="7"/>
  <c r="E20" i="7"/>
  <c r="G20" i="7"/>
  <c r="E18" i="7"/>
  <c r="G18" i="7"/>
  <c r="E13" i="7"/>
  <c r="G13" i="7"/>
  <c r="E12" i="7"/>
  <c r="G12" i="7"/>
  <c r="E10" i="7"/>
  <c r="G10" i="7"/>
  <c r="AC35" i="7"/>
  <c r="AE35" i="7"/>
  <c r="AC34" i="7"/>
  <c r="AE34" i="7"/>
  <c r="AC31" i="7"/>
  <c r="AE31" i="7"/>
  <c r="AC29" i="7"/>
  <c r="AE29" i="7"/>
  <c r="AC28" i="7"/>
  <c r="AE28" i="7"/>
  <c r="AC27" i="7"/>
  <c r="AE27" i="7"/>
  <c r="AC26" i="7"/>
  <c r="AE26" i="7"/>
  <c r="AC23" i="7"/>
  <c r="AE23" i="7"/>
  <c r="AC21" i="7"/>
  <c r="AE21" i="7"/>
  <c r="AC20" i="7"/>
  <c r="AE20" i="7"/>
  <c r="AC19" i="7"/>
  <c r="AE19" i="7"/>
  <c r="AC18" i="7"/>
  <c r="AE18" i="7"/>
  <c r="AC15" i="7"/>
  <c r="AE15" i="7"/>
  <c r="AC13" i="7"/>
  <c r="AE13" i="7"/>
  <c r="AC12" i="7"/>
  <c r="AE12" i="7"/>
  <c r="AC11" i="7"/>
  <c r="AE11" i="7"/>
  <c r="AC10" i="7"/>
  <c r="AE10" i="7"/>
  <c r="W34" i="7"/>
  <c r="Y34" i="7"/>
  <c r="W32" i="7"/>
  <c r="Y32" i="7"/>
  <c r="W31" i="7"/>
  <c r="Y31" i="7"/>
  <c r="W30" i="7"/>
  <c r="Y30" i="7"/>
  <c r="W29" i="7"/>
  <c r="Y29" i="7"/>
  <c r="W26" i="7"/>
  <c r="Y26" i="7"/>
  <c r="W24" i="7"/>
  <c r="Y24" i="7"/>
  <c r="W23" i="7"/>
  <c r="Y23" i="7"/>
  <c r="W22" i="7"/>
  <c r="Y22" i="7"/>
  <c r="W21" i="7"/>
  <c r="Y21" i="7"/>
  <c r="W18" i="7"/>
  <c r="Y18" i="7"/>
  <c r="W16" i="7"/>
  <c r="Y16" i="7"/>
  <c r="W15" i="7"/>
  <c r="Y15" i="7"/>
  <c r="W14" i="7"/>
  <c r="Y14" i="7"/>
  <c r="W13" i="7"/>
  <c r="Y13" i="7"/>
  <c r="W10" i="7"/>
  <c r="Y10" i="7"/>
  <c r="Q35" i="7"/>
  <c r="S35" i="7"/>
  <c r="Q34" i="7"/>
  <c r="S34" i="7"/>
  <c r="Q33" i="7"/>
  <c r="S33" i="7"/>
  <c r="Q32" i="7"/>
  <c r="S32" i="7"/>
  <c r="Q29" i="7"/>
  <c r="S29" i="7"/>
  <c r="Q27" i="7"/>
  <c r="S27" i="7"/>
  <c r="Q26" i="7"/>
  <c r="S26" i="7"/>
  <c r="Q25" i="7"/>
  <c r="S25" i="7"/>
  <c r="Q24" i="7"/>
  <c r="S24" i="7"/>
  <c r="Q21" i="7"/>
  <c r="S21" i="7"/>
  <c r="Q19" i="7"/>
  <c r="S19" i="7"/>
  <c r="Q18" i="7"/>
  <c r="S18" i="7"/>
  <c r="Q17" i="7"/>
  <c r="S17" i="7"/>
  <c r="Q16" i="7"/>
  <c r="S16" i="7"/>
  <c r="Q13" i="7"/>
  <c r="S13" i="7"/>
  <c r="Q11" i="7"/>
  <c r="S11" i="7"/>
  <c r="Q10" i="7"/>
  <c r="S10" i="7"/>
  <c r="Q9" i="7"/>
  <c r="S9" i="7"/>
  <c r="K35" i="7"/>
  <c r="M35" i="7"/>
  <c r="K32" i="7"/>
  <c r="M32" i="7"/>
  <c r="K30" i="7"/>
  <c r="M30" i="7"/>
  <c r="K29" i="7"/>
  <c r="M29" i="7"/>
  <c r="K28" i="7"/>
  <c r="M28" i="7"/>
  <c r="K27" i="7"/>
  <c r="M27" i="7"/>
  <c r="K24" i="7"/>
  <c r="M24" i="7"/>
  <c r="K22" i="7"/>
  <c r="M22" i="7"/>
  <c r="K21" i="7"/>
  <c r="M21" i="7"/>
  <c r="K20" i="7"/>
  <c r="M20" i="7"/>
  <c r="K19" i="7"/>
  <c r="M19" i="7"/>
  <c r="K16" i="7"/>
  <c r="M16" i="7"/>
  <c r="K14" i="7"/>
  <c r="M14" i="7"/>
  <c r="K13" i="7"/>
  <c r="M13" i="7"/>
  <c r="K12" i="7"/>
  <c r="M12" i="7"/>
  <c r="K11" i="7"/>
  <c r="M11" i="7"/>
  <c r="E35" i="7"/>
  <c r="G35" i="7"/>
  <c r="E33" i="7"/>
  <c r="G33" i="7"/>
  <c r="E32" i="7"/>
  <c r="G32" i="7"/>
  <c r="E31" i="7"/>
  <c r="G31" i="7"/>
  <c r="E30" i="7"/>
  <c r="G30" i="7"/>
  <c r="E27" i="7"/>
  <c r="G27" i="7"/>
  <c r="E25" i="7"/>
  <c r="G25" i="7"/>
  <c r="E24" i="7"/>
  <c r="G24" i="7"/>
  <c r="E23" i="7"/>
  <c r="G23" i="7"/>
  <c r="E22" i="7"/>
  <c r="G22" i="7"/>
  <c r="E19" i="7"/>
  <c r="G19" i="7"/>
  <c r="E17" i="7"/>
  <c r="G17" i="7"/>
  <c r="E16" i="7"/>
  <c r="G16" i="7"/>
  <c r="E15" i="7"/>
  <c r="G15" i="7"/>
  <c r="E14" i="7"/>
  <c r="G14" i="7"/>
  <c r="E11" i="7"/>
  <c r="G11" i="7"/>
  <c r="E9" i="7"/>
  <c r="G9" i="7"/>
  <c r="AC15" i="8"/>
  <c r="AE15" i="8"/>
  <c r="AC13" i="8"/>
  <c r="AE13" i="8"/>
  <c r="AC11" i="8"/>
  <c r="AE11" i="8"/>
  <c r="AC9" i="8"/>
  <c r="AE9" i="8"/>
  <c r="AC14" i="8"/>
  <c r="AE14" i="8"/>
  <c r="AC12" i="8"/>
  <c r="AE12" i="8"/>
  <c r="AC10" i="8"/>
  <c r="AE10" i="8"/>
  <c r="W15" i="8"/>
  <c r="Y15" i="8"/>
  <c r="Q15" i="8"/>
  <c r="S15" i="8"/>
  <c r="K15" i="8"/>
  <c r="M15" i="8"/>
  <c r="E15" i="8"/>
  <c r="G15" i="8"/>
  <c r="W14" i="8"/>
  <c r="Y14" i="8"/>
  <c r="Q14" i="8"/>
  <c r="S14" i="8"/>
  <c r="K14" i="8"/>
  <c r="M14" i="8"/>
  <c r="E14" i="8"/>
  <c r="G14" i="8"/>
  <c r="W13" i="8"/>
  <c r="Y13" i="8"/>
  <c r="Q13" i="8"/>
  <c r="S13" i="8"/>
  <c r="K13" i="8"/>
  <c r="M13" i="8"/>
  <c r="E13" i="8"/>
  <c r="G13" i="8"/>
  <c r="W12" i="8"/>
  <c r="Y12" i="8"/>
  <c r="Q12" i="8"/>
  <c r="S12" i="8"/>
  <c r="K12" i="8"/>
  <c r="M12" i="8"/>
  <c r="E12" i="8"/>
  <c r="G12" i="8"/>
  <c r="W11" i="8"/>
  <c r="Y11" i="8"/>
  <c r="Q11" i="8"/>
  <c r="S11" i="8"/>
  <c r="K11" i="8"/>
  <c r="M11" i="8"/>
  <c r="E11" i="8"/>
  <c r="G11" i="8"/>
  <c r="W10" i="8"/>
  <c r="Y10" i="8"/>
  <c r="Q10" i="8"/>
  <c r="S10" i="8"/>
  <c r="K10" i="8"/>
  <c r="M10" i="8"/>
  <c r="K9" i="8"/>
  <c r="M9" i="8"/>
  <c r="E10" i="8"/>
  <c r="G10" i="8"/>
  <c r="W9" i="8"/>
  <c r="Y9" i="8"/>
  <c r="Q9" i="8"/>
  <c r="S9" i="8"/>
  <c r="E9" i="8"/>
  <c r="G9" i="8"/>
  <c r="W17" i="5"/>
  <c r="Y17" i="5"/>
  <c r="K17" i="5"/>
  <c r="M17" i="5"/>
  <c r="W12" i="5"/>
  <c r="Y12" i="5"/>
  <c r="Q12" i="5"/>
  <c r="S12" i="5"/>
  <c r="Q11" i="5"/>
  <c r="S11" i="5"/>
  <c r="K13" i="5"/>
  <c r="M13" i="5"/>
  <c r="K12" i="5"/>
  <c r="M12" i="5"/>
  <c r="AC17" i="5"/>
  <c r="AE17" i="5"/>
  <c r="AC13" i="5"/>
  <c r="AE13" i="5"/>
  <c r="AC12" i="5"/>
  <c r="AE12" i="5"/>
  <c r="AC11" i="5"/>
  <c r="AE11" i="5"/>
  <c r="W13" i="5"/>
  <c r="Y13" i="5"/>
  <c r="W11" i="5"/>
  <c r="Y11" i="5"/>
  <c r="Q17" i="5"/>
  <c r="S17" i="5"/>
  <c r="Q13" i="5"/>
  <c r="S13" i="5"/>
  <c r="K11" i="5"/>
  <c r="M11" i="5"/>
  <c r="E17" i="5"/>
  <c r="G17" i="5"/>
  <c r="E13" i="5"/>
  <c r="G13" i="5"/>
  <c r="E12" i="5"/>
  <c r="G12" i="5"/>
  <c r="E11" i="5"/>
  <c r="G11" i="5"/>
  <c r="W14" i="6"/>
  <c r="Y14" i="6"/>
  <c r="W9" i="6"/>
  <c r="Y9" i="6"/>
  <c r="W31" i="6"/>
  <c r="Y31" i="6"/>
  <c r="W30" i="6"/>
  <c r="Y30" i="6"/>
  <c r="W29" i="6"/>
  <c r="Y29" i="6"/>
  <c r="W28" i="6"/>
  <c r="Y28" i="6"/>
  <c r="W27" i="6"/>
  <c r="Y27" i="6"/>
  <c r="W26" i="6"/>
  <c r="Y26" i="6"/>
  <c r="W25" i="6"/>
  <c r="Y25" i="6"/>
  <c r="W24" i="6"/>
  <c r="Y24" i="6"/>
  <c r="W23" i="6"/>
  <c r="Y23" i="6"/>
  <c r="W22" i="6"/>
  <c r="Y22" i="6"/>
  <c r="W21" i="6"/>
  <c r="Y21" i="6"/>
  <c r="W20" i="6"/>
  <c r="Y20" i="6"/>
  <c r="W19" i="6"/>
  <c r="Y19" i="6"/>
  <c r="W18" i="6"/>
  <c r="Y18" i="6"/>
  <c r="W17" i="6"/>
  <c r="Y17" i="6"/>
  <c r="W16" i="6"/>
  <c r="Y16" i="6"/>
  <c r="W15" i="6"/>
  <c r="Y15" i="6"/>
  <c r="W13" i="6"/>
  <c r="Y13" i="6"/>
  <c r="W12" i="6"/>
  <c r="Y12" i="6"/>
  <c r="W11" i="6"/>
  <c r="Y11" i="6"/>
  <c r="W10" i="6"/>
  <c r="Y10" i="6"/>
  <c r="E9" i="6"/>
  <c r="G9" i="6"/>
  <c r="Q29" i="6"/>
  <c r="S29" i="6"/>
  <c r="Q28" i="6"/>
  <c r="S28" i="6"/>
  <c r="Q26" i="6"/>
  <c r="S26" i="6"/>
  <c r="Q24" i="6"/>
  <c r="S24" i="6"/>
  <c r="Q23" i="6"/>
  <c r="S23" i="6"/>
  <c r="Q21" i="6"/>
  <c r="S21" i="6"/>
  <c r="Q20" i="6"/>
  <c r="S20" i="6"/>
  <c r="Q18" i="6"/>
  <c r="S18" i="6"/>
  <c r="Q16" i="6"/>
  <c r="S16" i="6"/>
  <c r="Q15" i="6"/>
  <c r="S15" i="6"/>
  <c r="Q13" i="6"/>
  <c r="S13" i="6"/>
  <c r="Q12" i="6"/>
  <c r="S12" i="6"/>
  <c r="Q10" i="6"/>
  <c r="S10" i="6"/>
  <c r="Q31" i="6"/>
  <c r="S31" i="6"/>
  <c r="Q30" i="6"/>
  <c r="S30" i="6"/>
  <c r="Q27" i="6"/>
  <c r="S27" i="6"/>
  <c r="Q25" i="6"/>
  <c r="S25" i="6"/>
  <c r="Q22" i="6"/>
  <c r="S22" i="6"/>
  <c r="Q19" i="6"/>
  <c r="S19" i="6"/>
  <c r="Q17" i="6"/>
  <c r="S17" i="6"/>
  <c r="Q14" i="6"/>
  <c r="S14" i="6"/>
  <c r="Q11" i="6"/>
  <c r="S11" i="6"/>
  <c r="Q9" i="6"/>
  <c r="S9" i="6"/>
  <c r="K30" i="6"/>
  <c r="M30" i="6"/>
  <c r="K29" i="6"/>
  <c r="M29" i="6"/>
  <c r="K27" i="6"/>
  <c r="M27" i="6"/>
  <c r="K26" i="6"/>
  <c r="M26" i="6"/>
  <c r="K24" i="6"/>
  <c r="M24" i="6"/>
  <c r="K22" i="6"/>
  <c r="M22" i="6"/>
  <c r="K21" i="6"/>
  <c r="M21" i="6"/>
  <c r="K19" i="6"/>
  <c r="M19" i="6"/>
  <c r="K18" i="6"/>
  <c r="M18" i="6"/>
  <c r="K16" i="6"/>
  <c r="M16" i="6"/>
  <c r="K14" i="6"/>
  <c r="M14" i="6"/>
  <c r="K13" i="6"/>
  <c r="M13" i="6"/>
  <c r="K11" i="6"/>
  <c r="M11" i="6"/>
  <c r="K10" i="6"/>
  <c r="M10" i="6"/>
  <c r="K31" i="6"/>
  <c r="M31" i="6"/>
  <c r="K28" i="6"/>
  <c r="M28" i="6"/>
  <c r="K25" i="6"/>
  <c r="M25" i="6"/>
  <c r="K23" i="6"/>
  <c r="M23" i="6"/>
  <c r="K20" i="6"/>
  <c r="M20" i="6"/>
  <c r="K17" i="6"/>
  <c r="M17" i="6"/>
  <c r="K15" i="6"/>
  <c r="M15" i="6"/>
  <c r="K12" i="6"/>
  <c r="M12" i="6"/>
  <c r="K9" i="6"/>
  <c r="M9" i="6"/>
  <c r="E27" i="6"/>
  <c r="G27" i="6"/>
  <c r="E31" i="6"/>
  <c r="G31" i="6"/>
  <c r="E19" i="6"/>
  <c r="G19" i="6"/>
  <c r="E10" i="6"/>
  <c r="G10" i="6"/>
  <c r="E30" i="6"/>
  <c r="G30" i="6"/>
  <c r="E29" i="6"/>
  <c r="G29" i="6"/>
  <c r="E28" i="6"/>
  <c r="G28" i="6"/>
  <c r="E26" i="6"/>
  <c r="G26" i="6"/>
  <c r="E25" i="6"/>
  <c r="G25" i="6"/>
  <c r="E24" i="6"/>
  <c r="G24" i="6"/>
  <c r="E23" i="6"/>
  <c r="G23" i="6"/>
  <c r="E22" i="6"/>
  <c r="G22" i="6"/>
  <c r="E21" i="6"/>
  <c r="G21" i="6"/>
  <c r="E20" i="6"/>
  <c r="G20" i="6"/>
  <c r="E18" i="6"/>
  <c r="G18" i="6"/>
  <c r="E17" i="6"/>
  <c r="G17" i="6"/>
  <c r="E16" i="6"/>
  <c r="G16" i="6"/>
  <c r="E15" i="6"/>
  <c r="G15" i="6"/>
  <c r="E14" i="6"/>
  <c r="G14" i="6"/>
  <c r="E13" i="6"/>
  <c r="G13" i="6"/>
  <c r="E12" i="6"/>
  <c r="G12" i="6"/>
  <c r="E11" i="6"/>
  <c r="G11" i="6"/>
  <c r="I17" i="10"/>
  <c r="J10" i="1"/>
  <c r="M27" i="9"/>
  <c r="I11" i="1"/>
  <c r="I20" i="1"/>
  <c r="M19" i="8"/>
  <c r="G10" i="1"/>
  <c r="M38" i="7"/>
  <c r="Y38" i="7"/>
  <c r="S38" i="7"/>
  <c r="AE38" i="7"/>
  <c r="G38" i="7"/>
  <c r="AE24" i="5"/>
  <c r="D13" i="1"/>
  <c r="M24" i="5"/>
  <c r="D10" i="1"/>
  <c r="Y24" i="5"/>
  <c r="D12" i="1"/>
  <c r="S24" i="5"/>
  <c r="D11" i="1"/>
  <c r="G24" i="5"/>
  <c r="D9" i="1"/>
  <c r="Y19" i="8"/>
  <c r="G12" i="1"/>
  <c r="G19" i="8"/>
  <c r="G9" i="1"/>
  <c r="AE19" i="8"/>
  <c r="G13" i="1"/>
  <c r="S19" i="8"/>
  <c r="G11" i="1"/>
  <c r="G32" i="6"/>
  <c r="Y32" i="6"/>
  <c r="M32" i="6"/>
  <c r="S32" i="6"/>
  <c r="K20" i="1"/>
  <c r="L19" i="1"/>
  <c r="L21" i="1"/>
  <c r="K19" i="1"/>
  <c r="L20" i="1"/>
  <c r="K21" i="1"/>
  <c r="K22" i="1"/>
  <c r="E17" i="12"/>
  <c r="M9" i="1"/>
  <c r="I17" i="12"/>
  <c r="M10" i="1"/>
  <c r="Q17" i="12"/>
  <c r="M12" i="1"/>
  <c r="M17" i="12"/>
  <c r="M11" i="1"/>
  <c r="U17" i="10"/>
  <c r="J13" i="1"/>
  <c r="Q17" i="10"/>
  <c r="J12" i="1"/>
  <c r="M17" i="10"/>
  <c r="J11" i="1"/>
  <c r="E17" i="10"/>
  <c r="J9" i="1"/>
  <c r="J19" i="1"/>
  <c r="M21" i="1"/>
  <c r="M19" i="1"/>
  <c r="M20" i="1"/>
  <c r="M22" i="1"/>
  <c r="I19" i="1"/>
  <c r="I21" i="1"/>
  <c r="I22" i="1"/>
  <c r="G39" i="7"/>
  <c r="F9" i="1"/>
  <c r="Y39" i="7"/>
  <c r="F12" i="1"/>
  <c r="S39" i="7"/>
  <c r="F11" i="1"/>
  <c r="M39" i="7"/>
  <c r="F10" i="1"/>
  <c r="F13" i="1"/>
  <c r="AE39" i="7"/>
  <c r="D20" i="1"/>
  <c r="D19" i="1"/>
  <c r="D21" i="1"/>
  <c r="G20" i="1"/>
  <c r="G19" i="1"/>
  <c r="G21" i="1"/>
  <c r="G33" i="6"/>
  <c r="E9" i="1"/>
  <c r="E12" i="1"/>
  <c r="Y33" i="6"/>
  <c r="M33" i="6"/>
  <c r="E10" i="1"/>
  <c r="E11" i="1"/>
  <c r="S33" i="6"/>
  <c r="L22" i="1"/>
  <c r="J20" i="1"/>
  <c r="J21" i="1"/>
  <c r="F26" i="1"/>
  <c r="F27" i="1"/>
  <c r="F20" i="1"/>
  <c r="F19" i="1"/>
  <c r="F21" i="1"/>
  <c r="E26" i="1"/>
  <c r="E27" i="1"/>
  <c r="D22" i="1"/>
  <c r="G22" i="1"/>
  <c r="E21" i="1"/>
  <c r="E20" i="1"/>
  <c r="E19" i="1"/>
  <c r="J22" i="1"/>
  <c r="F22" i="1"/>
  <c r="E22" i="1"/>
</calcChain>
</file>

<file path=xl/sharedStrings.xml><?xml version="1.0" encoding="utf-8"?>
<sst xmlns="http://schemas.openxmlformats.org/spreadsheetml/2006/main" count="446" uniqueCount="144">
  <si>
    <t xml:space="preserve">MINDA CORP. LTD </t>
  </si>
  <si>
    <t xml:space="preserve">Reference Line time study </t>
  </si>
  <si>
    <t xml:space="preserve">Operations </t>
  </si>
  <si>
    <t xml:space="preserve">Sr. No </t>
  </si>
  <si>
    <t>FINAL INSPECTION</t>
  </si>
  <si>
    <t xml:space="preserve">TIME </t>
  </si>
  <si>
    <t>Max</t>
  </si>
  <si>
    <t xml:space="preserve">Min </t>
  </si>
  <si>
    <t xml:space="preserve">Average </t>
  </si>
  <si>
    <t xml:space="preserve">Cycle Time </t>
  </si>
  <si>
    <t>SHUTTER SUB ASSY.</t>
  </si>
  <si>
    <t>Units Produced</t>
  </si>
  <si>
    <t xml:space="preserve">in one day </t>
  </si>
  <si>
    <t>in one hour</t>
  </si>
  <si>
    <t>By Average</t>
  </si>
  <si>
    <t>Process Name</t>
  </si>
  <si>
    <t>Time (DM)</t>
  </si>
  <si>
    <t>Time (sec)</t>
  </si>
  <si>
    <t>ERH</t>
  </si>
  <si>
    <t xml:space="preserve">RLH </t>
  </si>
  <si>
    <t>EH to place assembly</t>
  </si>
  <si>
    <t>Pick stator from tray ELH</t>
  </si>
  <si>
    <t>Pick up Shutter</t>
  </si>
  <si>
    <t>Place LB at Table</t>
  </si>
  <si>
    <t>Placing Shutter</t>
  </si>
  <si>
    <t>EH for Dummy key</t>
  </si>
  <si>
    <t>RH for Dummy key</t>
  </si>
  <si>
    <t>Insert Dummy key</t>
  </si>
  <si>
    <t>EH to pick Inner Cap</t>
  </si>
  <si>
    <t>RH to pick Inner Cap</t>
  </si>
  <si>
    <t>Place Inner Cap</t>
  </si>
  <si>
    <t>EH to pick Outer Cap</t>
  </si>
  <si>
    <t>Place Outer Cap</t>
  </si>
  <si>
    <t>Waiting time</t>
  </si>
  <si>
    <t>ELH to pick LB</t>
  </si>
  <si>
    <t>Press button</t>
  </si>
  <si>
    <t>Waiting for Rotar to move</t>
  </si>
  <si>
    <t>Cycle 1</t>
  </si>
  <si>
    <t>Cycle 2</t>
  </si>
  <si>
    <t>Cycle 3</t>
  </si>
  <si>
    <t>Cycle 4</t>
  </si>
  <si>
    <t>Cycle 5</t>
  </si>
  <si>
    <t>Process Time (DM)</t>
  </si>
  <si>
    <t>Cycle Begin</t>
  </si>
  <si>
    <t>Waiting Time</t>
  </si>
  <si>
    <t>Placing assy. And RH to Green button</t>
  </si>
  <si>
    <t>Insert key &amp; Turn</t>
  </si>
  <si>
    <t>Process Time (sec)</t>
  </si>
  <si>
    <t>Stator Greasing</t>
  </si>
  <si>
    <t>LB Assy.</t>
  </si>
  <si>
    <t>Shutter Assy.</t>
  </si>
  <si>
    <t>Assembling Shutter</t>
  </si>
  <si>
    <t>TOTAL TIME (sec)</t>
  </si>
  <si>
    <t>TOAL TIME (sec)</t>
  </si>
  <si>
    <t>Putting Sleeve</t>
  </si>
  <si>
    <t>Placing LB on Blister</t>
  </si>
  <si>
    <t>Greasing Stator and Turning</t>
  </si>
  <si>
    <t>Picking LB and Unpacking</t>
  </si>
  <si>
    <t>Pick LB and Assembly</t>
  </si>
  <si>
    <t>Place LB on Table</t>
  </si>
  <si>
    <t>Remove Cap Cover and Cleaning</t>
  </si>
  <si>
    <t>Inspecting Key 1</t>
  </si>
  <si>
    <t>Inspecting Key 2</t>
  </si>
  <si>
    <t xml:space="preserve">Marking Passed </t>
  </si>
  <si>
    <t>Picking LB and Ass and Placing on Tray</t>
  </si>
  <si>
    <t>EH to Pick Assembly from Rotor</t>
  </si>
  <si>
    <t>RH</t>
  </si>
  <si>
    <t>EH to Greasing</t>
  </si>
  <si>
    <t xml:space="preserve"> Greasing</t>
  </si>
  <si>
    <t>EH to Place Grease back</t>
  </si>
  <si>
    <t>EH to Torsion Spring</t>
  </si>
  <si>
    <t>Place Torsion Spring</t>
  </si>
  <si>
    <t>EH to Pick Handtool</t>
  </si>
  <si>
    <t>Keeping  Handtool back</t>
  </si>
  <si>
    <t>EH to pick collar</t>
  </si>
  <si>
    <t>EH to pick Lever</t>
  </si>
  <si>
    <t>Place Collar</t>
  </si>
  <si>
    <t>Placing lever</t>
  </si>
  <si>
    <t>Placing Body on Insertion Machine</t>
  </si>
  <si>
    <t>Picking Pin</t>
  </si>
  <si>
    <t>Placing Pin</t>
  </si>
  <si>
    <t>Pressing GB</t>
  </si>
  <si>
    <t>ERH to pick Assembly</t>
  </si>
  <si>
    <t>Picking and Placing Gasket</t>
  </si>
  <si>
    <t>Keeping Body for FI</t>
  </si>
  <si>
    <t>Adjusting Torsion with Handtool</t>
  </si>
  <si>
    <t>TOTAL TIME WITHOUT WAITING TIME (sec)</t>
  </si>
  <si>
    <t>STATOR GREASING AND LOADING STATION</t>
  </si>
  <si>
    <t>TORSION AND DOWEL PIN INSERTION</t>
  </si>
  <si>
    <t>BEFORE</t>
  </si>
  <si>
    <t>AFTER</t>
  </si>
  <si>
    <t>LOADING STATION</t>
  </si>
  <si>
    <t>TORSION SPRING ASSY.</t>
  </si>
  <si>
    <t>DOWEL PIN INSERTION</t>
  </si>
  <si>
    <t>ERH to pick seat lock</t>
  </si>
  <si>
    <t>ERH to place seat lock on machine</t>
  </si>
  <si>
    <t>EH to pick Dowel Pin</t>
  </si>
  <si>
    <t>EH to place Dowel Pin</t>
  </si>
  <si>
    <t>EH to press GB</t>
  </si>
  <si>
    <t>EH to pick Seat Lock</t>
  </si>
  <si>
    <t>Remove Outer Cap Cover</t>
  </si>
  <si>
    <t>ERH to place Cover in Bin</t>
  </si>
  <si>
    <t>ERH to pick Gasket</t>
  </si>
  <si>
    <t>Place Gasket</t>
  </si>
  <si>
    <t>ERH to pick LB &amp; Key</t>
  </si>
  <si>
    <t>Fix key in Seat Lock</t>
  </si>
  <si>
    <t>ELH to pick 2 Rotors</t>
  </si>
  <si>
    <t>EH to place the 4 Rotors on Tray FI</t>
  </si>
  <si>
    <t>Press GB and Pick LB &amp; Assy.</t>
  </si>
  <si>
    <t>Place LB and RH with Assy.</t>
  </si>
  <si>
    <t>Place Shutter and Insert Dummy Key</t>
  </si>
  <si>
    <t>Pick and Place Inner Cap</t>
  </si>
  <si>
    <t>Pick and Place Outer Cap</t>
  </si>
  <si>
    <t>Place Assy. On the Rotary</t>
  </si>
  <si>
    <t>Greasing and Picking Collar</t>
  </si>
  <si>
    <t>Placing Collar and Picking and Placing Lever</t>
  </si>
  <si>
    <t xml:space="preserve">Placing Assy on Next Station </t>
  </si>
  <si>
    <t>Pick Assy from Rotary &amp; Place Dummy Key on Blister</t>
  </si>
  <si>
    <t xml:space="preserve">Pick LB and Place it on Next Station &amp; Pick Torsion Spring </t>
  </si>
  <si>
    <t>Placing Torsion Spring with Hand Tool</t>
  </si>
  <si>
    <t>Unpacking LB and Assy</t>
  </si>
  <si>
    <t xml:space="preserve">Inserting LB in Rotor &amp; Turning </t>
  </si>
  <si>
    <t>Placing LB &amp; Assy in Blister</t>
  </si>
  <si>
    <t>Unpacking</t>
  </si>
  <si>
    <t>Pick LB &amp; SL</t>
  </si>
  <si>
    <t>Remove and Place LB on table</t>
  </si>
  <si>
    <t>Remove Remaining Cover</t>
  </si>
  <si>
    <t>Check Key 1 &amp; Key 2</t>
  </si>
  <si>
    <t>Pick marker &amp; Mark (if passed)</t>
  </si>
  <si>
    <t>Pick and Fix LB in Key</t>
  </si>
  <si>
    <t>Pick Rotor from Tray</t>
  </si>
  <si>
    <t>DATE: 27/6/19</t>
  </si>
  <si>
    <t>Prepared By:</t>
  </si>
  <si>
    <t>AKSHAT SHARMA</t>
  </si>
  <si>
    <t>YASHAL SHARMA</t>
  </si>
  <si>
    <t>Checked By:</t>
  </si>
  <si>
    <t>SUMIT JOSHI</t>
  </si>
  <si>
    <t>Approved BY:</t>
  </si>
  <si>
    <t>RAMESH GHAI</t>
  </si>
  <si>
    <t>Reference line time study</t>
  </si>
  <si>
    <t>PRODUCTIVITY EXISTING</t>
  </si>
  <si>
    <t>Final Inspection</t>
  </si>
  <si>
    <t>PRODUCTIVITY AFTER ACTION IMPLEMENTED</t>
  </si>
  <si>
    <t>SHUTTER SUB ASSY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</si>
</sst>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78">
    <xf numFmtId="0" fontId="0" fillId="0" borderId="0" xfId="0"/>
    <xf numFmtId="0" fontId="0" fillId="0" borderId="0" xfId="0" applyFill="1"/>
    <xf numFmtId="0" fontId="4" fillId="0" borderId="0" xfId="0" applyFont="1" applyFill="1" applyAlignment="1"/>
    <xf numFmtId="0" fontId="6" fillId="0" borderId="0" xfId="0" applyFont="1" applyAlignment="1">
      <alignment wrapText="1"/>
    </xf>
    <xf numFmtId="2" fontId="1" fillId="0" borderId="0" xfId="0" applyNumberFormat="1" applyFont="1" applyFill="1" applyAlignment="1">
      <alignment wrapText="1"/>
    </xf>
    <xf numFmtId="2" fontId="6" fillId="0" borderId="0" xfId="0" applyNumberFormat="1" applyFont="1" applyFill="1" applyAlignment="1">
      <alignment horizontal="right" wrapText="1"/>
    </xf>
    <xf numFmtId="0" fontId="6" fillId="0" borderId="0" xfId="0" applyFont="1"/>
    <xf numFmtId="2" fontId="7" fillId="0" borderId="0" xfId="0" applyNumberFormat="1" applyFont="1" applyFill="1" applyAlignment="1">
      <alignment horizontal="right" wrapText="1"/>
    </xf>
    <xf numFmtId="0" fontId="7" fillId="0" borderId="0" xfId="0" applyFont="1" applyAlignment="1"/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wrapText="1"/>
    </xf>
    <xf numFmtId="2" fontId="0" fillId="0" borderId="0" xfId="0" applyNumberFormat="1" applyFill="1" applyAlignment="1">
      <alignment wrapText="1"/>
    </xf>
    <xf numFmtId="0" fontId="0" fillId="0" borderId="0" xfId="0" applyBorder="1"/>
    <xf numFmtId="1" fontId="0" fillId="0" borderId="0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2" fontId="1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2" fontId="9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0" fillId="0" borderId="4" xfId="0" applyBorder="1" applyAlignment="1"/>
    <xf numFmtId="0" fontId="0" fillId="0" borderId="11" xfId="0" applyBorder="1" applyAlignment="1"/>
    <xf numFmtId="0" fontId="0" fillId="0" borderId="5" xfId="0" applyBorder="1" applyAlignment="1"/>
    <xf numFmtId="0" fontId="0" fillId="0" borderId="8" xfId="0" applyBorder="1" applyAlignment="1"/>
    <xf numFmtId="0" fontId="0" fillId="0" borderId="12" xfId="0" applyBorder="1" applyAlignment="1"/>
    <xf numFmtId="0" fontId="0" fillId="0" borderId="9" xfId="0" applyBorder="1" applyAlignment="1"/>
    <xf numFmtId="0" fontId="0" fillId="0" borderId="1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 applyBorder="1" applyAlignment="1">
      <alignment vertical="center" textRotation="90" wrapText="1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wrapText="1"/>
    </xf>
    <xf numFmtId="2" fontId="1" fillId="0" borderId="0" xfId="0" applyNumberFormat="1" applyFont="1" applyFill="1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/>
    <xf numFmtId="0" fontId="1" fillId="0" borderId="10" xfId="0" applyFont="1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0" xfId="0" applyBorder="1" applyAlignment="1"/>
    <xf numFmtId="0" fontId="0" fillId="0" borderId="10" xfId="0" applyBorder="1" applyAlignment="1"/>
    <xf numFmtId="0" fontId="1" fillId="0" borderId="11" xfId="0" applyFont="1" applyBorder="1" applyAlignment="1"/>
    <xf numFmtId="0" fontId="1" fillId="0" borderId="0" xfId="0" applyFont="1" applyBorder="1" applyAlignme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wrapText="1"/>
    </xf>
    <xf numFmtId="2" fontId="11" fillId="0" borderId="1" xfId="1" quotePrefix="1" applyNumberFormat="1" applyFont="1" applyBorder="1" applyAlignment="1" applyProtection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wrapText="1"/>
    </xf>
    <xf numFmtId="2" fontId="6" fillId="0" borderId="0" xfId="0" applyNumberFormat="1" applyFont="1" applyFill="1" applyBorder="1" applyAlignment="1">
      <alignment horizontal="right" wrapText="1"/>
    </xf>
    <xf numFmtId="2" fontId="7" fillId="0" borderId="0" xfId="0" applyNumberFormat="1" applyFont="1" applyBorder="1" applyAlignment="1">
      <alignment wrapText="1"/>
    </xf>
    <xf numFmtId="2" fontId="7" fillId="0" borderId="0" xfId="0" applyNumberFormat="1" applyFont="1" applyFill="1" applyBorder="1" applyAlignment="1">
      <alignment horizontal="right" wrapText="1"/>
    </xf>
    <xf numFmtId="0" fontId="3" fillId="0" borderId="13" xfId="0" applyFont="1" applyBorder="1" applyAlignment="1"/>
    <xf numFmtId="0" fontId="2" fillId="0" borderId="0" xfId="0" applyFont="1" applyBorder="1" applyAlignment="1"/>
    <xf numFmtId="0" fontId="2" fillId="0" borderId="13" xfId="0" applyFont="1" applyBorder="1" applyAlignment="1"/>
    <xf numFmtId="2" fontId="11" fillId="0" borderId="10" xfId="1" quotePrefix="1" applyNumberFormat="1" applyFont="1" applyBorder="1" applyAlignment="1" applyProtection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/>
    </xf>
    <xf numFmtId="2" fontId="1" fillId="0" borderId="20" xfId="0" applyNumberFormat="1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6" fillId="0" borderId="20" xfId="0" applyNumberFormat="1" applyFont="1" applyBorder="1" applyAlignment="1">
      <alignment horizontal="center" vertical="center" wrapText="1"/>
    </xf>
    <xf numFmtId="2" fontId="10" fillId="0" borderId="23" xfId="0" applyNumberFormat="1" applyFont="1" applyBorder="1" applyAlignment="1">
      <alignment horizontal="center" vertical="center" wrapText="1"/>
    </xf>
    <xf numFmtId="2" fontId="10" fillId="0" borderId="24" xfId="0" applyNumberFormat="1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center" wrapText="1"/>
    </xf>
    <xf numFmtId="2" fontId="0" fillId="0" borderId="23" xfId="0" applyNumberFormat="1" applyFont="1" applyBorder="1" applyAlignment="1">
      <alignment horizontal="center" wrapText="1"/>
    </xf>
    <xf numFmtId="2" fontId="0" fillId="0" borderId="24" xfId="0" applyNumberFormat="1" applyBorder="1" applyAlignment="1">
      <alignment horizont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wrapText="1"/>
    </xf>
    <xf numFmtId="0" fontId="17" fillId="0" borderId="0" xfId="0" applyFont="1"/>
    <xf numFmtId="0" fontId="14" fillId="0" borderId="1" xfId="0" applyFont="1" applyBorder="1" applyAlignment="1">
      <alignment horizontal="center"/>
    </xf>
    <xf numFmtId="0" fontId="17" fillId="0" borderId="1" xfId="0" applyFont="1" applyBorder="1"/>
    <xf numFmtId="0" fontId="17" fillId="0" borderId="11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11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4" xfId="0" applyFont="1" applyBorder="1" applyAlignment="1"/>
    <xf numFmtId="0" fontId="17" fillId="0" borderId="11" xfId="0" applyFont="1" applyBorder="1" applyAlignment="1"/>
    <xf numFmtId="0" fontId="17" fillId="0" borderId="8" xfId="0" applyFont="1" applyBorder="1" applyAlignment="1"/>
    <xf numFmtId="0" fontId="17" fillId="0" borderId="12" xfId="0" applyFont="1" applyBorder="1" applyAlignment="1"/>
    <xf numFmtId="0" fontId="19" fillId="0" borderId="1" xfId="0" applyFont="1" applyBorder="1" applyAlignment="1">
      <alignment horizontal="center" vertical="center" wrapText="1"/>
    </xf>
    <xf numFmtId="0" fontId="0" fillId="0" borderId="6" xfId="0" applyBorder="1"/>
    <xf numFmtId="0" fontId="20" fillId="0" borderId="1" xfId="0" applyFont="1" applyBorder="1"/>
    <xf numFmtId="0" fontId="20" fillId="0" borderId="0" xfId="0" applyFont="1" applyBorder="1"/>
    <xf numFmtId="0" fontId="9" fillId="0" borderId="0" xfId="0" applyFont="1" applyBorder="1"/>
    <xf numFmtId="0" fontId="2" fillId="0" borderId="1" xfId="0" applyFont="1" applyBorder="1" applyAlignment="1">
      <alignment vertical="center"/>
    </xf>
    <xf numFmtId="0" fontId="2" fillId="0" borderId="27" xfId="0" applyFont="1" applyBorder="1" applyAlignment="1"/>
    <xf numFmtId="0" fontId="2" fillId="0" borderId="3" xfId="0" applyFont="1" applyBorder="1" applyAlignment="1"/>
    <xf numFmtId="0" fontId="3" fillId="0" borderId="27" xfId="0" applyFont="1" applyBorder="1" applyAlignment="1"/>
    <xf numFmtId="0" fontId="3" fillId="0" borderId="3" xfId="0" applyFont="1" applyBorder="1" applyAlignment="1"/>
    <xf numFmtId="0" fontId="2" fillId="0" borderId="2" xfId="0" applyFont="1" applyBorder="1" applyAlignment="1">
      <alignment vertical="center"/>
    </xf>
    <xf numFmtId="0" fontId="15" fillId="0" borderId="27" xfId="0" applyFont="1" applyBorder="1" applyAlignment="1"/>
    <xf numFmtId="0" fontId="16" fillId="0" borderId="27" xfId="0" applyFont="1" applyBorder="1" applyAlignment="1"/>
    <xf numFmtId="0" fontId="17" fillId="0" borderId="0" xfId="0" applyFont="1" applyBorder="1"/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9" fillId="0" borderId="19" xfId="0" applyNumberFormat="1" applyFont="1" applyBorder="1" applyAlignment="1">
      <alignment horizontal="center" wrapText="1"/>
    </xf>
    <xf numFmtId="2" fontId="9" fillId="0" borderId="1" xfId="0" applyNumberFormat="1" applyFont="1" applyBorder="1" applyAlignment="1">
      <alignment horizontal="center" wrapText="1"/>
    </xf>
    <xf numFmtId="2" fontId="9" fillId="0" borderId="22" xfId="0" applyNumberFormat="1" applyFont="1" applyBorder="1" applyAlignment="1">
      <alignment horizontal="center" wrapText="1"/>
    </xf>
    <xf numFmtId="2" fontId="9" fillId="0" borderId="23" xfId="0" applyNumberFormat="1" applyFont="1" applyBorder="1" applyAlignment="1">
      <alignment horizontal="center" wrapText="1"/>
    </xf>
    <xf numFmtId="2" fontId="9" fillId="0" borderId="25" xfId="0" applyNumberFormat="1" applyFont="1" applyBorder="1" applyAlignment="1">
      <alignment horizontal="center" wrapText="1"/>
    </xf>
    <xf numFmtId="2" fontId="9" fillId="0" borderId="26" xfId="0" applyNumberFormat="1" applyFont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14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textRotation="90" wrapText="1"/>
    </xf>
    <xf numFmtId="2" fontId="9" fillId="0" borderId="16" xfId="0" applyNumberFormat="1" applyFont="1" applyBorder="1" applyAlignment="1">
      <alignment horizontal="center" wrapText="1"/>
    </xf>
    <xf numFmtId="2" fontId="9" fillId="0" borderId="17" xfId="0" applyNumberFormat="1" applyFont="1" applyBorder="1" applyAlignment="1">
      <alignment horizont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2" fontId="1" fillId="0" borderId="0" xfId="0" applyNumberFormat="1" applyFont="1" applyBorder="1" applyAlignment="1">
      <alignment horizontal="center" wrapText="1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8" fillId="0" borderId="4" xfId="0" applyFont="1" applyBorder="1" applyAlignment="1">
      <alignment horizontal="center" vertical="center" wrapText="1"/>
    </xf>
    <xf numFmtId="0" fontId="17" fillId="0" borderId="5" xfId="0" applyFont="1" applyBorder="1"/>
    <xf numFmtId="0" fontId="17" fillId="0" borderId="8" xfId="0" applyFont="1" applyBorder="1"/>
    <xf numFmtId="0" fontId="17" fillId="0" borderId="9" xfId="0" applyFont="1" applyBorder="1"/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9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theme" Target="theme/theme1.xml" /><Relationship Id="rId5" Type="http://schemas.openxmlformats.org/officeDocument/2006/relationships/worksheet" Target="worksheets/sheet5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Z142"/>
  <sheetViews>
    <sheetView tabSelected="1" topLeftCell="J1" workbookViewId="0">
      <selection activeCell="O9" sqref="O9"/>
    </sheetView>
  </sheetViews>
  <sheetFormatPr defaultRowHeight="15" x14ac:dyDescent="0.2"/>
  <cols>
    <col min="1" max="1" width="3.2265625" customWidth="1"/>
    <col min="2" max="2" width="2.6875" customWidth="1"/>
    <col min="3" max="3" width="13.1796875" customWidth="1"/>
    <col min="4" max="4" width="9.01171875" style="14" customWidth="1"/>
    <col min="5" max="5" width="8.7421875" customWidth="1"/>
    <col min="6" max="6" width="9.953125" customWidth="1"/>
    <col min="7" max="7" width="9.953125" style="14" customWidth="1"/>
    <col min="8" max="8" width="10.0859375" customWidth="1"/>
    <col min="9" max="9" width="9.01171875" customWidth="1"/>
    <col min="10" max="10" width="7.80078125" customWidth="1"/>
    <col min="11" max="11" width="7.6640625" customWidth="1"/>
    <col min="12" max="12" width="7.26171875" customWidth="1"/>
    <col min="13" max="13" width="9.953125" customWidth="1"/>
    <col min="14" max="15" width="10.0859375" customWidth="1"/>
    <col min="16" max="16" width="10.0859375" style="1" customWidth="1"/>
    <col min="17" max="17" width="11.703125" style="1" customWidth="1"/>
    <col min="18" max="19" width="10.0859375" style="1" customWidth="1"/>
  </cols>
  <sheetData>
    <row r="3" spans="2:20" ht="15.75" thickBot="1" x14ac:dyDescent="0.25"/>
    <row r="4" spans="2:20" x14ac:dyDescent="0.2">
      <c r="B4" s="160" t="s">
        <v>0</v>
      </c>
      <c r="C4" s="161"/>
      <c r="D4" s="171" t="s">
        <v>1</v>
      </c>
      <c r="E4" s="172"/>
      <c r="F4" s="172"/>
      <c r="G4" s="172"/>
      <c r="H4" s="172"/>
      <c r="I4" s="172"/>
      <c r="J4" s="172"/>
      <c r="K4" s="172"/>
      <c r="L4" s="173"/>
      <c r="M4" s="169" t="s">
        <v>131</v>
      </c>
      <c r="N4" s="92"/>
      <c r="O4" s="92"/>
      <c r="P4" s="93"/>
    </row>
    <row r="5" spans="2:20" ht="18" x14ac:dyDescent="0.2">
      <c r="B5" s="162"/>
      <c r="C5" s="163"/>
      <c r="D5" s="174" t="s">
        <v>2</v>
      </c>
      <c r="E5" s="175"/>
      <c r="F5" s="175"/>
      <c r="G5" s="175"/>
      <c r="H5" s="175"/>
      <c r="I5" s="175"/>
      <c r="J5" s="175"/>
      <c r="K5" s="175"/>
      <c r="L5" s="176"/>
      <c r="M5" s="170"/>
      <c r="N5" s="83"/>
      <c r="O5" s="83"/>
      <c r="P5" s="91"/>
      <c r="Q5" s="2"/>
      <c r="R5" s="2"/>
      <c r="S5" s="2"/>
    </row>
    <row r="6" spans="2:20" ht="18" x14ac:dyDescent="0.2">
      <c r="B6" s="164" t="s">
        <v>3</v>
      </c>
      <c r="C6" s="165"/>
      <c r="D6" s="166" t="s">
        <v>89</v>
      </c>
      <c r="E6" s="166"/>
      <c r="F6" s="166"/>
      <c r="G6" s="166"/>
      <c r="H6" s="78"/>
      <c r="I6" s="167" t="s">
        <v>90</v>
      </c>
      <c r="J6" s="167"/>
      <c r="K6" s="167"/>
      <c r="L6" s="167"/>
      <c r="M6" s="168"/>
      <c r="N6" s="83"/>
      <c r="O6" s="83"/>
      <c r="P6" s="83"/>
      <c r="Q6" s="2"/>
      <c r="R6" s="2"/>
      <c r="S6" s="2"/>
    </row>
    <row r="7" spans="2:20" x14ac:dyDescent="0.2">
      <c r="B7" s="164"/>
      <c r="C7" s="165"/>
      <c r="D7" s="73">
        <v>1</v>
      </c>
      <c r="E7" s="73">
        <v>2</v>
      </c>
      <c r="F7" s="73">
        <v>3</v>
      </c>
      <c r="G7" s="73">
        <v>4</v>
      </c>
      <c r="H7" s="73"/>
      <c r="I7" s="73">
        <v>1</v>
      </c>
      <c r="J7" s="73">
        <v>2</v>
      </c>
      <c r="K7" s="73">
        <v>3</v>
      </c>
      <c r="L7" s="73">
        <v>4</v>
      </c>
      <c r="M7" s="97">
        <v>5</v>
      </c>
      <c r="N7" s="83"/>
      <c r="O7" s="83"/>
      <c r="P7" s="83"/>
      <c r="Q7" s="61"/>
      <c r="R7"/>
    </row>
    <row r="8" spans="2:20" s="3" customFormat="1" ht="47.25" x14ac:dyDescent="0.15">
      <c r="B8" s="164"/>
      <c r="C8" s="165"/>
      <c r="D8" s="65" t="s">
        <v>10</v>
      </c>
      <c r="E8" s="65" t="s">
        <v>87</v>
      </c>
      <c r="F8" s="65" t="s">
        <v>88</v>
      </c>
      <c r="G8" s="65" t="s">
        <v>4</v>
      </c>
      <c r="H8" s="66"/>
      <c r="I8" s="65" t="s">
        <v>10</v>
      </c>
      <c r="J8" s="65" t="s">
        <v>91</v>
      </c>
      <c r="K8" s="65" t="s">
        <v>92</v>
      </c>
      <c r="L8" s="65" t="s">
        <v>93</v>
      </c>
      <c r="M8" s="98" t="s">
        <v>4</v>
      </c>
      <c r="N8" s="84"/>
      <c r="O8" s="84"/>
      <c r="P8" s="85"/>
      <c r="Q8" s="16"/>
    </row>
    <row r="9" spans="2:20" x14ac:dyDescent="0.2">
      <c r="B9" s="99">
        <v>1</v>
      </c>
      <c r="C9" s="154" t="s">
        <v>5</v>
      </c>
      <c r="D9" s="67">
        <f>'Shutter Sub Assy'!G24</f>
        <v>43.313000000000002</v>
      </c>
      <c r="E9" s="67">
        <f>'Stator Greasing and Loading Sta'!G32</f>
        <v>54.899499999999996</v>
      </c>
      <c r="F9" s="67">
        <f>'Torsion and Dowel Pin insertion'!G38</f>
        <v>38.037300000000002</v>
      </c>
      <c r="G9" s="67">
        <f>'Final Inspection'!G19</f>
        <v>31.741999999999997</v>
      </c>
      <c r="H9" s="57"/>
      <c r="I9" s="58">
        <f>'Shutter Sub Assy.'!E27</f>
        <v>20</v>
      </c>
      <c r="J9" s="57">
        <f>'Loading Station'!E17</f>
        <v>16</v>
      </c>
      <c r="K9" s="58">
        <f>'Torsion Spring Assy.'!E17</f>
        <v>19</v>
      </c>
      <c r="L9" s="58">
        <f>'Dowel Pin Insertion'!E29</f>
        <v>21</v>
      </c>
      <c r="M9" s="100">
        <f>'Final Inspection (After)'!E17</f>
        <v>19</v>
      </c>
      <c r="N9" s="71"/>
      <c r="O9" s="86"/>
      <c r="P9" s="17"/>
      <c r="Q9" s="15"/>
      <c r="R9"/>
      <c r="S9"/>
    </row>
    <row r="10" spans="2:20" x14ac:dyDescent="0.2">
      <c r="B10" s="99">
        <v>2</v>
      </c>
      <c r="C10" s="155"/>
      <c r="D10" s="67">
        <f>'Shutter Sub Assy'!M24</f>
        <v>37.427799999999998</v>
      </c>
      <c r="E10" s="67">
        <f>'Stator Greasing and Loading Sta'!M32</f>
        <v>52.893500000000003</v>
      </c>
      <c r="F10" s="67">
        <f>'Torsion and Dowel Pin insertion'!M38</f>
        <v>67.454700000000003</v>
      </c>
      <c r="G10" s="67">
        <f>'Final Inspection'!M19</f>
        <v>34.161000000000001</v>
      </c>
      <c r="H10" s="58"/>
      <c r="I10" s="58">
        <f>'Shutter Sub Assy.'!I27</f>
        <v>15</v>
      </c>
      <c r="J10" s="57">
        <f>'Loading Station'!I17</f>
        <v>18</v>
      </c>
      <c r="K10" s="58">
        <f>'Torsion Spring Assy.'!I17</f>
        <v>19</v>
      </c>
      <c r="L10" s="58">
        <f>'Dowel Pin Insertion'!I29</f>
        <v>22</v>
      </c>
      <c r="M10" s="100">
        <f>'Final Inspection (After)'!I17</f>
        <v>35</v>
      </c>
      <c r="N10" s="71"/>
      <c r="O10" s="86"/>
      <c r="P10" s="17"/>
      <c r="Q10" s="15"/>
      <c r="R10" s="17"/>
      <c r="S10" s="17"/>
      <c r="T10" s="17"/>
    </row>
    <row r="11" spans="2:20" x14ac:dyDescent="0.2">
      <c r="B11" s="99">
        <v>3</v>
      </c>
      <c r="C11" s="155"/>
      <c r="D11" s="67">
        <f>'Shutter Sub Assy'!S24</f>
        <v>35.369599999999977</v>
      </c>
      <c r="E11" s="67">
        <f>'Stator Greasing and Loading Sta'!S32</f>
        <v>49.648499999999999</v>
      </c>
      <c r="F11" s="67">
        <f>'Torsion and Dowel Pin insertion'!S38</f>
        <v>50.946499999999979</v>
      </c>
      <c r="G11" s="67">
        <f>'Final Inspection'!S19</f>
        <v>27.995499999999993</v>
      </c>
      <c r="H11" s="58"/>
      <c r="I11" s="58">
        <f>'Shutter Sub Assy.'!M27</f>
        <v>16</v>
      </c>
      <c r="J11" s="57">
        <f>'Loading Station'!M17</f>
        <v>15</v>
      </c>
      <c r="K11" s="58">
        <f>'Torsion Spring Assy.'!M17</f>
        <v>18</v>
      </c>
      <c r="L11" s="58">
        <f>'Dowel Pin Insertion'!M29</f>
        <v>19</v>
      </c>
      <c r="M11" s="100">
        <f>'Final Inspection (After)'!M17</f>
        <v>23</v>
      </c>
      <c r="N11" s="71"/>
      <c r="O11" s="86"/>
      <c r="P11" s="17"/>
      <c r="Q11" s="15"/>
      <c r="R11" s="17"/>
      <c r="S11" s="17"/>
      <c r="T11" s="17"/>
    </row>
    <row r="12" spans="2:20" x14ac:dyDescent="0.2">
      <c r="B12" s="99">
        <v>4</v>
      </c>
      <c r="C12" s="155"/>
      <c r="D12" s="67">
        <f>'Shutter Sub Assy'!Y24</f>
        <v>33.419800000000016</v>
      </c>
      <c r="E12" s="67">
        <f>'Stator Greasing and Loading Sta'!Y32</f>
        <v>42.763199999999969</v>
      </c>
      <c r="F12" s="67">
        <f>'Torsion and Dowel Pin insertion'!Y38</f>
        <v>43.612800000000007</v>
      </c>
      <c r="G12" s="67">
        <f>'Final Inspection'!Y19</f>
        <v>35.547499999999992</v>
      </c>
      <c r="H12" s="58"/>
      <c r="I12" s="58">
        <f>'Shutter Sub Assy.'!Q27</f>
        <v>16</v>
      </c>
      <c r="J12" s="57">
        <f>'Loading Station'!Q17</f>
        <v>21.5</v>
      </c>
      <c r="K12" s="58">
        <f>'Torsion Spring Assy.'!Q17</f>
        <v>23</v>
      </c>
      <c r="L12" s="58">
        <f>'Dowel Pin Insertion'!Q29</f>
        <v>22</v>
      </c>
      <c r="M12" s="100">
        <f>'Final Inspection (After)'!Q17</f>
        <v>20</v>
      </c>
      <c r="N12" s="71"/>
      <c r="O12" s="86"/>
      <c r="P12" s="17"/>
      <c r="Q12" s="15"/>
      <c r="R12" s="17"/>
      <c r="S12" s="17"/>
      <c r="T12" s="17"/>
    </row>
    <row r="13" spans="2:20" x14ac:dyDescent="0.2">
      <c r="B13" s="99">
        <v>5</v>
      </c>
      <c r="C13" s="155"/>
      <c r="D13" s="94">
        <f>'Shutter Sub Assy'!AE24</f>
        <v>55.006999999999998</v>
      </c>
      <c r="E13" s="94">
        <v>31.8</v>
      </c>
      <c r="F13" s="94">
        <f>'Torsion and Dowel Pin insertion'!AE38</f>
        <v>45.359200000000001</v>
      </c>
      <c r="G13" s="94">
        <f>'Final Inspection'!AE19</f>
        <v>32.568000000000005</v>
      </c>
      <c r="H13" s="95"/>
      <c r="I13" s="95">
        <f>'Shutter Sub Assy.'!U27</f>
        <v>17</v>
      </c>
      <c r="J13" s="96">
        <f>'Loading Station'!U17</f>
        <v>22</v>
      </c>
      <c r="K13" s="95">
        <f>'Torsion Spring Assy.'!U17</f>
        <v>21</v>
      </c>
      <c r="L13" s="95">
        <f>'Dowel Pin Insertion'!U29</f>
        <v>17</v>
      </c>
      <c r="M13" s="101">
        <f>'Final Inspection (After)'!U17</f>
        <v>23</v>
      </c>
      <c r="N13" s="71"/>
      <c r="O13" s="86"/>
      <c r="P13" s="17"/>
      <c r="Q13" s="15"/>
      <c r="R13" s="17"/>
      <c r="T13" s="17"/>
    </row>
    <row r="14" spans="2:20" x14ac:dyDescent="0.2">
      <c r="B14" s="99">
        <v>6</v>
      </c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7"/>
      <c r="N14" s="71"/>
      <c r="O14" s="86"/>
      <c r="P14" s="17"/>
      <c r="Q14" s="15"/>
      <c r="R14"/>
      <c r="S14"/>
    </row>
    <row r="15" spans="2:20" x14ac:dyDescent="0.2">
      <c r="B15" s="99">
        <v>7</v>
      </c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7"/>
      <c r="N15" s="71"/>
      <c r="O15" s="86"/>
      <c r="P15" s="17"/>
      <c r="Q15" s="15"/>
      <c r="R15"/>
      <c r="S15"/>
    </row>
    <row r="16" spans="2:20" x14ac:dyDescent="0.2">
      <c r="B16" s="99">
        <v>8</v>
      </c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7"/>
      <c r="N16" s="71"/>
      <c r="O16" s="86"/>
      <c r="P16" s="17"/>
      <c r="Q16" s="15"/>
      <c r="R16"/>
      <c r="S16"/>
    </row>
    <row r="17" spans="2:26" x14ac:dyDescent="0.2">
      <c r="B17" s="99">
        <v>9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7"/>
      <c r="N17" s="71"/>
      <c r="O17" s="86"/>
      <c r="P17" s="17"/>
      <c r="Q17" s="15"/>
      <c r="R17"/>
      <c r="S17"/>
    </row>
    <row r="18" spans="2:26" x14ac:dyDescent="0.2">
      <c r="B18" s="99">
        <v>10</v>
      </c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7"/>
      <c r="N18" s="71"/>
      <c r="O18" s="86"/>
      <c r="P18" s="17"/>
      <c r="Q18" s="15"/>
      <c r="R18"/>
      <c r="S18"/>
    </row>
    <row r="19" spans="2:26" x14ac:dyDescent="0.2">
      <c r="B19" s="150" t="s">
        <v>6</v>
      </c>
      <c r="C19" s="151"/>
      <c r="D19" s="68">
        <f>MAX(D9:D13)</f>
        <v>55.006999999999998</v>
      </c>
      <c r="E19" s="68">
        <f t="shared" ref="E19:G19" si="0">MAX(E9:E13)</f>
        <v>54.899499999999996</v>
      </c>
      <c r="F19" s="68">
        <f t="shared" si="0"/>
        <v>67.454700000000003</v>
      </c>
      <c r="G19" s="68">
        <f t="shared" si="0"/>
        <v>35.547499999999992</v>
      </c>
      <c r="H19" s="68"/>
      <c r="I19" s="68">
        <f t="shared" ref="I19:K19" si="1">MAX(I9:I13)</f>
        <v>20</v>
      </c>
      <c r="J19" s="68">
        <f t="shared" si="1"/>
        <v>22</v>
      </c>
      <c r="K19" s="68">
        <f t="shared" si="1"/>
        <v>23</v>
      </c>
      <c r="L19" s="68">
        <f>MAX(L9:L13)</f>
        <v>22</v>
      </c>
      <c r="M19" s="102">
        <f>MAX(M9:M13)</f>
        <v>35</v>
      </c>
      <c r="N19" s="87"/>
      <c r="O19" s="87"/>
      <c r="P19" s="88"/>
      <c r="Q19" s="15"/>
      <c r="R19"/>
      <c r="S19"/>
    </row>
    <row r="20" spans="2:26" x14ac:dyDescent="0.2">
      <c r="B20" s="150" t="s">
        <v>7</v>
      </c>
      <c r="C20" s="151"/>
      <c r="D20" s="68">
        <f>MIN(D9:D13)</f>
        <v>33.419800000000016</v>
      </c>
      <c r="E20" s="68">
        <f t="shared" ref="E20:G20" si="2">MIN(E9:E13)</f>
        <v>31.8</v>
      </c>
      <c r="F20" s="68">
        <f t="shared" si="2"/>
        <v>38.037300000000002</v>
      </c>
      <c r="G20" s="68">
        <f t="shared" si="2"/>
        <v>27.995499999999993</v>
      </c>
      <c r="H20" s="68"/>
      <c r="I20" s="68">
        <f t="shared" ref="I20:K20" si="3">MIN(I9:I13)</f>
        <v>15</v>
      </c>
      <c r="J20" s="68">
        <f t="shared" si="3"/>
        <v>15</v>
      </c>
      <c r="K20" s="68">
        <f t="shared" si="3"/>
        <v>18</v>
      </c>
      <c r="L20" s="68">
        <f>MIN(L9:L13)</f>
        <v>17</v>
      </c>
      <c r="M20" s="102">
        <f>MIN(M9:M13)</f>
        <v>19</v>
      </c>
      <c r="N20" s="87"/>
      <c r="O20" s="87"/>
      <c r="P20" s="88"/>
      <c r="Q20" s="15"/>
      <c r="R20" s="4"/>
      <c r="S20"/>
    </row>
    <row r="21" spans="2:26" x14ac:dyDescent="0.2">
      <c r="B21" s="150" t="s">
        <v>8</v>
      </c>
      <c r="C21" s="151"/>
      <c r="D21" s="68">
        <f>AVERAGE(D9:D13)</f>
        <v>40.907440000000001</v>
      </c>
      <c r="E21" s="68">
        <f t="shared" ref="E21:G21" si="4">AVERAGE(E9:E13)</f>
        <v>46.400940000000006</v>
      </c>
      <c r="F21" s="68">
        <f t="shared" si="4"/>
        <v>49.08209999999999</v>
      </c>
      <c r="G21" s="68">
        <f t="shared" si="4"/>
        <v>32.402799999999999</v>
      </c>
      <c r="H21" s="68"/>
      <c r="I21" s="68">
        <f t="shared" ref="I21:K21" si="5">AVERAGE(I9:I13)</f>
        <v>16.8</v>
      </c>
      <c r="J21" s="68">
        <f t="shared" si="5"/>
        <v>18.5</v>
      </c>
      <c r="K21" s="68">
        <f t="shared" si="5"/>
        <v>20</v>
      </c>
      <c r="L21" s="68">
        <f>AVERAGE(L9:L13)</f>
        <v>20.2</v>
      </c>
      <c r="M21" s="102">
        <f>AVERAGE(M9:M13)</f>
        <v>24</v>
      </c>
      <c r="N21" s="87"/>
      <c r="O21" s="87"/>
      <c r="P21" s="88"/>
      <c r="Q21" s="15"/>
      <c r="R21" s="4"/>
      <c r="S21"/>
    </row>
    <row r="22" spans="2:26" ht="15.75" thickBot="1" x14ac:dyDescent="0.25">
      <c r="B22" s="152" t="s">
        <v>9</v>
      </c>
      <c r="C22" s="153"/>
      <c r="D22" s="103">
        <f>AVERAGE(D20:D21)</f>
        <v>37.163620000000009</v>
      </c>
      <c r="E22" s="103">
        <f t="shared" ref="E22:G22" si="6">AVERAGE(E20:E21)</f>
        <v>39.100470000000001</v>
      </c>
      <c r="F22" s="103">
        <f t="shared" si="6"/>
        <v>43.559699999999992</v>
      </c>
      <c r="G22" s="103">
        <f t="shared" si="6"/>
        <v>30.199149999999996</v>
      </c>
      <c r="H22" s="103"/>
      <c r="I22" s="103">
        <f t="shared" ref="I22:K22" si="7">AVERAGE(I20:I21)</f>
        <v>15.9</v>
      </c>
      <c r="J22" s="103">
        <f t="shared" si="7"/>
        <v>16.75</v>
      </c>
      <c r="K22" s="103">
        <f t="shared" si="7"/>
        <v>19</v>
      </c>
      <c r="L22" s="103">
        <f>AVERAGE(L20:L21)</f>
        <v>18.600000000000001</v>
      </c>
      <c r="M22" s="104">
        <f>AVERAGE(M20:M21)</f>
        <v>21.5</v>
      </c>
      <c r="N22" s="89"/>
      <c r="O22" s="89"/>
      <c r="P22" s="90"/>
      <c r="Q22" s="15"/>
      <c r="R22" s="4"/>
      <c r="S22"/>
    </row>
    <row r="23" spans="2:26" ht="15.75" thickBot="1" x14ac:dyDescent="0.25">
      <c r="D23" s="9"/>
      <c r="E23" s="10"/>
      <c r="F23" s="10"/>
      <c r="G23" s="9"/>
      <c r="H23" s="10"/>
      <c r="I23" s="10"/>
      <c r="J23" s="10"/>
      <c r="K23" s="10"/>
      <c r="L23" s="10"/>
      <c r="M23" s="10"/>
      <c r="N23" s="10"/>
      <c r="O23" s="10"/>
      <c r="P23" s="11"/>
      <c r="Q23" s="4"/>
      <c r="R23" s="4"/>
      <c r="S23"/>
    </row>
    <row r="24" spans="2:26" ht="15.75" thickBot="1" x14ac:dyDescent="0.25">
      <c r="C24" s="149"/>
      <c r="D24" s="149"/>
      <c r="E24" s="147" t="s">
        <v>11</v>
      </c>
      <c r="F24" s="148"/>
      <c r="G24" s="9"/>
      <c r="H24" s="10"/>
      <c r="I24" s="10"/>
      <c r="J24" s="10"/>
      <c r="K24" s="10"/>
      <c r="L24" s="10"/>
      <c r="M24" s="10"/>
      <c r="O24" s="10"/>
      <c r="P24" s="11"/>
      <c r="Q24" s="4"/>
      <c r="R24" s="4"/>
      <c r="S24"/>
    </row>
    <row r="25" spans="2:26" x14ac:dyDescent="0.2">
      <c r="C25" s="158" t="s">
        <v>14</v>
      </c>
      <c r="D25" s="159"/>
      <c r="E25" s="105" t="s">
        <v>89</v>
      </c>
      <c r="F25" s="106" t="s">
        <v>90</v>
      </c>
      <c r="G25" s="22"/>
      <c r="I25" s="10"/>
      <c r="J25" s="10"/>
      <c r="K25" s="10"/>
      <c r="L25" s="10"/>
      <c r="M25" s="10"/>
      <c r="N25" s="10"/>
      <c r="O25" s="10"/>
      <c r="P25" s="11"/>
      <c r="Q25" s="4"/>
      <c r="R25" s="4"/>
      <c r="S25"/>
    </row>
    <row r="26" spans="2:26" x14ac:dyDescent="0.2">
      <c r="C26" s="143" t="s">
        <v>12</v>
      </c>
      <c r="D26" s="144"/>
      <c r="E26" s="46">
        <f>27000/F21</f>
        <v>550.09871215779287</v>
      </c>
      <c r="F26" s="107">
        <f>27000/MAX(I21:M21)</f>
        <v>1125</v>
      </c>
      <c r="G26" s="10"/>
      <c r="I26" s="10"/>
      <c r="J26" s="10"/>
      <c r="K26" s="10"/>
      <c r="L26" s="10"/>
      <c r="N26" s="10"/>
      <c r="O26" s="10"/>
      <c r="P26" s="11"/>
      <c r="Q26" s="4"/>
      <c r="R26" s="4"/>
      <c r="S26"/>
    </row>
    <row r="27" spans="2:26" ht="15.75" thickBot="1" x14ac:dyDescent="0.25">
      <c r="C27" s="145" t="s">
        <v>13</v>
      </c>
      <c r="D27" s="146"/>
      <c r="E27" s="108">
        <f>E26/7.5</f>
        <v>73.346494954372389</v>
      </c>
      <c r="F27" s="109">
        <f>F26/7.5</f>
        <v>150</v>
      </c>
      <c r="G27" s="10"/>
      <c r="I27" s="10"/>
      <c r="J27" s="10"/>
      <c r="K27" s="10"/>
      <c r="L27" s="10"/>
      <c r="N27" s="10"/>
      <c r="O27" s="10"/>
      <c r="P27" s="11"/>
      <c r="Q27" s="4"/>
      <c r="R27" s="4"/>
      <c r="S27" s="4"/>
    </row>
    <row r="28" spans="2:26" ht="24.95" customHeight="1" x14ac:dyDescent="0.2">
      <c r="C28" s="13"/>
      <c r="D28" s="13"/>
      <c r="E28" s="10"/>
      <c r="F28" s="23"/>
      <c r="G28" s="10"/>
      <c r="I28" s="10"/>
      <c r="J28" s="10"/>
      <c r="K28" s="10"/>
      <c r="L28" s="10"/>
      <c r="M28" s="10"/>
      <c r="N28" s="10"/>
      <c r="O28" s="10"/>
      <c r="P28" s="11"/>
      <c r="Q28" s="4"/>
      <c r="R28" s="4"/>
      <c r="S28" s="4"/>
    </row>
    <row r="29" spans="2:26" ht="24.95" customHeight="1" x14ac:dyDescent="0.2">
      <c r="C29" s="127" t="s">
        <v>132</v>
      </c>
      <c r="D29" s="142" t="s">
        <v>135</v>
      </c>
      <c r="E29" s="142"/>
      <c r="F29" s="142"/>
      <c r="G29" s="142"/>
      <c r="H29" s="142"/>
      <c r="I29" s="142"/>
      <c r="J29" s="142"/>
      <c r="K29" s="142"/>
      <c r="L29" s="142"/>
      <c r="M29" s="139" t="s">
        <v>137</v>
      </c>
      <c r="N29" s="139"/>
      <c r="O29" s="139"/>
      <c r="P29" s="139"/>
      <c r="Q29" s="139"/>
      <c r="R29" s="139"/>
      <c r="S29" s="139"/>
      <c r="T29" s="139"/>
      <c r="U29" s="139"/>
    </row>
    <row r="30" spans="2:26" ht="24.95" customHeight="1" x14ac:dyDescent="0.2">
      <c r="C30" t="s">
        <v>133</v>
      </c>
      <c r="D30" s="141" t="s">
        <v>136</v>
      </c>
      <c r="E30" s="141"/>
      <c r="F30" s="141"/>
      <c r="G30" s="141"/>
      <c r="H30" s="141"/>
      <c r="I30" s="141"/>
      <c r="J30" s="141"/>
      <c r="K30" s="141"/>
      <c r="L30" s="141"/>
      <c r="M30" s="140" t="s">
        <v>138</v>
      </c>
      <c r="N30" s="140"/>
      <c r="O30" s="140"/>
      <c r="P30" s="140"/>
      <c r="Q30" s="140"/>
      <c r="R30" s="140"/>
      <c r="S30" s="140"/>
      <c r="T30" s="140"/>
      <c r="U30" s="140"/>
    </row>
    <row r="31" spans="2:26" ht="24.95" customHeight="1" x14ac:dyDescent="0.2">
      <c r="C31" t="s">
        <v>134</v>
      </c>
      <c r="D31"/>
      <c r="G31"/>
      <c r="P31"/>
      <c r="Q31"/>
      <c r="R31"/>
      <c r="S31"/>
    </row>
    <row r="32" spans="2:26" ht="24.95" customHeight="1" x14ac:dyDescent="0.2">
      <c r="C32" s="12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39"/>
    </row>
    <row r="33" spans="2:26" ht="24.95" customHeight="1" x14ac:dyDescent="0.2">
      <c r="C33" s="12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39"/>
    </row>
    <row r="34" spans="2:26" ht="24.95" customHeight="1" x14ac:dyDescent="0.2">
      <c r="D34" s="9"/>
      <c r="E34" s="10"/>
      <c r="F34" s="10"/>
      <c r="G34" s="9"/>
      <c r="H34" s="10"/>
      <c r="I34" s="10"/>
      <c r="J34" s="10"/>
      <c r="K34" s="10"/>
      <c r="L34" s="10"/>
      <c r="M34" s="10"/>
      <c r="N34" s="10"/>
      <c r="O34" s="10"/>
      <c r="P34" s="11"/>
      <c r="Q34" s="4"/>
      <c r="R34" s="4"/>
      <c r="S34" s="4"/>
    </row>
    <row r="35" spans="2:26" ht="24.95" customHeight="1" x14ac:dyDescent="0.2">
      <c r="D35" s="9"/>
      <c r="E35" s="10"/>
      <c r="F35" s="10"/>
      <c r="G35" s="9"/>
      <c r="H35" s="10"/>
      <c r="I35" s="10"/>
      <c r="J35" s="10"/>
      <c r="K35" s="10"/>
      <c r="L35" s="10"/>
      <c r="M35" s="10"/>
      <c r="N35" s="10"/>
      <c r="O35" s="10"/>
      <c r="P35" s="11"/>
      <c r="Q35" s="4"/>
      <c r="R35" s="4"/>
      <c r="S35" s="4"/>
    </row>
    <row r="36" spans="2:26" ht="24.95" customHeight="1" x14ac:dyDescent="0.2">
      <c r="D36" s="9"/>
      <c r="E36" s="10"/>
      <c r="F36" s="10"/>
      <c r="G36" s="9"/>
      <c r="H36" s="10"/>
      <c r="I36" s="10"/>
      <c r="J36" s="10"/>
      <c r="K36" s="10"/>
      <c r="L36" s="10"/>
      <c r="M36" s="10"/>
      <c r="N36" s="10"/>
      <c r="O36" s="10"/>
      <c r="P36" s="11"/>
      <c r="Q36" s="4"/>
      <c r="R36" s="4"/>
      <c r="S36" s="4"/>
    </row>
    <row r="37" spans="2:26" ht="24.95" customHeight="1" x14ac:dyDescent="0.2">
      <c r="D37" s="9"/>
      <c r="E37" s="10"/>
      <c r="F37" s="10"/>
      <c r="G37" s="9"/>
      <c r="H37" s="10"/>
      <c r="I37" s="10"/>
      <c r="J37" s="10"/>
      <c r="K37" s="10"/>
      <c r="L37" s="10"/>
      <c r="M37" s="10"/>
      <c r="N37" s="10"/>
      <c r="O37" s="10"/>
      <c r="P37" s="11"/>
      <c r="Q37" s="4"/>
      <c r="R37" s="4"/>
      <c r="S37" s="4"/>
    </row>
    <row r="38" spans="2:26" ht="24.95" customHeight="1" x14ac:dyDescent="0.2">
      <c r="D38" s="9"/>
      <c r="E38" s="10"/>
      <c r="F38" s="10"/>
      <c r="G38" s="9"/>
      <c r="H38" s="10"/>
      <c r="I38" s="10"/>
      <c r="J38" s="10"/>
      <c r="K38" s="10"/>
      <c r="L38" s="10"/>
      <c r="M38" s="10"/>
      <c r="N38" s="10"/>
      <c r="O38" s="10"/>
      <c r="P38" s="11"/>
      <c r="Q38" s="4"/>
      <c r="R38" s="4"/>
      <c r="S38" s="4"/>
    </row>
    <row r="39" spans="2:26" s="6" customFormat="1" x14ac:dyDescent="0.2">
      <c r="B39"/>
      <c r="C39"/>
      <c r="D39" s="9"/>
      <c r="E39" s="10"/>
      <c r="F39" s="10"/>
      <c r="G39" s="9"/>
      <c r="H39" s="10"/>
      <c r="I39" s="10"/>
      <c r="J39" s="10"/>
      <c r="K39" s="10"/>
      <c r="L39" s="10"/>
      <c r="M39" s="10"/>
      <c r="N39" s="10"/>
      <c r="O39" s="10"/>
      <c r="P39" s="11"/>
      <c r="Q39" s="5"/>
      <c r="R39" s="5"/>
      <c r="S39" s="5"/>
    </row>
    <row r="40" spans="2:26" s="6" customFormat="1" x14ac:dyDescent="0.2">
      <c r="B40"/>
      <c r="C40"/>
      <c r="D40" s="9"/>
      <c r="E40" s="10"/>
      <c r="F40" s="10"/>
      <c r="G40" s="9"/>
      <c r="H40" s="10"/>
      <c r="I40" s="10"/>
      <c r="J40" s="10"/>
      <c r="K40" s="10"/>
      <c r="L40" s="10"/>
      <c r="M40" s="10"/>
      <c r="N40" s="10"/>
      <c r="O40" s="10"/>
      <c r="P40" s="11"/>
      <c r="Q40" s="5"/>
      <c r="R40" s="5"/>
      <c r="S40" s="5"/>
    </row>
    <row r="41" spans="2:26" s="6" customFormat="1" x14ac:dyDescent="0.2">
      <c r="B41"/>
      <c r="C41"/>
      <c r="D41" s="9"/>
      <c r="E41" s="10"/>
      <c r="F41" s="10"/>
      <c r="G41" s="9"/>
      <c r="H41" s="10"/>
      <c r="I41" s="10"/>
      <c r="J41" s="10"/>
      <c r="K41" s="10"/>
      <c r="L41" s="10"/>
      <c r="M41" s="10"/>
      <c r="N41" s="10"/>
      <c r="O41" s="10"/>
      <c r="P41" s="11"/>
      <c r="Q41" s="5"/>
      <c r="R41" s="5"/>
      <c r="S41" s="5"/>
    </row>
    <row r="42" spans="2:26" s="8" customFormat="1" x14ac:dyDescent="0.2">
      <c r="B42"/>
      <c r="C42"/>
      <c r="D42" s="9"/>
      <c r="E42" s="10"/>
      <c r="F42" s="10"/>
      <c r="G42" s="9"/>
      <c r="H42" s="10"/>
      <c r="I42" s="10"/>
      <c r="J42" s="10"/>
      <c r="K42" s="10"/>
      <c r="L42" s="10"/>
      <c r="M42" s="10"/>
      <c r="N42" s="10"/>
      <c r="O42" s="10"/>
      <c r="P42" s="11"/>
      <c r="Q42" s="7"/>
      <c r="R42" s="7"/>
      <c r="S42" s="7"/>
    </row>
    <row r="43" spans="2:26" x14ac:dyDescent="0.2">
      <c r="D43" s="9"/>
      <c r="E43" s="10"/>
      <c r="F43" s="10"/>
      <c r="G43" s="9"/>
      <c r="H43" s="10"/>
      <c r="I43" s="10"/>
      <c r="J43" s="10"/>
      <c r="K43" s="10"/>
      <c r="L43" s="10"/>
      <c r="M43" s="10"/>
      <c r="N43" s="10"/>
      <c r="O43" s="10"/>
      <c r="P43" s="11"/>
      <c r="Q43" s="11"/>
      <c r="R43" s="11"/>
      <c r="S43" s="11"/>
    </row>
    <row r="44" spans="2:26" x14ac:dyDescent="0.2">
      <c r="D44" s="9"/>
      <c r="E44" s="10"/>
      <c r="F44" s="10"/>
      <c r="G44" s="9"/>
      <c r="H44" s="10"/>
      <c r="I44" s="10"/>
      <c r="J44" s="10"/>
      <c r="K44" s="10"/>
      <c r="L44" s="10"/>
      <c r="M44" s="10"/>
      <c r="N44" s="10"/>
      <c r="O44" s="10"/>
      <c r="P44" s="11"/>
      <c r="Q44" s="11"/>
      <c r="R44" s="11"/>
      <c r="S44" s="11"/>
    </row>
    <row r="45" spans="2:26" x14ac:dyDescent="0.2">
      <c r="D45" s="9"/>
      <c r="E45" s="10"/>
      <c r="F45" s="10"/>
      <c r="G45" s="9"/>
      <c r="H45" s="10"/>
      <c r="I45" s="10"/>
      <c r="J45" s="10"/>
      <c r="K45" s="10"/>
      <c r="L45" s="10"/>
      <c r="M45" s="10"/>
      <c r="N45" s="10"/>
      <c r="O45" s="10"/>
      <c r="P45" s="11"/>
      <c r="Q45" s="11"/>
      <c r="R45" s="11"/>
      <c r="S45" s="11"/>
    </row>
    <row r="46" spans="2:26" ht="14.25" customHeight="1" x14ac:dyDescent="0.2">
      <c r="D46" s="9"/>
      <c r="E46" s="10"/>
      <c r="F46" s="10"/>
      <c r="G46" s="9"/>
      <c r="H46" s="10"/>
      <c r="I46" s="10"/>
      <c r="J46" s="10"/>
      <c r="K46" s="10"/>
      <c r="L46" s="10"/>
      <c r="M46" s="10"/>
      <c r="N46" s="10"/>
      <c r="O46" s="10"/>
      <c r="P46" s="11"/>
      <c r="Q46" s="11"/>
      <c r="R46" s="11"/>
      <c r="S46" s="11"/>
    </row>
    <row r="47" spans="2:26" ht="15" customHeight="1" x14ac:dyDescent="0.2">
      <c r="D47" s="9"/>
      <c r="E47" s="10"/>
      <c r="F47" s="10"/>
      <c r="G47" s="9"/>
      <c r="H47" s="10"/>
      <c r="I47" s="10"/>
      <c r="J47" s="10"/>
      <c r="K47" s="10"/>
      <c r="L47" s="10"/>
      <c r="M47" s="10"/>
      <c r="N47" s="10"/>
      <c r="O47" s="10"/>
      <c r="P47" s="11"/>
      <c r="Q47" s="11"/>
      <c r="R47" s="11"/>
      <c r="S47" s="11"/>
    </row>
    <row r="48" spans="2:26" x14ac:dyDescent="0.2">
      <c r="D48" s="9"/>
      <c r="E48" s="10"/>
      <c r="F48" s="10"/>
      <c r="G48" s="9"/>
      <c r="H48" s="10"/>
      <c r="I48" s="10"/>
      <c r="J48" s="10"/>
      <c r="K48" s="10"/>
      <c r="L48" s="10"/>
      <c r="M48" s="10"/>
      <c r="N48" s="10"/>
      <c r="O48" s="10"/>
      <c r="P48" s="11"/>
      <c r="Q48" s="11"/>
      <c r="R48" s="11"/>
      <c r="S48" s="11"/>
    </row>
    <row r="49" spans="4:19" x14ac:dyDescent="0.2">
      <c r="D49" s="9"/>
      <c r="E49" s="10"/>
      <c r="F49" s="10"/>
      <c r="G49" s="9"/>
      <c r="H49" s="10"/>
      <c r="I49" s="10"/>
      <c r="J49" s="10"/>
      <c r="K49" s="10"/>
      <c r="L49" s="10"/>
      <c r="M49" s="10"/>
      <c r="N49" s="10"/>
      <c r="O49" s="10"/>
      <c r="P49" s="11"/>
      <c r="Q49" s="11"/>
      <c r="R49" s="11"/>
      <c r="S49" s="11"/>
    </row>
    <row r="50" spans="4:19" x14ac:dyDescent="0.2">
      <c r="D50" s="9"/>
      <c r="E50" s="10"/>
      <c r="F50" s="10"/>
      <c r="G50" s="9"/>
      <c r="H50" s="10"/>
      <c r="I50" s="10"/>
      <c r="J50" s="10"/>
      <c r="K50" s="10"/>
      <c r="L50" s="10"/>
      <c r="M50" s="10"/>
      <c r="N50" s="10"/>
      <c r="O50" s="10"/>
      <c r="P50" s="11"/>
      <c r="Q50" s="11"/>
      <c r="R50" s="11"/>
      <c r="S50" s="11"/>
    </row>
    <row r="51" spans="4:19" ht="15" customHeight="1" x14ac:dyDescent="0.2">
      <c r="D51" s="9"/>
      <c r="E51" s="10"/>
      <c r="F51" s="10"/>
      <c r="G51" s="9"/>
      <c r="H51" s="10"/>
      <c r="I51" s="10"/>
      <c r="J51" s="10"/>
      <c r="K51" s="10"/>
      <c r="L51" s="10"/>
      <c r="M51" s="10"/>
      <c r="N51" s="10"/>
      <c r="O51" s="10"/>
      <c r="P51" s="11"/>
      <c r="Q51" s="11"/>
      <c r="R51" s="11"/>
      <c r="S51" s="11"/>
    </row>
    <row r="52" spans="4:19" x14ac:dyDescent="0.2">
      <c r="D52" s="9"/>
      <c r="E52" s="10"/>
      <c r="F52" s="10"/>
      <c r="G52" s="9"/>
      <c r="H52" s="10"/>
      <c r="I52" s="10"/>
      <c r="J52" s="10"/>
      <c r="K52" s="10"/>
      <c r="L52" s="10"/>
      <c r="M52" s="10"/>
      <c r="N52" s="10"/>
      <c r="O52" s="10"/>
      <c r="P52" s="11"/>
      <c r="Q52" s="11"/>
      <c r="R52" s="11"/>
      <c r="S52" s="11"/>
    </row>
    <row r="53" spans="4:19" x14ac:dyDescent="0.2">
      <c r="D53" s="9"/>
      <c r="E53" s="10"/>
      <c r="F53" s="10"/>
      <c r="G53" s="9"/>
      <c r="H53" s="10"/>
      <c r="I53" s="10"/>
      <c r="J53" s="10"/>
      <c r="K53" s="10"/>
      <c r="L53" s="10"/>
      <c r="M53" s="10"/>
      <c r="N53" s="10"/>
      <c r="O53" s="10"/>
      <c r="P53" s="11"/>
      <c r="Q53" s="11"/>
      <c r="R53" s="11"/>
      <c r="S53" s="11"/>
    </row>
    <row r="54" spans="4:19" x14ac:dyDescent="0.2">
      <c r="D54" s="9"/>
      <c r="E54" s="10"/>
      <c r="F54" s="10"/>
      <c r="G54" s="9"/>
      <c r="H54" s="10"/>
      <c r="I54" s="10"/>
      <c r="J54" s="10"/>
      <c r="K54" s="10"/>
      <c r="L54" s="10"/>
      <c r="M54" s="10"/>
      <c r="N54" s="10"/>
      <c r="O54" s="10"/>
      <c r="P54" s="11"/>
      <c r="Q54" s="11"/>
      <c r="R54" s="11"/>
      <c r="S54" s="11"/>
    </row>
    <row r="55" spans="4:19" x14ac:dyDescent="0.2">
      <c r="D55" s="9"/>
      <c r="E55" s="10"/>
      <c r="F55" s="10"/>
      <c r="G55" s="9"/>
      <c r="H55" s="10"/>
      <c r="I55" s="10"/>
      <c r="J55" s="10"/>
      <c r="K55" s="10"/>
      <c r="L55" s="10"/>
      <c r="M55" s="10"/>
      <c r="N55" s="10"/>
      <c r="O55" s="10"/>
      <c r="P55" s="11"/>
      <c r="Q55" s="11"/>
      <c r="R55" s="11"/>
      <c r="S55" s="11"/>
    </row>
    <row r="56" spans="4:19" x14ac:dyDescent="0.2">
      <c r="D56" s="9"/>
      <c r="E56" s="10"/>
      <c r="F56" s="10"/>
      <c r="G56" s="9"/>
      <c r="H56" s="10"/>
      <c r="I56" s="10"/>
      <c r="J56" s="10"/>
      <c r="K56" s="10"/>
      <c r="L56" s="10"/>
      <c r="M56" s="10"/>
      <c r="N56" s="10"/>
      <c r="O56" s="10"/>
      <c r="P56" s="11"/>
      <c r="Q56" s="11"/>
      <c r="R56" s="11"/>
      <c r="S56" s="11"/>
    </row>
    <row r="57" spans="4:19" x14ac:dyDescent="0.2">
      <c r="D57" s="9"/>
      <c r="E57" s="10"/>
      <c r="F57" s="10"/>
      <c r="G57" s="9"/>
      <c r="H57" s="10"/>
      <c r="I57" s="10"/>
      <c r="J57" s="10"/>
      <c r="K57" s="10"/>
      <c r="L57" s="10"/>
      <c r="M57" s="10"/>
      <c r="N57" s="10"/>
      <c r="O57" s="10"/>
      <c r="P57" s="11"/>
      <c r="Q57" s="11"/>
      <c r="R57" s="11"/>
      <c r="S57" s="11"/>
    </row>
    <row r="58" spans="4:19" x14ac:dyDescent="0.2">
      <c r="D58" s="9"/>
      <c r="E58" s="10"/>
      <c r="F58" s="10"/>
      <c r="G58" s="9"/>
      <c r="H58" s="10"/>
      <c r="I58" s="10"/>
      <c r="J58" s="10"/>
      <c r="K58" s="10"/>
      <c r="L58" s="10"/>
      <c r="M58" s="10"/>
      <c r="N58" s="10"/>
      <c r="O58" s="10"/>
      <c r="P58" s="11"/>
      <c r="Q58" s="11"/>
      <c r="R58" s="11"/>
      <c r="S58" s="11"/>
    </row>
    <row r="59" spans="4:19" x14ac:dyDescent="0.2">
      <c r="D59" s="9"/>
      <c r="E59" s="10"/>
      <c r="F59" s="10"/>
      <c r="G59" s="9"/>
      <c r="H59" s="10"/>
      <c r="I59" s="10"/>
      <c r="J59" s="10"/>
      <c r="K59" s="10"/>
      <c r="L59" s="10"/>
      <c r="M59" s="10"/>
      <c r="N59" s="10"/>
      <c r="O59" s="10"/>
      <c r="P59" s="11"/>
      <c r="Q59" s="11"/>
      <c r="R59" s="11"/>
      <c r="S59" s="11"/>
    </row>
    <row r="60" spans="4:19" x14ac:dyDescent="0.2">
      <c r="D60" s="9"/>
      <c r="E60" s="10"/>
      <c r="F60" s="10"/>
      <c r="G60" s="9"/>
      <c r="H60" s="10"/>
      <c r="I60" s="10"/>
      <c r="J60" s="10"/>
      <c r="K60" s="10"/>
      <c r="L60" s="10"/>
      <c r="M60" s="10"/>
      <c r="N60" s="10"/>
      <c r="O60" s="10"/>
      <c r="P60" s="11"/>
      <c r="Q60" s="11"/>
      <c r="R60" s="11"/>
      <c r="S60" s="11"/>
    </row>
    <row r="61" spans="4:19" x14ac:dyDescent="0.2">
      <c r="D61" s="9"/>
      <c r="E61" s="10"/>
      <c r="F61" s="10"/>
      <c r="G61" s="9"/>
      <c r="H61" s="10"/>
      <c r="I61" s="10"/>
      <c r="J61" s="10"/>
      <c r="K61" s="10"/>
      <c r="L61" s="10"/>
      <c r="M61" s="10"/>
      <c r="N61" s="10"/>
      <c r="O61" s="10"/>
      <c r="P61" s="11"/>
      <c r="Q61" s="11"/>
      <c r="R61" s="11"/>
      <c r="S61" s="11"/>
    </row>
    <row r="62" spans="4:19" x14ac:dyDescent="0.2">
      <c r="D62" s="9"/>
      <c r="E62" s="10"/>
      <c r="F62" s="10"/>
      <c r="G62" s="9"/>
      <c r="H62" s="10"/>
      <c r="I62" s="10"/>
      <c r="J62" s="10"/>
      <c r="K62" s="10"/>
      <c r="L62" s="10"/>
      <c r="M62" s="10"/>
      <c r="N62" s="10"/>
      <c r="O62" s="10"/>
      <c r="P62" s="11"/>
      <c r="Q62" s="11"/>
      <c r="R62" s="11"/>
      <c r="S62" s="11"/>
    </row>
    <row r="63" spans="4:19" x14ac:dyDescent="0.2">
      <c r="D63" s="9"/>
      <c r="E63" s="10"/>
      <c r="F63" s="10"/>
      <c r="G63" s="9"/>
      <c r="H63" s="10"/>
      <c r="I63" s="10"/>
      <c r="J63" s="10"/>
      <c r="K63" s="10"/>
      <c r="L63" s="10"/>
      <c r="M63" s="10"/>
      <c r="N63" s="10"/>
      <c r="O63" s="10"/>
      <c r="P63" s="11"/>
      <c r="Q63" s="11"/>
      <c r="R63" s="11"/>
      <c r="S63" s="11"/>
    </row>
    <row r="64" spans="4:19" x14ac:dyDescent="0.2">
      <c r="D64" s="9"/>
      <c r="E64" s="10"/>
      <c r="F64" s="10"/>
      <c r="G64" s="9"/>
      <c r="H64" s="10"/>
      <c r="I64" s="10"/>
      <c r="J64" s="10"/>
      <c r="K64" s="10"/>
      <c r="L64" s="10"/>
      <c r="M64" s="10"/>
      <c r="N64" s="10"/>
      <c r="O64" s="10"/>
      <c r="P64" s="11"/>
      <c r="Q64" s="11"/>
      <c r="R64" s="11"/>
      <c r="S64" s="11"/>
    </row>
    <row r="65" spans="4:19" x14ac:dyDescent="0.2">
      <c r="D65" s="9"/>
      <c r="E65" s="10"/>
      <c r="F65" s="10"/>
      <c r="G65" s="9"/>
      <c r="H65" s="10"/>
      <c r="I65" s="10"/>
      <c r="J65" s="10"/>
      <c r="K65" s="10"/>
      <c r="L65" s="10"/>
      <c r="M65" s="10"/>
      <c r="N65" s="10"/>
      <c r="O65" s="10"/>
      <c r="P65" s="11"/>
      <c r="Q65" s="11"/>
      <c r="R65" s="11"/>
      <c r="S65" s="11"/>
    </row>
    <row r="66" spans="4:19" x14ac:dyDescent="0.2">
      <c r="D66" s="9"/>
      <c r="E66" s="10"/>
      <c r="F66" s="10"/>
      <c r="G66" s="9"/>
      <c r="H66" s="10"/>
      <c r="I66" s="10"/>
      <c r="J66" s="10"/>
      <c r="K66" s="10"/>
      <c r="L66" s="10"/>
      <c r="M66" s="10"/>
      <c r="N66" s="10"/>
      <c r="O66" s="10"/>
      <c r="P66" s="11"/>
      <c r="Q66" s="11"/>
      <c r="R66" s="11"/>
      <c r="S66" s="11"/>
    </row>
    <row r="67" spans="4:19" x14ac:dyDescent="0.2">
      <c r="D67" s="9"/>
      <c r="E67" s="10"/>
      <c r="F67" s="10"/>
      <c r="G67" s="9"/>
      <c r="H67" s="10"/>
      <c r="I67" s="10"/>
      <c r="J67" s="10"/>
      <c r="K67" s="10"/>
      <c r="L67" s="10"/>
      <c r="M67" s="10"/>
      <c r="N67" s="10"/>
      <c r="O67" s="10"/>
      <c r="P67" s="11"/>
      <c r="Q67" s="11"/>
      <c r="R67" s="11"/>
      <c r="S67" s="11"/>
    </row>
    <row r="68" spans="4:19" x14ac:dyDescent="0.2">
      <c r="D68" s="9"/>
      <c r="E68" s="10"/>
      <c r="F68" s="10"/>
      <c r="G68" s="9"/>
      <c r="H68" s="10"/>
      <c r="I68" s="10"/>
      <c r="J68" s="10"/>
      <c r="K68" s="10"/>
      <c r="L68" s="10"/>
      <c r="M68" s="10"/>
      <c r="N68" s="10"/>
      <c r="O68" s="10"/>
      <c r="P68" s="11"/>
      <c r="Q68" s="11"/>
      <c r="R68" s="11"/>
      <c r="S68" s="11"/>
    </row>
    <row r="69" spans="4:19" x14ac:dyDescent="0.2">
      <c r="D69" s="9"/>
      <c r="E69" s="10"/>
      <c r="F69" s="10"/>
      <c r="G69" s="9"/>
      <c r="H69" s="10"/>
      <c r="I69" s="10"/>
      <c r="J69" s="10"/>
      <c r="K69" s="10"/>
      <c r="L69" s="10"/>
      <c r="M69" s="10"/>
      <c r="N69" s="10"/>
      <c r="O69" s="10"/>
      <c r="P69" s="11"/>
      <c r="Q69" s="11"/>
      <c r="R69" s="11"/>
      <c r="S69" s="11"/>
    </row>
    <row r="70" spans="4:19" x14ac:dyDescent="0.2">
      <c r="D70" s="9"/>
      <c r="E70" s="10"/>
      <c r="F70" s="10"/>
      <c r="G70" s="9"/>
      <c r="H70" s="10"/>
      <c r="I70" s="10"/>
      <c r="J70" s="10"/>
      <c r="K70" s="10"/>
      <c r="L70" s="10"/>
      <c r="M70" s="10"/>
      <c r="N70" s="10"/>
      <c r="O70" s="10"/>
      <c r="P70" s="11"/>
      <c r="Q70" s="11"/>
      <c r="R70" s="11"/>
      <c r="S70" s="11"/>
    </row>
    <row r="71" spans="4:19" x14ac:dyDescent="0.2">
      <c r="D71" s="9"/>
      <c r="E71" s="10"/>
      <c r="F71" s="10"/>
      <c r="G71" s="9"/>
      <c r="H71" s="10"/>
      <c r="I71" s="10"/>
      <c r="J71" s="10"/>
      <c r="K71" s="10"/>
      <c r="L71" s="10"/>
      <c r="M71" s="10"/>
      <c r="N71" s="10"/>
      <c r="O71" s="10"/>
      <c r="P71" s="11"/>
      <c r="Q71" s="11"/>
      <c r="R71" s="11"/>
      <c r="S71" s="11"/>
    </row>
    <row r="72" spans="4:19" x14ac:dyDescent="0.2">
      <c r="D72" s="9"/>
      <c r="E72" s="10"/>
      <c r="F72" s="10"/>
      <c r="G72" s="9"/>
      <c r="H72" s="10"/>
      <c r="I72" s="10"/>
      <c r="J72" s="10"/>
      <c r="K72" s="10"/>
      <c r="L72" s="10"/>
      <c r="M72" s="10"/>
      <c r="N72" s="10"/>
      <c r="O72" s="10"/>
      <c r="P72" s="11"/>
      <c r="Q72" s="11"/>
      <c r="R72" s="11"/>
      <c r="S72" s="11"/>
    </row>
    <row r="73" spans="4:19" x14ac:dyDescent="0.2">
      <c r="D73" s="9"/>
      <c r="E73" s="10"/>
      <c r="F73" s="10"/>
      <c r="G73" s="9"/>
      <c r="H73" s="10"/>
      <c r="I73" s="10"/>
      <c r="J73" s="10"/>
      <c r="K73" s="10"/>
      <c r="L73" s="10"/>
      <c r="M73" s="10"/>
      <c r="N73" s="10"/>
      <c r="O73" s="10"/>
      <c r="P73" s="11"/>
      <c r="Q73" s="11"/>
      <c r="R73" s="11"/>
      <c r="S73" s="11"/>
    </row>
    <row r="74" spans="4:19" x14ac:dyDescent="0.2">
      <c r="D74" s="9"/>
      <c r="E74" s="10"/>
      <c r="F74" s="10"/>
      <c r="G74" s="9"/>
      <c r="H74" s="10"/>
      <c r="I74" s="10"/>
      <c r="J74" s="10"/>
      <c r="K74" s="10"/>
      <c r="L74" s="10"/>
      <c r="M74" s="10"/>
      <c r="N74" s="10"/>
      <c r="O74" s="10"/>
      <c r="P74" s="11"/>
      <c r="Q74" s="11"/>
      <c r="R74" s="11"/>
      <c r="S74" s="11"/>
    </row>
    <row r="75" spans="4:19" x14ac:dyDescent="0.2">
      <c r="D75" s="9"/>
      <c r="E75" s="10"/>
      <c r="F75" s="10"/>
      <c r="G75" s="9"/>
      <c r="H75" s="10"/>
      <c r="I75" s="10"/>
      <c r="J75" s="10"/>
      <c r="K75" s="10"/>
      <c r="L75" s="10"/>
      <c r="M75" s="10"/>
      <c r="N75" s="10"/>
      <c r="O75" s="10"/>
      <c r="P75" s="11"/>
      <c r="Q75" s="11"/>
      <c r="R75" s="11"/>
      <c r="S75" s="11"/>
    </row>
    <row r="76" spans="4:19" x14ac:dyDescent="0.2">
      <c r="D76" s="9"/>
      <c r="E76" s="10"/>
      <c r="F76" s="10"/>
      <c r="G76" s="9"/>
      <c r="H76" s="10"/>
      <c r="I76" s="10"/>
      <c r="J76" s="10"/>
      <c r="K76" s="10"/>
      <c r="L76" s="10"/>
      <c r="M76" s="10"/>
      <c r="N76" s="10"/>
      <c r="O76" s="10"/>
      <c r="P76" s="11"/>
      <c r="Q76" s="11"/>
      <c r="R76" s="11"/>
      <c r="S76" s="11"/>
    </row>
    <row r="77" spans="4:19" x14ac:dyDescent="0.2">
      <c r="D77" s="9"/>
      <c r="E77" s="10"/>
      <c r="F77" s="10"/>
      <c r="G77" s="9"/>
      <c r="H77" s="10"/>
      <c r="I77" s="10"/>
      <c r="J77" s="10"/>
      <c r="K77" s="10"/>
      <c r="L77" s="10"/>
      <c r="M77" s="10"/>
      <c r="N77" s="10"/>
      <c r="O77" s="10"/>
      <c r="P77" s="11"/>
      <c r="Q77" s="11"/>
      <c r="R77" s="11"/>
      <c r="S77" s="11"/>
    </row>
    <row r="78" spans="4:19" x14ac:dyDescent="0.2">
      <c r="D78" s="9"/>
      <c r="E78" s="10"/>
      <c r="F78" s="10"/>
      <c r="G78" s="9"/>
      <c r="H78" s="10"/>
      <c r="I78" s="10"/>
      <c r="J78" s="10"/>
      <c r="K78" s="10"/>
      <c r="L78" s="10"/>
      <c r="M78" s="10"/>
      <c r="N78" s="10"/>
      <c r="O78" s="10"/>
      <c r="P78" s="11"/>
      <c r="Q78" s="11"/>
      <c r="R78" s="11"/>
      <c r="S78" s="11"/>
    </row>
    <row r="79" spans="4:19" x14ac:dyDescent="0.2">
      <c r="D79" s="9"/>
      <c r="E79" s="10"/>
      <c r="F79" s="10"/>
      <c r="G79" s="9"/>
      <c r="H79" s="10"/>
      <c r="I79" s="10"/>
      <c r="J79" s="10"/>
      <c r="K79" s="10"/>
      <c r="L79" s="10"/>
      <c r="M79" s="10"/>
      <c r="N79" s="10"/>
      <c r="O79" s="10"/>
      <c r="P79" s="11"/>
      <c r="Q79" s="11"/>
      <c r="R79" s="11"/>
      <c r="S79" s="11"/>
    </row>
    <row r="80" spans="4:19" x14ac:dyDescent="0.2">
      <c r="D80" s="9"/>
      <c r="E80" s="10"/>
      <c r="F80" s="10"/>
      <c r="G80" s="9"/>
      <c r="H80" s="10"/>
      <c r="I80" s="10"/>
      <c r="J80" s="10"/>
      <c r="K80" s="10"/>
      <c r="L80" s="10"/>
      <c r="M80" s="10"/>
      <c r="N80" s="10"/>
      <c r="O80" s="10"/>
      <c r="P80" s="11"/>
      <c r="Q80" s="11"/>
      <c r="R80" s="11"/>
      <c r="S80" s="11"/>
    </row>
    <row r="81" spans="4:19" x14ac:dyDescent="0.2">
      <c r="D81" s="9"/>
      <c r="E81" s="10"/>
      <c r="F81" s="10"/>
      <c r="G81" s="9"/>
      <c r="H81" s="10"/>
      <c r="I81" s="10"/>
      <c r="J81" s="10"/>
      <c r="K81" s="10"/>
      <c r="L81" s="10"/>
      <c r="M81" s="10"/>
      <c r="N81" s="10"/>
      <c r="O81" s="10"/>
      <c r="P81" s="11"/>
      <c r="Q81" s="11"/>
      <c r="R81" s="11"/>
      <c r="S81" s="11"/>
    </row>
    <row r="82" spans="4:19" x14ac:dyDescent="0.2">
      <c r="D82" s="9"/>
      <c r="E82" s="10"/>
      <c r="F82" s="10"/>
      <c r="G82" s="9"/>
      <c r="H82" s="10"/>
      <c r="I82" s="10"/>
      <c r="J82" s="10"/>
      <c r="K82" s="10"/>
      <c r="L82" s="10"/>
      <c r="M82" s="10"/>
      <c r="N82" s="10"/>
      <c r="O82" s="10"/>
      <c r="P82" s="11"/>
      <c r="Q82" s="11"/>
      <c r="R82" s="11"/>
      <c r="S82" s="11"/>
    </row>
    <row r="83" spans="4:19" x14ac:dyDescent="0.2">
      <c r="D83" s="9"/>
      <c r="E83" s="10"/>
      <c r="F83" s="10"/>
      <c r="G83" s="9"/>
      <c r="H83" s="10"/>
      <c r="I83" s="10"/>
      <c r="J83" s="10"/>
      <c r="K83" s="10"/>
      <c r="L83" s="10"/>
      <c r="M83" s="10"/>
      <c r="N83" s="10"/>
      <c r="O83" s="10"/>
      <c r="P83" s="11"/>
      <c r="Q83" s="11"/>
      <c r="R83" s="11"/>
      <c r="S83" s="11"/>
    </row>
    <row r="84" spans="4:19" x14ac:dyDescent="0.2">
      <c r="D84" s="9"/>
      <c r="E84" s="10"/>
      <c r="F84" s="10"/>
      <c r="G84" s="9"/>
      <c r="H84" s="10"/>
      <c r="I84" s="10"/>
      <c r="J84" s="10"/>
      <c r="K84" s="10"/>
      <c r="L84" s="10"/>
      <c r="M84" s="10"/>
      <c r="N84" s="10"/>
      <c r="O84" s="10"/>
      <c r="P84" s="11"/>
      <c r="Q84" s="11"/>
      <c r="R84" s="11"/>
      <c r="S84" s="11"/>
    </row>
    <row r="85" spans="4:19" x14ac:dyDescent="0.2">
      <c r="D85" s="9"/>
      <c r="E85" s="10"/>
      <c r="F85" s="10"/>
      <c r="G85" s="9"/>
      <c r="H85" s="10"/>
      <c r="I85" s="10"/>
      <c r="J85" s="10"/>
      <c r="K85" s="10"/>
      <c r="L85" s="10"/>
      <c r="M85" s="10"/>
      <c r="N85" s="10"/>
      <c r="O85" s="10"/>
      <c r="P85" s="11"/>
      <c r="Q85" s="11"/>
      <c r="R85" s="11"/>
      <c r="S85" s="11"/>
    </row>
    <row r="86" spans="4:19" x14ac:dyDescent="0.2">
      <c r="D86" s="9"/>
      <c r="E86" s="10"/>
      <c r="F86" s="10"/>
      <c r="G86" s="9"/>
      <c r="H86" s="10"/>
      <c r="I86" s="10"/>
      <c r="J86" s="10"/>
      <c r="K86" s="10"/>
      <c r="L86" s="10"/>
      <c r="M86" s="10"/>
      <c r="N86" s="10"/>
      <c r="O86" s="10"/>
      <c r="P86" s="11"/>
      <c r="Q86" s="11"/>
      <c r="R86" s="11"/>
      <c r="S86" s="11"/>
    </row>
    <row r="87" spans="4:19" x14ac:dyDescent="0.2">
      <c r="D87" s="9"/>
      <c r="E87" s="10"/>
      <c r="F87" s="10"/>
      <c r="G87" s="9"/>
      <c r="H87" s="10"/>
      <c r="I87" s="10"/>
      <c r="J87" s="10"/>
      <c r="K87" s="10"/>
      <c r="L87" s="10"/>
      <c r="M87" s="10"/>
      <c r="N87" s="10"/>
      <c r="O87" s="10"/>
      <c r="P87" s="11"/>
      <c r="Q87" s="11"/>
      <c r="R87" s="11"/>
      <c r="S87" s="11"/>
    </row>
    <row r="88" spans="4:19" x14ac:dyDescent="0.2">
      <c r="D88" s="9"/>
      <c r="E88" s="10"/>
      <c r="F88" s="10"/>
      <c r="G88" s="9"/>
      <c r="H88" s="10"/>
      <c r="I88" s="10"/>
      <c r="J88" s="10"/>
      <c r="K88" s="10"/>
      <c r="L88" s="10"/>
      <c r="M88" s="10"/>
      <c r="N88" s="10"/>
      <c r="O88" s="10"/>
      <c r="P88" s="11"/>
      <c r="Q88" s="11"/>
      <c r="R88" s="11"/>
      <c r="S88" s="11"/>
    </row>
    <row r="89" spans="4:19" x14ac:dyDescent="0.2">
      <c r="D89" s="9"/>
      <c r="E89" s="10"/>
      <c r="F89" s="10"/>
      <c r="G89" s="9"/>
      <c r="H89" s="10"/>
      <c r="I89" s="10"/>
      <c r="J89" s="10"/>
      <c r="K89" s="10"/>
      <c r="L89" s="10"/>
      <c r="M89" s="10"/>
      <c r="N89" s="10"/>
      <c r="O89" s="10"/>
      <c r="P89" s="11"/>
      <c r="Q89" s="11"/>
      <c r="R89" s="11"/>
      <c r="S89" s="11"/>
    </row>
    <row r="90" spans="4:19" x14ac:dyDescent="0.2">
      <c r="D90" s="9"/>
      <c r="E90" s="10"/>
      <c r="F90" s="10"/>
      <c r="G90" s="9"/>
      <c r="H90" s="10"/>
      <c r="I90" s="10"/>
      <c r="J90" s="10"/>
      <c r="K90" s="10"/>
      <c r="L90" s="10"/>
      <c r="M90" s="10"/>
      <c r="N90" s="10"/>
      <c r="O90" s="10"/>
      <c r="P90" s="11"/>
      <c r="Q90" s="11"/>
      <c r="R90" s="11"/>
      <c r="S90" s="11"/>
    </row>
    <row r="91" spans="4:19" x14ac:dyDescent="0.2">
      <c r="D91" s="9"/>
      <c r="E91" s="10"/>
      <c r="F91" s="10"/>
      <c r="G91" s="9"/>
      <c r="H91" s="10"/>
      <c r="I91" s="10"/>
      <c r="J91" s="10"/>
      <c r="K91" s="10"/>
      <c r="L91" s="10"/>
      <c r="M91" s="10"/>
      <c r="N91" s="10"/>
      <c r="O91" s="10"/>
      <c r="P91" s="11"/>
      <c r="Q91" s="11"/>
      <c r="R91" s="11"/>
      <c r="S91" s="11"/>
    </row>
    <row r="92" spans="4:19" x14ac:dyDescent="0.2">
      <c r="D92" s="9"/>
      <c r="E92" s="10"/>
      <c r="F92" s="10"/>
      <c r="G92" s="9"/>
      <c r="H92" s="10"/>
      <c r="I92" s="10"/>
      <c r="J92" s="10"/>
      <c r="K92" s="10"/>
      <c r="L92" s="10"/>
      <c r="M92" s="10"/>
      <c r="N92" s="10"/>
      <c r="O92" s="10"/>
      <c r="P92" s="11"/>
      <c r="Q92" s="11"/>
      <c r="R92" s="11"/>
      <c r="S92" s="11"/>
    </row>
    <row r="93" spans="4:19" x14ac:dyDescent="0.2">
      <c r="D93" s="9"/>
      <c r="E93" s="10"/>
      <c r="F93" s="10"/>
      <c r="G93" s="9"/>
      <c r="H93" s="10"/>
      <c r="I93" s="10"/>
      <c r="J93" s="10"/>
      <c r="K93" s="10"/>
      <c r="L93" s="10"/>
      <c r="M93" s="10"/>
      <c r="N93" s="10"/>
      <c r="O93" s="10"/>
      <c r="P93" s="11"/>
      <c r="Q93" s="11"/>
      <c r="R93" s="11"/>
      <c r="S93" s="11"/>
    </row>
    <row r="94" spans="4:19" x14ac:dyDescent="0.2">
      <c r="D94" s="9"/>
      <c r="E94" s="10"/>
      <c r="F94" s="10"/>
      <c r="G94" s="9"/>
      <c r="H94" s="10"/>
      <c r="I94" s="10"/>
      <c r="J94" s="10"/>
      <c r="K94" s="10"/>
      <c r="L94" s="10"/>
      <c r="M94" s="10"/>
      <c r="N94" s="10"/>
      <c r="O94" s="10"/>
      <c r="P94" s="11"/>
      <c r="Q94" s="11"/>
      <c r="R94" s="11"/>
      <c r="S94" s="11"/>
    </row>
    <row r="95" spans="4:19" x14ac:dyDescent="0.2">
      <c r="D95" s="9"/>
      <c r="E95" s="10"/>
      <c r="F95" s="10"/>
      <c r="G95" s="9"/>
      <c r="H95" s="10"/>
      <c r="I95" s="10"/>
      <c r="J95" s="10"/>
      <c r="K95" s="10"/>
      <c r="L95" s="10"/>
      <c r="M95" s="10"/>
      <c r="N95" s="10"/>
      <c r="O95" s="10"/>
      <c r="P95" s="11"/>
      <c r="Q95" s="11"/>
      <c r="R95" s="11"/>
      <c r="S95" s="11"/>
    </row>
    <row r="96" spans="4:19" x14ac:dyDescent="0.2">
      <c r="D96" s="9"/>
      <c r="E96" s="10"/>
      <c r="F96" s="10"/>
      <c r="G96" s="9"/>
      <c r="H96" s="10"/>
      <c r="I96" s="10"/>
      <c r="J96" s="10"/>
      <c r="K96" s="10"/>
      <c r="L96" s="10"/>
      <c r="M96" s="10"/>
      <c r="N96" s="10"/>
      <c r="O96" s="10"/>
      <c r="P96" s="11"/>
      <c r="Q96" s="11"/>
      <c r="R96" s="11"/>
      <c r="S96" s="11"/>
    </row>
    <row r="97" spans="4:19" x14ac:dyDescent="0.2">
      <c r="D97" s="9"/>
      <c r="E97" s="10"/>
      <c r="F97" s="10"/>
      <c r="G97" s="9"/>
      <c r="H97" s="10"/>
      <c r="I97" s="10"/>
      <c r="J97" s="10"/>
      <c r="K97" s="10"/>
      <c r="L97" s="10"/>
      <c r="M97" s="10"/>
      <c r="N97" s="10"/>
      <c r="O97" s="10"/>
      <c r="P97" s="11"/>
      <c r="Q97" s="11"/>
      <c r="R97" s="11"/>
      <c r="S97" s="11"/>
    </row>
    <row r="98" spans="4:19" x14ac:dyDescent="0.2">
      <c r="D98" s="9"/>
      <c r="E98" s="10"/>
      <c r="F98" s="10"/>
      <c r="G98" s="9"/>
      <c r="H98" s="10"/>
      <c r="I98" s="10"/>
      <c r="J98" s="10"/>
      <c r="K98" s="10"/>
      <c r="L98" s="10"/>
      <c r="M98" s="10"/>
      <c r="N98" s="10"/>
      <c r="O98" s="10"/>
      <c r="P98" s="11"/>
      <c r="Q98" s="11"/>
      <c r="R98" s="11"/>
      <c r="S98" s="11"/>
    </row>
    <row r="99" spans="4:19" x14ac:dyDescent="0.2">
      <c r="D99" s="9"/>
      <c r="E99" s="10"/>
      <c r="F99" s="10"/>
      <c r="G99" s="9"/>
      <c r="H99" s="10"/>
      <c r="I99" s="10"/>
      <c r="J99" s="10"/>
      <c r="K99" s="10"/>
      <c r="L99" s="10"/>
      <c r="M99" s="10"/>
      <c r="N99" s="10"/>
      <c r="O99" s="10"/>
      <c r="P99" s="11"/>
      <c r="Q99" s="11"/>
      <c r="R99" s="11"/>
      <c r="S99" s="11"/>
    </row>
    <row r="100" spans="4:19" x14ac:dyDescent="0.2">
      <c r="D100" s="9"/>
      <c r="E100" s="10"/>
      <c r="F100" s="10"/>
      <c r="G100" s="9"/>
      <c r="H100" s="10"/>
      <c r="I100" s="10"/>
      <c r="J100" s="10"/>
      <c r="K100" s="10"/>
      <c r="L100" s="10"/>
      <c r="M100" s="10"/>
      <c r="N100" s="10"/>
      <c r="O100" s="10"/>
      <c r="P100" s="11"/>
      <c r="Q100" s="11"/>
      <c r="R100" s="11"/>
      <c r="S100" s="11"/>
    </row>
    <row r="101" spans="4:19" x14ac:dyDescent="0.2">
      <c r="D101" s="9"/>
      <c r="E101" s="10"/>
      <c r="F101" s="10"/>
      <c r="G101" s="9"/>
      <c r="H101" s="10"/>
      <c r="I101" s="10"/>
      <c r="J101" s="10"/>
      <c r="K101" s="10"/>
      <c r="L101" s="10"/>
      <c r="M101" s="10"/>
      <c r="N101" s="10"/>
      <c r="O101" s="10"/>
      <c r="P101" s="11"/>
      <c r="Q101" s="11"/>
      <c r="R101" s="11"/>
      <c r="S101" s="11"/>
    </row>
    <row r="102" spans="4:19" x14ac:dyDescent="0.2">
      <c r="D102" s="9"/>
      <c r="E102" s="10"/>
      <c r="F102" s="10"/>
      <c r="G102" s="9"/>
      <c r="H102" s="10"/>
      <c r="I102" s="10"/>
      <c r="J102" s="10"/>
      <c r="K102" s="10"/>
      <c r="L102" s="10"/>
      <c r="M102" s="10"/>
      <c r="N102" s="10"/>
      <c r="O102" s="10"/>
      <c r="P102" s="11"/>
      <c r="Q102" s="11"/>
      <c r="R102" s="11"/>
      <c r="S102" s="11"/>
    </row>
    <row r="103" spans="4:19" x14ac:dyDescent="0.2">
      <c r="D103" s="9"/>
      <c r="E103" s="10"/>
      <c r="F103" s="10"/>
      <c r="G103" s="9"/>
      <c r="H103" s="10"/>
      <c r="I103" s="10"/>
      <c r="J103" s="10"/>
      <c r="K103" s="10"/>
      <c r="L103" s="10"/>
      <c r="M103" s="10"/>
      <c r="N103" s="10"/>
      <c r="O103" s="10"/>
      <c r="P103" s="11"/>
      <c r="Q103" s="11"/>
      <c r="R103" s="11"/>
      <c r="S103" s="11"/>
    </row>
    <row r="104" spans="4:19" x14ac:dyDescent="0.2">
      <c r="D104" s="9"/>
      <c r="E104" s="10"/>
      <c r="F104" s="10"/>
      <c r="G104" s="9"/>
      <c r="H104" s="10"/>
      <c r="I104" s="10"/>
      <c r="J104" s="10"/>
      <c r="K104" s="10"/>
      <c r="L104" s="10"/>
      <c r="M104" s="10"/>
      <c r="N104" s="10"/>
      <c r="O104" s="10"/>
      <c r="P104" s="11"/>
      <c r="Q104" s="11"/>
      <c r="R104" s="11"/>
      <c r="S104" s="11"/>
    </row>
    <row r="105" spans="4:19" x14ac:dyDescent="0.2">
      <c r="D105" s="9"/>
      <c r="E105" s="10"/>
      <c r="F105" s="10"/>
      <c r="G105" s="9"/>
      <c r="H105" s="10"/>
      <c r="I105" s="10"/>
      <c r="J105" s="10"/>
      <c r="K105" s="10"/>
      <c r="L105" s="10"/>
      <c r="M105" s="10"/>
      <c r="N105" s="10"/>
      <c r="O105" s="10"/>
      <c r="P105" s="11"/>
      <c r="Q105" s="11"/>
      <c r="R105" s="11"/>
      <c r="S105" s="11"/>
    </row>
    <row r="106" spans="4:19" x14ac:dyDescent="0.2">
      <c r="D106" s="9"/>
      <c r="E106" s="10"/>
      <c r="F106" s="10"/>
      <c r="G106" s="9"/>
      <c r="H106" s="10"/>
      <c r="I106" s="10"/>
      <c r="J106" s="10"/>
      <c r="K106" s="10"/>
      <c r="L106" s="10"/>
      <c r="M106" s="10"/>
      <c r="N106" s="10"/>
      <c r="O106" s="10"/>
      <c r="P106" s="11"/>
      <c r="Q106" s="11"/>
      <c r="R106" s="11"/>
      <c r="S106" s="11"/>
    </row>
    <row r="107" spans="4:19" x14ac:dyDescent="0.2">
      <c r="D107" s="9"/>
      <c r="E107" s="10"/>
      <c r="F107" s="10"/>
      <c r="G107" s="9"/>
      <c r="H107" s="10"/>
      <c r="I107" s="10"/>
      <c r="J107" s="10"/>
      <c r="K107" s="10"/>
      <c r="L107" s="10"/>
      <c r="M107" s="10"/>
      <c r="N107" s="10"/>
      <c r="O107" s="10"/>
      <c r="P107" s="11"/>
      <c r="Q107" s="11"/>
      <c r="R107" s="11"/>
      <c r="S107" s="11"/>
    </row>
    <row r="108" spans="4:19" x14ac:dyDescent="0.2">
      <c r="D108" s="9"/>
      <c r="E108" s="10"/>
      <c r="F108" s="10"/>
      <c r="G108" s="9"/>
      <c r="H108" s="10"/>
      <c r="I108" s="10"/>
      <c r="J108" s="10"/>
      <c r="K108" s="10"/>
      <c r="L108" s="10"/>
      <c r="M108" s="10"/>
      <c r="N108" s="10"/>
      <c r="O108" s="10"/>
      <c r="P108" s="11"/>
      <c r="Q108" s="11"/>
      <c r="R108" s="11"/>
      <c r="S108" s="11"/>
    </row>
    <row r="109" spans="4:19" x14ac:dyDescent="0.2">
      <c r="D109" s="9"/>
      <c r="E109" s="10"/>
      <c r="F109" s="10"/>
      <c r="G109" s="9"/>
      <c r="H109" s="10"/>
      <c r="I109" s="10"/>
      <c r="J109" s="10"/>
      <c r="K109" s="10"/>
      <c r="L109" s="10"/>
      <c r="M109" s="10"/>
      <c r="N109" s="10"/>
      <c r="O109" s="10"/>
      <c r="P109" s="11"/>
      <c r="Q109" s="11"/>
      <c r="R109" s="11"/>
      <c r="S109" s="11"/>
    </row>
    <row r="110" spans="4:19" x14ac:dyDescent="0.2">
      <c r="D110" s="9"/>
      <c r="E110" s="10"/>
      <c r="F110" s="10"/>
      <c r="G110" s="9"/>
      <c r="H110" s="10"/>
      <c r="I110" s="10"/>
      <c r="J110" s="10"/>
      <c r="K110" s="10"/>
      <c r="L110" s="10"/>
      <c r="M110" s="10"/>
      <c r="N110" s="10"/>
      <c r="O110" s="10"/>
      <c r="P110" s="11"/>
      <c r="Q110" s="11"/>
      <c r="R110" s="11"/>
      <c r="S110" s="11"/>
    </row>
    <row r="111" spans="4:19" x14ac:dyDescent="0.2">
      <c r="D111" s="9"/>
      <c r="E111" s="10"/>
      <c r="F111" s="10"/>
      <c r="G111" s="9"/>
      <c r="H111" s="10"/>
      <c r="I111" s="10"/>
      <c r="J111" s="10"/>
      <c r="K111" s="10"/>
      <c r="L111" s="10"/>
      <c r="M111" s="10"/>
      <c r="N111" s="10"/>
      <c r="O111" s="10"/>
      <c r="P111" s="11"/>
      <c r="Q111" s="11"/>
      <c r="R111" s="11"/>
      <c r="S111" s="11"/>
    </row>
    <row r="112" spans="4:19" x14ac:dyDescent="0.2">
      <c r="D112" s="9"/>
      <c r="E112" s="10"/>
      <c r="F112" s="10"/>
      <c r="G112" s="9"/>
      <c r="H112" s="10"/>
      <c r="I112" s="10"/>
      <c r="J112" s="10"/>
      <c r="K112" s="10"/>
      <c r="L112" s="10"/>
      <c r="M112" s="10"/>
      <c r="N112" s="10"/>
      <c r="O112" s="10"/>
      <c r="P112" s="11"/>
      <c r="Q112" s="11"/>
      <c r="R112" s="11"/>
      <c r="S112" s="11"/>
    </row>
    <row r="113" spans="4:19" x14ac:dyDescent="0.2">
      <c r="D113" s="9"/>
      <c r="E113" s="10"/>
      <c r="F113" s="10"/>
      <c r="G113" s="9"/>
      <c r="H113" s="10"/>
      <c r="I113" s="10"/>
      <c r="J113" s="10"/>
      <c r="K113" s="10"/>
      <c r="L113" s="10"/>
      <c r="M113" s="10"/>
      <c r="N113" s="10"/>
      <c r="O113" s="10"/>
      <c r="P113" s="11"/>
      <c r="Q113" s="11"/>
      <c r="R113" s="11"/>
      <c r="S113" s="11"/>
    </row>
    <row r="114" spans="4:19" x14ac:dyDescent="0.2">
      <c r="D114" s="9"/>
      <c r="E114" s="10"/>
      <c r="F114" s="10"/>
      <c r="G114" s="9"/>
      <c r="H114" s="10"/>
      <c r="I114" s="10"/>
      <c r="J114" s="10"/>
      <c r="K114" s="10"/>
      <c r="L114" s="10"/>
      <c r="M114" s="10"/>
      <c r="N114" s="10"/>
      <c r="O114" s="10"/>
      <c r="P114" s="11"/>
      <c r="Q114" s="11"/>
      <c r="R114" s="11"/>
      <c r="S114" s="11"/>
    </row>
    <row r="115" spans="4:19" x14ac:dyDescent="0.2">
      <c r="D115" s="9"/>
      <c r="E115" s="10"/>
      <c r="F115" s="10"/>
      <c r="G115" s="9"/>
      <c r="H115" s="10"/>
      <c r="I115" s="10"/>
      <c r="J115" s="10"/>
      <c r="K115" s="10"/>
      <c r="L115" s="10"/>
      <c r="M115" s="10"/>
      <c r="N115" s="10"/>
      <c r="O115" s="10"/>
      <c r="P115" s="11"/>
      <c r="Q115" s="11"/>
      <c r="R115" s="11"/>
      <c r="S115" s="11"/>
    </row>
    <row r="116" spans="4:19" x14ac:dyDescent="0.2">
      <c r="D116" s="9"/>
      <c r="E116" s="10"/>
      <c r="F116" s="10"/>
      <c r="G116" s="9"/>
      <c r="H116" s="10"/>
      <c r="I116" s="10"/>
      <c r="J116" s="10"/>
      <c r="K116" s="10"/>
      <c r="L116" s="10"/>
      <c r="M116" s="10"/>
      <c r="N116" s="10"/>
      <c r="O116" s="10"/>
      <c r="P116" s="11"/>
      <c r="Q116" s="11"/>
      <c r="R116" s="11"/>
      <c r="S116" s="11"/>
    </row>
    <row r="117" spans="4:19" x14ac:dyDescent="0.2">
      <c r="D117" s="9"/>
      <c r="E117" s="10"/>
      <c r="F117" s="10"/>
      <c r="G117" s="9"/>
      <c r="H117" s="10"/>
      <c r="I117" s="10"/>
      <c r="J117" s="10"/>
      <c r="K117" s="10"/>
      <c r="L117" s="10"/>
      <c r="M117" s="10"/>
      <c r="N117" s="10"/>
      <c r="O117" s="10"/>
      <c r="P117" s="11"/>
      <c r="Q117" s="11"/>
      <c r="R117" s="11"/>
      <c r="S117" s="11"/>
    </row>
    <row r="118" spans="4:19" x14ac:dyDescent="0.2">
      <c r="D118" s="9"/>
      <c r="E118" s="10"/>
      <c r="F118" s="10"/>
      <c r="G118" s="9"/>
      <c r="H118" s="10"/>
      <c r="I118" s="10"/>
      <c r="J118" s="10"/>
      <c r="K118" s="10"/>
      <c r="L118" s="10"/>
      <c r="M118" s="10"/>
      <c r="N118" s="10"/>
      <c r="O118" s="10"/>
      <c r="P118" s="11"/>
      <c r="Q118" s="11"/>
      <c r="R118" s="11"/>
      <c r="S118" s="11"/>
    </row>
    <row r="119" spans="4:19" x14ac:dyDescent="0.2">
      <c r="D119" s="9"/>
      <c r="E119" s="10"/>
      <c r="F119" s="10"/>
      <c r="G119" s="9"/>
      <c r="H119" s="10"/>
      <c r="I119" s="10"/>
      <c r="J119" s="10"/>
      <c r="K119" s="10"/>
      <c r="L119" s="10"/>
      <c r="M119" s="10"/>
      <c r="N119" s="10"/>
      <c r="O119" s="10"/>
      <c r="P119" s="11"/>
      <c r="Q119" s="11"/>
      <c r="R119" s="11"/>
      <c r="S119" s="11"/>
    </row>
    <row r="120" spans="4:19" x14ac:dyDescent="0.2">
      <c r="D120" s="9"/>
      <c r="E120" s="10"/>
      <c r="F120" s="10"/>
      <c r="G120" s="9"/>
      <c r="H120" s="10"/>
      <c r="I120" s="10"/>
      <c r="J120" s="10"/>
      <c r="K120" s="10"/>
      <c r="L120" s="10"/>
      <c r="M120" s="10"/>
      <c r="N120" s="10"/>
      <c r="O120" s="10"/>
      <c r="P120" s="11"/>
      <c r="Q120" s="11"/>
      <c r="R120" s="11"/>
      <c r="S120" s="11"/>
    </row>
    <row r="121" spans="4:19" x14ac:dyDescent="0.2">
      <c r="D121" s="9"/>
      <c r="E121" s="10"/>
      <c r="F121" s="10"/>
      <c r="G121" s="9"/>
      <c r="H121" s="10"/>
      <c r="I121" s="10"/>
      <c r="J121" s="10"/>
      <c r="K121" s="10"/>
      <c r="L121" s="10"/>
      <c r="M121" s="10"/>
      <c r="N121" s="10"/>
      <c r="O121" s="10"/>
      <c r="P121" s="11"/>
      <c r="Q121" s="11"/>
      <c r="R121" s="11"/>
      <c r="S121" s="11"/>
    </row>
    <row r="122" spans="4:19" x14ac:dyDescent="0.2">
      <c r="D122" s="9"/>
      <c r="E122" s="10"/>
      <c r="F122" s="10"/>
      <c r="G122" s="9"/>
      <c r="H122" s="10"/>
      <c r="I122" s="10"/>
      <c r="J122" s="10"/>
      <c r="K122" s="10"/>
      <c r="L122" s="10"/>
      <c r="M122" s="10"/>
      <c r="N122" s="10"/>
      <c r="O122" s="10"/>
      <c r="P122" s="11"/>
      <c r="Q122" s="11"/>
      <c r="R122" s="11"/>
      <c r="S122" s="11"/>
    </row>
    <row r="123" spans="4:19" x14ac:dyDescent="0.2">
      <c r="Q123" s="11"/>
      <c r="R123" s="11"/>
      <c r="S123" s="11"/>
    </row>
    <row r="124" spans="4:19" x14ac:dyDescent="0.2">
      <c r="Q124" s="11"/>
      <c r="R124" s="11"/>
      <c r="S124" s="11"/>
    </row>
    <row r="125" spans="4:19" x14ac:dyDescent="0.2">
      <c r="Q125" s="11"/>
      <c r="R125" s="11"/>
      <c r="S125" s="11"/>
    </row>
    <row r="126" spans="4:19" x14ac:dyDescent="0.2">
      <c r="Q126" s="11"/>
      <c r="R126" s="11"/>
      <c r="S126" s="11"/>
    </row>
    <row r="127" spans="4:19" x14ac:dyDescent="0.2">
      <c r="Q127" s="11"/>
      <c r="R127" s="11"/>
      <c r="S127" s="11"/>
    </row>
    <row r="128" spans="4:19" x14ac:dyDescent="0.2">
      <c r="Q128" s="11"/>
      <c r="R128" s="11"/>
      <c r="S128" s="11"/>
    </row>
    <row r="129" spans="17:19" x14ac:dyDescent="0.2">
      <c r="Q129" s="11"/>
      <c r="R129" s="11"/>
      <c r="S129" s="11"/>
    </row>
    <row r="130" spans="17:19" x14ac:dyDescent="0.2">
      <c r="Q130" s="11"/>
      <c r="R130" s="11"/>
      <c r="S130" s="11"/>
    </row>
    <row r="131" spans="17:19" x14ac:dyDescent="0.2">
      <c r="Q131" s="11"/>
      <c r="R131" s="11"/>
      <c r="S131" s="11"/>
    </row>
    <row r="132" spans="17:19" x14ac:dyDescent="0.2">
      <c r="Q132" s="11"/>
      <c r="R132" s="11"/>
      <c r="S132" s="11"/>
    </row>
    <row r="133" spans="17:19" x14ac:dyDescent="0.2">
      <c r="Q133" s="11"/>
      <c r="R133" s="11"/>
      <c r="S133" s="11"/>
    </row>
    <row r="134" spans="17:19" x14ac:dyDescent="0.2">
      <c r="Q134" s="11"/>
      <c r="R134" s="11"/>
      <c r="S134" s="11"/>
    </row>
    <row r="135" spans="17:19" x14ac:dyDescent="0.2">
      <c r="Q135" s="11"/>
      <c r="R135" s="11"/>
      <c r="S135" s="11"/>
    </row>
    <row r="136" spans="17:19" x14ac:dyDescent="0.2">
      <c r="Q136" s="11"/>
      <c r="R136" s="11"/>
      <c r="S136" s="11"/>
    </row>
    <row r="137" spans="17:19" x14ac:dyDescent="0.2">
      <c r="Q137" s="11"/>
      <c r="R137" s="11"/>
      <c r="S137" s="11"/>
    </row>
    <row r="138" spans="17:19" x14ac:dyDescent="0.2">
      <c r="Q138" s="11"/>
      <c r="R138" s="11"/>
      <c r="S138" s="11"/>
    </row>
    <row r="139" spans="17:19" x14ac:dyDescent="0.2">
      <c r="Q139" s="11"/>
      <c r="R139" s="11"/>
      <c r="S139" s="11"/>
    </row>
    <row r="140" spans="17:19" x14ac:dyDescent="0.2">
      <c r="Q140" s="11"/>
      <c r="R140" s="11"/>
      <c r="S140" s="11"/>
    </row>
    <row r="141" spans="17:19" x14ac:dyDescent="0.2">
      <c r="Q141" s="11"/>
      <c r="R141" s="11"/>
      <c r="S141" s="11"/>
    </row>
    <row r="142" spans="17:19" x14ac:dyDescent="0.2">
      <c r="Q142" s="11"/>
      <c r="R142" s="11"/>
      <c r="S142" s="11"/>
    </row>
  </sheetData>
  <mergeCells count="42">
    <mergeCell ref="B4:C5"/>
    <mergeCell ref="B19:C19"/>
    <mergeCell ref="B6:C8"/>
    <mergeCell ref="D6:G6"/>
    <mergeCell ref="I6:M6"/>
    <mergeCell ref="M4:M5"/>
    <mergeCell ref="D4:L4"/>
    <mergeCell ref="D5:L5"/>
    <mergeCell ref="B20:C20"/>
    <mergeCell ref="B21:C21"/>
    <mergeCell ref="B22:C22"/>
    <mergeCell ref="C9:C13"/>
    <mergeCell ref="C14:M18"/>
    <mergeCell ref="D29:L29"/>
    <mergeCell ref="D30:L30"/>
    <mergeCell ref="C26:D26"/>
    <mergeCell ref="C27:D27"/>
    <mergeCell ref="E24:F24"/>
    <mergeCell ref="C24:D24"/>
    <mergeCell ref="C25:D25"/>
    <mergeCell ref="V32:W32"/>
    <mergeCell ref="D32:E32"/>
    <mergeCell ref="F32:G32"/>
    <mergeCell ref="H32:I32"/>
    <mergeCell ref="J32:K32"/>
    <mergeCell ref="L32:M32"/>
    <mergeCell ref="X32:Y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N32:O32"/>
    <mergeCell ref="P32:Q32"/>
    <mergeCell ref="R32:S32"/>
    <mergeCell ref="T32:U32"/>
  </mergeCells>
  <pageMargins left="0.7" right="0.7" top="0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3"/>
  <sheetViews>
    <sheetView workbookViewId="0">
      <selection sqref="A1:V2"/>
    </sheetView>
  </sheetViews>
  <sheetFormatPr defaultRowHeight="15" x14ac:dyDescent="0.2"/>
  <cols>
    <col min="2" max="2" width="27.57421875" customWidth="1"/>
    <col min="4" max="4" width="9.14453125" hidden="1" customWidth="1"/>
    <col min="6" max="6" width="0.1328125" customWidth="1"/>
    <col min="7" max="7" width="9.14453125" customWidth="1"/>
    <col min="8" max="8" width="0.1328125" customWidth="1"/>
    <col min="10" max="10" width="0.265625" customWidth="1"/>
    <col min="12" max="12" width="0.265625" customWidth="1"/>
    <col min="14" max="14" width="0.265625" customWidth="1"/>
    <col min="16" max="16" width="9.14453125" hidden="1" customWidth="1"/>
    <col min="18" max="18" width="0.1328125" customWidth="1"/>
    <col min="20" max="20" width="0.1328125" customWidth="1"/>
    <col min="21" max="21" width="9.01171875" customWidth="1"/>
    <col min="22" max="22" width="0.40234375" hidden="1" customWidth="1"/>
  </cols>
  <sheetData>
    <row r="1" spans="1:23" ht="15.75" customHeight="1" x14ac:dyDescent="0.2">
      <c r="A1" s="187" t="s">
        <v>142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</row>
    <row r="2" spans="1:23" x14ac:dyDescent="0.2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24"/>
    </row>
    <row r="3" spans="1:23" ht="14.45" customHeight="1" x14ac:dyDescent="0.2">
      <c r="A3" s="163" t="s">
        <v>0</v>
      </c>
      <c r="B3" s="163"/>
      <c r="C3" s="249" t="s">
        <v>4</v>
      </c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2" t="s">
        <v>131</v>
      </c>
      <c r="V3" s="253"/>
      <c r="W3" s="124"/>
    </row>
    <row r="4" spans="1:23" ht="15" customHeight="1" x14ac:dyDescent="0.2">
      <c r="A4" s="163"/>
      <c r="B4" s="163"/>
      <c r="C4" s="249" t="s">
        <v>1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4"/>
      <c r="V4" s="255"/>
      <c r="W4" s="124"/>
    </row>
    <row r="5" spans="1:23" ht="15" customHeight="1" x14ac:dyDescent="0.2">
      <c r="A5" s="163"/>
      <c r="B5" s="163"/>
      <c r="C5" s="232" t="s">
        <v>37</v>
      </c>
      <c r="D5" s="277"/>
      <c r="E5" s="277"/>
      <c r="F5" s="277"/>
      <c r="G5" s="232" t="s">
        <v>38</v>
      </c>
      <c r="H5" s="277"/>
      <c r="I5" s="277"/>
      <c r="J5" s="277"/>
      <c r="K5" s="232" t="s">
        <v>39</v>
      </c>
      <c r="L5" s="277"/>
      <c r="M5" s="277"/>
      <c r="N5" s="277"/>
      <c r="O5" s="232" t="s">
        <v>40</v>
      </c>
      <c r="P5" s="277"/>
      <c r="Q5" s="277"/>
      <c r="R5" s="277"/>
      <c r="S5" s="232" t="s">
        <v>41</v>
      </c>
      <c r="T5" s="277"/>
      <c r="U5" s="277"/>
      <c r="V5" s="277"/>
      <c r="W5" s="124"/>
    </row>
    <row r="6" spans="1:23" x14ac:dyDescent="0.2">
      <c r="A6" s="165" t="s">
        <v>3</v>
      </c>
      <c r="B6" s="165" t="s">
        <v>15</v>
      </c>
      <c r="C6" s="217" t="s">
        <v>17</v>
      </c>
      <c r="D6" s="217"/>
      <c r="E6" s="217" t="s">
        <v>47</v>
      </c>
      <c r="F6" s="217"/>
      <c r="G6" s="217" t="s">
        <v>17</v>
      </c>
      <c r="H6" s="217"/>
      <c r="I6" s="217" t="s">
        <v>47</v>
      </c>
      <c r="J6" s="217"/>
      <c r="K6" s="217" t="s">
        <v>17</v>
      </c>
      <c r="L6" s="217"/>
      <c r="M6" s="217" t="s">
        <v>47</v>
      </c>
      <c r="N6" s="217"/>
      <c r="O6" s="217" t="s">
        <v>17</v>
      </c>
      <c r="P6" s="217"/>
      <c r="Q6" s="217" t="s">
        <v>47</v>
      </c>
      <c r="R6" s="217"/>
      <c r="S6" s="217" t="s">
        <v>17</v>
      </c>
      <c r="T6" s="217"/>
      <c r="U6" s="217" t="s">
        <v>47</v>
      </c>
      <c r="V6" s="217"/>
      <c r="W6" s="124"/>
    </row>
    <row r="7" spans="1:23" x14ac:dyDescent="0.2">
      <c r="A7" s="165"/>
      <c r="B7" s="165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124"/>
    </row>
    <row r="8" spans="1:23" x14ac:dyDescent="0.2">
      <c r="A8" s="275" t="s">
        <v>43</v>
      </c>
      <c r="B8" s="239"/>
      <c r="C8" s="227">
        <v>6</v>
      </c>
      <c r="D8" s="227"/>
      <c r="E8" s="227"/>
      <c r="F8" s="227"/>
      <c r="G8" s="227">
        <v>30</v>
      </c>
      <c r="H8" s="227"/>
      <c r="I8" s="227"/>
      <c r="J8" s="227"/>
      <c r="K8" s="227">
        <v>73</v>
      </c>
      <c r="L8" s="227"/>
      <c r="M8" s="227"/>
      <c r="N8" s="227"/>
      <c r="O8" s="227">
        <v>102</v>
      </c>
      <c r="P8" s="227"/>
      <c r="Q8" s="227"/>
      <c r="R8" s="227"/>
      <c r="S8" s="227">
        <v>129</v>
      </c>
      <c r="T8" s="227"/>
      <c r="U8" s="227"/>
      <c r="V8" s="227"/>
      <c r="W8" s="124"/>
    </row>
    <row r="9" spans="1:23" x14ac:dyDescent="0.2">
      <c r="A9" s="53">
        <v>1</v>
      </c>
      <c r="B9" s="20" t="s">
        <v>124</v>
      </c>
      <c r="C9" s="227">
        <v>7</v>
      </c>
      <c r="D9" s="227"/>
      <c r="E9" s="227">
        <f>C9-C8</f>
        <v>1</v>
      </c>
      <c r="F9" s="227"/>
      <c r="G9" s="227">
        <v>31</v>
      </c>
      <c r="H9" s="227"/>
      <c r="I9" s="227">
        <f t="shared" ref="I9:I15" si="0">G9-G8</f>
        <v>1</v>
      </c>
      <c r="J9" s="227"/>
      <c r="K9" s="227">
        <v>75</v>
      </c>
      <c r="L9" s="227"/>
      <c r="M9" s="227">
        <f t="shared" ref="M9:M15" si="1">K9-K8</f>
        <v>2</v>
      </c>
      <c r="N9" s="227"/>
      <c r="O9" s="227">
        <v>104</v>
      </c>
      <c r="P9" s="227"/>
      <c r="Q9" s="227">
        <f t="shared" ref="Q9:Q15" si="2">O9-O8</f>
        <v>2</v>
      </c>
      <c r="R9" s="227"/>
      <c r="S9" s="227">
        <v>131</v>
      </c>
      <c r="T9" s="227"/>
      <c r="U9" s="227">
        <f t="shared" ref="U9:U15" si="3">S9-S8</f>
        <v>2</v>
      </c>
      <c r="V9" s="227"/>
      <c r="W9" s="124"/>
    </row>
    <row r="10" spans="1:23" x14ac:dyDescent="0.2">
      <c r="A10" s="53">
        <v>2</v>
      </c>
      <c r="B10" s="20" t="s">
        <v>125</v>
      </c>
      <c r="C10" s="227">
        <v>8</v>
      </c>
      <c r="D10" s="227"/>
      <c r="E10" s="227">
        <f t="shared" ref="E10:E15" si="4">C10-C9</f>
        <v>1</v>
      </c>
      <c r="F10" s="227"/>
      <c r="G10" s="227">
        <v>33</v>
      </c>
      <c r="H10" s="227"/>
      <c r="I10" s="227">
        <f t="shared" si="0"/>
        <v>2</v>
      </c>
      <c r="J10" s="227"/>
      <c r="K10" s="227">
        <v>77</v>
      </c>
      <c r="L10" s="227"/>
      <c r="M10" s="227">
        <f t="shared" si="1"/>
        <v>2</v>
      </c>
      <c r="N10" s="227"/>
      <c r="O10" s="227">
        <v>106</v>
      </c>
      <c r="P10" s="227"/>
      <c r="Q10" s="227">
        <f t="shared" si="2"/>
        <v>2</v>
      </c>
      <c r="R10" s="227"/>
      <c r="S10" s="227">
        <v>133</v>
      </c>
      <c r="T10" s="227"/>
      <c r="U10" s="227">
        <f t="shared" si="3"/>
        <v>2</v>
      </c>
      <c r="V10" s="227"/>
      <c r="W10" s="124"/>
    </row>
    <row r="11" spans="1:23" x14ac:dyDescent="0.2">
      <c r="A11" s="53">
        <v>3</v>
      </c>
      <c r="B11" s="20" t="s">
        <v>126</v>
      </c>
      <c r="C11" s="227">
        <v>12</v>
      </c>
      <c r="D11" s="227"/>
      <c r="E11" s="227">
        <f t="shared" si="4"/>
        <v>4</v>
      </c>
      <c r="F11" s="227"/>
      <c r="G11" s="227">
        <v>49</v>
      </c>
      <c r="H11" s="227"/>
      <c r="I11" s="227">
        <f t="shared" si="0"/>
        <v>16</v>
      </c>
      <c r="J11" s="227"/>
      <c r="K11" s="227">
        <v>83</v>
      </c>
      <c r="L11" s="227"/>
      <c r="M11" s="227">
        <f t="shared" si="1"/>
        <v>6</v>
      </c>
      <c r="N11" s="227"/>
      <c r="O11" s="227">
        <v>112</v>
      </c>
      <c r="P11" s="227"/>
      <c r="Q11" s="227">
        <f t="shared" si="2"/>
        <v>6</v>
      </c>
      <c r="R11" s="227"/>
      <c r="S11" s="227">
        <v>138</v>
      </c>
      <c r="T11" s="227"/>
      <c r="U11" s="227">
        <f t="shared" si="3"/>
        <v>5</v>
      </c>
      <c r="V11" s="227"/>
      <c r="W11" s="124"/>
    </row>
    <row r="12" spans="1:23" x14ac:dyDescent="0.2">
      <c r="A12" s="53">
        <v>4</v>
      </c>
      <c r="B12" s="20" t="s">
        <v>127</v>
      </c>
      <c r="C12" s="227">
        <v>19</v>
      </c>
      <c r="D12" s="227"/>
      <c r="E12" s="227">
        <f t="shared" si="4"/>
        <v>7</v>
      </c>
      <c r="F12" s="227"/>
      <c r="G12" s="227">
        <v>60</v>
      </c>
      <c r="H12" s="227"/>
      <c r="I12" s="227">
        <f t="shared" si="0"/>
        <v>11</v>
      </c>
      <c r="J12" s="227"/>
      <c r="K12" s="227">
        <v>89</v>
      </c>
      <c r="L12" s="227"/>
      <c r="M12" s="227">
        <f t="shared" si="1"/>
        <v>6</v>
      </c>
      <c r="N12" s="227"/>
      <c r="O12" s="227">
        <v>116</v>
      </c>
      <c r="P12" s="227"/>
      <c r="Q12" s="227">
        <f t="shared" si="2"/>
        <v>4</v>
      </c>
      <c r="R12" s="227"/>
      <c r="S12" s="227">
        <v>145</v>
      </c>
      <c r="T12" s="227"/>
      <c r="U12" s="227">
        <f t="shared" si="3"/>
        <v>7</v>
      </c>
      <c r="V12" s="227"/>
      <c r="W12" s="124"/>
    </row>
    <row r="13" spans="1:23" x14ac:dyDescent="0.2">
      <c r="A13" s="53">
        <v>5</v>
      </c>
      <c r="B13" s="20" t="s">
        <v>128</v>
      </c>
      <c r="C13" s="227">
        <v>21</v>
      </c>
      <c r="D13" s="227"/>
      <c r="E13" s="227">
        <f t="shared" si="4"/>
        <v>2</v>
      </c>
      <c r="F13" s="227"/>
      <c r="G13" s="227">
        <v>62</v>
      </c>
      <c r="H13" s="227"/>
      <c r="I13" s="227">
        <f t="shared" si="0"/>
        <v>2</v>
      </c>
      <c r="J13" s="227"/>
      <c r="K13" s="227">
        <v>93</v>
      </c>
      <c r="L13" s="227"/>
      <c r="M13" s="227">
        <f t="shared" si="1"/>
        <v>4</v>
      </c>
      <c r="N13" s="227"/>
      <c r="O13" s="227">
        <v>119</v>
      </c>
      <c r="P13" s="227"/>
      <c r="Q13" s="227">
        <f t="shared" si="2"/>
        <v>3</v>
      </c>
      <c r="R13" s="227"/>
      <c r="S13" s="227">
        <v>149</v>
      </c>
      <c r="T13" s="227"/>
      <c r="U13" s="227">
        <f t="shared" si="3"/>
        <v>4</v>
      </c>
      <c r="V13" s="227"/>
      <c r="W13" s="124"/>
    </row>
    <row r="14" spans="1:23" x14ac:dyDescent="0.2">
      <c r="A14" s="53">
        <v>6</v>
      </c>
      <c r="B14" s="20" t="s">
        <v>129</v>
      </c>
      <c r="C14" s="227">
        <v>23</v>
      </c>
      <c r="D14" s="227"/>
      <c r="E14" s="227">
        <f t="shared" si="4"/>
        <v>2</v>
      </c>
      <c r="F14" s="227"/>
      <c r="G14" s="227">
        <v>64</v>
      </c>
      <c r="H14" s="227"/>
      <c r="I14" s="227">
        <f t="shared" si="0"/>
        <v>2</v>
      </c>
      <c r="J14" s="227"/>
      <c r="K14" s="227">
        <v>95</v>
      </c>
      <c r="L14" s="227"/>
      <c r="M14" s="227">
        <f t="shared" si="1"/>
        <v>2</v>
      </c>
      <c r="N14" s="227"/>
      <c r="O14" s="227">
        <v>121</v>
      </c>
      <c r="P14" s="227"/>
      <c r="Q14" s="227">
        <f t="shared" si="2"/>
        <v>2</v>
      </c>
      <c r="R14" s="227"/>
      <c r="S14" s="227">
        <v>150</v>
      </c>
      <c r="T14" s="227"/>
      <c r="U14" s="227">
        <f t="shared" si="3"/>
        <v>1</v>
      </c>
      <c r="V14" s="227"/>
      <c r="W14" s="124"/>
    </row>
    <row r="15" spans="1:23" x14ac:dyDescent="0.2">
      <c r="A15" s="53">
        <v>7</v>
      </c>
      <c r="B15" s="20" t="s">
        <v>130</v>
      </c>
      <c r="C15" s="227">
        <v>25</v>
      </c>
      <c r="D15" s="227"/>
      <c r="E15" s="227">
        <f t="shared" si="4"/>
        <v>2</v>
      </c>
      <c r="F15" s="227"/>
      <c r="G15" s="227">
        <v>65</v>
      </c>
      <c r="H15" s="227"/>
      <c r="I15" s="227">
        <f t="shared" si="0"/>
        <v>1</v>
      </c>
      <c r="J15" s="227"/>
      <c r="K15" s="227">
        <v>96</v>
      </c>
      <c r="L15" s="227"/>
      <c r="M15" s="227">
        <f t="shared" si="1"/>
        <v>1</v>
      </c>
      <c r="N15" s="227"/>
      <c r="O15" s="227">
        <v>122</v>
      </c>
      <c r="P15" s="227"/>
      <c r="Q15" s="227">
        <f t="shared" si="2"/>
        <v>1</v>
      </c>
      <c r="R15" s="227"/>
      <c r="S15" s="227">
        <v>152</v>
      </c>
      <c r="T15" s="227"/>
      <c r="U15" s="227">
        <f t="shared" si="3"/>
        <v>2</v>
      </c>
      <c r="V15" s="227"/>
      <c r="W15" s="124"/>
    </row>
    <row r="16" spans="1:23" x14ac:dyDescent="0.2">
      <c r="A16" s="62"/>
      <c r="B16" s="61"/>
      <c r="C16" s="227"/>
      <c r="D16" s="227"/>
      <c r="E16" s="230"/>
      <c r="F16" s="231"/>
      <c r="G16" s="230"/>
      <c r="H16" s="231"/>
      <c r="I16" s="230"/>
      <c r="J16" s="231"/>
      <c r="K16" s="230"/>
      <c r="L16" s="231"/>
      <c r="M16" s="230"/>
      <c r="N16" s="231"/>
      <c r="O16" s="230"/>
      <c r="P16" s="231"/>
      <c r="Q16" s="230"/>
      <c r="R16" s="231"/>
      <c r="S16" s="230"/>
      <c r="T16" s="231"/>
      <c r="U16" s="230"/>
      <c r="V16" s="231"/>
    </row>
    <row r="17" spans="1:25" x14ac:dyDescent="0.2">
      <c r="A17" s="276" t="s">
        <v>52</v>
      </c>
      <c r="B17" s="276"/>
      <c r="C17" s="276"/>
      <c r="D17" s="276"/>
      <c r="E17" s="227">
        <f>SUM(E9:F15)</f>
        <v>19</v>
      </c>
      <c r="F17" s="227"/>
      <c r="G17" s="227"/>
      <c r="H17" s="227"/>
      <c r="I17" s="227">
        <f>SUM(I9:J15)</f>
        <v>35</v>
      </c>
      <c r="J17" s="227"/>
      <c r="K17" s="227"/>
      <c r="L17" s="227"/>
      <c r="M17" s="227">
        <f>SUM(M9:N15)</f>
        <v>23</v>
      </c>
      <c r="N17" s="227"/>
      <c r="O17" s="227"/>
      <c r="P17" s="227"/>
      <c r="Q17" s="227">
        <f>SUM(Q9:R15)</f>
        <v>20</v>
      </c>
      <c r="R17" s="227"/>
      <c r="S17" s="227"/>
      <c r="T17" s="227"/>
      <c r="U17" s="227">
        <f>SUM(U9:V15)</f>
        <v>23</v>
      </c>
      <c r="V17" s="227"/>
    </row>
    <row r="18" spans="1:25" x14ac:dyDescent="0.2">
      <c r="W18" s="139"/>
      <c r="X18" s="139"/>
      <c r="Y18" s="139"/>
    </row>
    <row r="19" spans="1:25" x14ac:dyDescent="0.2">
      <c r="W19" s="140"/>
      <c r="X19" s="140"/>
      <c r="Y19" s="140"/>
    </row>
    <row r="20" spans="1:25" x14ac:dyDescent="0.2">
      <c r="B20" s="127" t="s">
        <v>132</v>
      </c>
      <c r="C20" s="192" t="s">
        <v>135</v>
      </c>
      <c r="D20" s="192"/>
      <c r="E20" s="192"/>
      <c r="F20" s="192"/>
      <c r="G20" s="192"/>
      <c r="H20" s="192"/>
      <c r="I20" s="192"/>
      <c r="J20" s="192"/>
      <c r="K20" s="192"/>
      <c r="L20" s="61"/>
      <c r="M20" s="141"/>
      <c r="N20" s="141"/>
      <c r="O20" s="141"/>
      <c r="P20" s="141"/>
      <c r="Q20" s="139" t="s">
        <v>137</v>
      </c>
      <c r="R20" s="139"/>
      <c r="S20" s="139"/>
      <c r="T20" s="139"/>
      <c r="U20" s="139"/>
      <c r="V20" s="139"/>
    </row>
    <row r="21" spans="1:25" x14ac:dyDescent="0.2">
      <c r="B21" t="s">
        <v>133</v>
      </c>
      <c r="C21" s="193" t="s">
        <v>136</v>
      </c>
      <c r="D21" s="193"/>
      <c r="E21" s="193"/>
      <c r="F21" s="193"/>
      <c r="G21" s="193"/>
      <c r="H21" s="193"/>
      <c r="I21" s="193"/>
      <c r="J21" s="193"/>
      <c r="K21" s="193"/>
      <c r="L21" s="61"/>
      <c r="Q21" s="140" t="s">
        <v>138</v>
      </c>
      <c r="R21" s="140"/>
      <c r="S21" s="140"/>
      <c r="T21" s="140"/>
      <c r="U21" s="140"/>
      <c r="V21" s="140"/>
    </row>
    <row r="22" spans="1:25" x14ac:dyDescent="0.2">
      <c r="B22" t="s">
        <v>134</v>
      </c>
    </row>
    <row r="23" spans="1:25" x14ac:dyDescent="0.2"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</row>
  </sheetData>
  <mergeCells count="128">
    <mergeCell ref="Q17:R17"/>
    <mergeCell ref="S17:T17"/>
    <mergeCell ref="U17:V17"/>
    <mergeCell ref="G17:H17"/>
    <mergeCell ref="I17:J17"/>
    <mergeCell ref="K17:L17"/>
    <mergeCell ref="M17:N17"/>
    <mergeCell ref="O17:P17"/>
    <mergeCell ref="Q15:R15"/>
    <mergeCell ref="S15:T15"/>
    <mergeCell ref="U15:V15"/>
    <mergeCell ref="G15:H15"/>
    <mergeCell ref="I15:J15"/>
    <mergeCell ref="K15:L15"/>
    <mergeCell ref="M15:N15"/>
    <mergeCell ref="O15:P15"/>
    <mergeCell ref="G16:H16"/>
    <mergeCell ref="I16:J16"/>
    <mergeCell ref="K16:L16"/>
    <mergeCell ref="M16:N16"/>
    <mergeCell ref="O16:P16"/>
    <mergeCell ref="Q16:R16"/>
    <mergeCell ref="S16:T16"/>
    <mergeCell ref="U16:V16"/>
    <mergeCell ref="G14:H14"/>
    <mergeCell ref="I14:J14"/>
    <mergeCell ref="K14:L14"/>
    <mergeCell ref="M14:N14"/>
    <mergeCell ref="O14:P14"/>
    <mergeCell ref="Q14:R14"/>
    <mergeCell ref="S14:T14"/>
    <mergeCell ref="U14:V14"/>
    <mergeCell ref="G13:H13"/>
    <mergeCell ref="I13:J13"/>
    <mergeCell ref="K13:L13"/>
    <mergeCell ref="M13:N13"/>
    <mergeCell ref="O13:P13"/>
    <mergeCell ref="U12:V12"/>
    <mergeCell ref="G11:H11"/>
    <mergeCell ref="I11:J11"/>
    <mergeCell ref="K11:L11"/>
    <mergeCell ref="M11:N11"/>
    <mergeCell ref="O11:P11"/>
    <mergeCell ref="Q13:R13"/>
    <mergeCell ref="S13:T13"/>
    <mergeCell ref="U13:V13"/>
    <mergeCell ref="C16:D16"/>
    <mergeCell ref="E16:F16"/>
    <mergeCell ref="C17:D17"/>
    <mergeCell ref="E17:F17"/>
    <mergeCell ref="Q8:R8"/>
    <mergeCell ref="S8:T8"/>
    <mergeCell ref="U8:V8"/>
    <mergeCell ref="I6:J7"/>
    <mergeCell ref="K6:L7"/>
    <mergeCell ref="M6:N7"/>
    <mergeCell ref="O6:P7"/>
    <mergeCell ref="Q6:R7"/>
    <mergeCell ref="Q9:R9"/>
    <mergeCell ref="S9:T9"/>
    <mergeCell ref="U9:V9"/>
    <mergeCell ref="G10:H10"/>
    <mergeCell ref="I10:J10"/>
    <mergeCell ref="K10:L10"/>
    <mergeCell ref="M10:N10"/>
    <mergeCell ref="O10:P10"/>
    <mergeCell ref="Q10:R10"/>
    <mergeCell ref="S10:T10"/>
    <mergeCell ref="U10:V10"/>
    <mergeCell ref="G9:H9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G6:H7"/>
    <mergeCell ref="S6:T7"/>
    <mergeCell ref="U6:V7"/>
    <mergeCell ref="G8:H8"/>
    <mergeCell ref="I8:J8"/>
    <mergeCell ref="K8:L8"/>
    <mergeCell ref="M8:N8"/>
    <mergeCell ref="O8:P8"/>
    <mergeCell ref="C13:D13"/>
    <mergeCell ref="E13:F13"/>
    <mergeCell ref="I9:J9"/>
    <mergeCell ref="K9:L9"/>
    <mergeCell ref="M9:N9"/>
    <mergeCell ref="O9:P9"/>
    <mergeCell ref="Q11:R11"/>
    <mergeCell ref="S11:T11"/>
    <mergeCell ref="U11:V11"/>
    <mergeCell ref="G12:H12"/>
    <mergeCell ref="I12:J12"/>
    <mergeCell ref="K12:L12"/>
    <mergeCell ref="M12:N12"/>
    <mergeCell ref="O12:P12"/>
    <mergeCell ref="Q12:R12"/>
    <mergeCell ref="S12:T12"/>
    <mergeCell ref="C20:K20"/>
    <mergeCell ref="M20:N20"/>
    <mergeCell ref="O20:P20"/>
    <mergeCell ref="C21:K21"/>
    <mergeCell ref="A1:V2"/>
    <mergeCell ref="C3:T3"/>
    <mergeCell ref="U3:V4"/>
    <mergeCell ref="C4:T4"/>
    <mergeCell ref="A8:B8"/>
    <mergeCell ref="A17:B17"/>
    <mergeCell ref="C8:D8"/>
    <mergeCell ref="E8:F8"/>
    <mergeCell ref="C9:D9"/>
    <mergeCell ref="E9:F9"/>
    <mergeCell ref="A3:B5"/>
    <mergeCell ref="C5:F5"/>
    <mergeCell ref="G5:J5"/>
    <mergeCell ref="K5:N5"/>
    <mergeCell ref="O5:R5"/>
    <mergeCell ref="S5:V5"/>
    <mergeCell ref="A6:A7"/>
    <mergeCell ref="B6:B7"/>
    <mergeCell ref="C6:D7"/>
    <mergeCell ref="E6:F7"/>
  </mergeCells>
  <pageMargins left="0.45" right="0.45" top="0.75" bottom="0.75" header="0.3" footer="0.3"/>
  <pageSetup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8"/>
  <sheetViews>
    <sheetView workbookViewId="0">
      <selection sqref="A1:AE2"/>
    </sheetView>
  </sheetViews>
  <sheetFormatPr defaultRowHeight="15" x14ac:dyDescent="0.2"/>
  <cols>
    <col min="1" max="1" width="5.91796875" customWidth="1"/>
    <col min="2" max="2" width="22.328125" customWidth="1"/>
    <col min="3" max="3" width="8.47265625" customWidth="1"/>
    <col min="4" max="4" width="0.1328125" hidden="1" customWidth="1"/>
    <col min="5" max="5" width="8.47265625" customWidth="1"/>
    <col min="6" max="6" width="0.1328125" hidden="1" customWidth="1"/>
    <col min="7" max="7" width="8.203125" customWidth="1"/>
    <col min="8" max="8" width="9.14453125" hidden="1" customWidth="1"/>
    <col min="9" max="9" width="8.33984375" customWidth="1"/>
    <col min="10" max="10" width="9.14453125" hidden="1" customWidth="1"/>
    <col min="11" max="11" width="8.33984375" customWidth="1"/>
    <col min="12" max="12" width="9.14453125" hidden="1" customWidth="1"/>
    <col min="13" max="13" width="7.93359375" customWidth="1"/>
    <col min="14" max="14" width="9.14453125" hidden="1" customWidth="1"/>
    <col min="15" max="15" width="8.33984375" customWidth="1"/>
    <col min="16" max="16" width="0.1328125" customWidth="1"/>
    <col min="17" max="17" width="8.33984375" customWidth="1"/>
    <col min="18" max="18" width="0.1328125" hidden="1" customWidth="1"/>
    <col min="19" max="19" width="8.33984375" customWidth="1"/>
    <col min="20" max="20" width="0.1328125" hidden="1" customWidth="1"/>
    <col min="21" max="21" width="8.47265625" customWidth="1"/>
    <col min="22" max="22" width="0.1328125" hidden="1" customWidth="1"/>
    <col min="23" max="23" width="8.47265625" customWidth="1"/>
    <col min="24" max="24" width="0.265625" hidden="1" customWidth="1"/>
    <col min="25" max="25" width="8.609375" customWidth="1"/>
    <col min="26" max="26" width="0.1328125" customWidth="1"/>
    <col min="27" max="27" width="7.80078125" customWidth="1"/>
    <col min="28" max="28" width="0.265625" customWidth="1"/>
    <col min="29" max="29" width="8.609375" customWidth="1"/>
    <col min="30" max="30" width="0.1328125" hidden="1" customWidth="1"/>
    <col min="31" max="31" width="8.609375" customWidth="1"/>
    <col min="32" max="32" width="0.265625" hidden="1" customWidth="1"/>
  </cols>
  <sheetData>
    <row r="1" spans="1:33" x14ac:dyDescent="0.2">
      <c r="A1" s="187" t="s">
        <v>140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G1" s="124"/>
    </row>
    <row r="2" spans="1:33" x14ac:dyDescent="0.2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G2" s="124"/>
    </row>
    <row r="3" spans="1:33" ht="15" customHeight="1" x14ac:dyDescent="0.2">
      <c r="A3" s="163" t="s">
        <v>0</v>
      </c>
      <c r="B3" s="163"/>
      <c r="C3" s="188" t="s">
        <v>10</v>
      </c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29"/>
      <c r="AE3" s="163" t="s">
        <v>131</v>
      </c>
      <c r="AF3" s="134"/>
      <c r="AG3" s="124"/>
    </row>
    <row r="4" spans="1:33" ht="18.75" x14ac:dyDescent="0.25">
      <c r="A4" s="163"/>
      <c r="B4" s="163"/>
      <c r="C4" s="191" t="s">
        <v>139</v>
      </c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31"/>
      <c r="AE4" s="190"/>
      <c r="AF4" s="135"/>
      <c r="AG4" s="124"/>
    </row>
    <row r="5" spans="1:33" x14ac:dyDescent="0.2">
      <c r="A5" s="219" t="s">
        <v>3</v>
      </c>
      <c r="B5" s="219" t="s">
        <v>15</v>
      </c>
      <c r="C5" s="220" t="s">
        <v>37</v>
      </c>
      <c r="D5" s="220"/>
      <c r="E5" s="220"/>
      <c r="F5" s="220"/>
      <c r="G5" s="220"/>
      <c r="H5" s="220"/>
      <c r="I5" s="220" t="s">
        <v>38</v>
      </c>
      <c r="J5" s="220"/>
      <c r="K5" s="220"/>
      <c r="L5" s="220"/>
      <c r="M5" s="220"/>
      <c r="N5" s="220"/>
      <c r="O5" s="220" t="s">
        <v>39</v>
      </c>
      <c r="P5" s="220"/>
      <c r="Q5" s="220"/>
      <c r="R5" s="220"/>
      <c r="S5" s="220"/>
      <c r="T5" s="220"/>
      <c r="U5" s="220" t="s">
        <v>40</v>
      </c>
      <c r="V5" s="220"/>
      <c r="W5" s="220"/>
      <c r="X5" s="220"/>
      <c r="Y5" s="220"/>
      <c r="Z5" s="220"/>
      <c r="AA5" s="221" t="s">
        <v>41</v>
      </c>
      <c r="AB5" s="222"/>
      <c r="AC5" s="222"/>
      <c r="AD5" s="222"/>
      <c r="AE5" s="222"/>
      <c r="AF5" s="222"/>
      <c r="AG5" s="124"/>
    </row>
    <row r="6" spans="1:33" x14ac:dyDescent="0.2">
      <c r="A6" s="219"/>
      <c r="B6" s="219"/>
      <c r="C6" s="183" t="s">
        <v>16</v>
      </c>
      <c r="D6" s="223"/>
      <c r="E6" s="218" t="s">
        <v>42</v>
      </c>
      <c r="F6" s="218"/>
      <c r="G6" s="217" t="s">
        <v>17</v>
      </c>
      <c r="H6" s="217"/>
      <c r="I6" s="217" t="s">
        <v>16</v>
      </c>
      <c r="J6" s="217"/>
      <c r="K6" s="218" t="s">
        <v>42</v>
      </c>
      <c r="L6" s="218"/>
      <c r="M6" s="217" t="s">
        <v>17</v>
      </c>
      <c r="N6" s="217"/>
      <c r="O6" s="217" t="s">
        <v>16</v>
      </c>
      <c r="P6" s="217"/>
      <c r="Q6" s="218" t="s">
        <v>42</v>
      </c>
      <c r="R6" s="218"/>
      <c r="S6" s="217" t="s">
        <v>17</v>
      </c>
      <c r="T6" s="217"/>
      <c r="U6" s="217" t="s">
        <v>16</v>
      </c>
      <c r="V6" s="217"/>
      <c r="W6" s="218" t="s">
        <v>42</v>
      </c>
      <c r="X6" s="218"/>
      <c r="Y6" s="217" t="s">
        <v>47</v>
      </c>
      <c r="Z6" s="217"/>
      <c r="AA6" s="217" t="s">
        <v>16</v>
      </c>
      <c r="AB6" s="217"/>
      <c r="AC6" s="218" t="s">
        <v>42</v>
      </c>
      <c r="AD6" s="218"/>
      <c r="AE6" s="183" t="s">
        <v>17</v>
      </c>
      <c r="AF6" s="184"/>
      <c r="AG6" s="124"/>
    </row>
    <row r="7" spans="1:33" x14ac:dyDescent="0.2">
      <c r="A7" s="219"/>
      <c r="B7" s="219"/>
      <c r="C7" s="185"/>
      <c r="D7" s="224"/>
      <c r="E7" s="218"/>
      <c r="F7" s="218"/>
      <c r="G7" s="217"/>
      <c r="H7" s="217"/>
      <c r="I7" s="217"/>
      <c r="J7" s="217"/>
      <c r="K7" s="218"/>
      <c r="L7" s="218"/>
      <c r="M7" s="217"/>
      <c r="N7" s="217"/>
      <c r="O7" s="217"/>
      <c r="P7" s="217"/>
      <c r="Q7" s="218"/>
      <c r="R7" s="218"/>
      <c r="S7" s="217"/>
      <c r="T7" s="217"/>
      <c r="U7" s="217"/>
      <c r="V7" s="217"/>
      <c r="W7" s="218"/>
      <c r="X7" s="218"/>
      <c r="Y7" s="217"/>
      <c r="Z7" s="217"/>
      <c r="AA7" s="217"/>
      <c r="AB7" s="217"/>
      <c r="AC7" s="218"/>
      <c r="AD7" s="218"/>
      <c r="AE7" s="185"/>
      <c r="AF7" s="186"/>
      <c r="AG7" s="124"/>
    </row>
    <row r="8" spans="1:33" x14ac:dyDescent="0.2">
      <c r="A8" s="200" t="s">
        <v>49</v>
      </c>
      <c r="B8" s="201"/>
      <c r="C8" s="110"/>
      <c r="D8" s="110"/>
      <c r="E8" s="111"/>
      <c r="F8" s="111"/>
      <c r="G8" s="110"/>
      <c r="H8" s="110"/>
      <c r="I8" s="110"/>
      <c r="J8" s="110"/>
      <c r="K8" s="111"/>
      <c r="L8" s="111"/>
      <c r="M8" s="110"/>
      <c r="N8" s="110"/>
      <c r="O8" s="110"/>
      <c r="P8" s="110"/>
      <c r="Q8" s="111"/>
      <c r="R8" s="111"/>
      <c r="S8" s="110"/>
      <c r="T8" s="110"/>
      <c r="U8" s="110"/>
      <c r="V8" s="110"/>
      <c r="W8" s="111"/>
      <c r="X8" s="111"/>
      <c r="Y8" s="110"/>
      <c r="Z8" s="110"/>
      <c r="AA8" s="110"/>
      <c r="AB8" s="110"/>
      <c r="AC8" s="111"/>
      <c r="AD8" s="111"/>
      <c r="AE8" s="110"/>
      <c r="AF8" s="110"/>
      <c r="AG8" s="124"/>
    </row>
    <row r="9" spans="1:33" x14ac:dyDescent="0.2">
      <c r="A9" s="202"/>
      <c r="B9" s="203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36"/>
      <c r="AG9" s="124"/>
    </row>
    <row r="10" spans="1:33" x14ac:dyDescent="0.2">
      <c r="A10" s="219" t="s">
        <v>43</v>
      </c>
      <c r="B10" s="219"/>
      <c r="C10" s="179">
        <v>43.25</v>
      </c>
      <c r="D10" s="204"/>
      <c r="E10" s="214"/>
      <c r="F10" s="214"/>
      <c r="G10" s="215"/>
      <c r="H10" s="215"/>
      <c r="I10" s="181">
        <v>121.7</v>
      </c>
      <c r="J10" s="216"/>
      <c r="K10" s="214"/>
      <c r="L10" s="214"/>
      <c r="M10" s="215"/>
      <c r="N10" s="215"/>
      <c r="O10" s="181">
        <v>180.37</v>
      </c>
      <c r="P10" s="216"/>
      <c r="Q10" s="214"/>
      <c r="R10" s="214"/>
      <c r="S10" s="215"/>
      <c r="T10" s="215"/>
      <c r="U10" s="181">
        <v>245.8</v>
      </c>
      <c r="V10" s="216"/>
      <c r="W10" s="214"/>
      <c r="X10" s="214"/>
      <c r="Y10" s="215"/>
      <c r="Z10" s="215"/>
      <c r="AA10" s="215">
        <v>322.48</v>
      </c>
      <c r="AB10" s="215"/>
      <c r="AC10" s="214"/>
      <c r="AD10" s="214"/>
      <c r="AE10" s="181"/>
      <c r="AF10" s="182"/>
      <c r="AG10" s="124"/>
    </row>
    <row r="11" spans="1:33" x14ac:dyDescent="0.2">
      <c r="A11" s="113">
        <v>1</v>
      </c>
      <c r="B11" s="114" t="s">
        <v>57</v>
      </c>
      <c r="C11" s="179">
        <v>51.63</v>
      </c>
      <c r="D11" s="204"/>
      <c r="E11" s="205">
        <f>C11-C10</f>
        <v>8.3800000000000026</v>
      </c>
      <c r="F11" s="205"/>
      <c r="G11" s="205">
        <f>E11*0.59</f>
        <v>4.9442000000000013</v>
      </c>
      <c r="H11" s="205"/>
      <c r="I11" s="212">
        <v>128.38</v>
      </c>
      <c r="J11" s="213"/>
      <c r="K11" s="205">
        <f t="shared" ref="K11:K13" si="0">I11-I10</f>
        <v>6.6799999999999926</v>
      </c>
      <c r="L11" s="205"/>
      <c r="M11" s="205">
        <f>K11*0.59</f>
        <v>3.9411999999999954</v>
      </c>
      <c r="N11" s="205"/>
      <c r="O11" s="212">
        <v>189.5</v>
      </c>
      <c r="P11" s="213"/>
      <c r="Q11" s="205">
        <f t="shared" ref="Q11:Q13" si="1">O11-O10</f>
        <v>9.1299999999999955</v>
      </c>
      <c r="R11" s="205"/>
      <c r="S11" s="205">
        <f t="shared" ref="S11:S13" si="2">Q11*0.59</f>
        <v>5.3866999999999967</v>
      </c>
      <c r="T11" s="205"/>
      <c r="U11" s="212">
        <v>260.39999999999998</v>
      </c>
      <c r="V11" s="213"/>
      <c r="W11" s="205">
        <f t="shared" ref="W11:W13" si="3">U11-U10</f>
        <v>14.599999999999966</v>
      </c>
      <c r="X11" s="205"/>
      <c r="Y11" s="205">
        <f t="shared" ref="Y11:Y13" si="4">W11*0.59</f>
        <v>8.6139999999999795</v>
      </c>
      <c r="Z11" s="205"/>
      <c r="AA11" s="212">
        <v>333.92</v>
      </c>
      <c r="AB11" s="213"/>
      <c r="AC11" s="205">
        <f t="shared" ref="AC11:AC13" si="5">AA11-AA10</f>
        <v>11.439999999999998</v>
      </c>
      <c r="AD11" s="205"/>
      <c r="AE11" s="179">
        <f t="shared" ref="AE11:AE13" si="6">AC11*0.59</f>
        <v>6.7495999999999983</v>
      </c>
      <c r="AF11" s="180"/>
      <c r="AG11" s="124"/>
    </row>
    <row r="12" spans="1:33" x14ac:dyDescent="0.2">
      <c r="A12" s="113">
        <v>2</v>
      </c>
      <c r="B12" s="114" t="s">
        <v>54</v>
      </c>
      <c r="C12" s="179">
        <v>66.58</v>
      </c>
      <c r="D12" s="204"/>
      <c r="E12" s="205">
        <f>C12-C11</f>
        <v>14.949999999999996</v>
      </c>
      <c r="F12" s="205"/>
      <c r="G12" s="205">
        <f t="shared" ref="G12:G13" si="7">E12*0.59</f>
        <v>8.8204999999999973</v>
      </c>
      <c r="H12" s="205"/>
      <c r="I12" s="212">
        <v>151.03</v>
      </c>
      <c r="J12" s="213"/>
      <c r="K12" s="205">
        <f t="shared" si="0"/>
        <v>22.650000000000006</v>
      </c>
      <c r="L12" s="205"/>
      <c r="M12" s="205">
        <f t="shared" ref="M12:M13" si="8">K12*0.59</f>
        <v>13.363500000000002</v>
      </c>
      <c r="N12" s="205"/>
      <c r="O12" s="212">
        <v>214.97</v>
      </c>
      <c r="P12" s="213"/>
      <c r="Q12" s="205">
        <f t="shared" si="1"/>
        <v>25.47</v>
      </c>
      <c r="R12" s="205"/>
      <c r="S12" s="205">
        <f t="shared" si="2"/>
        <v>15.027299999999999</v>
      </c>
      <c r="T12" s="205"/>
      <c r="U12" s="212">
        <v>272.47000000000003</v>
      </c>
      <c r="V12" s="213"/>
      <c r="W12" s="205">
        <f t="shared" si="3"/>
        <v>12.07000000000005</v>
      </c>
      <c r="X12" s="205"/>
      <c r="Y12" s="205">
        <f t="shared" si="4"/>
        <v>7.1213000000000291</v>
      </c>
      <c r="Z12" s="205"/>
      <c r="AA12" s="212">
        <v>347.25</v>
      </c>
      <c r="AB12" s="213"/>
      <c r="AC12" s="205">
        <f t="shared" si="5"/>
        <v>13.329999999999984</v>
      </c>
      <c r="AD12" s="205"/>
      <c r="AE12" s="179">
        <f t="shared" si="6"/>
        <v>7.8646999999999903</v>
      </c>
      <c r="AF12" s="180"/>
      <c r="AG12" s="124"/>
    </row>
    <row r="13" spans="1:33" x14ac:dyDescent="0.2">
      <c r="A13" s="113">
        <v>3</v>
      </c>
      <c r="B13" s="114" t="s">
        <v>55</v>
      </c>
      <c r="C13" s="179">
        <v>71.45</v>
      </c>
      <c r="D13" s="204"/>
      <c r="E13" s="205">
        <f>C13-C12</f>
        <v>4.8700000000000045</v>
      </c>
      <c r="F13" s="205"/>
      <c r="G13" s="205">
        <f t="shared" si="7"/>
        <v>2.8733000000000026</v>
      </c>
      <c r="H13" s="205"/>
      <c r="I13" s="212">
        <v>153.72</v>
      </c>
      <c r="J13" s="213"/>
      <c r="K13" s="205">
        <f t="shared" si="0"/>
        <v>2.6899999999999977</v>
      </c>
      <c r="L13" s="205"/>
      <c r="M13" s="205">
        <f t="shared" si="8"/>
        <v>1.5870999999999986</v>
      </c>
      <c r="N13" s="205"/>
      <c r="O13" s="212">
        <v>219.67</v>
      </c>
      <c r="P13" s="213"/>
      <c r="Q13" s="205">
        <f t="shared" si="1"/>
        <v>4.6999999999999886</v>
      </c>
      <c r="R13" s="205"/>
      <c r="S13" s="205">
        <f t="shared" si="2"/>
        <v>2.772999999999993</v>
      </c>
      <c r="T13" s="205"/>
      <c r="U13" s="212">
        <v>275.43</v>
      </c>
      <c r="V13" s="213"/>
      <c r="W13" s="205">
        <f t="shared" si="3"/>
        <v>2.9599999999999795</v>
      </c>
      <c r="X13" s="205"/>
      <c r="Y13" s="205">
        <f t="shared" si="4"/>
        <v>1.7463999999999877</v>
      </c>
      <c r="Z13" s="205"/>
      <c r="AA13" s="212">
        <v>380.85</v>
      </c>
      <c r="AB13" s="213"/>
      <c r="AC13" s="205">
        <f t="shared" si="5"/>
        <v>33.600000000000023</v>
      </c>
      <c r="AD13" s="205"/>
      <c r="AE13" s="179">
        <f t="shared" si="6"/>
        <v>19.824000000000012</v>
      </c>
      <c r="AF13" s="180"/>
      <c r="AG13" s="124"/>
    </row>
    <row r="14" spans="1:33" x14ac:dyDescent="0.2">
      <c r="A14" s="208" t="s">
        <v>48</v>
      </c>
      <c r="B14" s="209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24"/>
    </row>
    <row r="15" spans="1:33" x14ac:dyDescent="0.2">
      <c r="A15" s="210"/>
      <c r="B15" s="211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24"/>
    </row>
    <row r="16" spans="1:33" x14ac:dyDescent="0.2">
      <c r="A16" s="206" t="s">
        <v>43</v>
      </c>
      <c r="B16" s="207"/>
      <c r="C16" s="179">
        <v>71.23</v>
      </c>
      <c r="D16" s="204"/>
      <c r="E16" s="205"/>
      <c r="F16" s="205"/>
      <c r="G16" s="205"/>
      <c r="H16" s="205"/>
      <c r="I16" s="205">
        <v>172.7</v>
      </c>
      <c r="J16" s="205"/>
      <c r="K16" s="205"/>
      <c r="L16" s="205"/>
      <c r="M16" s="205"/>
      <c r="N16" s="205"/>
      <c r="O16" s="205">
        <v>275.23</v>
      </c>
      <c r="P16" s="205"/>
      <c r="Q16" s="205"/>
      <c r="R16" s="205"/>
      <c r="S16" s="205"/>
      <c r="T16" s="205"/>
      <c r="U16" s="205">
        <v>315.57</v>
      </c>
      <c r="V16" s="205"/>
      <c r="W16" s="179"/>
      <c r="X16" s="204"/>
      <c r="Y16" s="205"/>
      <c r="Z16" s="205"/>
      <c r="AA16" s="205">
        <v>445.58</v>
      </c>
      <c r="AB16" s="205"/>
      <c r="AC16" s="205"/>
      <c r="AD16" s="205"/>
      <c r="AE16" s="181"/>
      <c r="AF16" s="182"/>
      <c r="AG16" s="124"/>
    </row>
    <row r="17" spans="1:33" x14ac:dyDescent="0.2">
      <c r="A17" s="113">
        <v>1</v>
      </c>
      <c r="B17" s="114" t="s">
        <v>56</v>
      </c>
      <c r="C17" s="179">
        <v>102.73</v>
      </c>
      <c r="D17" s="204"/>
      <c r="E17" s="205">
        <f>C17-C16</f>
        <v>31.5</v>
      </c>
      <c r="F17" s="205"/>
      <c r="G17" s="205">
        <f>E17*0.59</f>
        <v>18.584999999999997</v>
      </c>
      <c r="H17" s="205"/>
      <c r="I17" s="205">
        <v>188.1</v>
      </c>
      <c r="J17" s="205"/>
      <c r="K17" s="205">
        <f>I17-I16</f>
        <v>15.400000000000006</v>
      </c>
      <c r="L17" s="205"/>
      <c r="M17" s="205">
        <f>K17*0.59</f>
        <v>9.0860000000000021</v>
      </c>
      <c r="N17" s="205"/>
      <c r="O17" s="205">
        <v>286.37</v>
      </c>
      <c r="P17" s="205"/>
      <c r="Q17" s="205">
        <f>O17-O16</f>
        <v>11.139999999999986</v>
      </c>
      <c r="R17" s="205"/>
      <c r="S17" s="205">
        <f>Q17*0.59</f>
        <v>6.5725999999999916</v>
      </c>
      <c r="T17" s="205"/>
      <c r="U17" s="205">
        <v>330.16</v>
      </c>
      <c r="V17" s="205"/>
      <c r="W17" s="205">
        <f>U17-U16</f>
        <v>14.590000000000032</v>
      </c>
      <c r="X17" s="205"/>
      <c r="Y17" s="205">
        <f>W17*0.59</f>
        <v>8.6081000000000181</v>
      </c>
      <c r="Z17" s="205"/>
      <c r="AA17" s="205">
        <v>466.51</v>
      </c>
      <c r="AB17" s="205"/>
      <c r="AC17" s="205">
        <f>AA17-AA16</f>
        <v>20.930000000000007</v>
      </c>
      <c r="AD17" s="205"/>
      <c r="AE17" s="179">
        <f>AC17*0.59</f>
        <v>12.348700000000003</v>
      </c>
      <c r="AF17" s="180"/>
      <c r="AG17" s="124"/>
    </row>
    <row r="18" spans="1:33" x14ac:dyDescent="0.2">
      <c r="A18" s="200" t="s">
        <v>50</v>
      </c>
      <c r="B18" s="201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24"/>
    </row>
    <row r="19" spans="1:33" x14ac:dyDescent="0.2">
      <c r="A19" s="202"/>
      <c r="B19" s="203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24"/>
    </row>
    <row r="20" spans="1:33" x14ac:dyDescent="0.2">
      <c r="A20" s="179" t="s">
        <v>43</v>
      </c>
      <c r="B20" s="204"/>
      <c r="C20" s="179"/>
      <c r="D20" s="204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179"/>
      <c r="X20" s="204"/>
      <c r="Y20" s="205"/>
      <c r="Z20" s="205"/>
      <c r="AA20" s="205"/>
      <c r="AB20" s="205"/>
      <c r="AC20" s="205"/>
      <c r="AD20" s="205"/>
      <c r="AE20" s="181"/>
      <c r="AF20" s="182"/>
      <c r="AG20" s="124"/>
    </row>
    <row r="21" spans="1:33" x14ac:dyDescent="0.2">
      <c r="A21" s="113">
        <v>1</v>
      </c>
      <c r="B21" s="114" t="s">
        <v>51</v>
      </c>
      <c r="C21" s="179"/>
      <c r="D21" s="204"/>
      <c r="E21" s="205"/>
      <c r="F21" s="205"/>
      <c r="G21" s="205">
        <v>8.09</v>
      </c>
      <c r="H21" s="205"/>
      <c r="I21" s="205"/>
      <c r="J21" s="205"/>
      <c r="K21" s="205"/>
      <c r="L21" s="205"/>
      <c r="M21" s="205">
        <v>9.4499999999999993</v>
      </c>
      <c r="N21" s="205"/>
      <c r="O21" s="205"/>
      <c r="P21" s="205"/>
      <c r="Q21" s="205"/>
      <c r="R21" s="205"/>
      <c r="S21" s="205">
        <v>5.61</v>
      </c>
      <c r="T21" s="205"/>
      <c r="U21" s="205"/>
      <c r="V21" s="205"/>
      <c r="W21" s="179"/>
      <c r="X21" s="204"/>
      <c r="Y21" s="205">
        <v>7.33</v>
      </c>
      <c r="Z21" s="205"/>
      <c r="AA21" s="205"/>
      <c r="AB21" s="205"/>
      <c r="AC21" s="205"/>
      <c r="AD21" s="205"/>
      <c r="AE21" s="181">
        <v>8.2200000000000006</v>
      </c>
      <c r="AF21" s="182"/>
      <c r="AG21" s="124"/>
    </row>
    <row r="22" spans="1:33" x14ac:dyDescent="0.2">
      <c r="A22" s="195"/>
      <c r="B22" s="196"/>
      <c r="C22" s="119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4"/>
    </row>
    <row r="23" spans="1:33" x14ac:dyDescent="0.2">
      <c r="A23" s="197"/>
      <c r="B23" s="198"/>
      <c r="C23" s="121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4"/>
    </row>
    <row r="24" spans="1:33" x14ac:dyDescent="0.2">
      <c r="A24" s="199" t="s">
        <v>53</v>
      </c>
      <c r="B24" s="199"/>
      <c r="C24" s="179"/>
      <c r="D24" s="204"/>
      <c r="E24" s="205"/>
      <c r="F24" s="205"/>
      <c r="G24" s="205">
        <f>G11+G12+G13+G17+G21</f>
        <v>43.313000000000002</v>
      </c>
      <c r="H24" s="205"/>
      <c r="I24" s="205"/>
      <c r="J24" s="205"/>
      <c r="K24" s="205"/>
      <c r="L24" s="205"/>
      <c r="M24" s="205">
        <f>M11+M12+M13+M17+M21</f>
        <v>37.427799999999998</v>
      </c>
      <c r="N24" s="205"/>
      <c r="O24" s="205"/>
      <c r="P24" s="205"/>
      <c r="Q24" s="205"/>
      <c r="R24" s="205"/>
      <c r="S24" s="205">
        <f>S11+S12+S13+S17+S21</f>
        <v>35.369599999999977</v>
      </c>
      <c r="T24" s="205"/>
      <c r="U24" s="205"/>
      <c r="V24" s="205"/>
      <c r="W24" s="205"/>
      <c r="X24" s="205"/>
      <c r="Y24" s="205">
        <f>Y11+Y12+Y13+Y17+Y21</f>
        <v>33.419800000000016</v>
      </c>
      <c r="Z24" s="205"/>
      <c r="AA24" s="205"/>
      <c r="AB24" s="205"/>
      <c r="AC24" s="205"/>
      <c r="AD24" s="205"/>
      <c r="AE24" s="179">
        <f>AE11+AE12+AE13+AE17+AE21</f>
        <v>55.006999999999998</v>
      </c>
      <c r="AF24" s="180"/>
      <c r="AG24" s="124"/>
    </row>
    <row r="25" spans="1:33" x14ac:dyDescent="0.2">
      <c r="A25" s="39"/>
      <c r="B25" s="12"/>
      <c r="C25" s="225"/>
      <c r="D25" s="225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78"/>
      <c r="AF25" s="178"/>
    </row>
    <row r="26" spans="1:33" x14ac:dyDescent="0.2">
      <c r="A26" s="39"/>
      <c r="B26" s="12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77"/>
      <c r="AF26" s="177"/>
    </row>
    <row r="27" spans="1:33" x14ac:dyDescent="0.2">
      <c r="A27" s="39"/>
      <c r="B27" s="127" t="s">
        <v>132</v>
      </c>
      <c r="D27" s="142" t="s">
        <v>135</v>
      </c>
      <c r="E27" s="142"/>
      <c r="F27" s="142"/>
      <c r="G27" s="142"/>
      <c r="H27" s="142"/>
      <c r="I27" s="142"/>
      <c r="J27" s="142"/>
      <c r="K27" s="142"/>
      <c r="L27" s="142"/>
      <c r="M27" s="61"/>
      <c r="N27" s="141"/>
      <c r="O27" s="141"/>
      <c r="P27" s="141"/>
      <c r="Q27" s="141"/>
      <c r="R27" s="192" t="s">
        <v>137</v>
      </c>
      <c r="S27" s="192"/>
      <c r="T27" s="192"/>
      <c r="U27" s="192"/>
      <c r="V27" s="192"/>
      <c r="W27" s="192"/>
      <c r="X27" s="192"/>
      <c r="Y27" s="192"/>
      <c r="Z27" s="192"/>
      <c r="AA27" s="141"/>
      <c r="AB27" s="141"/>
      <c r="AC27" s="141"/>
      <c r="AD27" s="141"/>
      <c r="AE27" s="177"/>
      <c r="AF27" s="177"/>
    </row>
    <row r="28" spans="1:33" x14ac:dyDescent="0.2">
      <c r="A28" s="39"/>
      <c r="B28" t="s">
        <v>133</v>
      </c>
      <c r="D28" s="141" t="s">
        <v>136</v>
      </c>
      <c r="E28" s="141"/>
      <c r="F28" s="141"/>
      <c r="G28" s="141"/>
      <c r="H28" s="141"/>
      <c r="I28" s="141"/>
      <c r="J28" s="141"/>
      <c r="K28" s="141"/>
      <c r="L28" s="141"/>
      <c r="M28" s="61"/>
      <c r="R28" s="193" t="s">
        <v>138</v>
      </c>
      <c r="S28" s="193"/>
      <c r="T28" s="193"/>
      <c r="U28" s="193"/>
      <c r="V28" s="193"/>
      <c r="W28" s="193"/>
      <c r="X28" s="193"/>
      <c r="Y28" s="193"/>
      <c r="Z28" s="193"/>
      <c r="AA28" s="141"/>
      <c r="AB28" s="141"/>
      <c r="AC28" s="141"/>
      <c r="AD28" s="141"/>
      <c r="AE28" s="177"/>
      <c r="AF28" s="177"/>
    </row>
    <row r="29" spans="1:33" x14ac:dyDescent="0.2">
      <c r="A29" s="39"/>
      <c r="B29" t="s">
        <v>134</v>
      </c>
      <c r="AA29" s="141"/>
      <c r="AB29" s="141"/>
      <c r="AC29" s="141"/>
      <c r="AD29" s="141"/>
      <c r="AE29" s="177"/>
      <c r="AF29" s="177"/>
    </row>
    <row r="30" spans="1:33" x14ac:dyDescent="0.2">
      <c r="A30" s="39"/>
      <c r="B30" s="12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77"/>
      <c r="AF30" s="177"/>
    </row>
    <row r="31" spans="1:33" x14ac:dyDescent="0.2">
      <c r="A31" s="39"/>
      <c r="B31" s="12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77"/>
      <c r="AF31" s="177"/>
    </row>
    <row r="32" spans="1:33" x14ac:dyDescent="0.2">
      <c r="A32" s="39"/>
      <c r="B32" s="12"/>
      <c r="C32" s="18"/>
      <c r="D32" s="18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77"/>
      <c r="AF32" s="177"/>
    </row>
    <row r="33" spans="1:32" x14ac:dyDescent="0.2">
      <c r="A33" s="39"/>
      <c r="B33" s="12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77"/>
      <c r="AF33" s="177"/>
    </row>
    <row r="34" spans="1:32" x14ac:dyDescent="0.2">
      <c r="A34" s="39"/>
      <c r="B34" s="12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77"/>
      <c r="AF34" s="177"/>
    </row>
    <row r="35" spans="1:32" x14ac:dyDescent="0.2">
      <c r="A35" s="39"/>
      <c r="B35" s="12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77"/>
      <c r="AF35" s="177"/>
    </row>
    <row r="36" spans="1:32" x14ac:dyDescent="0.2">
      <c r="A36" s="39"/>
      <c r="B36" s="12"/>
      <c r="C36" s="141"/>
      <c r="D36" s="141"/>
      <c r="E36" s="141"/>
      <c r="F36" s="141"/>
      <c r="G36" s="194"/>
      <c r="H36" s="194"/>
      <c r="I36" s="194"/>
      <c r="J36" s="194"/>
      <c r="K36" s="40"/>
      <c r="L36" s="40"/>
      <c r="M36" s="40"/>
      <c r="N36" s="40"/>
      <c r="O36" s="40"/>
      <c r="P36" s="41"/>
      <c r="Q36" s="41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x14ac:dyDescent="0.2">
      <c r="B37" s="12"/>
    </row>
    <row r="38" spans="1:32" x14ac:dyDescent="0.2">
      <c r="B38" s="38"/>
    </row>
  </sheetData>
  <mergeCells count="308">
    <mergeCell ref="E16:F16"/>
    <mergeCell ref="E10:F10"/>
    <mergeCell ref="C36:D36"/>
    <mergeCell ref="C25:D25"/>
    <mergeCell ref="C26:D26"/>
    <mergeCell ref="E36:F36"/>
    <mergeCell ref="E30:F30"/>
    <mergeCell ref="E31:F31"/>
    <mergeCell ref="E32:F32"/>
    <mergeCell ref="E33:F33"/>
    <mergeCell ref="E34:F34"/>
    <mergeCell ref="E17:F17"/>
    <mergeCell ref="E20:F20"/>
    <mergeCell ref="E21:F21"/>
    <mergeCell ref="E24:F24"/>
    <mergeCell ref="E25:F25"/>
    <mergeCell ref="E26:F26"/>
    <mergeCell ref="E35:F35"/>
    <mergeCell ref="O5:T5"/>
    <mergeCell ref="U5:Z5"/>
    <mergeCell ref="AA5:AF5"/>
    <mergeCell ref="C6:D7"/>
    <mergeCell ref="Q6:R7"/>
    <mergeCell ref="S6:T7"/>
    <mergeCell ref="U6:V7"/>
    <mergeCell ref="W6:X7"/>
    <mergeCell ref="Y6:Z7"/>
    <mergeCell ref="G6:H7"/>
    <mergeCell ref="E6:F7"/>
    <mergeCell ref="I6:J7"/>
    <mergeCell ref="C30:D30"/>
    <mergeCell ref="C34:D34"/>
    <mergeCell ref="C35:D35"/>
    <mergeCell ref="C31:D31"/>
    <mergeCell ref="A3:B4"/>
    <mergeCell ref="A5:A7"/>
    <mergeCell ref="B5:B7"/>
    <mergeCell ref="C5:H5"/>
    <mergeCell ref="I5:N5"/>
    <mergeCell ref="E11:F11"/>
    <mergeCell ref="E12:F12"/>
    <mergeCell ref="I11:J11"/>
    <mergeCell ref="I12:J12"/>
    <mergeCell ref="I13:J13"/>
    <mergeCell ref="G12:H12"/>
    <mergeCell ref="G11:H11"/>
    <mergeCell ref="C24:D24"/>
    <mergeCell ref="C16:D16"/>
    <mergeCell ref="C17:D17"/>
    <mergeCell ref="C20:D20"/>
    <mergeCell ref="C21:D21"/>
    <mergeCell ref="C12:D12"/>
    <mergeCell ref="C11:D11"/>
    <mergeCell ref="C10:D10"/>
    <mergeCell ref="K6:L7"/>
    <mergeCell ref="M6:N7"/>
    <mergeCell ref="O6:P7"/>
    <mergeCell ref="A10:B10"/>
    <mergeCell ref="G10:H10"/>
    <mergeCell ref="I10:J10"/>
    <mergeCell ref="K10:L10"/>
    <mergeCell ref="M10:N10"/>
    <mergeCell ref="O10:P10"/>
    <mergeCell ref="Q10:R10"/>
    <mergeCell ref="S10:T10"/>
    <mergeCell ref="U10:V10"/>
    <mergeCell ref="AC11:AD11"/>
    <mergeCell ref="AA6:AB7"/>
    <mergeCell ref="AC6:AD7"/>
    <mergeCell ref="W10:X10"/>
    <mergeCell ref="Y10:Z10"/>
    <mergeCell ref="AA10:AB10"/>
    <mergeCell ref="AC10:AD10"/>
    <mergeCell ref="K11:L11"/>
    <mergeCell ref="M11:N11"/>
    <mergeCell ref="O11:P11"/>
    <mergeCell ref="Q11:R11"/>
    <mergeCell ref="I16:J16"/>
    <mergeCell ref="K16:L16"/>
    <mergeCell ref="M16:N16"/>
    <mergeCell ref="O16:P16"/>
    <mergeCell ref="AA12:AB12"/>
    <mergeCell ref="S11:T11"/>
    <mergeCell ref="U11:V11"/>
    <mergeCell ref="W11:X11"/>
    <mergeCell ref="Y11:Z11"/>
    <mergeCell ref="AA11:AB11"/>
    <mergeCell ref="AC12:AD12"/>
    <mergeCell ref="G13:H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Q12:R12"/>
    <mergeCell ref="S12:T12"/>
    <mergeCell ref="U12:V12"/>
    <mergeCell ref="W12:X12"/>
    <mergeCell ref="Y12:Z12"/>
    <mergeCell ref="K12:L12"/>
    <mergeCell ref="M12:N12"/>
    <mergeCell ref="O12:P12"/>
    <mergeCell ref="O20:P20"/>
    <mergeCell ref="AA16:AB16"/>
    <mergeCell ref="AC16:AD16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Q16:R16"/>
    <mergeCell ref="S16:T16"/>
    <mergeCell ref="U16:V16"/>
    <mergeCell ref="W16:X16"/>
    <mergeCell ref="Y16:Z16"/>
    <mergeCell ref="K24:L24"/>
    <mergeCell ref="M24:N24"/>
    <mergeCell ref="O24:P24"/>
    <mergeCell ref="AA20:AB20"/>
    <mergeCell ref="AC20:AD20"/>
    <mergeCell ref="G21:H21"/>
    <mergeCell ref="I21:J21"/>
    <mergeCell ref="K21:L21"/>
    <mergeCell ref="M21:N21"/>
    <mergeCell ref="O21:P21"/>
    <mergeCell ref="Q21:R21"/>
    <mergeCell ref="S21:T21"/>
    <mergeCell ref="U21:V21"/>
    <mergeCell ref="W21:X21"/>
    <mergeCell ref="Y21:Z21"/>
    <mergeCell ref="AA21:AB21"/>
    <mergeCell ref="AC21:AD21"/>
    <mergeCell ref="Q20:R20"/>
    <mergeCell ref="S20:T20"/>
    <mergeCell ref="U20:V20"/>
    <mergeCell ref="W20:X20"/>
    <mergeCell ref="Y20:Z20"/>
    <mergeCell ref="K20:L20"/>
    <mergeCell ref="M20:N20"/>
    <mergeCell ref="Q25:R25"/>
    <mergeCell ref="S25:T25"/>
    <mergeCell ref="U25:V25"/>
    <mergeCell ref="W25:X25"/>
    <mergeCell ref="Y25:Z25"/>
    <mergeCell ref="AA25:AB25"/>
    <mergeCell ref="AC25:AD25"/>
    <mergeCell ref="Q24:R24"/>
    <mergeCell ref="S24:T24"/>
    <mergeCell ref="U24:V24"/>
    <mergeCell ref="W24:X24"/>
    <mergeCell ref="Y24:Z24"/>
    <mergeCell ref="AA28:AB28"/>
    <mergeCell ref="AC28:AD28"/>
    <mergeCell ref="AA29:AB29"/>
    <mergeCell ref="AC29:AD29"/>
    <mergeCell ref="AA26:AB26"/>
    <mergeCell ref="AC26:AD26"/>
    <mergeCell ref="AE26:AF26"/>
    <mergeCell ref="AA27:AB27"/>
    <mergeCell ref="AC27:AD27"/>
    <mergeCell ref="AE27:AF27"/>
    <mergeCell ref="AA30:AB30"/>
    <mergeCell ref="AC30:AD30"/>
    <mergeCell ref="G31:H31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C31:AD31"/>
    <mergeCell ref="Q30:R30"/>
    <mergeCell ref="S30:T30"/>
    <mergeCell ref="U30:V30"/>
    <mergeCell ref="W30:X30"/>
    <mergeCell ref="Y30:Z30"/>
    <mergeCell ref="K30:L30"/>
    <mergeCell ref="M30:N30"/>
    <mergeCell ref="O30:P30"/>
    <mergeCell ref="AA32:AB32"/>
    <mergeCell ref="AC32:AD32"/>
    <mergeCell ref="G33:H33"/>
    <mergeCell ref="I33:J33"/>
    <mergeCell ref="K33:L33"/>
    <mergeCell ref="M33:N33"/>
    <mergeCell ref="O33:P33"/>
    <mergeCell ref="Q33:R33"/>
    <mergeCell ref="S33:T33"/>
    <mergeCell ref="U33:V33"/>
    <mergeCell ref="W33:X33"/>
    <mergeCell ref="Y33:Z33"/>
    <mergeCell ref="AA33:AB33"/>
    <mergeCell ref="AC33:AD33"/>
    <mergeCell ref="Q32:R32"/>
    <mergeCell ref="S32:T32"/>
    <mergeCell ref="U32:V32"/>
    <mergeCell ref="W32:X32"/>
    <mergeCell ref="Y32:Z32"/>
    <mergeCell ref="G32:H32"/>
    <mergeCell ref="K32:L32"/>
    <mergeCell ref="M32:N32"/>
    <mergeCell ref="O32:P32"/>
    <mergeCell ref="AA34:AB34"/>
    <mergeCell ref="AC34:AD34"/>
    <mergeCell ref="G35:H35"/>
    <mergeCell ref="I35:J35"/>
    <mergeCell ref="K35:L35"/>
    <mergeCell ref="M35:N35"/>
    <mergeCell ref="O35:P35"/>
    <mergeCell ref="Q35:R35"/>
    <mergeCell ref="S35:T35"/>
    <mergeCell ref="U35:V35"/>
    <mergeCell ref="W35:X35"/>
    <mergeCell ref="Y35:Z35"/>
    <mergeCell ref="AA35:AB35"/>
    <mergeCell ref="AC35:AD35"/>
    <mergeCell ref="Q34:R34"/>
    <mergeCell ref="S34:T34"/>
    <mergeCell ref="U34:V34"/>
    <mergeCell ref="W34:X34"/>
    <mergeCell ref="Y34:Z34"/>
    <mergeCell ref="G34:H34"/>
    <mergeCell ref="I34:J34"/>
    <mergeCell ref="K34:L34"/>
    <mergeCell ref="M34:N34"/>
    <mergeCell ref="O34:P34"/>
    <mergeCell ref="D28:L28"/>
    <mergeCell ref="R28:Z28"/>
    <mergeCell ref="G36:H36"/>
    <mergeCell ref="I36:J36"/>
    <mergeCell ref="A22:B23"/>
    <mergeCell ref="A24:B24"/>
    <mergeCell ref="A8:B9"/>
    <mergeCell ref="A18:B19"/>
    <mergeCell ref="A20:B20"/>
    <mergeCell ref="C33:D33"/>
    <mergeCell ref="E13:F13"/>
    <mergeCell ref="A16:B16"/>
    <mergeCell ref="A14:B15"/>
    <mergeCell ref="C13:D13"/>
    <mergeCell ref="I32:J32"/>
    <mergeCell ref="G30:H30"/>
    <mergeCell ref="I30:J30"/>
    <mergeCell ref="G26:H26"/>
    <mergeCell ref="I26:J26"/>
    <mergeCell ref="G24:H24"/>
    <mergeCell ref="I24:J24"/>
    <mergeCell ref="G20:H20"/>
    <mergeCell ref="I20:J20"/>
    <mergeCell ref="G16:H16"/>
    <mergeCell ref="AE6:AF7"/>
    <mergeCell ref="A1:AE2"/>
    <mergeCell ref="C3:AC3"/>
    <mergeCell ref="AE3:AE4"/>
    <mergeCell ref="C4:AC4"/>
    <mergeCell ref="D27:L27"/>
    <mergeCell ref="N27:O27"/>
    <mergeCell ref="P27:Q27"/>
    <mergeCell ref="R27:Z27"/>
    <mergeCell ref="Q26:R26"/>
    <mergeCell ref="S26:T26"/>
    <mergeCell ref="U26:V26"/>
    <mergeCell ref="W26:X26"/>
    <mergeCell ref="Y26:Z26"/>
    <mergeCell ref="K26:L26"/>
    <mergeCell ref="M26:N26"/>
    <mergeCell ref="O26:P26"/>
    <mergeCell ref="AA24:AB24"/>
    <mergeCell ref="AC24:AD24"/>
    <mergeCell ref="G25:H25"/>
    <mergeCell ref="I25:J25"/>
    <mergeCell ref="K25:L25"/>
    <mergeCell ref="M25:N25"/>
    <mergeCell ref="O25:P25"/>
    <mergeCell ref="AE24:AF24"/>
    <mergeCell ref="AE21:AF21"/>
    <mergeCell ref="AE20:AF20"/>
    <mergeCell ref="AE17:AF17"/>
    <mergeCell ref="AE16:AF16"/>
    <mergeCell ref="AE13:AF13"/>
    <mergeCell ref="AE12:AF12"/>
    <mergeCell ref="AE11:AF11"/>
    <mergeCell ref="AE10:AF10"/>
    <mergeCell ref="AE35:AF35"/>
    <mergeCell ref="AE34:AF34"/>
    <mergeCell ref="AE33:AF33"/>
    <mergeCell ref="AE32:AF32"/>
    <mergeCell ref="AE31:AF31"/>
    <mergeCell ref="AE30:AF30"/>
    <mergeCell ref="AE29:AF29"/>
    <mergeCell ref="AE28:AF28"/>
    <mergeCell ref="AE25:AF25"/>
  </mergeCells>
  <pageMargins left="0.2" right="0.2" top="0.75" bottom="0.75" header="0.3" footer="0.3"/>
  <pageSetup scale="8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7"/>
  <sheetViews>
    <sheetView zoomScale="90" zoomScaleNormal="90" workbookViewId="0">
      <selection activeCell="Y3" sqref="Y3:Y4"/>
    </sheetView>
  </sheetViews>
  <sheetFormatPr defaultRowHeight="15" x14ac:dyDescent="0.2"/>
  <cols>
    <col min="1" max="1" width="6.72265625" customWidth="1"/>
    <col min="2" max="2" width="34.30078125" customWidth="1"/>
    <col min="3" max="3" width="4.83984375" customWidth="1"/>
    <col min="4" max="4" width="0.1328125" hidden="1" customWidth="1"/>
    <col min="6" max="6" width="0.53515625" customWidth="1"/>
    <col min="8" max="8" width="0.53515625" customWidth="1"/>
    <col min="10" max="10" width="0.265625" customWidth="1"/>
    <col min="12" max="12" width="7.26171875" hidden="1" customWidth="1"/>
    <col min="13" max="13" width="9.14453125" customWidth="1"/>
    <col min="14" max="14" width="0.40234375" customWidth="1"/>
    <col min="16" max="16" width="0.40234375" customWidth="1"/>
    <col min="18" max="18" width="0.53515625" customWidth="1"/>
    <col min="20" max="20" width="0.671875" customWidth="1"/>
    <col min="21" max="21" width="9.14453125" customWidth="1"/>
    <col min="22" max="22" width="0.671875" customWidth="1"/>
    <col min="24" max="24" width="0.1328125" customWidth="1"/>
    <col min="26" max="26" width="0.40234375" customWidth="1"/>
  </cols>
  <sheetData>
    <row r="1" spans="1:32" ht="15" customHeight="1" x14ac:dyDescent="0.2">
      <c r="A1" s="187" t="s">
        <v>140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34"/>
      <c r="AA1" s="138"/>
      <c r="AB1" s="137"/>
      <c r="AC1" s="137"/>
      <c r="AD1" s="137"/>
      <c r="AE1" s="137"/>
    </row>
    <row r="2" spans="1:32" x14ac:dyDescent="0.2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36"/>
      <c r="AA2" s="138"/>
      <c r="AB2" s="137"/>
      <c r="AC2" s="137"/>
      <c r="AD2" s="137"/>
      <c r="AE2" s="137"/>
    </row>
    <row r="3" spans="1:32" ht="18.75" x14ac:dyDescent="0.25">
      <c r="A3" s="163" t="s">
        <v>0</v>
      </c>
      <c r="B3" s="163"/>
      <c r="C3" s="191" t="s">
        <v>87</v>
      </c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128"/>
      <c r="Y3" s="163" t="s">
        <v>131</v>
      </c>
      <c r="Z3" s="133"/>
      <c r="AA3" s="241"/>
      <c r="AB3" s="141"/>
      <c r="AC3" s="141"/>
      <c r="AD3" s="141"/>
      <c r="AE3" s="177"/>
      <c r="AF3" s="177"/>
    </row>
    <row r="4" spans="1:32" x14ac:dyDescent="0.2">
      <c r="A4" s="163"/>
      <c r="B4" s="163"/>
      <c r="C4" s="226" t="s">
        <v>1</v>
      </c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128"/>
      <c r="Y4" s="190"/>
      <c r="Z4" s="133"/>
      <c r="AA4" s="241"/>
      <c r="AB4" s="141"/>
      <c r="AC4" s="141"/>
      <c r="AD4" s="141"/>
      <c r="AE4" s="177"/>
      <c r="AF4" s="177"/>
    </row>
    <row r="5" spans="1:32" x14ac:dyDescent="0.2">
      <c r="A5" s="165" t="s">
        <v>3</v>
      </c>
      <c r="B5" s="165" t="s">
        <v>15</v>
      </c>
      <c r="C5" s="232" t="s">
        <v>37</v>
      </c>
      <c r="D5" s="232"/>
      <c r="E5" s="232"/>
      <c r="F5" s="232"/>
      <c r="G5" s="232"/>
      <c r="H5" s="232"/>
      <c r="I5" s="232" t="s">
        <v>38</v>
      </c>
      <c r="J5" s="232"/>
      <c r="K5" s="232"/>
      <c r="L5" s="232"/>
      <c r="M5" s="232"/>
      <c r="N5" s="232"/>
      <c r="O5" s="232" t="s">
        <v>39</v>
      </c>
      <c r="P5" s="232"/>
      <c r="Q5" s="232"/>
      <c r="R5" s="232"/>
      <c r="S5" s="232"/>
      <c r="T5" s="232"/>
      <c r="U5" s="232" t="s">
        <v>40</v>
      </c>
      <c r="V5" s="232"/>
      <c r="W5" s="232"/>
      <c r="X5" s="232"/>
      <c r="Y5" s="232"/>
      <c r="Z5" s="174"/>
      <c r="AA5" s="124"/>
      <c r="AB5" s="12"/>
    </row>
    <row r="6" spans="1:32" x14ac:dyDescent="0.2">
      <c r="A6" s="165"/>
      <c r="B6" s="165"/>
      <c r="C6" s="217" t="s">
        <v>16</v>
      </c>
      <c r="D6" s="217"/>
      <c r="E6" s="218" t="s">
        <v>42</v>
      </c>
      <c r="F6" s="218"/>
      <c r="G6" s="217" t="s">
        <v>17</v>
      </c>
      <c r="H6" s="217"/>
      <c r="I6" s="217" t="s">
        <v>16</v>
      </c>
      <c r="J6" s="217"/>
      <c r="K6" s="218" t="s">
        <v>42</v>
      </c>
      <c r="L6" s="218"/>
      <c r="M6" s="217" t="s">
        <v>17</v>
      </c>
      <c r="N6" s="217"/>
      <c r="O6" s="217" t="s">
        <v>16</v>
      </c>
      <c r="P6" s="217"/>
      <c r="Q6" s="218" t="s">
        <v>42</v>
      </c>
      <c r="R6" s="218"/>
      <c r="S6" s="217" t="s">
        <v>17</v>
      </c>
      <c r="T6" s="217"/>
      <c r="U6" s="217" t="s">
        <v>16</v>
      </c>
      <c r="V6" s="217"/>
      <c r="W6" s="218" t="s">
        <v>42</v>
      </c>
      <c r="X6" s="218"/>
      <c r="Y6" s="217" t="s">
        <v>47</v>
      </c>
      <c r="Z6" s="233"/>
      <c r="AA6" s="124"/>
      <c r="AB6" s="12"/>
    </row>
    <row r="7" spans="1:32" x14ac:dyDescent="0.2">
      <c r="A7" s="165"/>
      <c r="B7" s="165"/>
      <c r="C7" s="217"/>
      <c r="D7" s="217"/>
      <c r="E7" s="218"/>
      <c r="F7" s="218"/>
      <c r="G7" s="217"/>
      <c r="H7" s="217"/>
      <c r="I7" s="217"/>
      <c r="J7" s="217"/>
      <c r="K7" s="218"/>
      <c r="L7" s="218"/>
      <c r="M7" s="217"/>
      <c r="N7" s="217"/>
      <c r="O7" s="217"/>
      <c r="P7" s="217"/>
      <c r="Q7" s="218"/>
      <c r="R7" s="218"/>
      <c r="S7" s="217"/>
      <c r="T7" s="217"/>
      <c r="U7" s="217"/>
      <c r="V7" s="217"/>
      <c r="W7" s="218"/>
      <c r="X7" s="218"/>
      <c r="Y7" s="217"/>
      <c r="Z7" s="233"/>
      <c r="AA7" s="124"/>
      <c r="AB7" s="12"/>
    </row>
    <row r="8" spans="1:32" x14ac:dyDescent="0.2">
      <c r="A8" s="165" t="s">
        <v>43</v>
      </c>
      <c r="B8" s="165"/>
      <c r="C8" s="21">
        <v>49.2</v>
      </c>
      <c r="D8" s="21"/>
      <c r="E8" s="237"/>
      <c r="F8" s="237"/>
      <c r="G8" s="234"/>
      <c r="H8" s="234"/>
      <c r="I8" s="235">
        <v>142.25</v>
      </c>
      <c r="J8" s="236"/>
      <c r="K8" s="237"/>
      <c r="L8" s="237"/>
      <c r="M8" s="234"/>
      <c r="N8" s="234"/>
      <c r="O8" s="235">
        <v>231.9</v>
      </c>
      <c r="P8" s="236"/>
      <c r="Q8" s="237"/>
      <c r="R8" s="237"/>
      <c r="S8" s="234"/>
      <c r="T8" s="234"/>
      <c r="U8" s="235">
        <v>316.05</v>
      </c>
      <c r="V8" s="236"/>
      <c r="W8" s="237"/>
      <c r="X8" s="237"/>
      <c r="Y8" s="234"/>
      <c r="Z8" s="235"/>
      <c r="AA8" s="124"/>
      <c r="AB8" s="12"/>
    </row>
    <row r="9" spans="1:32" x14ac:dyDescent="0.2">
      <c r="A9" s="19">
        <v>1</v>
      </c>
      <c r="B9" s="20" t="s">
        <v>18</v>
      </c>
      <c r="C9" s="227">
        <v>50.22</v>
      </c>
      <c r="D9" s="227"/>
      <c r="E9" s="227">
        <f>C9-C8</f>
        <v>1.019999999999996</v>
      </c>
      <c r="F9" s="227"/>
      <c r="G9" s="227">
        <f>E9*0.59</f>
        <v>0.60179999999999767</v>
      </c>
      <c r="H9" s="227"/>
      <c r="I9" s="227">
        <v>143.47999999999999</v>
      </c>
      <c r="J9" s="227"/>
      <c r="K9" s="227">
        <f t="shared" ref="K9:K31" si="0">I9-I8</f>
        <v>1.2299999999999898</v>
      </c>
      <c r="L9" s="227"/>
      <c r="M9" s="227">
        <f t="shared" ref="M9:M31" si="1">K9*0.59</f>
        <v>0.72569999999999391</v>
      </c>
      <c r="N9" s="227"/>
      <c r="O9" s="227">
        <v>233.95</v>
      </c>
      <c r="P9" s="227"/>
      <c r="Q9" s="227">
        <f t="shared" ref="Q9:Q31" si="2">O9-O8</f>
        <v>2.0499999999999829</v>
      </c>
      <c r="R9" s="227"/>
      <c r="S9" s="227">
        <f t="shared" ref="S9:S31" si="3">Q9*0.59</f>
        <v>1.2094999999999898</v>
      </c>
      <c r="T9" s="227"/>
      <c r="U9" s="227">
        <v>318.14999999999998</v>
      </c>
      <c r="V9" s="227"/>
      <c r="W9" s="230">
        <f>U9-U8</f>
        <v>2.0999999999999659</v>
      </c>
      <c r="X9" s="231"/>
      <c r="Y9" s="227">
        <f t="shared" ref="Y9" si="4">W9*0.59</f>
        <v>1.2389999999999799</v>
      </c>
      <c r="Z9" s="230"/>
      <c r="AA9" s="124"/>
      <c r="AB9" s="12"/>
    </row>
    <row r="10" spans="1:32" x14ac:dyDescent="0.2">
      <c r="A10" s="19">
        <v>2</v>
      </c>
      <c r="B10" s="20" t="s">
        <v>21</v>
      </c>
      <c r="C10" s="227">
        <v>52.35</v>
      </c>
      <c r="D10" s="227"/>
      <c r="E10" s="227">
        <f t="shared" ref="E10:E31" si="5">C10-C9</f>
        <v>2.1300000000000026</v>
      </c>
      <c r="F10" s="227"/>
      <c r="G10" s="227">
        <f t="shared" ref="G10:G31" si="6">E10*0.59</f>
        <v>1.2567000000000015</v>
      </c>
      <c r="H10" s="227"/>
      <c r="I10" s="227">
        <v>144.77000000000001</v>
      </c>
      <c r="J10" s="227"/>
      <c r="K10" s="227">
        <f t="shared" si="0"/>
        <v>1.2900000000000205</v>
      </c>
      <c r="L10" s="227"/>
      <c r="M10" s="227">
        <f t="shared" si="1"/>
        <v>0.76110000000001199</v>
      </c>
      <c r="N10" s="227"/>
      <c r="O10" s="227">
        <v>235.13</v>
      </c>
      <c r="P10" s="227"/>
      <c r="Q10" s="227">
        <f t="shared" si="2"/>
        <v>1.1800000000000068</v>
      </c>
      <c r="R10" s="227"/>
      <c r="S10" s="227">
        <f t="shared" si="3"/>
        <v>0.69620000000000404</v>
      </c>
      <c r="T10" s="227"/>
      <c r="U10" s="227">
        <v>320.23</v>
      </c>
      <c r="V10" s="227"/>
      <c r="W10" s="230">
        <f t="shared" ref="W10:W31" si="7">U10-U9</f>
        <v>2.0800000000000409</v>
      </c>
      <c r="X10" s="231"/>
      <c r="Y10" s="227">
        <f t="shared" ref="Y10:Y31" si="8">W10*0.59</f>
        <v>1.227200000000024</v>
      </c>
      <c r="Z10" s="230"/>
      <c r="AA10" s="124"/>
      <c r="AB10" s="12"/>
    </row>
    <row r="11" spans="1:32" x14ac:dyDescent="0.2">
      <c r="A11" s="19">
        <v>3</v>
      </c>
      <c r="B11" s="20" t="s">
        <v>46</v>
      </c>
      <c r="C11" s="227">
        <v>56.18</v>
      </c>
      <c r="D11" s="227"/>
      <c r="E11" s="227">
        <f t="shared" si="5"/>
        <v>3.8299999999999983</v>
      </c>
      <c r="F11" s="227"/>
      <c r="G11" s="227">
        <f t="shared" si="6"/>
        <v>2.2596999999999987</v>
      </c>
      <c r="H11" s="227"/>
      <c r="I11" s="227">
        <v>149.57</v>
      </c>
      <c r="J11" s="227"/>
      <c r="K11" s="227">
        <f t="shared" si="0"/>
        <v>4.7999999999999829</v>
      </c>
      <c r="L11" s="227"/>
      <c r="M11" s="227">
        <f t="shared" si="1"/>
        <v>2.8319999999999896</v>
      </c>
      <c r="N11" s="227"/>
      <c r="O11" s="227">
        <v>240.68</v>
      </c>
      <c r="P11" s="227"/>
      <c r="Q11" s="227">
        <f t="shared" si="2"/>
        <v>5.5500000000000114</v>
      </c>
      <c r="R11" s="227"/>
      <c r="S11" s="227">
        <f t="shared" si="3"/>
        <v>3.2745000000000064</v>
      </c>
      <c r="T11" s="227"/>
      <c r="U11" s="227">
        <v>324.64999999999998</v>
      </c>
      <c r="V11" s="227"/>
      <c r="W11" s="230">
        <f t="shared" si="7"/>
        <v>4.4199999999999591</v>
      </c>
      <c r="X11" s="231"/>
      <c r="Y11" s="227">
        <f t="shared" si="8"/>
        <v>2.6077999999999757</v>
      </c>
      <c r="Z11" s="230"/>
      <c r="AA11" s="124"/>
      <c r="AB11" s="12"/>
    </row>
    <row r="12" spans="1:32" x14ac:dyDescent="0.2">
      <c r="A12" s="19">
        <v>4</v>
      </c>
      <c r="B12" s="20" t="s">
        <v>23</v>
      </c>
      <c r="C12" s="227">
        <v>60.68</v>
      </c>
      <c r="D12" s="227"/>
      <c r="E12" s="227">
        <f t="shared" si="5"/>
        <v>4.5</v>
      </c>
      <c r="F12" s="227"/>
      <c r="G12" s="227">
        <f t="shared" si="6"/>
        <v>2.6549999999999998</v>
      </c>
      <c r="H12" s="227"/>
      <c r="I12" s="227">
        <v>151</v>
      </c>
      <c r="J12" s="227"/>
      <c r="K12" s="227">
        <f t="shared" si="0"/>
        <v>1.4300000000000068</v>
      </c>
      <c r="L12" s="227"/>
      <c r="M12" s="227">
        <f t="shared" si="1"/>
        <v>0.843700000000004</v>
      </c>
      <c r="N12" s="227"/>
      <c r="O12" s="227">
        <v>241.97</v>
      </c>
      <c r="P12" s="227"/>
      <c r="Q12" s="227">
        <f t="shared" si="2"/>
        <v>1.289999999999992</v>
      </c>
      <c r="R12" s="227"/>
      <c r="S12" s="227">
        <f t="shared" si="3"/>
        <v>0.76109999999999522</v>
      </c>
      <c r="T12" s="227"/>
      <c r="U12" s="227">
        <v>325.89999999999998</v>
      </c>
      <c r="V12" s="227"/>
      <c r="W12" s="230">
        <f t="shared" si="7"/>
        <v>1.25</v>
      </c>
      <c r="X12" s="231"/>
      <c r="Y12" s="227">
        <f t="shared" si="8"/>
        <v>0.73749999999999993</v>
      </c>
      <c r="Z12" s="230"/>
      <c r="AA12" s="124"/>
      <c r="AB12" s="12"/>
    </row>
    <row r="13" spans="1:32" x14ac:dyDescent="0.2">
      <c r="A13" s="19">
        <v>5</v>
      </c>
      <c r="B13" s="20" t="s">
        <v>22</v>
      </c>
      <c r="C13" s="227">
        <v>61.6</v>
      </c>
      <c r="D13" s="227"/>
      <c r="E13" s="227">
        <f t="shared" si="5"/>
        <v>0.92000000000000171</v>
      </c>
      <c r="F13" s="227"/>
      <c r="G13" s="227">
        <f t="shared" si="6"/>
        <v>0.54280000000000095</v>
      </c>
      <c r="H13" s="227"/>
      <c r="I13" s="227">
        <v>155.1</v>
      </c>
      <c r="J13" s="227"/>
      <c r="K13" s="227">
        <f t="shared" si="0"/>
        <v>4.0999999999999943</v>
      </c>
      <c r="L13" s="227"/>
      <c r="M13" s="227">
        <f t="shared" si="1"/>
        <v>2.4189999999999965</v>
      </c>
      <c r="N13" s="227"/>
      <c r="O13" s="227">
        <v>245.97</v>
      </c>
      <c r="P13" s="227"/>
      <c r="Q13" s="227">
        <f t="shared" si="2"/>
        <v>4</v>
      </c>
      <c r="R13" s="227"/>
      <c r="S13" s="227">
        <f t="shared" si="3"/>
        <v>2.36</v>
      </c>
      <c r="T13" s="227"/>
      <c r="U13" s="227">
        <v>337.58</v>
      </c>
      <c r="V13" s="227"/>
      <c r="W13" s="230">
        <f t="shared" si="7"/>
        <v>11.680000000000007</v>
      </c>
      <c r="X13" s="231"/>
      <c r="Y13" s="227">
        <f t="shared" si="8"/>
        <v>6.891200000000004</v>
      </c>
      <c r="Z13" s="230"/>
      <c r="AA13" s="124"/>
      <c r="AB13" s="12"/>
    </row>
    <row r="14" spans="1:32" x14ac:dyDescent="0.2">
      <c r="A14" s="19">
        <v>6</v>
      </c>
      <c r="B14" s="20" t="s">
        <v>24</v>
      </c>
      <c r="C14" s="227">
        <v>72.83</v>
      </c>
      <c r="D14" s="227"/>
      <c r="E14" s="227">
        <f t="shared" si="5"/>
        <v>11.229999999999997</v>
      </c>
      <c r="F14" s="227"/>
      <c r="G14" s="227">
        <f t="shared" si="6"/>
        <v>6.6256999999999975</v>
      </c>
      <c r="H14" s="227"/>
      <c r="I14" s="227">
        <v>171.57</v>
      </c>
      <c r="J14" s="227"/>
      <c r="K14" s="227">
        <f t="shared" si="0"/>
        <v>16.47</v>
      </c>
      <c r="L14" s="227"/>
      <c r="M14" s="227">
        <f t="shared" si="1"/>
        <v>9.7172999999999981</v>
      </c>
      <c r="N14" s="227"/>
      <c r="O14" s="227">
        <v>252.1</v>
      </c>
      <c r="P14" s="227"/>
      <c r="Q14" s="227">
        <f t="shared" si="2"/>
        <v>6.1299999999999955</v>
      </c>
      <c r="R14" s="227"/>
      <c r="S14" s="227">
        <f t="shared" si="3"/>
        <v>3.6166999999999971</v>
      </c>
      <c r="T14" s="227"/>
      <c r="U14" s="227">
        <v>342.4</v>
      </c>
      <c r="V14" s="227"/>
      <c r="W14" s="230">
        <f t="shared" si="7"/>
        <v>4.8199999999999932</v>
      </c>
      <c r="X14" s="231"/>
      <c r="Y14" s="227">
        <f t="shared" si="8"/>
        <v>2.8437999999999959</v>
      </c>
      <c r="Z14" s="230"/>
      <c r="AA14" s="124"/>
      <c r="AB14" s="12"/>
    </row>
    <row r="15" spans="1:32" x14ac:dyDescent="0.2">
      <c r="A15" s="19">
        <v>7</v>
      </c>
      <c r="B15" s="20" t="s">
        <v>25</v>
      </c>
      <c r="C15" s="227">
        <v>75.42</v>
      </c>
      <c r="D15" s="227"/>
      <c r="E15" s="227">
        <f t="shared" si="5"/>
        <v>2.5900000000000034</v>
      </c>
      <c r="F15" s="227"/>
      <c r="G15" s="227">
        <f t="shared" si="6"/>
        <v>1.528100000000002</v>
      </c>
      <c r="H15" s="227"/>
      <c r="I15" s="227">
        <v>172.42</v>
      </c>
      <c r="J15" s="227"/>
      <c r="K15" s="227">
        <f t="shared" si="0"/>
        <v>0.84999999999999432</v>
      </c>
      <c r="L15" s="227"/>
      <c r="M15" s="227">
        <f t="shared" si="1"/>
        <v>0.50149999999999662</v>
      </c>
      <c r="N15" s="227"/>
      <c r="O15" s="227">
        <v>253.8</v>
      </c>
      <c r="P15" s="227"/>
      <c r="Q15" s="227">
        <f t="shared" si="2"/>
        <v>1.7000000000000171</v>
      </c>
      <c r="R15" s="227"/>
      <c r="S15" s="227">
        <f t="shared" si="3"/>
        <v>1.0030000000000101</v>
      </c>
      <c r="T15" s="227"/>
      <c r="U15" s="227">
        <v>343.93</v>
      </c>
      <c r="V15" s="227"/>
      <c r="W15" s="230">
        <f t="shared" si="7"/>
        <v>1.5300000000000296</v>
      </c>
      <c r="X15" s="231"/>
      <c r="Y15" s="227">
        <f t="shared" si="8"/>
        <v>0.90270000000001738</v>
      </c>
      <c r="Z15" s="230"/>
      <c r="AA15" s="124"/>
      <c r="AB15" s="12"/>
    </row>
    <row r="16" spans="1:32" x14ac:dyDescent="0.2">
      <c r="A16" s="19">
        <v>8</v>
      </c>
      <c r="B16" s="20" t="s">
        <v>26</v>
      </c>
      <c r="C16" s="227">
        <v>76.430000000000007</v>
      </c>
      <c r="D16" s="227"/>
      <c r="E16" s="227">
        <f t="shared" si="5"/>
        <v>1.0100000000000051</v>
      </c>
      <c r="F16" s="227"/>
      <c r="G16" s="227">
        <f t="shared" si="6"/>
        <v>0.59590000000000298</v>
      </c>
      <c r="H16" s="227"/>
      <c r="I16" s="227">
        <v>173.5</v>
      </c>
      <c r="J16" s="227"/>
      <c r="K16" s="227">
        <f t="shared" si="0"/>
        <v>1.0800000000000125</v>
      </c>
      <c r="L16" s="227"/>
      <c r="M16" s="227">
        <f t="shared" si="1"/>
        <v>0.63720000000000732</v>
      </c>
      <c r="N16" s="227"/>
      <c r="O16" s="227">
        <v>256.77</v>
      </c>
      <c r="P16" s="227"/>
      <c r="Q16" s="227">
        <f t="shared" si="2"/>
        <v>2.9699999999999704</v>
      </c>
      <c r="R16" s="227"/>
      <c r="S16" s="227">
        <f t="shared" si="3"/>
        <v>1.7522999999999824</v>
      </c>
      <c r="T16" s="227"/>
      <c r="U16" s="227">
        <v>345.33</v>
      </c>
      <c r="V16" s="227"/>
      <c r="W16" s="230">
        <f t="shared" si="7"/>
        <v>1.3999999999999773</v>
      </c>
      <c r="X16" s="231"/>
      <c r="Y16" s="227">
        <f t="shared" si="8"/>
        <v>0.82599999999998652</v>
      </c>
      <c r="Z16" s="230"/>
      <c r="AA16" s="124"/>
      <c r="AB16" s="12"/>
    </row>
    <row r="17" spans="1:28" x14ac:dyDescent="0.2">
      <c r="A17" s="19">
        <v>9</v>
      </c>
      <c r="B17" s="20" t="s">
        <v>27</v>
      </c>
      <c r="C17" s="227">
        <v>79.75</v>
      </c>
      <c r="D17" s="227"/>
      <c r="E17" s="227">
        <f t="shared" si="5"/>
        <v>3.3199999999999932</v>
      </c>
      <c r="F17" s="227"/>
      <c r="G17" s="227">
        <f t="shared" si="6"/>
        <v>1.9587999999999959</v>
      </c>
      <c r="H17" s="227"/>
      <c r="I17" s="227">
        <v>175.92</v>
      </c>
      <c r="J17" s="227"/>
      <c r="K17" s="227">
        <f t="shared" si="0"/>
        <v>2.4199999999999875</v>
      </c>
      <c r="L17" s="227"/>
      <c r="M17" s="227">
        <f t="shared" si="1"/>
        <v>1.4277999999999926</v>
      </c>
      <c r="N17" s="227"/>
      <c r="O17" s="227">
        <v>271.12</v>
      </c>
      <c r="P17" s="227"/>
      <c r="Q17" s="227">
        <f t="shared" si="2"/>
        <v>14.350000000000023</v>
      </c>
      <c r="R17" s="227"/>
      <c r="S17" s="227">
        <f t="shared" si="3"/>
        <v>8.4665000000000123</v>
      </c>
      <c r="T17" s="227"/>
      <c r="U17" s="227">
        <v>347.75</v>
      </c>
      <c r="V17" s="227"/>
      <c r="W17" s="230">
        <f t="shared" si="7"/>
        <v>2.4200000000000159</v>
      </c>
      <c r="X17" s="231"/>
      <c r="Y17" s="227">
        <f t="shared" si="8"/>
        <v>1.4278000000000093</v>
      </c>
      <c r="Z17" s="230"/>
      <c r="AA17" s="124"/>
      <c r="AB17" s="12"/>
    </row>
    <row r="18" spans="1:28" x14ac:dyDescent="0.2">
      <c r="A18" s="19">
        <v>10</v>
      </c>
      <c r="B18" s="20" t="s">
        <v>28</v>
      </c>
      <c r="C18" s="227">
        <v>80.58</v>
      </c>
      <c r="D18" s="227"/>
      <c r="E18" s="227">
        <f t="shared" si="5"/>
        <v>0.82999999999999829</v>
      </c>
      <c r="F18" s="227"/>
      <c r="G18" s="227">
        <f t="shared" si="6"/>
        <v>0.48969999999999897</v>
      </c>
      <c r="H18" s="227"/>
      <c r="I18" s="227">
        <v>176.65</v>
      </c>
      <c r="J18" s="227"/>
      <c r="K18" s="227">
        <f t="shared" si="0"/>
        <v>0.73000000000001819</v>
      </c>
      <c r="L18" s="227"/>
      <c r="M18" s="227">
        <f t="shared" si="1"/>
        <v>0.43070000000001069</v>
      </c>
      <c r="N18" s="227"/>
      <c r="O18" s="227">
        <v>271.77999999999997</v>
      </c>
      <c r="P18" s="227"/>
      <c r="Q18" s="227">
        <f t="shared" si="2"/>
        <v>0.65999999999996817</v>
      </c>
      <c r="R18" s="227"/>
      <c r="S18" s="227">
        <f t="shared" si="3"/>
        <v>0.38939999999998121</v>
      </c>
      <c r="T18" s="227"/>
      <c r="U18" s="227">
        <v>349.43</v>
      </c>
      <c r="V18" s="227"/>
      <c r="W18" s="230">
        <f t="shared" si="7"/>
        <v>1.6800000000000068</v>
      </c>
      <c r="X18" s="231"/>
      <c r="Y18" s="227">
        <f t="shared" si="8"/>
        <v>0.99120000000000397</v>
      </c>
      <c r="Z18" s="230"/>
      <c r="AA18" s="124"/>
      <c r="AB18" s="12"/>
    </row>
    <row r="19" spans="1:28" x14ac:dyDescent="0.2">
      <c r="A19" s="19">
        <v>11</v>
      </c>
      <c r="B19" s="20" t="s">
        <v>29</v>
      </c>
      <c r="C19" s="227">
        <v>82.15</v>
      </c>
      <c r="D19" s="227"/>
      <c r="E19" s="227">
        <f t="shared" si="5"/>
        <v>1.5700000000000074</v>
      </c>
      <c r="F19" s="227"/>
      <c r="G19" s="227">
        <f t="shared" si="6"/>
        <v>0.92630000000000434</v>
      </c>
      <c r="H19" s="227"/>
      <c r="I19" s="227">
        <v>177.7</v>
      </c>
      <c r="J19" s="227"/>
      <c r="K19" s="227">
        <f t="shared" si="0"/>
        <v>1.0499999999999829</v>
      </c>
      <c r="L19" s="227"/>
      <c r="M19" s="227">
        <f t="shared" si="1"/>
        <v>0.61949999999998995</v>
      </c>
      <c r="N19" s="227"/>
      <c r="O19" s="227">
        <v>279.77</v>
      </c>
      <c r="P19" s="227"/>
      <c r="Q19" s="227">
        <f t="shared" si="2"/>
        <v>7.9900000000000091</v>
      </c>
      <c r="R19" s="227"/>
      <c r="S19" s="227">
        <f t="shared" si="3"/>
        <v>4.7141000000000055</v>
      </c>
      <c r="T19" s="227"/>
      <c r="U19" s="227">
        <v>350.42</v>
      </c>
      <c r="V19" s="227"/>
      <c r="W19" s="230">
        <f t="shared" si="7"/>
        <v>0.99000000000000909</v>
      </c>
      <c r="X19" s="231"/>
      <c r="Y19" s="227">
        <f t="shared" si="8"/>
        <v>0.58410000000000528</v>
      </c>
      <c r="Z19" s="230"/>
      <c r="AA19" s="124"/>
      <c r="AB19" s="12"/>
    </row>
    <row r="20" spans="1:28" x14ac:dyDescent="0.2">
      <c r="A20" s="19">
        <v>12</v>
      </c>
      <c r="B20" s="20" t="s">
        <v>30</v>
      </c>
      <c r="C20" s="227">
        <v>83.67</v>
      </c>
      <c r="D20" s="227"/>
      <c r="E20" s="227">
        <f t="shared" si="5"/>
        <v>1.519999999999996</v>
      </c>
      <c r="F20" s="227"/>
      <c r="G20" s="227">
        <f t="shared" si="6"/>
        <v>0.8967999999999976</v>
      </c>
      <c r="H20" s="227"/>
      <c r="I20" s="227">
        <v>181.58</v>
      </c>
      <c r="J20" s="227"/>
      <c r="K20" s="227">
        <f t="shared" si="0"/>
        <v>3.8800000000000239</v>
      </c>
      <c r="L20" s="227"/>
      <c r="M20" s="227">
        <f t="shared" si="1"/>
        <v>2.2892000000000139</v>
      </c>
      <c r="N20" s="227"/>
      <c r="O20" s="227">
        <v>283.07</v>
      </c>
      <c r="P20" s="227"/>
      <c r="Q20" s="227">
        <f t="shared" si="2"/>
        <v>3.3000000000000114</v>
      </c>
      <c r="R20" s="227"/>
      <c r="S20" s="227">
        <f t="shared" si="3"/>
        <v>1.9470000000000065</v>
      </c>
      <c r="T20" s="227"/>
      <c r="U20" s="227">
        <v>354.38</v>
      </c>
      <c r="V20" s="227"/>
      <c r="W20" s="230">
        <f t="shared" si="7"/>
        <v>3.9599999999999795</v>
      </c>
      <c r="X20" s="231"/>
      <c r="Y20" s="227">
        <f t="shared" si="8"/>
        <v>2.3363999999999878</v>
      </c>
      <c r="Z20" s="230"/>
      <c r="AA20" s="124"/>
      <c r="AB20" s="12"/>
    </row>
    <row r="21" spans="1:28" x14ac:dyDescent="0.2">
      <c r="A21" s="19">
        <v>13</v>
      </c>
      <c r="B21" s="20" t="s">
        <v>31</v>
      </c>
      <c r="C21" s="227">
        <v>85.62</v>
      </c>
      <c r="D21" s="227"/>
      <c r="E21" s="227">
        <f t="shared" si="5"/>
        <v>1.9500000000000028</v>
      </c>
      <c r="F21" s="227"/>
      <c r="G21" s="227">
        <f t="shared" si="6"/>
        <v>1.1505000000000016</v>
      </c>
      <c r="H21" s="227"/>
      <c r="I21" s="227">
        <v>182.45</v>
      </c>
      <c r="J21" s="227"/>
      <c r="K21" s="227">
        <f t="shared" si="0"/>
        <v>0.86999999999997613</v>
      </c>
      <c r="L21" s="227"/>
      <c r="M21" s="227">
        <f t="shared" si="1"/>
        <v>0.51329999999998588</v>
      </c>
      <c r="N21" s="227"/>
      <c r="O21" s="227">
        <v>283.83</v>
      </c>
      <c r="P21" s="227"/>
      <c r="Q21" s="227">
        <f t="shared" si="2"/>
        <v>0.75999999999999091</v>
      </c>
      <c r="R21" s="227"/>
      <c r="S21" s="227">
        <f t="shared" si="3"/>
        <v>0.44839999999999464</v>
      </c>
      <c r="T21" s="227"/>
      <c r="U21" s="227">
        <v>355.00700000000001</v>
      </c>
      <c r="V21" s="227"/>
      <c r="W21" s="230">
        <f t="shared" si="7"/>
        <v>0.62700000000000955</v>
      </c>
      <c r="X21" s="231"/>
      <c r="Y21" s="227">
        <f t="shared" si="8"/>
        <v>0.36993000000000559</v>
      </c>
      <c r="Z21" s="230"/>
      <c r="AA21" s="124"/>
      <c r="AB21" s="12"/>
    </row>
    <row r="22" spans="1:28" x14ac:dyDescent="0.2">
      <c r="A22" s="19">
        <v>14</v>
      </c>
      <c r="B22" s="20" t="s">
        <v>29</v>
      </c>
      <c r="C22" s="227">
        <v>87.35</v>
      </c>
      <c r="D22" s="227"/>
      <c r="E22" s="227">
        <f t="shared" si="5"/>
        <v>1.7299999999999898</v>
      </c>
      <c r="F22" s="227"/>
      <c r="G22" s="227">
        <f t="shared" si="6"/>
        <v>1.0206999999999939</v>
      </c>
      <c r="H22" s="227"/>
      <c r="I22" s="227">
        <v>183.67</v>
      </c>
      <c r="J22" s="227"/>
      <c r="K22" s="227">
        <f t="shared" si="0"/>
        <v>1.2199999999999989</v>
      </c>
      <c r="L22" s="227"/>
      <c r="M22" s="227">
        <f t="shared" si="1"/>
        <v>0.71979999999999933</v>
      </c>
      <c r="N22" s="227"/>
      <c r="O22" s="227">
        <v>284.77999999999997</v>
      </c>
      <c r="P22" s="227"/>
      <c r="Q22" s="227">
        <f t="shared" si="2"/>
        <v>0.94999999999998863</v>
      </c>
      <c r="R22" s="227"/>
      <c r="S22" s="227">
        <f t="shared" si="3"/>
        <v>0.56049999999999323</v>
      </c>
      <c r="T22" s="227"/>
      <c r="U22" s="227">
        <v>356.23</v>
      </c>
      <c r="V22" s="227"/>
      <c r="W22" s="230">
        <f t="shared" si="7"/>
        <v>1.2230000000000132</v>
      </c>
      <c r="X22" s="231"/>
      <c r="Y22" s="227">
        <f t="shared" si="8"/>
        <v>0.72157000000000771</v>
      </c>
      <c r="Z22" s="230"/>
      <c r="AA22" s="124"/>
      <c r="AB22" s="12"/>
    </row>
    <row r="23" spans="1:28" x14ac:dyDescent="0.2">
      <c r="A23" s="19">
        <v>15</v>
      </c>
      <c r="B23" s="20" t="s">
        <v>32</v>
      </c>
      <c r="C23" s="227">
        <v>89.38</v>
      </c>
      <c r="D23" s="227"/>
      <c r="E23" s="227">
        <f t="shared" si="5"/>
        <v>2.0300000000000011</v>
      </c>
      <c r="F23" s="227"/>
      <c r="G23" s="227">
        <f t="shared" si="6"/>
        <v>1.1977000000000007</v>
      </c>
      <c r="H23" s="227"/>
      <c r="I23" s="227">
        <v>184.68</v>
      </c>
      <c r="J23" s="227"/>
      <c r="K23" s="227">
        <f t="shared" si="0"/>
        <v>1.0100000000000193</v>
      </c>
      <c r="L23" s="227"/>
      <c r="M23" s="227">
        <f t="shared" si="1"/>
        <v>0.59590000000001142</v>
      </c>
      <c r="N23" s="227"/>
      <c r="O23" s="227">
        <v>286.42</v>
      </c>
      <c r="P23" s="227"/>
      <c r="Q23" s="227">
        <f t="shared" si="2"/>
        <v>1.6400000000000432</v>
      </c>
      <c r="R23" s="227"/>
      <c r="S23" s="227">
        <f t="shared" si="3"/>
        <v>0.96760000000002544</v>
      </c>
      <c r="T23" s="227"/>
      <c r="U23" s="227">
        <v>359.58</v>
      </c>
      <c r="V23" s="227"/>
      <c r="W23" s="230">
        <f t="shared" si="7"/>
        <v>3.3499999999999659</v>
      </c>
      <c r="X23" s="231"/>
      <c r="Y23" s="227">
        <f t="shared" si="8"/>
        <v>1.9764999999999797</v>
      </c>
      <c r="Z23" s="230"/>
      <c r="AA23" s="124"/>
      <c r="AB23" s="12"/>
    </row>
    <row r="24" spans="1:28" x14ac:dyDescent="0.2">
      <c r="A24" s="19">
        <v>16</v>
      </c>
      <c r="B24" s="20" t="s">
        <v>33</v>
      </c>
      <c r="C24" s="227">
        <v>124.03</v>
      </c>
      <c r="D24" s="227"/>
      <c r="E24" s="227">
        <f t="shared" si="5"/>
        <v>34.650000000000006</v>
      </c>
      <c r="F24" s="227"/>
      <c r="G24" s="227">
        <f t="shared" si="6"/>
        <v>20.443500000000004</v>
      </c>
      <c r="H24" s="227"/>
      <c r="I24" s="227">
        <v>190.75</v>
      </c>
      <c r="J24" s="227"/>
      <c r="K24" s="227">
        <f t="shared" si="0"/>
        <v>6.0699999999999932</v>
      </c>
      <c r="L24" s="227"/>
      <c r="M24" s="227">
        <f t="shared" si="1"/>
        <v>3.5812999999999957</v>
      </c>
      <c r="N24" s="227"/>
      <c r="O24" s="227">
        <v>300.25</v>
      </c>
      <c r="P24" s="227"/>
      <c r="Q24" s="227">
        <f t="shared" si="2"/>
        <v>13.829999999999984</v>
      </c>
      <c r="R24" s="227"/>
      <c r="S24" s="227">
        <f t="shared" si="3"/>
        <v>8.1596999999999902</v>
      </c>
      <c r="T24" s="227"/>
      <c r="U24" s="227">
        <v>361.78</v>
      </c>
      <c r="V24" s="227"/>
      <c r="W24" s="230">
        <f t="shared" si="7"/>
        <v>2.1999999999999886</v>
      </c>
      <c r="X24" s="231"/>
      <c r="Y24" s="227">
        <f t="shared" si="8"/>
        <v>1.2979999999999932</v>
      </c>
      <c r="Z24" s="230"/>
      <c r="AA24" s="124"/>
      <c r="AB24" s="12"/>
    </row>
    <row r="25" spans="1:28" x14ac:dyDescent="0.2">
      <c r="A25" s="19">
        <v>17</v>
      </c>
      <c r="B25" s="20" t="s">
        <v>34</v>
      </c>
      <c r="C25" s="227">
        <v>125.27</v>
      </c>
      <c r="D25" s="227"/>
      <c r="E25" s="227">
        <f t="shared" si="5"/>
        <v>1.2399999999999949</v>
      </c>
      <c r="F25" s="227"/>
      <c r="G25" s="227">
        <f t="shared" si="6"/>
        <v>0.73159999999999692</v>
      </c>
      <c r="H25" s="227"/>
      <c r="I25" s="227">
        <v>191.8</v>
      </c>
      <c r="J25" s="227"/>
      <c r="K25" s="227">
        <f t="shared" si="0"/>
        <v>1.0500000000000114</v>
      </c>
      <c r="L25" s="227"/>
      <c r="M25" s="227">
        <f t="shared" si="1"/>
        <v>0.61950000000000671</v>
      </c>
      <c r="N25" s="227"/>
      <c r="O25" s="227">
        <v>301.45</v>
      </c>
      <c r="P25" s="227"/>
      <c r="Q25" s="227">
        <f t="shared" si="2"/>
        <v>1.1999999999999886</v>
      </c>
      <c r="R25" s="227"/>
      <c r="S25" s="227">
        <f t="shared" si="3"/>
        <v>0.7079999999999933</v>
      </c>
      <c r="T25" s="227"/>
      <c r="U25" s="227">
        <v>364.22</v>
      </c>
      <c r="V25" s="227"/>
      <c r="W25" s="230">
        <f t="shared" si="7"/>
        <v>2.4400000000000546</v>
      </c>
      <c r="X25" s="231"/>
      <c r="Y25" s="227">
        <f t="shared" si="8"/>
        <v>1.4396000000000322</v>
      </c>
      <c r="Z25" s="230"/>
      <c r="AA25" s="124"/>
      <c r="AB25" s="12"/>
    </row>
    <row r="26" spans="1:28" x14ac:dyDescent="0.2">
      <c r="A26" s="19">
        <v>18</v>
      </c>
      <c r="B26" s="20" t="s">
        <v>19</v>
      </c>
      <c r="C26" s="227">
        <v>126.72</v>
      </c>
      <c r="D26" s="227"/>
      <c r="E26" s="227">
        <f t="shared" si="5"/>
        <v>1.4500000000000028</v>
      </c>
      <c r="F26" s="227"/>
      <c r="G26" s="227">
        <f t="shared" si="6"/>
        <v>0.85550000000000159</v>
      </c>
      <c r="H26" s="227"/>
      <c r="I26" s="227">
        <v>193.83</v>
      </c>
      <c r="J26" s="227"/>
      <c r="K26" s="227">
        <f t="shared" si="0"/>
        <v>2.0300000000000011</v>
      </c>
      <c r="L26" s="227"/>
      <c r="M26" s="227">
        <f t="shared" si="1"/>
        <v>1.1977000000000007</v>
      </c>
      <c r="N26" s="227"/>
      <c r="O26" s="227">
        <v>302.52</v>
      </c>
      <c r="P26" s="227"/>
      <c r="Q26" s="227">
        <f t="shared" si="2"/>
        <v>1.0699999999999932</v>
      </c>
      <c r="R26" s="227"/>
      <c r="S26" s="227">
        <f t="shared" si="3"/>
        <v>0.63129999999999598</v>
      </c>
      <c r="T26" s="227"/>
      <c r="U26" s="227">
        <v>365.97</v>
      </c>
      <c r="V26" s="227"/>
      <c r="W26" s="230">
        <f t="shared" si="7"/>
        <v>1.75</v>
      </c>
      <c r="X26" s="231"/>
      <c r="Y26" s="227">
        <f t="shared" si="8"/>
        <v>1.0325</v>
      </c>
      <c r="Z26" s="230"/>
      <c r="AA26" s="124"/>
      <c r="AB26" s="12"/>
    </row>
    <row r="27" spans="1:28" x14ac:dyDescent="0.2">
      <c r="A27" s="19">
        <v>19</v>
      </c>
      <c r="B27" s="20" t="s">
        <v>44</v>
      </c>
      <c r="C27" s="227">
        <v>130.37</v>
      </c>
      <c r="D27" s="227"/>
      <c r="E27" s="227">
        <f>C27-C26</f>
        <v>3.6500000000000057</v>
      </c>
      <c r="F27" s="227"/>
      <c r="G27" s="227">
        <f t="shared" si="6"/>
        <v>2.1535000000000033</v>
      </c>
      <c r="H27" s="227"/>
      <c r="I27" s="227">
        <v>220.75</v>
      </c>
      <c r="J27" s="227"/>
      <c r="K27" s="227">
        <f t="shared" si="0"/>
        <v>26.919999999999987</v>
      </c>
      <c r="L27" s="227"/>
      <c r="M27" s="227">
        <f t="shared" si="1"/>
        <v>15.882799999999992</v>
      </c>
      <c r="N27" s="227"/>
      <c r="O27" s="227">
        <v>302.52</v>
      </c>
      <c r="P27" s="227"/>
      <c r="Q27" s="227">
        <f t="shared" si="2"/>
        <v>0</v>
      </c>
      <c r="R27" s="227"/>
      <c r="S27" s="227">
        <f t="shared" si="3"/>
        <v>0</v>
      </c>
      <c r="T27" s="227"/>
      <c r="U27" s="227">
        <v>378.78</v>
      </c>
      <c r="V27" s="227"/>
      <c r="W27" s="230">
        <f t="shared" si="7"/>
        <v>12.809999999999945</v>
      </c>
      <c r="X27" s="231"/>
      <c r="Y27" s="227">
        <f t="shared" si="8"/>
        <v>7.5578999999999672</v>
      </c>
      <c r="Z27" s="230"/>
      <c r="AA27" s="124"/>
      <c r="AB27" s="12"/>
    </row>
    <row r="28" spans="1:28" x14ac:dyDescent="0.2">
      <c r="A28" s="19">
        <v>20</v>
      </c>
      <c r="B28" s="20" t="s">
        <v>35</v>
      </c>
      <c r="C28" s="227">
        <v>134.15</v>
      </c>
      <c r="D28" s="227"/>
      <c r="E28" s="227">
        <f t="shared" si="5"/>
        <v>3.7800000000000011</v>
      </c>
      <c r="F28" s="227"/>
      <c r="G28" s="227">
        <f t="shared" si="6"/>
        <v>2.2302000000000004</v>
      </c>
      <c r="H28" s="227"/>
      <c r="I28" s="227">
        <v>222.33</v>
      </c>
      <c r="J28" s="227"/>
      <c r="K28" s="227">
        <f t="shared" si="0"/>
        <v>1.5800000000000125</v>
      </c>
      <c r="L28" s="227"/>
      <c r="M28" s="227">
        <f t="shared" si="1"/>
        <v>0.93220000000000736</v>
      </c>
      <c r="N28" s="227"/>
      <c r="O28" s="227">
        <v>303.8</v>
      </c>
      <c r="P28" s="227"/>
      <c r="Q28" s="227">
        <f t="shared" si="2"/>
        <v>1.2800000000000296</v>
      </c>
      <c r="R28" s="227"/>
      <c r="S28" s="227">
        <f t="shared" si="3"/>
        <v>0.75520000000001741</v>
      </c>
      <c r="T28" s="227"/>
      <c r="U28" s="227">
        <v>381.1</v>
      </c>
      <c r="V28" s="227"/>
      <c r="W28" s="230">
        <f t="shared" si="7"/>
        <v>2.32000000000005</v>
      </c>
      <c r="X28" s="231"/>
      <c r="Y28" s="227">
        <f t="shared" si="8"/>
        <v>1.3688000000000295</v>
      </c>
      <c r="Z28" s="230"/>
      <c r="AA28" s="124"/>
      <c r="AB28" s="12"/>
    </row>
    <row r="29" spans="1:28" x14ac:dyDescent="0.2">
      <c r="A29" s="19">
        <v>21</v>
      </c>
      <c r="B29" s="20" t="s">
        <v>36</v>
      </c>
      <c r="C29" s="227">
        <v>138.72999999999999</v>
      </c>
      <c r="D29" s="227"/>
      <c r="E29" s="227">
        <f t="shared" si="5"/>
        <v>4.5799999999999841</v>
      </c>
      <c r="F29" s="227"/>
      <c r="G29" s="227">
        <f t="shared" si="6"/>
        <v>2.7021999999999906</v>
      </c>
      <c r="H29" s="227"/>
      <c r="I29" s="227">
        <v>225.9</v>
      </c>
      <c r="J29" s="227"/>
      <c r="K29" s="227">
        <f t="shared" si="0"/>
        <v>3.5699999999999932</v>
      </c>
      <c r="L29" s="227"/>
      <c r="M29" s="227">
        <f t="shared" si="1"/>
        <v>2.1062999999999961</v>
      </c>
      <c r="N29" s="227"/>
      <c r="O29" s="227">
        <v>307.45</v>
      </c>
      <c r="P29" s="227"/>
      <c r="Q29" s="227">
        <f t="shared" si="2"/>
        <v>3.6499999999999773</v>
      </c>
      <c r="R29" s="227"/>
      <c r="S29" s="227">
        <f t="shared" si="3"/>
        <v>2.1534999999999864</v>
      </c>
      <c r="T29" s="227"/>
      <c r="U29" s="227">
        <v>384.65</v>
      </c>
      <c r="V29" s="227"/>
      <c r="W29" s="230">
        <f t="shared" si="7"/>
        <v>3.5499999999999545</v>
      </c>
      <c r="X29" s="231"/>
      <c r="Y29" s="227">
        <f t="shared" si="8"/>
        <v>2.0944999999999729</v>
      </c>
      <c r="Z29" s="230"/>
      <c r="AA29" s="124"/>
      <c r="AB29" s="12"/>
    </row>
    <row r="30" spans="1:28" x14ac:dyDescent="0.2">
      <c r="A30" s="19">
        <v>22</v>
      </c>
      <c r="B30" s="20" t="s">
        <v>20</v>
      </c>
      <c r="C30" s="227">
        <v>141.03</v>
      </c>
      <c r="D30" s="227"/>
      <c r="E30" s="227">
        <f t="shared" si="5"/>
        <v>2.3000000000000114</v>
      </c>
      <c r="F30" s="227"/>
      <c r="G30" s="227">
        <f t="shared" si="6"/>
        <v>1.3570000000000066</v>
      </c>
      <c r="H30" s="227"/>
      <c r="I30" s="227">
        <v>230.33</v>
      </c>
      <c r="J30" s="227"/>
      <c r="K30" s="227">
        <f t="shared" si="0"/>
        <v>4.4300000000000068</v>
      </c>
      <c r="L30" s="227"/>
      <c r="M30" s="227">
        <f t="shared" si="1"/>
        <v>2.6137000000000037</v>
      </c>
      <c r="N30" s="227"/>
      <c r="O30" s="227">
        <v>310.05</v>
      </c>
      <c r="P30" s="227"/>
      <c r="Q30" s="227">
        <f t="shared" si="2"/>
        <v>2.6000000000000227</v>
      </c>
      <c r="R30" s="227"/>
      <c r="S30" s="227">
        <f>Q30*0.59</f>
        <v>1.5340000000000134</v>
      </c>
      <c r="T30" s="227"/>
      <c r="U30" s="227">
        <v>385.3</v>
      </c>
      <c r="V30" s="227"/>
      <c r="W30" s="230">
        <f t="shared" si="7"/>
        <v>0.65000000000003411</v>
      </c>
      <c r="X30" s="231"/>
      <c r="Y30" s="227">
        <f t="shared" si="8"/>
        <v>0.3835000000000201</v>
      </c>
      <c r="Z30" s="230"/>
      <c r="AA30" s="124"/>
      <c r="AB30" s="12"/>
    </row>
    <row r="31" spans="1:28" x14ac:dyDescent="0.2">
      <c r="A31" s="19">
        <v>23</v>
      </c>
      <c r="B31" s="20" t="s">
        <v>45</v>
      </c>
      <c r="C31" s="227">
        <v>142.25</v>
      </c>
      <c r="D31" s="227"/>
      <c r="E31" s="227">
        <f t="shared" si="5"/>
        <v>1.2199999999999989</v>
      </c>
      <c r="F31" s="227"/>
      <c r="G31" s="227">
        <f t="shared" si="6"/>
        <v>0.71979999999999933</v>
      </c>
      <c r="H31" s="227"/>
      <c r="I31" s="227">
        <v>231.9</v>
      </c>
      <c r="J31" s="227"/>
      <c r="K31" s="227">
        <f t="shared" si="0"/>
        <v>1.5699999999999932</v>
      </c>
      <c r="L31" s="227"/>
      <c r="M31" s="227">
        <f t="shared" si="1"/>
        <v>0.9262999999999959</v>
      </c>
      <c r="N31" s="227"/>
      <c r="O31" s="227">
        <v>316.05</v>
      </c>
      <c r="P31" s="227"/>
      <c r="Q31" s="227">
        <f t="shared" si="2"/>
        <v>6</v>
      </c>
      <c r="R31" s="227"/>
      <c r="S31" s="227">
        <f t="shared" si="3"/>
        <v>3.54</v>
      </c>
      <c r="T31" s="227"/>
      <c r="U31" s="227">
        <v>388.53</v>
      </c>
      <c r="V31" s="227"/>
      <c r="W31" s="230">
        <f t="shared" si="7"/>
        <v>3.2299999999999613</v>
      </c>
      <c r="X31" s="231"/>
      <c r="Y31" s="227">
        <f t="shared" si="8"/>
        <v>1.9056999999999771</v>
      </c>
      <c r="Z31" s="230"/>
      <c r="AA31" s="124"/>
      <c r="AB31" s="12"/>
    </row>
    <row r="32" spans="1:28" x14ac:dyDescent="0.2">
      <c r="A32" s="228" t="s">
        <v>52</v>
      </c>
      <c r="B32" s="229"/>
      <c r="C32" s="20"/>
      <c r="D32" s="20"/>
      <c r="E32" s="227"/>
      <c r="F32" s="227"/>
      <c r="G32" s="165">
        <f>SUM(G9:H31)</f>
        <v>54.899499999999996</v>
      </c>
      <c r="H32" s="165"/>
      <c r="I32" s="165"/>
      <c r="J32" s="165"/>
      <c r="K32" s="165"/>
      <c r="L32" s="165"/>
      <c r="M32" s="165">
        <f>SUM(M9:N31)</f>
        <v>52.893500000000003</v>
      </c>
      <c r="N32" s="165"/>
      <c r="O32" s="165"/>
      <c r="P32" s="165"/>
      <c r="Q32" s="165"/>
      <c r="R32" s="165"/>
      <c r="S32" s="165">
        <f>SUM(S9:S31)</f>
        <v>49.648499999999999</v>
      </c>
      <c r="T32" s="165"/>
      <c r="U32" s="165"/>
      <c r="V32" s="165"/>
      <c r="W32" s="165"/>
      <c r="X32" s="165"/>
      <c r="Y32" s="165">
        <f>SUM(Y9:Z31)</f>
        <v>42.763199999999969</v>
      </c>
      <c r="Z32" s="240"/>
      <c r="AA32" s="124"/>
      <c r="AB32" s="12"/>
    </row>
    <row r="33" spans="1:28" x14ac:dyDescent="0.2">
      <c r="A33" s="238" t="s">
        <v>86</v>
      </c>
      <c r="B33" s="239"/>
      <c r="C33" s="20"/>
      <c r="D33" s="20"/>
      <c r="E33" s="227"/>
      <c r="F33" s="227"/>
      <c r="G33" s="227">
        <f>G32-G29-G27-G24</f>
        <v>29.600300000000001</v>
      </c>
      <c r="H33" s="227"/>
      <c r="I33" s="227"/>
      <c r="J33" s="227"/>
      <c r="K33" s="227"/>
      <c r="L33" s="227"/>
      <c r="M33" s="227">
        <f>M32-M29-M27-M24</f>
        <v>31.323100000000014</v>
      </c>
      <c r="N33" s="227"/>
      <c r="O33" s="227"/>
      <c r="P33" s="227"/>
      <c r="Q33" s="227"/>
      <c r="R33" s="227"/>
      <c r="S33" s="227">
        <f>S32-S29-S27-S24</f>
        <v>39.335300000000018</v>
      </c>
      <c r="T33" s="227"/>
      <c r="U33" s="227"/>
      <c r="V33" s="227"/>
      <c r="W33" s="227"/>
      <c r="X33" s="227"/>
      <c r="Y33" s="227">
        <f>Y32-Y29-Y27-Y24</f>
        <v>31.812800000000031</v>
      </c>
      <c r="Z33" s="230"/>
      <c r="AA33" s="124"/>
      <c r="AB33" s="12"/>
    </row>
    <row r="34" spans="1:28" x14ac:dyDescent="0.2">
      <c r="A34" s="39"/>
      <c r="B34" s="12"/>
      <c r="C34" s="12"/>
      <c r="D34" s="12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</row>
    <row r="35" spans="1:28" x14ac:dyDescent="0.2">
      <c r="A35" s="39"/>
      <c r="B35" s="127" t="s">
        <v>132</v>
      </c>
      <c r="C35" s="192" t="s">
        <v>135</v>
      </c>
      <c r="D35" s="192"/>
      <c r="E35" s="192"/>
      <c r="F35" s="192"/>
      <c r="G35" s="192"/>
      <c r="H35" s="192"/>
      <c r="I35" s="192"/>
      <c r="J35" s="192"/>
      <c r="K35" s="192"/>
      <c r="L35" s="61"/>
      <c r="M35" s="141"/>
      <c r="N35" s="141"/>
      <c r="O35" s="141"/>
      <c r="P35" s="141"/>
      <c r="Q35" s="192" t="s">
        <v>137</v>
      </c>
      <c r="R35" s="192"/>
      <c r="S35" s="192"/>
      <c r="T35" s="192"/>
      <c r="U35" s="192"/>
      <c r="V35" s="192"/>
      <c r="W35" s="192"/>
      <c r="X35" s="192"/>
      <c r="Y35" s="192"/>
      <c r="Z35" s="61"/>
    </row>
    <row r="36" spans="1:28" x14ac:dyDescent="0.2">
      <c r="B36" t="s">
        <v>133</v>
      </c>
      <c r="C36" s="193" t="s">
        <v>136</v>
      </c>
      <c r="D36" s="193"/>
      <c r="E36" s="193"/>
      <c r="F36" s="193"/>
      <c r="G36" s="193"/>
      <c r="H36" s="193"/>
      <c r="I36" s="193"/>
      <c r="J36" s="193"/>
      <c r="K36" s="193"/>
      <c r="L36" s="61"/>
      <c r="Q36" s="193" t="s">
        <v>138</v>
      </c>
      <c r="R36" s="193"/>
      <c r="S36" s="193"/>
      <c r="T36" s="193"/>
      <c r="U36" s="193"/>
      <c r="V36" s="193"/>
      <c r="W36" s="193"/>
      <c r="X36" s="193"/>
      <c r="Y36" s="193"/>
      <c r="Z36" s="61"/>
    </row>
    <row r="37" spans="1:28" x14ac:dyDescent="0.2">
      <c r="B37" t="s">
        <v>134</v>
      </c>
    </row>
  </sheetData>
  <mergeCells count="358">
    <mergeCell ref="A33:B33"/>
    <mergeCell ref="AE4:AF4"/>
    <mergeCell ref="Y32:Z32"/>
    <mergeCell ref="Y33:Z33"/>
    <mergeCell ref="Y34:Z34"/>
    <mergeCell ref="AE3:AF3"/>
    <mergeCell ref="AA4:AB4"/>
    <mergeCell ref="AC4:AD4"/>
    <mergeCell ref="AA3:AB3"/>
    <mergeCell ref="AC3:AD3"/>
    <mergeCell ref="O8:P8"/>
    <mergeCell ref="U8:V8"/>
    <mergeCell ref="Y12:Z12"/>
    <mergeCell ref="Y13:Z13"/>
    <mergeCell ref="Y14:Z14"/>
    <mergeCell ref="Y9:Z9"/>
    <mergeCell ref="Y10:Z10"/>
    <mergeCell ref="Y11:Z11"/>
    <mergeCell ref="U12:V12"/>
    <mergeCell ref="W12:X12"/>
    <mergeCell ref="Y24:Z24"/>
    <mergeCell ref="Y25:Z25"/>
    <mergeCell ref="Y26:Z26"/>
    <mergeCell ref="Y21:Z21"/>
    <mergeCell ref="Y22:Z22"/>
    <mergeCell ref="Y23:Z23"/>
    <mergeCell ref="Y29:Z29"/>
    <mergeCell ref="Y30:Z30"/>
    <mergeCell ref="Y31:Z31"/>
    <mergeCell ref="Y27:Z27"/>
    <mergeCell ref="Y28:Z28"/>
    <mergeCell ref="Y18:Z18"/>
    <mergeCell ref="Y19:Z19"/>
    <mergeCell ref="Y20:Z20"/>
    <mergeCell ref="Y15:Z15"/>
    <mergeCell ref="Y16:Z16"/>
    <mergeCell ref="Y17:Z17"/>
    <mergeCell ref="M8:N8"/>
    <mergeCell ref="Q8:R8"/>
    <mergeCell ref="S8:T8"/>
    <mergeCell ref="W8:X8"/>
    <mergeCell ref="O13:P13"/>
    <mergeCell ref="Q13:R13"/>
    <mergeCell ref="Q14:R14"/>
    <mergeCell ref="Q11:R11"/>
    <mergeCell ref="S11:T11"/>
    <mergeCell ref="Q12:R12"/>
    <mergeCell ref="S12:T12"/>
    <mergeCell ref="Q9:R9"/>
    <mergeCell ref="S9:T9"/>
    <mergeCell ref="Q10:R10"/>
    <mergeCell ref="S10:T10"/>
    <mergeCell ref="M12:N12"/>
    <mergeCell ref="O12:P12"/>
    <mergeCell ref="U16:V16"/>
    <mergeCell ref="U5:Z5"/>
    <mergeCell ref="Y6:Z7"/>
    <mergeCell ref="Y8:Z8"/>
    <mergeCell ref="E6:F7"/>
    <mergeCell ref="A8:B8"/>
    <mergeCell ref="G8:H8"/>
    <mergeCell ref="I8:J8"/>
    <mergeCell ref="K8:L8"/>
    <mergeCell ref="E8:F8"/>
    <mergeCell ref="I5:N5"/>
    <mergeCell ref="O5:T5"/>
    <mergeCell ref="A5:A7"/>
    <mergeCell ref="B5:B7"/>
    <mergeCell ref="Q6:R7"/>
    <mergeCell ref="S6:T7"/>
    <mergeCell ref="E9:F9"/>
    <mergeCell ref="E10:F10"/>
    <mergeCell ref="E11:F11"/>
    <mergeCell ref="E12:F12"/>
    <mergeCell ref="E13:F13"/>
    <mergeCell ref="E15:F15"/>
    <mergeCell ref="E14:F14"/>
    <mergeCell ref="C14:D14"/>
    <mergeCell ref="C5:H5"/>
    <mergeCell ref="G13:H13"/>
    <mergeCell ref="G14:H14"/>
    <mergeCell ref="U33:V33"/>
    <mergeCell ref="W33:X33"/>
    <mergeCell ref="U34:V34"/>
    <mergeCell ref="W34:X34"/>
    <mergeCell ref="U30:V30"/>
    <mergeCell ref="W30:X30"/>
    <mergeCell ref="U31:V31"/>
    <mergeCell ref="W31:X31"/>
    <mergeCell ref="U32:V32"/>
    <mergeCell ref="W32:X32"/>
    <mergeCell ref="U27:V27"/>
    <mergeCell ref="W27:X27"/>
    <mergeCell ref="U28:V28"/>
    <mergeCell ref="W28:X28"/>
    <mergeCell ref="U29:V29"/>
    <mergeCell ref="W29:X29"/>
    <mergeCell ref="U25:V25"/>
    <mergeCell ref="W25:X25"/>
    <mergeCell ref="U26:V26"/>
    <mergeCell ref="W26:X26"/>
    <mergeCell ref="S14:T14"/>
    <mergeCell ref="U22:V22"/>
    <mergeCell ref="W22:X22"/>
    <mergeCell ref="U23:V23"/>
    <mergeCell ref="W23:X23"/>
    <mergeCell ref="U24:V24"/>
    <mergeCell ref="W24:X24"/>
    <mergeCell ref="U19:V19"/>
    <mergeCell ref="W19:X19"/>
    <mergeCell ref="U20:V20"/>
    <mergeCell ref="W20:X20"/>
    <mergeCell ref="U21:V21"/>
    <mergeCell ref="W21:X21"/>
    <mergeCell ref="Q33:R33"/>
    <mergeCell ref="S33:T33"/>
    <mergeCell ref="Q34:R34"/>
    <mergeCell ref="S34:T34"/>
    <mergeCell ref="Q29:R29"/>
    <mergeCell ref="S29:T29"/>
    <mergeCell ref="Q30:R30"/>
    <mergeCell ref="S30:T30"/>
    <mergeCell ref="Q31:R31"/>
    <mergeCell ref="S31:T31"/>
    <mergeCell ref="U6:V7"/>
    <mergeCell ref="W6:X7"/>
    <mergeCell ref="U9:V9"/>
    <mergeCell ref="W9:X9"/>
    <mergeCell ref="U10:V10"/>
    <mergeCell ref="W10:X10"/>
    <mergeCell ref="U11:V11"/>
    <mergeCell ref="W11:X11"/>
    <mergeCell ref="Q32:R32"/>
    <mergeCell ref="S32:T32"/>
    <mergeCell ref="Q27:R27"/>
    <mergeCell ref="S27:T27"/>
    <mergeCell ref="W16:X16"/>
    <mergeCell ref="U17:V17"/>
    <mergeCell ref="W17:X17"/>
    <mergeCell ref="U18:V18"/>
    <mergeCell ref="W18:X18"/>
    <mergeCell ref="S13:T13"/>
    <mergeCell ref="U13:V13"/>
    <mergeCell ref="U14:V14"/>
    <mergeCell ref="W14:X14"/>
    <mergeCell ref="U15:V15"/>
    <mergeCell ref="W15:X15"/>
    <mergeCell ref="W13:X13"/>
    <mergeCell ref="Q28:R28"/>
    <mergeCell ref="S28:T28"/>
    <mergeCell ref="Q24:R24"/>
    <mergeCell ref="S24:T24"/>
    <mergeCell ref="Q25:R25"/>
    <mergeCell ref="S25:T25"/>
    <mergeCell ref="Q26:R26"/>
    <mergeCell ref="S26:T26"/>
    <mergeCell ref="Q21:R21"/>
    <mergeCell ref="S21:T21"/>
    <mergeCell ref="Q22:R22"/>
    <mergeCell ref="S22:T22"/>
    <mergeCell ref="Q23:R23"/>
    <mergeCell ref="S23:T23"/>
    <mergeCell ref="Q18:R18"/>
    <mergeCell ref="S18:T18"/>
    <mergeCell ref="Q19:R19"/>
    <mergeCell ref="S19:T19"/>
    <mergeCell ref="Q20:R20"/>
    <mergeCell ref="S20:T20"/>
    <mergeCell ref="Q15:R15"/>
    <mergeCell ref="S15:T15"/>
    <mergeCell ref="Q16:R16"/>
    <mergeCell ref="S16:T16"/>
    <mergeCell ref="Q17:R17"/>
    <mergeCell ref="S17:T17"/>
    <mergeCell ref="M33:N33"/>
    <mergeCell ref="O33:P33"/>
    <mergeCell ref="M34:N34"/>
    <mergeCell ref="O34:P34"/>
    <mergeCell ref="M35:N35"/>
    <mergeCell ref="O35:P35"/>
    <mergeCell ref="M30:N30"/>
    <mergeCell ref="O30:P30"/>
    <mergeCell ref="M31:N31"/>
    <mergeCell ref="O31:P31"/>
    <mergeCell ref="M32:N32"/>
    <mergeCell ref="O32:P32"/>
    <mergeCell ref="M27:N27"/>
    <mergeCell ref="O27:P27"/>
    <mergeCell ref="M28:N28"/>
    <mergeCell ref="O28:P28"/>
    <mergeCell ref="M29:N29"/>
    <mergeCell ref="O29:P29"/>
    <mergeCell ref="M25:N25"/>
    <mergeCell ref="O25:P25"/>
    <mergeCell ref="M26:N26"/>
    <mergeCell ref="O26:P26"/>
    <mergeCell ref="M22:N22"/>
    <mergeCell ref="O22:P22"/>
    <mergeCell ref="M23:N23"/>
    <mergeCell ref="O23:P23"/>
    <mergeCell ref="M24:N24"/>
    <mergeCell ref="O24:P24"/>
    <mergeCell ref="M19:N19"/>
    <mergeCell ref="O19:P19"/>
    <mergeCell ref="M20:N20"/>
    <mergeCell ref="O20:P20"/>
    <mergeCell ref="M21:N21"/>
    <mergeCell ref="O21:P21"/>
    <mergeCell ref="I33:J33"/>
    <mergeCell ref="K33:L33"/>
    <mergeCell ref="I34:J34"/>
    <mergeCell ref="K34:L34"/>
    <mergeCell ref="I29:J29"/>
    <mergeCell ref="K29:L29"/>
    <mergeCell ref="I30:J30"/>
    <mergeCell ref="K30:L30"/>
    <mergeCell ref="I31:J31"/>
    <mergeCell ref="K31:L31"/>
    <mergeCell ref="M6:N7"/>
    <mergeCell ref="O6:P7"/>
    <mergeCell ref="M9:N9"/>
    <mergeCell ref="O9:P9"/>
    <mergeCell ref="M10:N10"/>
    <mergeCell ref="O10:P10"/>
    <mergeCell ref="M11:N11"/>
    <mergeCell ref="O11:P11"/>
    <mergeCell ref="I32:J32"/>
    <mergeCell ref="K32:L32"/>
    <mergeCell ref="K27:L27"/>
    <mergeCell ref="I27:J27"/>
    <mergeCell ref="M16:N16"/>
    <mergeCell ref="O16:P16"/>
    <mergeCell ref="M17:N17"/>
    <mergeCell ref="O17:P17"/>
    <mergeCell ref="M18:N18"/>
    <mergeCell ref="O18:P18"/>
    <mergeCell ref="K13:L13"/>
    <mergeCell ref="M13:N13"/>
    <mergeCell ref="M14:N14"/>
    <mergeCell ref="O14:P14"/>
    <mergeCell ref="M15:N15"/>
    <mergeCell ref="O15:P15"/>
    <mergeCell ref="I28:J28"/>
    <mergeCell ref="K28:L28"/>
    <mergeCell ref="I24:J24"/>
    <mergeCell ref="K24:L24"/>
    <mergeCell ref="I25:J25"/>
    <mergeCell ref="K25:L25"/>
    <mergeCell ref="I26:J26"/>
    <mergeCell ref="K26:L26"/>
    <mergeCell ref="I21:J21"/>
    <mergeCell ref="K21:L21"/>
    <mergeCell ref="I22:J22"/>
    <mergeCell ref="K22:L22"/>
    <mergeCell ref="I23:J23"/>
    <mergeCell ref="K23:L23"/>
    <mergeCell ref="I18:J18"/>
    <mergeCell ref="K18:L18"/>
    <mergeCell ref="I19:J19"/>
    <mergeCell ref="K19:L19"/>
    <mergeCell ref="I20:J20"/>
    <mergeCell ref="K20:L20"/>
    <mergeCell ref="I15:J15"/>
    <mergeCell ref="K15:L15"/>
    <mergeCell ref="I16:J16"/>
    <mergeCell ref="K16:L16"/>
    <mergeCell ref="I17:J17"/>
    <mergeCell ref="K17:L17"/>
    <mergeCell ref="I13:J13"/>
    <mergeCell ref="I14:J14"/>
    <mergeCell ref="K14:L14"/>
    <mergeCell ref="I11:J11"/>
    <mergeCell ref="K11:L11"/>
    <mergeCell ref="I12:J12"/>
    <mergeCell ref="K12:L12"/>
    <mergeCell ref="I6:J7"/>
    <mergeCell ref="K6:L7"/>
    <mergeCell ref="I9:J9"/>
    <mergeCell ref="K9:L9"/>
    <mergeCell ref="I10:J10"/>
    <mergeCell ref="K10:L10"/>
    <mergeCell ref="E33:F33"/>
    <mergeCell ref="G33:H33"/>
    <mergeCell ref="E34:F34"/>
    <mergeCell ref="G34:H34"/>
    <mergeCell ref="C30:D30"/>
    <mergeCell ref="G30:H30"/>
    <mergeCell ref="C31:D31"/>
    <mergeCell ref="G31:H31"/>
    <mergeCell ref="E32:F32"/>
    <mergeCell ref="G32:H32"/>
    <mergeCell ref="E30:F30"/>
    <mergeCell ref="E31:F31"/>
    <mergeCell ref="C27:D27"/>
    <mergeCell ref="G27:H27"/>
    <mergeCell ref="C28:D28"/>
    <mergeCell ref="G28:H28"/>
    <mergeCell ref="C29:D29"/>
    <mergeCell ref="G29:H29"/>
    <mergeCell ref="E27:F27"/>
    <mergeCell ref="E28:F28"/>
    <mergeCell ref="E29:F29"/>
    <mergeCell ref="C26:D26"/>
    <mergeCell ref="G26:H26"/>
    <mergeCell ref="E25:F25"/>
    <mergeCell ref="E26:F26"/>
    <mergeCell ref="C22:D22"/>
    <mergeCell ref="G22:H22"/>
    <mergeCell ref="C23:D23"/>
    <mergeCell ref="G23:H23"/>
    <mergeCell ref="C24:D24"/>
    <mergeCell ref="G24:H24"/>
    <mergeCell ref="E22:F22"/>
    <mergeCell ref="E23:F23"/>
    <mergeCell ref="E24:F24"/>
    <mergeCell ref="C20:D20"/>
    <mergeCell ref="G20:H20"/>
    <mergeCell ref="C21:D21"/>
    <mergeCell ref="G21:H21"/>
    <mergeCell ref="E19:F19"/>
    <mergeCell ref="E20:F20"/>
    <mergeCell ref="E21:F21"/>
    <mergeCell ref="C25:D25"/>
    <mergeCell ref="G25:H25"/>
    <mergeCell ref="G16:H16"/>
    <mergeCell ref="C17:D17"/>
    <mergeCell ref="G17:H17"/>
    <mergeCell ref="C18:D18"/>
    <mergeCell ref="G18:H18"/>
    <mergeCell ref="E16:F16"/>
    <mergeCell ref="E17:F17"/>
    <mergeCell ref="E18:F18"/>
    <mergeCell ref="C19:D19"/>
    <mergeCell ref="G19:H19"/>
    <mergeCell ref="A1:Y2"/>
    <mergeCell ref="Y3:Y4"/>
    <mergeCell ref="C35:K35"/>
    <mergeCell ref="C36:K36"/>
    <mergeCell ref="Q35:Y35"/>
    <mergeCell ref="Q36:Y36"/>
    <mergeCell ref="C4:W4"/>
    <mergeCell ref="C3:W3"/>
    <mergeCell ref="A3:B4"/>
    <mergeCell ref="C6:D7"/>
    <mergeCell ref="G6:H7"/>
    <mergeCell ref="A32:B32"/>
    <mergeCell ref="C15:D15"/>
    <mergeCell ref="G15:H15"/>
    <mergeCell ref="C12:D12"/>
    <mergeCell ref="G12:H12"/>
    <mergeCell ref="C13:D13"/>
    <mergeCell ref="C9:D9"/>
    <mergeCell ref="G9:H9"/>
    <mergeCell ref="C10:D10"/>
    <mergeCell ref="G10:H10"/>
    <mergeCell ref="C11:D11"/>
    <mergeCell ref="G11:H11"/>
    <mergeCell ref="C16:D16"/>
  </mergeCells>
  <pageMargins left="0.25" right="0.25" top="0.75" bottom="0.75" header="0.3" footer="0.3"/>
  <pageSetup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5"/>
  <sheetViews>
    <sheetView topLeftCell="A28" workbookViewId="0">
      <selection activeCell="B41" sqref="B41:Y45"/>
    </sheetView>
  </sheetViews>
  <sheetFormatPr defaultRowHeight="15" x14ac:dyDescent="0.2"/>
  <cols>
    <col min="2" max="2" width="31.07421875" customWidth="1"/>
    <col min="4" max="4" width="0.1328125" customWidth="1"/>
    <col min="5" max="5" width="9.14453125" customWidth="1"/>
    <col min="6" max="6" width="0.1328125" customWidth="1"/>
    <col min="8" max="8" width="0.265625" customWidth="1"/>
    <col min="10" max="10" width="0.1328125" customWidth="1"/>
    <col min="12" max="12" width="9.14453125" hidden="1" customWidth="1"/>
    <col min="14" max="14" width="0.265625" customWidth="1"/>
    <col min="16" max="16" width="9.14453125" hidden="1" customWidth="1"/>
    <col min="17" max="17" width="9.14453125" customWidth="1"/>
    <col min="18" max="18" width="0.1328125" customWidth="1"/>
    <col min="20" max="20" width="0.1328125" customWidth="1"/>
    <col min="21" max="21" width="9.01171875" customWidth="1"/>
    <col min="22" max="22" width="9.14453125" hidden="1" customWidth="1"/>
    <col min="24" max="24" width="0.1328125" customWidth="1"/>
    <col min="26" max="26" width="0.40234375" customWidth="1"/>
    <col min="28" max="28" width="0.265625" customWidth="1"/>
    <col min="30" max="30" width="0.1328125" customWidth="1"/>
    <col min="32" max="32" width="0.40234375" customWidth="1"/>
  </cols>
  <sheetData>
    <row r="1" spans="1:32" ht="15.75" customHeight="1" x14ac:dyDescent="0.2">
      <c r="A1" s="187" t="s">
        <v>140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30"/>
    </row>
    <row r="2" spans="1:32" ht="15.75" customHeight="1" x14ac:dyDescent="0.2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32"/>
    </row>
    <row r="3" spans="1:32" ht="15" customHeight="1" x14ac:dyDescent="0.2">
      <c r="A3" s="163" t="s">
        <v>0</v>
      </c>
      <c r="B3" s="163"/>
      <c r="C3" s="245" t="s">
        <v>88</v>
      </c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129"/>
      <c r="AE3" s="163" t="s">
        <v>131</v>
      </c>
      <c r="AF3" s="78"/>
    </row>
    <row r="4" spans="1:32" ht="18.75" customHeight="1" x14ac:dyDescent="0.25">
      <c r="A4" s="163"/>
      <c r="B4" s="163"/>
      <c r="C4" s="246" t="s">
        <v>139</v>
      </c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131"/>
      <c r="AE4" s="190"/>
      <c r="AF4" s="123"/>
    </row>
    <row r="5" spans="1:32" ht="15" customHeight="1" x14ac:dyDescent="0.2">
      <c r="A5" s="165" t="s">
        <v>3</v>
      </c>
      <c r="B5" s="219" t="s">
        <v>15</v>
      </c>
      <c r="C5" s="232" t="s">
        <v>37</v>
      </c>
      <c r="D5" s="232"/>
      <c r="E5" s="232"/>
      <c r="F5" s="232"/>
      <c r="G5" s="232"/>
      <c r="H5" s="232"/>
      <c r="I5" s="232" t="s">
        <v>38</v>
      </c>
      <c r="J5" s="232"/>
      <c r="K5" s="232"/>
      <c r="L5" s="232"/>
      <c r="M5" s="232"/>
      <c r="N5" s="232"/>
      <c r="O5" s="232" t="s">
        <v>39</v>
      </c>
      <c r="P5" s="232"/>
      <c r="Q5" s="232"/>
      <c r="R5" s="232"/>
      <c r="S5" s="232"/>
      <c r="T5" s="232"/>
      <c r="U5" s="232" t="s">
        <v>40</v>
      </c>
      <c r="V5" s="232"/>
      <c r="W5" s="232"/>
      <c r="X5" s="232"/>
      <c r="Y5" s="232"/>
      <c r="Z5" s="232"/>
      <c r="AA5" s="78" t="s">
        <v>41</v>
      </c>
      <c r="AB5" s="78"/>
      <c r="AC5" s="78"/>
      <c r="AD5" s="78"/>
      <c r="AE5" s="78"/>
      <c r="AF5" s="123"/>
    </row>
    <row r="6" spans="1:32" x14ac:dyDescent="0.2">
      <c r="A6" s="165"/>
      <c r="B6" s="219"/>
      <c r="C6" s="217" t="s">
        <v>16</v>
      </c>
      <c r="D6" s="217"/>
      <c r="E6" s="218" t="s">
        <v>42</v>
      </c>
      <c r="F6" s="218"/>
      <c r="G6" s="217" t="s">
        <v>17</v>
      </c>
      <c r="H6" s="217"/>
      <c r="I6" s="217" t="s">
        <v>16</v>
      </c>
      <c r="J6" s="217"/>
      <c r="K6" s="218" t="s">
        <v>42</v>
      </c>
      <c r="L6" s="218"/>
      <c r="M6" s="217" t="s">
        <v>17</v>
      </c>
      <c r="N6" s="217"/>
      <c r="O6" s="217" t="s">
        <v>16</v>
      </c>
      <c r="P6" s="217"/>
      <c r="Q6" s="218" t="s">
        <v>42</v>
      </c>
      <c r="R6" s="218"/>
      <c r="S6" s="217" t="s">
        <v>17</v>
      </c>
      <c r="T6" s="217"/>
      <c r="U6" s="217" t="s">
        <v>16</v>
      </c>
      <c r="V6" s="217"/>
      <c r="W6" s="218" t="s">
        <v>42</v>
      </c>
      <c r="X6" s="218"/>
      <c r="Y6" s="217" t="s">
        <v>47</v>
      </c>
      <c r="Z6" s="217"/>
      <c r="AA6" s="217" t="s">
        <v>16</v>
      </c>
      <c r="AB6" s="217"/>
      <c r="AC6" s="218" t="s">
        <v>42</v>
      </c>
      <c r="AD6" s="218"/>
      <c r="AE6" s="123" t="s">
        <v>17</v>
      </c>
      <c r="AF6" s="74"/>
    </row>
    <row r="7" spans="1:32" x14ac:dyDescent="0.2">
      <c r="A7" s="165"/>
      <c r="B7" s="219"/>
      <c r="C7" s="217"/>
      <c r="D7" s="217"/>
      <c r="E7" s="218"/>
      <c r="F7" s="218"/>
      <c r="G7" s="217"/>
      <c r="H7" s="217"/>
      <c r="I7" s="217"/>
      <c r="J7" s="217"/>
      <c r="K7" s="218"/>
      <c r="L7" s="218"/>
      <c r="M7" s="217"/>
      <c r="N7" s="217"/>
      <c r="O7" s="217"/>
      <c r="P7" s="217"/>
      <c r="Q7" s="218"/>
      <c r="R7" s="218"/>
      <c r="S7" s="217"/>
      <c r="T7" s="217"/>
      <c r="U7" s="217"/>
      <c r="V7" s="217"/>
      <c r="W7" s="218"/>
      <c r="X7" s="218"/>
      <c r="Y7" s="217"/>
      <c r="Z7" s="217"/>
      <c r="AA7" s="217"/>
      <c r="AB7" s="217"/>
      <c r="AC7" s="218"/>
      <c r="AD7" s="218"/>
      <c r="AE7" s="123"/>
      <c r="AF7" s="73"/>
    </row>
    <row r="8" spans="1:32" x14ac:dyDescent="0.2">
      <c r="A8" s="240" t="s">
        <v>43</v>
      </c>
      <c r="B8" s="244"/>
      <c r="C8" s="240">
        <v>15.25</v>
      </c>
      <c r="D8" s="244"/>
      <c r="E8" s="237"/>
      <c r="F8" s="237"/>
      <c r="G8" s="234"/>
      <c r="H8" s="234"/>
      <c r="I8" s="235">
        <v>79.72</v>
      </c>
      <c r="J8" s="236"/>
      <c r="K8" s="237"/>
      <c r="L8" s="237"/>
      <c r="M8" s="234"/>
      <c r="N8" s="234"/>
      <c r="O8" s="235">
        <v>194.05</v>
      </c>
      <c r="P8" s="236"/>
      <c r="Q8" s="237"/>
      <c r="R8" s="237"/>
      <c r="S8" s="234"/>
      <c r="T8" s="234"/>
      <c r="U8" s="235">
        <v>280.39999999999998</v>
      </c>
      <c r="V8" s="236"/>
      <c r="W8" s="237"/>
      <c r="X8" s="237"/>
      <c r="Y8" s="234"/>
      <c r="Z8" s="234"/>
      <c r="AA8" s="234">
        <v>354.32</v>
      </c>
      <c r="AB8" s="234"/>
      <c r="AC8" s="237"/>
      <c r="AD8" s="237"/>
      <c r="AE8" s="74"/>
      <c r="AF8" s="73"/>
    </row>
    <row r="9" spans="1:32" x14ac:dyDescent="0.2">
      <c r="A9" s="19">
        <v>1</v>
      </c>
      <c r="B9" s="45" t="s">
        <v>65</v>
      </c>
      <c r="C9" s="240">
        <v>16.77</v>
      </c>
      <c r="D9" s="244"/>
      <c r="E9" s="227">
        <f>C9-C8</f>
        <v>1.5199999999999996</v>
      </c>
      <c r="F9" s="227"/>
      <c r="G9" s="227">
        <f>E9*0.59</f>
        <v>0.89679999999999971</v>
      </c>
      <c r="H9" s="227"/>
      <c r="I9" s="242">
        <v>80.87</v>
      </c>
      <c r="J9" s="243"/>
      <c r="K9" s="227">
        <f>I9-I8</f>
        <v>1.1500000000000057</v>
      </c>
      <c r="L9" s="227"/>
      <c r="M9" s="227">
        <f t="shared" ref="M9:M35" si="0">K9*0.59</f>
        <v>0.67850000000000332</v>
      </c>
      <c r="N9" s="227"/>
      <c r="O9" s="235">
        <v>198.2</v>
      </c>
      <c r="P9" s="236"/>
      <c r="Q9" s="227">
        <f t="shared" ref="Q9:Q35" si="1">O9-O8</f>
        <v>4.1499999999999773</v>
      </c>
      <c r="R9" s="227"/>
      <c r="S9" s="227">
        <f t="shared" ref="S9:S35" si="2">Q9*0.59</f>
        <v>2.4484999999999864</v>
      </c>
      <c r="T9" s="227"/>
      <c r="U9" s="242">
        <v>281.85000000000002</v>
      </c>
      <c r="V9" s="243"/>
      <c r="W9" s="227">
        <f t="shared" ref="W9:W35" si="3">U9-U8</f>
        <v>1.4500000000000455</v>
      </c>
      <c r="X9" s="227"/>
      <c r="Y9" s="227">
        <f t="shared" ref="Y9:Y35" si="4">W9*0.59</f>
        <v>0.85550000000002679</v>
      </c>
      <c r="Z9" s="227"/>
      <c r="AA9" s="234">
        <v>355.6</v>
      </c>
      <c r="AB9" s="234"/>
      <c r="AC9" s="227">
        <f t="shared" ref="AC9:AC34" si="5">AA9-AA8</f>
        <v>1.2800000000000296</v>
      </c>
      <c r="AD9" s="227"/>
      <c r="AE9" s="73">
        <f t="shared" ref="AE9:AE35" si="6">AC9*0.59</f>
        <v>0.75520000000001741</v>
      </c>
      <c r="AF9" s="73"/>
    </row>
    <row r="10" spans="1:32" x14ac:dyDescent="0.2">
      <c r="A10" s="19">
        <v>2</v>
      </c>
      <c r="B10" s="45" t="s">
        <v>66</v>
      </c>
      <c r="C10" s="240">
        <v>18.579999999999998</v>
      </c>
      <c r="D10" s="244"/>
      <c r="E10" s="227">
        <f t="shared" ref="E10:E35" si="7">C10-C9</f>
        <v>1.8099999999999987</v>
      </c>
      <c r="F10" s="227"/>
      <c r="G10" s="227">
        <f t="shared" ref="G10:G35" si="8">E10*0.59</f>
        <v>1.0678999999999992</v>
      </c>
      <c r="H10" s="227"/>
      <c r="I10" s="242">
        <v>82.08</v>
      </c>
      <c r="J10" s="243"/>
      <c r="K10" s="227">
        <f t="shared" ref="K10:K35" si="9">I10-I9</f>
        <v>1.2099999999999937</v>
      </c>
      <c r="L10" s="227"/>
      <c r="M10" s="227">
        <f t="shared" si="0"/>
        <v>0.71389999999999632</v>
      </c>
      <c r="N10" s="227"/>
      <c r="O10" s="235">
        <v>200.35</v>
      </c>
      <c r="P10" s="236"/>
      <c r="Q10" s="227">
        <f t="shared" si="1"/>
        <v>2.1500000000000057</v>
      </c>
      <c r="R10" s="227"/>
      <c r="S10" s="227">
        <f t="shared" si="2"/>
        <v>1.2685000000000033</v>
      </c>
      <c r="T10" s="227"/>
      <c r="U10" s="242">
        <v>282.93</v>
      </c>
      <c r="V10" s="243"/>
      <c r="W10" s="227">
        <f t="shared" si="3"/>
        <v>1.0799999999999841</v>
      </c>
      <c r="X10" s="227"/>
      <c r="Y10" s="227">
        <f t="shared" si="4"/>
        <v>0.63719999999999055</v>
      </c>
      <c r="Z10" s="227"/>
      <c r="AA10" s="234">
        <v>357.32</v>
      </c>
      <c r="AB10" s="234"/>
      <c r="AC10" s="227">
        <f t="shared" si="5"/>
        <v>1.7199999999999704</v>
      </c>
      <c r="AD10" s="227"/>
      <c r="AE10" s="73">
        <f t="shared" si="6"/>
        <v>1.0147999999999826</v>
      </c>
      <c r="AF10" s="73"/>
    </row>
    <row r="11" spans="1:32" x14ac:dyDescent="0.2">
      <c r="A11" s="19">
        <v>3</v>
      </c>
      <c r="B11" s="45" t="s">
        <v>67</v>
      </c>
      <c r="C11" s="240">
        <v>21.42</v>
      </c>
      <c r="D11" s="244"/>
      <c r="E11" s="227">
        <f t="shared" si="7"/>
        <v>2.8400000000000034</v>
      </c>
      <c r="F11" s="227"/>
      <c r="G11" s="227">
        <f t="shared" si="8"/>
        <v>1.675600000000002</v>
      </c>
      <c r="H11" s="227"/>
      <c r="I11" s="242">
        <v>84.62</v>
      </c>
      <c r="J11" s="243"/>
      <c r="K11" s="227">
        <f t="shared" si="9"/>
        <v>2.5400000000000063</v>
      </c>
      <c r="L11" s="227"/>
      <c r="M11" s="227">
        <f t="shared" si="0"/>
        <v>1.4986000000000037</v>
      </c>
      <c r="N11" s="227"/>
      <c r="O11" s="235">
        <v>201.93</v>
      </c>
      <c r="P11" s="236"/>
      <c r="Q11" s="227">
        <f t="shared" si="1"/>
        <v>1.5800000000000125</v>
      </c>
      <c r="R11" s="227"/>
      <c r="S11" s="227">
        <f t="shared" si="2"/>
        <v>0.93220000000000736</v>
      </c>
      <c r="T11" s="227"/>
      <c r="U11" s="242">
        <v>284.77999999999997</v>
      </c>
      <c r="V11" s="243"/>
      <c r="W11" s="227">
        <f t="shared" si="3"/>
        <v>1.8499999999999659</v>
      </c>
      <c r="X11" s="227"/>
      <c r="Y11" s="227">
        <f t="shared" si="4"/>
        <v>1.0914999999999799</v>
      </c>
      <c r="Z11" s="227"/>
      <c r="AA11" s="234">
        <v>357.73</v>
      </c>
      <c r="AB11" s="234"/>
      <c r="AC11" s="227">
        <f t="shared" si="5"/>
        <v>0.41000000000002501</v>
      </c>
      <c r="AD11" s="227"/>
      <c r="AE11" s="73">
        <f t="shared" si="6"/>
        <v>0.24190000000001474</v>
      </c>
      <c r="AF11" s="73"/>
    </row>
    <row r="12" spans="1:32" x14ac:dyDescent="0.2">
      <c r="A12" s="19">
        <v>4</v>
      </c>
      <c r="B12" s="45" t="s">
        <v>68</v>
      </c>
      <c r="C12" s="240">
        <v>27.72</v>
      </c>
      <c r="D12" s="244"/>
      <c r="E12" s="227">
        <f t="shared" si="7"/>
        <v>6.2999999999999972</v>
      </c>
      <c r="F12" s="227"/>
      <c r="G12" s="227">
        <f t="shared" si="8"/>
        <v>3.7169999999999983</v>
      </c>
      <c r="H12" s="227"/>
      <c r="I12" s="242">
        <v>92.47</v>
      </c>
      <c r="J12" s="243"/>
      <c r="K12" s="227">
        <f t="shared" si="9"/>
        <v>7.8499999999999943</v>
      </c>
      <c r="L12" s="227"/>
      <c r="M12" s="227">
        <f t="shared" si="0"/>
        <v>4.6314999999999964</v>
      </c>
      <c r="N12" s="227"/>
      <c r="O12" s="235">
        <v>209.55</v>
      </c>
      <c r="P12" s="236"/>
      <c r="Q12" s="227">
        <f t="shared" si="1"/>
        <v>7.6200000000000045</v>
      </c>
      <c r="R12" s="227"/>
      <c r="S12" s="227">
        <f t="shared" si="2"/>
        <v>4.4958000000000027</v>
      </c>
      <c r="T12" s="227"/>
      <c r="U12" s="242">
        <v>292.68</v>
      </c>
      <c r="V12" s="243"/>
      <c r="W12" s="227">
        <f t="shared" si="3"/>
        <v>7.9000000000000341</v>
      </c>
      <c r="X12" s="227"/>
      <c r="Y12" s="227">
        <f t="shared" si="4"/>
        <v>4.66100000000002</v>
      </c>
      <c r="Z12" s="227"/>
      <c r="AA12" s="234">
        <v>364.53</v>
      </c>
      <c r="AB12" s="234"/>
      <c r="AC12" s="227">
        <f t="shared" si="5"/>
        <v>6.7999999999999545</v>
      </c>
      <c r="AD12" s="227"/>
      <c r="AE12" s="73">
        <f t="shared" si="6"/>
        <v>4.0119999999999729</v>
      </c>
      <c r="AF12" s="73"/>
    </row>
    <row r="13" spans="1:32" x14ac:dyDescent="0.2">
      <c r="A13" s="19">
        <v>5</v>
      </c>
      <c r="B13" s="45" t="s">
        <v>69</v>
      </c>
      <c r="C13" s="240">
        <v>29.33</v>
      </c>
      <c r="D13" s="244"/>
      <c r="E13" s="227">
        <f t="shared" si="7"/>
        <v>1.6099999999999994</v>
      </c>
      <c r="F13" s="227"/>
      <c r="G13" s="227">
        <f t="shared" si="8"/>
        <v>0.94989999999999963</v>
      </c>
      <c r="H13" s="227"/>
      <c r="I13" s="242">
        <v>93.73</v>
      </c>
      <c r="J13" s="243"/>
      <c r="K13" s="227">
        <f t="shared" si="9"/>
        <v>1.2600000000000051</v>
      </c>
      <c r="L13" s="227"/>
      <c r="M13" s="227">
        <f t="shared" si="0"/>
        <v>0.74340000000000295</v>
      </c>
      <c r="N13" s="227"/>
      <c r="O13" s="235">
        <v>211.4</v>
      </c>
      <c r="P13" s="236"/>
      <c r="Q13" s="227">
        <f t="shared" si="1"/>
        <v>1.8499999999999943</v>
      </c>
      <c r="R13" s="227"/>
      <c r="S13" s="227">
        <f t="shared" si="2"/>
        <v>1.0914999999999966</v>
      </c>
      <c r="T13" s="227"/>
      <c r="U13" s="242">
        <v>294.10000000000002</v>
      </c>
      <c r="V13" s="243"/>
      <c r="W13" s="227">
        <f t="shared" si="3"/>
        <v>1.4200000000000159</v>
      </c>
      <c r="X13" s="227"/>
      <c r="Y13" s="227">
        <f t="shared" si="4"/>
        <v>0.83780000000000932</v>
      </c>
      <c r="Z13" s="227"/>
      <c r="AA13" s="234">
        <v>365.87</v>
      </c>
      <c r="AB13" s="234"/>
      <c r="AC13" s="227">
        <f t="shared" si="5"/>
        <v>1.3400000000000318</v>
      </c>
      <c r="AD13" s="227"/>
      <c r="AE13" s="73">
        <f t="shared" si="6"/>
        <v>0.79060000000001873</v>
      </c>
      <c r="AF13" s="73"/>
    </row>
    <row r="14" spans="1:32" x14ac:dyDescent="0.2">
      <c r="A14" s="19">
        <v>6</v>
      </c>
      <c r="B14" s="45" t="s">
        <v>70</v>
      </c>
      <c r="C14" s="240">
        <v>30.72</v>
      </c>
      <c r="D14" s="244"/>
      <c r="E14" s="227">
        <f t="shared" si="7"/>
        <v>1.3900000000000006</v>
      </c>
      <c r="F14" s="227"/>
      <c r="G14" s="227">
        <f t="shared" si="8"/>
        <v>0.82010000000000027</v>
      </c>
      <c r="H14" s="227"/>
      <c r="I14" s="242">
        <v>95</v>
      </c>
      <c r="J14" s="243"/>
      <c r="K14" s="227">
        <f t="shared" si="9"/>
        <v>1.269999999999996</v>
      </c>
      <c r="L14" s="227"/>
      <c r="M14" s="227">
        <f t="shared" si="0"/>
        <v>0.74929999999999763</v>
      </c>
      <c r="N14" s="227"/>
      <c r="O14" s="235">
        <v>213.03</v>
      </c>
      <c r="P14" s="236"/>
      <c r="Q14" s="227">
        <f t="shared" si="1"/>
        <v>1.6299999999999955</v>
      </c>
      <c r="R14" s="227"/>
      <c r="S14" s="227">
        <f t="shared" si="2"/>
        <v>0.96169999999999722</v>
      </c>
      <c r="T14" s="227"/>
      <c r="U14" s="242">
        <v>295.75</v>
      </c>
      <c r="V14" s="243"/>
      <c r="W14" s="227">
        <f t="shared" si="3"/>
        <v>1.6499999999999773</v>
      </c>
      <c r="X14" s="227"/>
      <c r="Y14" s="227">
        <f t="shared" si="4"/>
        <v>0.97349999999998649</v>
      </c>
      <c r="Z14" s="227"/>
      <c r="AA14" s="234">
        <v>367.7</v>
      </c>
      <c r="AB14" s="234"/>
      <c r="AC14" s="227">
        <f t="shared" si="5"/>
        <v>1.8299999999999841</v>
      </c>
      <c r="AD14" s="227"/>
      <c r="AE14" s="73">
        <f t="shared" si="6"/>
        <v>1.0796999999999906</v>
      </c>
      <c r="AF14" s="73"/>
    </row>
    <row r="15" spans="1:32" x14ac:dyDescent="0.2">
      <c r="A15" s="19">
        <v>7</v>
      </c>
      <c r="B15" s="45" t="s">
        <v>71</v>
      </c>
      <c r="C15" s="240">
        <v>35.47</v>
      </c>
      <c r="D15" s="244"/>
      <c r="E15" s="227">
        <f t="shared" si="7"/>
        <v>4.75</v>
      </c>
      <c r="F15" s="227"/>
      <c r="G15" s="227">
        <f t="shared" si="8"/>
        <v>2.8024999999999998</v>
      </c>
      <c r="H15" s="227"/>
      <c r="I15" s="242">
        <v>103.63</v>
      </c>
      <c r="J15" s="243"/>
      <c r="K15" s="227">
        <f t="shared" si="9"/>
        <v>8.6299999999999955</v>
      </c>
      <c r="L15" s="227"/>
      <c r="M15" s="227">
        <f t="shared" si="0"/>
        <v>5.0916999999999968</v>
      </c>
      <c r="N15" s="227"/>
      <c r="O15" s="235">
        <v>218.65</v>
      </c>
      <c r="P15" s="236"/>
      <c r="Q15" s="227">
        <f t="shared" si="1"/>
        <v>5.6200000000000045</v>
      </c>
      <c r="R15" s="227"/>
      <c r="S15" s="227">
        <f t="shared" si="2"/>
        <v>3.3158000000000025</v>
      </c>
      <c r="T15" s="227"/>
      <c r="U15" s="242">
        <v>300.48</v>
      </c>
      <c r="V15" s="243"/>
      <c r="W15" s="227">
        <f t="shared" si="3"/>
        <v>4.7300000000000182</v>
      </c>
      <c r="X15" s="227"/>
      <c r="Y15" s="227">
        <f t="shared" si="4"/>
        <v>2.7907000000000104</v>
      </c>
      <c r="Z15" s="227"/>
      <c r="AA15" s="234">
        <v>375.9</v>
      </c>
      <c r="AB15" s="234"/>
      <c r="AC15" s="227">
        <f t="shared" si="5"/>
        <v>8.1999999999999886</v>
      </c>
      <c r="AD15" s="227"/>
      <c r="AE15" s="73">
        <f t="shared" si="6"/>
        <v>4.837999999999993</v>
      </c>
      <c r="AF15" s="73"/>
    </row>
    <row r="16" spans="1:32" x14ac:dyDescent="0.2">
      <c r="A16" s="19">
        <v>8</v>
      </c>
      <c r="B16" s="45" t="s">
        <v>72</v>
      </c>
      <c r="C16" s="240">
        <v>36.549999999999997</v>
      </c>
      <c r="D16" s="244"/>
      <c r="E16" s="227">
        <f t="shared" si="7"/>
        <v>1.0799999999999983</v>
      </c>
      <c r="F16" s="227"/>
      <c r="G16" s="227">
        <f t="shared" si="8"/>
        <v>0.63719999999999899</v>
      </c>
      <c r="H16" s="227"/>
      <c r="I16" s="242">
        <v>104.63</v>
      </c>
      <c r="J16" s="243"/>
      <c r="K16" s="227">
        <f t="shared" si="9"/>
        <v>1</v>
      </c>
      <c r="L16" s="227"/>
      <c r="M16" s="227">
        <f t="shared" si="0"/>
        <v>0.59</v>
      </c>
      <c r="N16" s="227"/>
      <c r="O16" s="235">
        <v>219.78</v>
      </c>
      <c r="P16" s="236"/>
      <c r="Q16" s="227">
        <f t="shared" si="1"/>
        <v>1.1299999999999955</v>
      </c>
      <c r="R16" s="227"/>
      <c r="S16" s="227">
        <f t="shared" si="2"/>
        <v>0.66669999999999729</v>
      </c>
      <c r="T16" s="227"/>
      <c r="U16" s="242">
        <v>301.85000000000002</v>
      </c>
      <c r="V16" s="243"/>
      <c r="W16" s="227">
        <f t="shared" si="3"/>
        <v>1.3700000000000045</v>
      </c>
      <c r="X16" s="227"/>
      <c r="Y16" s="227">
        <f t="shared" si="4"/>
        <v>0.80830000000000268</v>
      </c>
      <c r="Z16" s="227"/>
      <c r="AA16" s="234">
        <v>377.17</v>
      </c>
      <c r="AB16" s="234"/>
      <c r="AC16" s="227">
        <f t="shared" si="5"/>
        <v>1.2700000000000387</v>
      </c>
      <c r="AD16" s="227"/>
      <c r="AE16" s="73">
        <f t="shared" si="6"/>
        <v>0.74930000000002273</v>
      </c>
      <c r="AF16" s="73"/>
    </row>
    <row r="17" spans="1:32" x14ac:dyDescent="0.2">
      <c r="A17" s="19">
        <v>9</v>
      </c>
      <c r="B17" s="45" t="s">
        <v>66</v>
      </c>
      <c r="C17" s="240">
        <v>37.9</v>
      </c>
      <c r="D17" s="244"/>
      <c r="E17" s="227">
        <f t="shared" si="7"/>
        <v>1.3500000000000014</v>
      </c>
      <c r="F17" s="227"/>
      <c r="G17" s="227">
        <f t="shared" si="8"/>
        <v>0.79650000000000076</v>
      </c>
      <c r="H17" s="227"/>
      <c r="I17" s="242">
        <v>106.12</v>
      </c>
      <c r="J17" s="243"/>
      <c r="K17" s="227">
        <f t="shared" si="9"/>
        <v>1.4900000000000091</v>
      </c>
      <c r="L17" s="227"/>
      <c r="M17" s="227">
        <f t="shared" si="0"/>
        <v>0.87910000000000532</v>
      </c>
      <c r="N17" s="227"/>
      <c r="O17" s="235">
        <v>220.87</v>
      </c>
      <c r="P17" s="236"/>
      <c r="Q17" s="227">
        <f t="shared" si="1"/>
        <v>1.0900000000000034</v>
      </c>
      <c r="R17" s="227"/>
      <c r="S17" s="227">
        <f t="shared" si="2"/>
        <v>0.643100000000002</v>
      </c>
      <c r="T17" s="227"/>
      <c r="U17" s="242">
        <v>303.72000000000003</v>
      </c>
      <c r="V17" s="243"/>
      <c r="W17" s="227">
        <f t="shared" si="3"/>
        <v>1.8700000000000045</v>
      </c>
      <c r="X17" s="227"/>
      <c r="Y17" s="227">
        <f t="shared" si="4"/>
        <v>1.1033000000000026</v>
      </c>
      <c r="Z17" s="227"/>
      <c r="AA17" s="234">
        <v>378.52</v>
      </c>
      <c r="AB17" s="234"/>
      <c r="AC17" s="227">
        <f t="shared" si="5"/>
        <v>1.3499999999999659</v>
      </c>
      <c r="AD17" s="227"/>
      <c r="AE17" s="73">
        <f t="shared" si="6"/>
        <v>0.79649999999997989</v>
      </c>
      <c r="AF17" s="73"/>
    </row>
    <row r="18" spans="1:32" x14ac:dyDescent="0.2">
      <c r="A18" s="19">
        <v>10</v>
      </c>
      <c r="B18" s="45" t="s">
        <v>85</v>
      </c>
      <c r="C18" s="240">
        <v>42.95</v>
      </c>
      <c r="D18" s="244"/>
      <c r="E18" s="227">
        <f t="shared" si="7"/>
        <v>5.0500000000000043</v>
      </c>
      <c r="F18" s="227"/>
      <c r="G18" s="227">
        <f t="shared" si="8"/>
        <v>2.9795000000000025</v>
      </c>
      <c r="H18" s="227"/>
      <c r="I18" s="242">
        <v>110.73</v>
      </c>
      <c r="J18" s="243"/>
      <c r="K18" s="227">
        <f t="shared" si="9"/>
        <v>4.6099999999999994</v>
      </c>
      <c r="L18" s="227"/>
      <c r="M18" s="227">
        <f t="shared" si="0"/>
        <v>2.7198999999999995</v>
      </c>
      <c r="N18" s="227"/>
      <c r="O18" s="235">
        <v>229.47</v>
      </c>
      <c r="P18" s="236"/>
      <c r="Q18" s="227">
        <f t="shared" si="1"/>
        <v>8.5999999999999943</v>
      </c>
      <c r="R18" s="227"/>
      <c r="S18" s="227">
        <f t="shared" si="2"/>
        <v>5.0739999999999963</v>
      </c>
      <c r="T18" s="227"/>
      <c r="U18" s="242">
        <v>312.73</v>
      </c>
      <c r="V18" s="243"/>
      <c r="W18" s="227">
        <f t="shared" si="3"/>
        <v>9.0099999999999909</v>
      </c>
      <c r="X18" s="227"/>
      <c r="Y18" s="227">
        <f t="shared" si="4"/>
        <v>5.3158999999999947</v>
      </c>
      <c r="Z18" s="227"/>
      <c r="AA18" s="234">
        <v>388.87</v>
      </c>
      <c r="AB18" s="234"/>
      <c r="AC18" s="227">
        <f t="shared" si="5"/>
        <v>10.350000000000023</v>
      </c>
      <c r="AD18" s="227"/>
      <c r="AE18" s="73">
        <f t="shared" si="6"/>
        <v>6.1065000000000129</v>
      </c>
      <c r="AF18" s="73"/>
    </row>
    <row r="19" spans="1:32" x14ac:dyDescent="0.2">
      <c r="A19" s="19">
        <v>11</v>
      </c>
      <c r="B19" s="45" t="s">
        <v>73</v>
      </c>
      <c r="C19" s="240">
        <v>43.9</v>
      </c>
      <c r="D19" s="244"/>
      <c r="E19" s="227">
        <f t="shared" si="7"/>
        <v>0.94999999999999574</v>
      </c>
      <c r="F19" s="227"/>
      <c r="G19" s="227">
        <f t="shared" si="8"/>
        <v>0.56049999999999744</v>
      </c>
      <c r="H19" s="227"/>
      <c r="I19" s="242">
        <v>111.55</v>
      </c>
      <c r="J19" s="243"/>
      <c r="K19" s="227">
        <f t="shared" si="9"/>
        <v>0.81999999999999318</v>
      </c>
      <c r="L19" s="227"/>
      <c r="M19" s="227">
        <f t="shared" si="0"/>
        <v>0.48379999999999596</v>
      </c>
      <c r="N19" s="227"/>
      <c r="O19" s="235">
        <v>230.5</v>
      </c>
      <c r="P19" s="236"/>
      <c r="Q19" s="227">
        <f t="shared" si="1"/>
        <v>1.0300000000000011</v>
      </c>
      <c r="R19" s="227"/>
      <c r="S19" s="227">
        <f t="shared" si="2"/>
        <v>0.60770000000000068</v>
      </c>
      <c r="T19" s="227"/>
      <c r="U19" s="242">
        <v>314.7</v>
      </c>
      <c r="V19" s="243"/>
      <c r="W19" s="227">
        <f t="shared" si="3"/>
        <v>1.9699999999999704</v>
      </c>
      <c r="X19" s="227"/>
      <c r="Y19" s="227">
        <f t="shared" si="4"/>
        <v>1.1622999999999826</v>
      </c>
      <c r="Z19" s="227"/>
      <c r="AA19" s="234">
        <v>389.72</v>
      </c>
      <c r="AB19" s="234"/>
      <c r="AC19" s="227">
        <f t="shared" si="5"/>
        <v>0.85000000000002274</v>
      </c>
      <c r="AD19" s="227"/>
      <c r="AE19" s="73">
        <f t="shared" si="6"/>
        <v>0.50150000000001338</v>
      </c>
      <c r="AF19" s="73"/>
    </row>
    <row r="20" spans="1:32" x14ac:dyDescent="0.2">
      <c r="A20" s="19">
        <v>12</v>
      </c>
      <c r="B20" s="45" t="s">
        <v>74</v>
      </c>
      <c r="C20" s="240">
        <v>46.83</v>
      </c>
      <c r="D20" s="244"/>
      <c r="E20" s="227">
        <f t="shared" si="7"/>
        <v>2.9299999999999997</v>
      </c>
      <c r="F20" s="227"/>
      <c r="G20" s="227">
        <f t="shared" si="8"/>
        <v>1.7286999999999997</v>
      </c>
      <c r="H20" s="227"/>
      <c r="I20" s="242">
        <v>112.68</v>
      </c>
      <c r="J20" s="243"/>
      <c r="K20" s="227">
        <f t="shared" si="9"/>
        <v>1.1300000000000097</v>
      </c>
      <c r="L20" s="227"/>
      <c r="M20" s="227">
        <f t="shared" si="0"/>
        <v>0.66670000000000562</v>
      </c>
      <c r="N20" s="227"/>
      <c r="O20" s="235">
        <v>231.98</v>
      </c>
      <c r="P20" s="236"/>
      <c r="Q20" s="227">
        <f t="shared" si="1"/>
        <v>1.4799999999999898</v>
      </c>
      <c r="R20" s="227"/>
      <c r="S20" s="227">
        <f t="shared" si="2"/>
        <v>0.87319999999999387</v>
      </c>
      <c r="T20" s="227"/>
      <c r="U20" s="242">
        <v>315.77999999999997</v>
      </c>
      <c r="V20" s="243"/>
      <c r="W20" s="227">
        <f t="shared" si="3"/>
        <v>1.0799999999999841</v>
      </c>
      <c r="X20" s="227"/>
      <c r="Y20" s="227">
        <f t="shared" si="4"/>
        <v>0.63719999999999055</v>
      </c>
      <c r="Z20" s="227"/>
      <c r="AA20" s="234">
        <v>390.93</v>
      </c>
      <c r="AB20" s="234"/>
      <c r="AC20" s="227">
        <f t="shared" si="5"/>
        <v>1.2099999999999795</v>
      </c>
      <c r="AD20" s="227"/>
      <c r="AE20" s="73">
        <f t="shared" si="6"/>
        <v>0.71389999999998788</v>
      </c>
      <c r="AF20" s="73"/>
    </row>
    <row r="21" spans="1:32" x14ac:dyDescent="0.2">
      <c r="A21" s="19">
        <v>13</v>
      </c>
      <c r="B21" s="45" t="s">
        <v>66</v>
      </c>
      <c r="C21" s="240">
        <v>47.68</v>
      </c>
      <c r="D21" s="244"/>
      <c r="E21" s="227">
        <f t="shared" si="7"/>
        <v>0.85000000000000142</v>
      </c>
      <c r="F21" s="227"/>
      <c r="G21" s="227">
        <f t="shared" si="8"/>
        <v>0.50150000000000083</v>
      </c>
      <c r="H21" s="227"/>
      <c r="I21" s="242">
        <v>113.15</v>
      </c>
      <c r="J21" s="243"/>
      <c r="K21" s="227">
        <f t="shared" si="9"/>
        <v>0.46999999999999886</v>
      </c>
      <c r="L21" s="227"/>
      <c r="M21" s="227">
        <f t="shared" si="0"/>
        <v>0.27729999999999932</v>
      </c>
      <c r="N21" s="227"/>
      <c r="O21" s="235">
        <v>232.85</v>
      </c>
      <c r="P21" s="236"/>
      <c r="Q21" s="227">
        <f t="shared" si="1"/>
        <v>0.87000000000000455</v>
      </c>
      <c r="R21" s="227"/>
      <c r="S21" s="227">
        <f t="shared" si="2"/>
        <v>0.51330000000000264</v>
      </c>
      <c r="T21" s="227"/>
      <c r="U21" s="242">
        <v>317.07</v>
      </c>
      <c r="V21" s="243"/>
      <c r="W21" s="227">
        <f t="shared" si="3"/>
        <v>1.2900000000000205</v>
      </c>
      <c r="X21" s="227"/>
      <c r="Y21" s="227">
        <f t="shared" si="4"/>
        <v>0.76110000000001199</v>
      </c>
      <c r="Z21" s="227"/>
      <c r="AA21" s="234">
        <v>391.63</v>
      </c>
      <c r="AB21" s="234"/>
      <c r="AC21" s="227">
        <f t="shared" si="5"/>
        <v>0.69999999999998863</v>
      </c>
      <c r="AD21" s="227"/>
      <c r="AE21" s="73">
        <f t="shared" si="6"/>
        <v>0.41299999999999326</v>
      </c>
      <c r="AF21" s="73"/>
    </row>
    <row r="22" spans="1:32" x14ac:dyDescent="0.2">
      <c r="A22" s="19">
        <v>14</v>
      </c>
      <c r="B22" s="45" t="s">
        <v>76</v>
      </c>
      <c r="C22" s="240">
        <v>48.88</v>
      </c>
      <c r="D22" s="244"/>
      <c r="E22" s="227">
        <f t="shared" si="7"/>
        <v>1.2000000000000028</v>
      </c>
      <c r="F22" s="227"/>
      <c r="G22" s="227">
        <f t="shared" si="8"/>
        <v>0.70800000000000163</v>
      </c>
      <c r="H22" s="227"/>
      <c r="I22" s="242">
        <v>114.22</v>
      </c>
      <c r="J22" s="243"/>
      <c r="K22" s="227">
        <f t="shared" si="9"/>
        <v>1.0699999999999932</v>
      </c>
      <c r="L22" s="227"/>
      <c r="M22" s="227">
        <f t="shared" si="0"/>
        <v>0.63129999999999598</v>
      </c>
      <c r="N22" s="227"/>
      <c r="O22" s="235">
        <v>234.73</v>
      </c>
      <c r="P22" s="236"/>
      <c r="Q22" s="227">
        <f t="shared" si="1"/>
        <v>1.8799999999999955</v>
      </c>
      <c r="R22" s="227"/>
      <c r="S22" s="227">
        <f t="shared" si="2"/>
        <v>1.1091999999999973</v>
      </c>
      <c r="T22" s="227"/>
      <c r="U22" s="242">
        <v>317.85000000000002</v>
      </c>
      <c r="V22" s="243"/>
      <c r="W22" s="227">
        <f t="shared" si="3"/>
        <v>0.78000000000002956</v>
      </c>
      <c r="X22" s="227"/>
      <c r="Y22" s="227">
        <f t="shared" si="4"/>
        <v>0.46020000000001743</v>
      </c>
      <c r="Z22" s="227"/>
      <c r="AA22" s="234">
        <v>393.43</v>
      </c>
      <c r="AB22" s="234"/>
      <c r="AC22" s="227">
        <f t="shared" si="5"/>
        <v>1.8000000000000114</v>
      </c>
      <c r="AD22" s="227"/>
      <c r="AE22" s="73">
        <f t="shared" si="6"/>
        <v>1.0620000000000067</v>
      </c>
      <c r="AF22" s="73"/>
    </row>
    <row r="23" spans="1:32" x14ac:dyDescent="0.2">
      <c r="A23" s="19">
        <v>15</v>
      </c>
      <c r="B23" s="45" t="s">
        <v>75</v>
      </c>
      <c r="C23" s="240">
        <v>49.67</v>
      </c>
      <c r="D23" s="244"/>
      <c r="E23" s="227">
        <f t="shared" si="7"/>
        <v>0.78999999999999915</v>
      </c>
      <c r="F23" s="227"/>
      <c r="G23" s="227">
        <f t="shared" si="8"/>
        <v>0.46609999999999946</v>
      </c>
      <c r="H23" s="227"/>
      <c r="I23" s="242">
        <v>115.12</v>
      </c>
      <c r="J23" s="243"/>
      <c r="K23" s="227">
        <f t="shared" si="9"/>
        <v>0.90000000000000568</v>
      </c>
      <c r="L23" s="227"/>
      <c r="M23" s="227">
        <f t="shared" si="0"/>
        <v>0.53100000000000336</v>
      </c>
      <c r="N23" s="227"/>
      <c r="O23" s="235">
        <v>235.68</v>
      </c>
      <c r="P23" s="236"/>
      <c r="Q23" s="227">
        <f t="shared" si="1"/>
        <v>0.95000000000001705</v>
      </c>
      <c r="R23" s="227"/>
      <c r="S23" s="227">
        <f t="shared" si="2"/>
        <v>0.56050000000000999</v>
      </c>
      <c r="T23" s="227"/>
      <c r="U23" s="242">
        <v>319.10000000000002</v>
      </c>
      <c r="V23" s="243"/>
      <c r="W23" s="227">
        <f t="shared" si="3"/>
        <v>1.25</v>
      </c>
      <c r="X23" s="227"/>
      <c r="Y23" s="227">
        <f t="shared" si="4"/>
        <v>0.73749999999999993</v>
      </c>
      <c r="Z23" s="227"/>
      <c r="AA23" s="234">
        <v>394.13</v>
      </c>
      <c r="AB23" s="234"/>
      <c r="AC23" s="227">
        <f t="shared" si="5"/>
        <v>0.69999999999998863</v>
      </c>
      <c r="AD23" s="227"/>
      <c r="AE23" s="73">
        <f t="shared" si="6"/>
        <v>0.41299999999999326</v>
      </c>
      <c r="AF23" s="73"/>
    </row>
    <row r="24" spans="1:32" x14ac:dyDescent="0.2">
      <c r="A24" s="19">
        <v>16</v>
      </c>
      <c r="B24" s="45" t="s">
        <v>66</v>
      </c>
      <c r="C24" s="240">
        <v>50.63</v>
      </c>
      <c r="D24" s="244"/>
      <c r="E24" s="227">
        <f t="shared" si="7"/>
        <v>0.96000000000000085</v>
      </c>
      <c r="F24" s="227"/>
      <c r="G24" s="227">
        <f t="shared" si="8"/>
        <v>0.56640000000000046</v>
      </c>
      <c r="H24" s="227"/>
      <c r="I24" s="242">
        <v>117.12</v>
      </c>
      <c r="J24" s="243"/>
      <c r="K24" s="227">
        <f t="shared" si="9"/>
        <v>2</v>
      </c>
      <c r="L24" s="227"/>
      <c r="M24" s="227">
        <f t="shared" si="0"/>
        <v>1.18</v>
      </c>
      <c r="N24" s="227"/>
      <c r="O24" s="235">
        <v>237.85</v>
      </c>
      <c r="P24" s="236"/>
      <c r="Q24" s="227">
        <f t="shared" si="1"/>
        <v>2.1699999999999875</v>
      </c>
      <c r="R24" s="227"/>
      <c r="S24" s="227">
        <f t="shared" si="2"/>
        <v>1.2802999999999924</v>
      </c>
      <c r="T24" s="227"/>
      <c r="U24" s="242">
        <v>321.63</v>
      </c>
      <c r="V24" s="243"/>
      <c r="W24" s="227">
        <f t="shared" si="3"/>
        <v>2.5299999999999727</v>
      </c>
      <c r="X24" s="227"/>
      <c r="Y24" s="227">
        <f t="shared" si="4"/>
        <v>1.4926999999999839</v>
      </c>
      <c r="Z24" s="227"/>
      <c r="AA24" s="234">
        <v>395.43</v>
      </c>
      <c r="AB24" s="234"/>
      <c r="AC24" s="227">
        <f t="shared" si="5"/>
        <v>1.3000000000000114</v>
      </c>
      <c r="AD24" s="227"/>
      <c r="AE24" s="73">
        <f t="shared" si="6"/>
        <v>0.76700000000000668</v>
      </c>
      <c r="AF24" s="73"/>
    </row>
    <row r="25" spans="1:32" x14ac:dyDescent="0.2">
      <c r="A25" s="19">
        <v>18</v>
      </c>
      <c r="B25" s="45" t="s">
        <v>77</v>
      </c>
      <c r="C25" s="240">
        <v>56.57</v>
      </c>
      <c r="D25" s="244"/>
      <c r="E25" s="227">
        <f t="shared" si="7"/>
        <v>5.9399999999999977</v>
      </c>
      <c r="F25" s="227"/>
      <c r="G25" s="227">
        <f t="shared" si="8"/>
        <v>3.5045999999999986</v>
      </c>
      <c r="H25" s="227"/>
      <c r="I25" s="242">
        <v>119.02</v>
      </c>
      <c r="J25" s="243"/>
      <c r="K25" s="227">
        <f t="shared" si="9"/>
        <v>1.8999999999999915</v>
      </c>
      <c r="L25" s="227"/>
      <c r="M25" s="227">
        <f t="shared" si="0"/>
        <v>1.1209999999999949</v>
      </c>
      <c r="N25" s="227"/>
      <c r="O25" s="235">
        <v>239.73</v>
      </c>
      <c r="P25" s="236"/>
      <c r="Q25" s="227">
        <f t="shared" si="1"/>
        <v>1.8799999999999955</v>
      </c>
      <c r="R25" s="227"/>
      <c r="S25" s="227">
        <f t="shared" si="2"/>
        <v>1.1091999999999973</v>
      </c>
      <c r="T25" s="227"/>
      <c r="U25" s="242">
        <v>326.32</v>
      </c>
      <c r="V25" s="243"/>
      <c r="W25" s="227">
        <f t="shared" si="3"/>
        <v>4.6899999999999977</v>
      </c>
      <c r="X25" s="227"/>
      <c r="Y25" s="227">
        <f t="shared" si="4"/>
        <v>2.7670999999999983</v>
      </c>
      <c r="Z25" s="227"/>
      <c r="AA25" s="234">
        <v>402.03</v>
      </c>
      <c r="AB25" s="234"/>
      <c r="AC25" s="227">
        <f t="shared" si="5"/>
        <v>6.5999999999999659</v>
      </c>
      <c r="AD25" s="227"/>
      <c r="AE25" s="73">
        <f t="shared" si="6"/>
        <v>3.8939999999999797</v>
      </c>
      <c r="AF25" s="73"/>
    </row>
    <row r="26" spans="1:32" x14ac:dyDescent="0.2">
      <c r="A26" s="19">
        <v>19</v>
      </c>
      <c r="B26" s="45" t="s">
        <v>78</v>
      </c>
      <c r="C26" s="240">
        <v>59.55</v>
      </c>
      <c r="D26" s="244"/>
      <c r="E26" s="227">
        <f t="shared" si="7"/>
        <v>2.9799999999999969</v>
      </c>
      <c r="F26" s="227"/>
      <c r="G26" s="227">
        <f t="shared" si="8"/>
        <v>1.758199999999998</v>
      </c>
      <c r="H26" s="227"/>
      <c r="I26" s="242">
        <v>122.57</v>
      </c>
      <c r="J26" s="243"/>
      <c r="K26" s="227">
        <f t="shared" si="9"/>
        <v>3.5499999999999972</v>
      </c>
      <c r="L26" s="227"/>
      <c r="M26" s="227">
        <f t="shared" si="0"/>
        <v>2.0944999999999983</v>
      </c>
      <c r="N26" s="227"/>
      <c r="O26" s="235">
        <v>243.83</v>
      </c>
      <c r="P26" s="236"/>
      <c r="Q26" s="227">
        <f t="shared" si="1"/>
        <v>4.1000000000000227</v>
      </c>
      <c r="R26" s="227"/>
      <c r="S26" s="227">
        <f t="shared" si="2"/>
        <v>2.4190000000000134</v>
      </c>
      <c r="T26" s="227"/>
      <c r="U26" s="242">
        <v>328.67</v>
      </c>
      <c r="V26" s="243"/>
      <c r="W26" s="227">
        <f t="shared" si="3"/>
        <v>2.3500000000000227</v>
      </c>
      <c r="X26" s="227"/>
      <c r="Y26" s="227">
        <f t="shared" si="4"/>
        <v>1.3865000000000134</v>
      </c>
      <c r="Z26" s="227"/>
      <c r="AA26" s="234">
        <v>404.67</v>
      </c>
      <c r="AB26" s="234"/>
      <c r="AC26" s="227">
        <f t="shared" si="5"/>
        <v>2.6400000000000432</v>
      </c>
      <c r="AD26" s="227"/>
      <c r="AE26" s="73">
        <f t="shared" si="6"/>
        <v>1.5576000000000254</v>
      </c>
      <c r="AF26" s="73"/>
    </row>
    <row r="27" spans="1:32" x14ac:dyDescent="0.2">
      <c r="A27" s="19">
        <v>20</v>
      </c>
      <c r="B27" s="45" t="s">
        <v>79</v>
      </c>
      <c r="C27" s="240">
        <v>60.57</v>
      </c>
      <c r="D27" s="244"/>
      <c r="E27" s="227">
        <f t="shared" si="7"/>
        <v>1.0200000000000031</v>
      </c>
      <c r="F27" s="227"/>
      <c r="G27" s="227">
        <f t="shared" si="8"/>
        <v>0.60180000000000178</v>
      </c>
      <c r="H27" s="227"/>
      <c r="I27" s="242">
        <v>123.8</v>
      </c>
      <c r="J27" s="243"/>
      <c r="K27" s="227">
        <f t="shared" si="9"/>
        <v>1.230000000000004</v>
      </c>
      <c r="L27" s="227"/>
      <c r="M27" s="227">
        <f t="shared" si="0"/>
        <v>0.72570000000000234</v>
      </c>
      <c r="N27" s="227"/>
      <c r="O27" s="235">
        <v>245.33</v>
      </c>
      <c r="P27" s="236"/>
      <c r="Q27" s="227">
        <f t="shared" si="1"/>
        <v>1.5</v>
      </c>
      <c r="R27" s="227"/>
      <c r="S27" s="227">
        <f t="shared" si="2"/>
        <v>0.88500000000000001</v>
      </c>
      <c r="T27" s="227"/>
      <c r="U27" s="242">
        <v>330.72</v>
      </c>
      <c r="V27" s="243"/>
      <c r="W27" s="227">
        <f t="shared" si="3"/>
        <v>2.0500000000000114</v>
      </c>
      <c r="X27" s="227"/>
      <c r="Y27" s="227">
        <f t="shared" si="4"/>
        <v>1.2095000000000067</v>
      </c>
      <c r="Z27" s="227"/>
      <c r="AA27" s="234">
        <v>405.62</v>
      </c>
      <c r="AB27" s="234"/>
      <c r="AC27" s="227">
        <f t="shared" si="5"/>
        <v>0.94999999999998863</v>
      </c>
      <c r="AD27" s="227"/>
      <c r="AE27" s="73">
        <f t="shared" si="6"/>
        <v>0.56049999999999323</v>
      </c>
      <c r="AF27" s="73"/>
    </row>
    <row r="28" spans="1:32" x14ac:dyDescent="0.2">
      <c r="A28" s="19">
        <v>21</v>
      </c>
      <c r="B28" s="45" t="s">
        <v>80</v>
      </c>
      <c r="C28" s="240">
        <v>61.77</v>
      </c>
      <c r="D28" s="244"/>
      <c r="E28" s="227">
        <f t="shared" si="7"/>
        <v>1.2000000000000028</v>
      </c>
      <c r="F28" s="227"/>
      <c r="G28" s="227">
        <f t="shared" si="8"/>
        <v>0.70800000000000163</v>
      </c>
      <c r="H28" s="227"/>
      <c r="I28" s="242">
        <v>125.6</v>
      </c>
      <c r="J28" s="243"/>
      <c r="K28" s="227">
        <f t="shared" si="9"/>
        <v>1.7999999999999972</v>
      </c>
      <c r="L28" s="227"/>
      <c r="M28" s="227">
        <f t="shared" si="0"/>
        <v>1.0619999999999983</v>
      </c>
      <c r="N28" s="227"/>
      <c r="O28" s="235">
        <v>246.82</v>
      </c>
      <c r="P28" s="236"/>
      <c r="Q28" s="227">
        <f t="shared" si="1"/>
        <v>1.4899999999999807</v>
      </c>
      <c r="R28" s="227"/>
      <c r="S28" s="227">
        <f t="shared" si="2"/>
        <v>0.87909999999998856</v>
      </c>
      <c r="T28" s="227"/>
      <c r="U28" s="242">
        <v>334.95</v>
      </c>
      <c r="V28" s="243"/>
      <c r="W28" s="227">
        <f t="shared" si="3"/>
        <v>4.2299999999999613</v>
      </c>
      <c r="X28" s="227"/>
      <c r="Y28" s="227">
        <f t="shared" si="4"/>
        <v>2.4956999999999772</v>
      </c>
      <c r="Z28" s="227"/>
      <c r="AA28" s="234">
        <v>407.3</v>
      </c>
      <c r="AB28" s="234"/>
      <c r="AC28" s="227">
        <f t="shared" si="5"/>
        <v>1.6800000000000068</v>
      </c>
      <c r="AD28" s="227"/>
      <c r="AE28" s="73">
        <f t="shared" si="6"/>
        <v>0.99120000000000397</v>
      </c>
      <c r="AF28" s="73"/>
    </row>
    <row r="29" spans="1:32" x14ac:dyDescent="0.2">
      <c r="A29" s="19">
        <v>22</v>
      </c>
      <c r="B29" s="45" t="s">
        <v>81</v>
      </c>
      <c r="C29" s="240">
        <v>62.48</v>
      </c>
      <c r="D29" s="244"/>
      <c r="E29" s="227">
        <f t="shared" si="7"/>
        <v>0.70999999999999375</v>
      </c>
      <c r="F29" s="227"/>
      <c r="G29" s="227">
        <f t="shared" si="8"/>
        <v>0.41889999999999628</v>
      </c>
      <c r="H29" s="227"/>
      <c r="I29" s="242">
        <v>128.1</v>
      </c>
      <c r="J29" s="243"/>
      <c r="K29" s="227">
        <f t="shared" si="9"/>
        <v>2.5</v>
      </c>
      <c r="L29" s="227"/>
      <c r="M29" s="227">
        <f t="shared" si="0"/>
        <v>1.4749999999999999</v>
      </c>
      <c r="N29" s="227"/>
      <c r="O29" s="235">
        <v>247.57</v>
      </c>
      <c r="P29" s="236"/>
      <c r="Q29" s="227">
        <f t="shared" si="1"/>
        <v>0.75</v>
      </c>
      <c r="R29" s="227"/>
      <c r="S29" s="227">
        <f t="shared" si="2"/>
        <v>0.4425</v>
      </c>
      <c r="T29" s="227"/>
      <c r="U29" s="242">
        <v>335.35</v>
      </c>
      <c r="V29" s="243"/>
      <c r="W29" s="227">
        <f t="shared" si="3"/>
        <v>0.40000000000003411</v>
      </c>
      <c r="X29" s="227"/>
      <c r="Y29" s="227">
        <f t="shared" si="4"/>
        <v>0.23600000000002011</v>
      </c>
      <c r="Z29" s="227"/>
      <c r="AA29" s="234">
        <v>408.02</v>
      </c>
      <c r="AB29" s="234"/>
      <c r="AC29" s="227">
        <f t="shared" si="5"/>
        <v>0.71999999999997044</v>
      </c>
      <c r="AD29" s="227"/>
      <c r="AE29" s="73">
        <f t="shared" si="6"/>
        <v>0.42479999999998252</v>
      </c>
      <c r="AF29" s="73"/>
    </row>
    <row r="30" spans="1:32" x14ac:dyDescent="0.2">
      <c r="A30" s="19">
        <v>23</v>
      </c>
      <c r="B30" s="45" t="s">
        <v>34</v>
      </c>
      <c r="C30" s="240">
        <v>65.58</v>
      </c>
      <c r="D30" s="244"/>
      <c r="E30" s="227">
        <f t="shared" si="7"/>
        <v>3.1000000000000014</v>
      </c>
      <c r="F30" s="227"/>
      <c r="G30" s="227">
        <f t="shared" si="8"/>
        <v>1.8290000000000008</v>
      </c>
      <c r="H30" s="227"/>
      <c r="I30" s="242">
        <v>130.05000000000001</v>
      </c>
      <c r="J30" s="243"/>
      <c r="K30" s="227">
        <f t="shared" si="9"/>
        <v>1.9500000000000171</v>
      </c>
      <c r="L30" s="227"/>
      <c r="M30" s="227">
        <f t="shared" si="0"/>
        <v>1.1505000000000101</v>
      </c>
      <c r="N30" s="227"/>
      <c r="O30" s="235">
        <v>249.78</v>
      </c>
      <c r="P30" s="236"/>
      <c r="Q30" s="227">
        <f t="shared" si="1"/>
        <v>2.210000000000008</v>
      </c>
      <c r="R30" s="227"/>
      <c r="S30" s="227">
        <f t="shared" si="2"/>
        <v>1.3039000000000047</v>
      </c>
      <c r="T30" s="227"/>
      <c r="U30" s="242">
        <v>339.53</v>
      </c>
      <c r="V30" s="243"/>
      <c r="W30" s="227">
        <f t="shared" si="3"/>
        <v>4.17999999999995</v>
      </c>
      <c r="X30" s="227"/>
      <c r="Y30" s="227">
        <f t="shared" si="4"/>
        <v>2.4661999999999704</v>
      </c>
      <c r="Z30" s="227"/>
      <c r="AA30" s="234">
        <v>409.58</v>
      </c>
      <c r="AB30" s="234"/>
      <c r="AC30" s="227">
        <f t="shared" si="5"/>
        <v>1.5600000000000023</v>
      </c>
      <c r="AD30" s="227"/>
      <c r="AE30" s="73">
        <f t="shared" si="6"/>
        <v>0.92040000000000133</v>
      </c>
      <c r="AF30" s="73"/>
    </row>
    <row r="31" spans="1:32" x14ac:dyDescent="0.2">
      <c r="A31" s="19">
        <v>24</v>
      </c>
      <c r="B31" s="45" t="s">
        <v>82</v>
      </c>
      <c r="C31" s="240">
        <v>66.12</v>
      </c>
      <c r="D31" s="244"/>
      <c r="E31" s="227">
        <f t="shared" si="7"/>
        <v>0.54000000000000625</v>
      </c>
      <c r="F31" s="227"/>
      <c r="G31" s="227">
        <f t="shared" si="8"/>
        <v>0.31860000000000366</v>
      </c>
      <c r="H31" s="227"/>
      <c r="I31" s="242">
        <v>131.58000000000001</v>
      </c>
      <c r="J31" s="243"/>
      <c r="K31" s="227">
        <f t="shared" si="9"/>
        <v>1.5300000000000011</v>
      </c>
      <c r="L31" s="227"/>
      <c r="M31" s="227">
        <f t="shared" si="0"/>
        <v>0.90270000000000061</v>
      </c>
      <c r="N31" s="227"/>
      <c r="O31" s="235">
        <v>250.95</v>
      </c>
      <c r="P31" s="236"/>
      <c r="Q31" s="227">
        <f t="shared" si="1"/>
        <v>1.1699999999999875</v>
      </c>
      <c r="R31" s="227"/>
      <c r="S31" s="227">
        <f t="shared" si="2"/>
        <v>0.69029999999999259</v>
      </c>
      <c r="T31" s="227"/>
      <c r="U31" s="242">
        <v>339.7</v>
      </c>
      <c r="V31" s="243"/>
      <c r="W31" s="227">
        <f t="shared" si="3"/>
        <v>0.17000000000001592</v>
      </c>
      <c r="X31" s="227"/>
      <c r="Y31" s="227">
        <f t="shared" si="4"/>
        <v>0.10030000000000938</v>
      </c>
      <c r="Z31" s="227"/>
      <c r="AA31" s="234">
        <v>410.75</v>
      </c>
      <c r="AB31" s="234"/>
      <c r="AC31" s="227">
        <f t="shared" si="5"/>
        <v>1.1700000000000159</v>
      </c>
      <c r="AD31" s="227"/>
      <c r="AE31" s="73">
        <f t="shared" si="6"/>
        <v>0.69030000000000935</v>
      </c>
      <c r="AF31" s="73"/>
    </row>
    <row r="32" spans="1:32" x14ac:dyDescent="0.2">
      <c r="A32" s="19">
        <v>25</v>
      </c>
      <c r="B32" s="45" t="s">
        <v>66</v>
      </c>
      <c r="C32" s="240">
        <v>67.88</v>
      </c>
      <c r="D32" s="244"/>
      <c r="E32" s="227">
        <f t="shared" si="7"/>
        <v>1.7599999999999909</v>
      </c>
      <c r="F32" s="227"/>
      <c r="G32" s="227">
        <f t="shared" si="8"/>
        <v>1.0383999999999947</v>
      </c>
      <c r="H32" s="227"/>
      <c r="I32" s="242">
        <v>133.19999999999999</v>
      </c>
      <c r="J32" s="243"/>
      <c r="K32" s="227">
        <f t="shared" si="9"/>
        <v>1.6199999999999761</v>
      </c>
      <c r="L32" s="227"/>
      <c r="M32" s="227">
        <f t="shared" si="0"/>
        <v>0.95579999999998588</v>
      </c>
      <c r="N32" s="227"/>
      <c r="O32" s="235">
        <v>253.1</v>
      </c>
      <c r="P32" s="236"/>
      <c r="Q32" s="227">
        <f t="shared" si="1"/>
        <v>2.1500000000000057</v>
      </c>
      <c r="R32" s="227"/>
      <c r="S32" s="227">
        <f t="shared" si="2"/>
        <v>1.2685000000000033</v>
      </c>
      <c r="T32" s="227"/>
      <c r="U32" s="242">
        <v>341.67</v>
      </c>
      <c r="V32" s="243"/>
      <c r="W32" s="227">
        <f t="shared" si="3"/>
        <v>1.9700000000000273</v>
      </c>
      <c r="X32" s="227"/>
      <c r="Y32" s="227">
        <f t="shared" si="4"/>
        <v>1.1623000000000161</v>
      </c>
      <c r="Z32" s="227"/>
      <c r="AA32" s="234">
        <v>413.08</v>
      </c>
      <c r="AB32" s="234"/>
      <c r="AC32" s="227">
        <f t="shared" si="5"/>
        <v>2.3299999999999841</v>
      </c>
      <c r="AD32" s="227"/>
      <c r="AE32" s="73">
        <f t="shared" si="6"/>
        <v>1.3746999999999905</v>
      </c>
      <c r="AF32" s="73"/>
    </row>
    <row r="33" spans="1:32" x14ac:dyDescent="0.2">
      <c r="A33" s="19">
        <v>26</v>
      </c>
      <c r="B33" s="45" t="s">
        <v>83</v>
      </c>
      <c r="C33" s="240">
        <v>77.53</v>
      </c>
      <c r="D33" s="244"/>
      <c r="E33" s="227">
        <f t="shared" si="7"/>
        <v>9.6500000000000057</v>
      </c>
      <c r="F33" s="227"/>
      <c r="G33" s="227">
        <f t="shared" si="8"/>
        <v>5.6935000000000029</v>
      </c>
      <c r="H33" s="227"/>
      <c r="I33" s="242">
        <v>146.41999999999999</v>
      </c>
      <c r="J33" s="243"/>
      <c r="K33" s="227">
        <f t="shared" si="9"/>
        <v>13.219999999999999</v>
      </c>
      <c r="L33" s="227"/>
      <c r="M33" s="227">
        <f t="shared" si="0"/>
        <v>7.7997999999999985</v>
      </c>
      <c r="N33" s="227"/>
      <c r="O33" s="235">
        <v>264.55</v>
      </c>
      <c r="P33" s="236"/>
      <c r="Q33" s="227">
        <f t="shared" si="1"/>
        <v>11.450000000000017</v>
      </c>
      <c r="R33" s="227"/>
      <c r="S33" s="227">
        <f t="shared" si="2"/>
        <v>6.7555000000000094</v>
      </c>
      <c r="T33" s="227"/>
      <c r="U33" s="242">
        <v>350.77</v>
      </c>
      <c r="V33" s="243"/>
      <c r="W33" s="227">
        <f t="shared" si="3"/>
        <v>9.0999999999999659</v>
      </c>
      <c r="X33" s="227"/>
      <c r="Y33" s="227">
        <f t="shared" si="4"/>
        <v>5.3689999999999793</v>
      </c>
      <c r="Z33" s="227"/>
      <c r="AA33" s="234">
        <v>423.58</v>
      </c>
      <c r="AB33" s="234"/>
      <c r="AC33" s="227">
        <f t="shared" si="5"/>
        <v>10.5</v>
      </c>
      <c r="AD33" s="227"/>
      <c r="AE33" s="73">
        <f t="shared" si="6"/>
        <v>6.1949999999999994</v>
      </c>
      <c r="AF33" s="73"/>
    </row>
    <row r="34" spans="1:32" x14ac:dyDescent="0.2">
      <c r="A34" s="19">
        <v>27</v>
      </c>
      <c r="B34" s="45" t="s">
        <v>84</v>
      </c>
      <c r="C34" s="240">
        <v>79.72</v>
      </c>
      <c r="D34" s="244"/>
      <c r="E34" s="227">
        <f t="shared" si="7"/>
        <v>2.1899999999999977</v>
      </c>
      <c r="F34" s="227"/>
      <c r="G34" s="227">
        <f t="shared" si="8"/>
        <v>1.2920999999999987</v>
      </c>
      <c r="H34" s="227"/>
      <c r="I34" s="242">
        <v>150.03</v>
      </c>
      <c r="J34" s="243"/>
      <c r="K34" s="227">
        <f t="shared" si="9"/>
        <v>3.6100000000000136</v>
      </c>
      <c r="L34" s="227"/>
      <c r="M34" s="227">
        <f t="shared" si="0"/>
        <v>2.1299000000000081</v>
      </c>
      <c r="N34" s="227"/>
      <c r="O34" s="235">
        <v>267.82</v>
      </c>
      <c r="P34" s="236"/>
      <c r="Q34" s="227">
        <f t="shared" si="1"/>
        <v>3.2699999999999818</v>
      </c>
      <c r="R34" s="227"/>
      <c r="S34" s="227">
        <f t="shared" si="2"/>
        <v>1.9292999999999891</v>
      </c>
      <c r="T34" s="227"/>
      <c r="U34" s="242">
        <v>353.55</v>
      </c>
      <c r="V34" s="243"/>
      <c r="W34" s="227">
        <f t="shared" si="3"/>
        <v>2.7800000000000296</v>
      </c>
      <c r="X34" s="227"/>
      <c r="Y34" s="227">
        <f t="shared" si="4"/>
        <v>1.6402000000000174</v>
      </c>
      <c r="Z34" s="227"/>
      <c r="AA34" s="234">
        <v>426</v>
      </c>
      <c r="AB34" s="234"/>
      <c r="AC34" s="227">
        <f t="shared" si="5"/>
        <v>2.4200000000000159</v>
      </c>
      <c r="AD34" s="227"/>
      <c r="AE34" s="73">
        <f t="shared" si="6"/>
        <v>1.4278000000000093</v>
      </c>
      <c r="AF34" s="76"/>
    </row>
    <row r="35" spans="1:32" x14ac:dyDescent="0.2">
      <c r="A35" s="19">
        <v>28</v>
      </c>
      <c r="B35" s="45" t="s">
        <v>44</v>
      </c>
      <c r="C35" s="230">
        <v>79.72</v>
      </c>
      <c r="D35" s="231"/>
      <c r="E35" s="227">
        <f t="shared" si="7"/>
        <v>0</v>
      </c>
      <c r="F35" s="227"/>
      <c r="G35" s="227">
        <f t="shared" si="8"/>
        <v>0</v>
      </c>
      <c r="H35" s="227"/>
      <c r="I35" s="242">
        <v>194.05</v>
      </c>
      <c r="J35" s="243"/>
      <c r="K35" s="227">
        <f t="shared" si="9"/>
        <v>44.02000000000001</v>
      </c>
      <c r="L35" s="227"/>
      <c r="M35" s="227">
        <f t="shared" si="0"/>
        <v>25.971800000000005</v>
      </c>
      <c r="N35" s="227"/>
      <c r="O35" s="235">
        <v>280.39999999999998</v>
      </c>
      <c r="P35" s="236"/>
      <c r="Q35" s="227">
        <f t="shared" si="1"/>
        <v>12.579999999999984</v>
      </c>
      <c r="R35" s="227"/>
      <c r="S35" s="227">
        <f t="shared" si="2"/>
        <v>7.4221999999999904</v>
      </c>
      <c r="T35" s="227"/>
      <c r="U35" s="242">
        <v>354.32</v>
      </c>
      <c r="V35" s="243"/>
      <c r="W35" s="227">
        <f t="shared" si="3"/>
        <v>0.76999999999998181</v>
      </c>
      <c r="X35" s="227"/>
      <c r="Y35" s="227">
        <f t="shared" si="4"/>
        <v>0.45429999999998927</v>
      </c>
      <c r="Z35" s="227"/>
      <c r="AA35" s="227">
        <v>431.2</v>
      </c>
      <c r="AB35" s="227"/>
      <c r="AC35" s="227">
        <f t="shared" ref="AC35" si="10">AA35-AA34</f>
        <v>5.1999999999999886</v>
      </c>
      <c r="AD35" s="227"/>
      <c r="AE35" s="73">
        <f t="shared" si="6"/>
        <v>3.067999999999993</v>
      </c>
      <c r="AF35" s="82"/>
    </row>
    <row r="36" spans="1:32" x14ac:dyDescent="0.2">
      <c r="A36" s="19"/>
      <c r="B36" s="75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3"/>
    </row>
    <row r="37" spans="1:32" x14ac:dyDescent="0.2">
      <c r="A37" s="19"/>
      <c r="B37" s="80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73"/>
    </row>
    <row r="38" spans="1:32" x14ac:dyDescent="0.2">
      <c r="A38" s="248" t="s">
        <v>52</v>
      </c>
      <c r="B38" s="231"/>
      <c r="C38" s="227"/>
      <c r="D38" s="227"/>
      <c r="E38" s="227"/>
      <c r="F38" s="227"/>
      <c r="G38" s="227">
        <f>SUM(G9:G35)</f>
        <v>38.037300000000002</v>
      </c>
      <c r="H38" s="227"/>
      <c r="I38" s="227"/>
      <c r="J38" s="227"/>
      <c r="K38" s="227"/>
      <c r="L38" s="227"/>
      <c r="M38" s="227">
        <f>SUM(M9:M35)</f>
        <v>67.454700000000003</v>
      </c>
      <c r="N38" s="227"/>
      <c r="O38" s="227"/>
      <c r="P38" s="227"/>
      <c r="Q38" s="227"/>
      <c r="R38" s="227"/>
      <c r="S38" s="227">
        <f>SUM(S9:S35)</f>
        <v>50.946499999999979</v>
      </c>
      <c r="T38" s="227"/>
      <c r="U38" s="227"/>
      <c r="V38" s="227"/>
      <c r="W38" s="230"/>
      <c r="X38" s="231"/>
      <c r="Y38" s="227">
        <f>SUM(Y9:Y35)</f>
        <v>43.612800000000007</v>
      </c>
      <c r="Z38" s="227"/>
      <c r="AA38" s="227"/>
      <c r="AB38" s="227"/>
      <c r="AC38" s="227"/>
      <c r="AD38" s="227"/>
      <c r="AE38" s="73">
        <f>SUM(AE9:AE35)</f>
        <v>45.359200000000001</v>
      </c>
      <c r="AF38" s="72"/>
    </row>
    <row r="39" spans="1:32" x14ac:dyDescent="0.2">
      <c r="A39" s="238" t="s">
        <v>86</v>
      </c>
      <c r="B39" s="239"/>
      <c r="C39" s="227"/>
      <c r="D39" s="227"/>
      <c r="E39" s="227"/>
      <c r="F39" s="227"/>
      <c r="G39" s="227">
        <f>G38-G35</f>
        <v>38.037300000000002</v>
      </c>
      <c r="H39" s="227"/>
      <c r="I39" s="227"/>
      <c r="J39" s="227"/>
      <c r="K39" s="227"/>
      <c r="L39" s="227"/>
      <c r="M39" s="227">
        <f>M38-M35</f>
        <v>41.482900000000001</v>
      </c>
      <c r="N39" s="227"/>
      <c r="O39" s="227"/>
      <c r="P39" s="227"/>
      <c r="Q39" s="227"/>
      <c r="R39" s="227"/>
      <c r="S39" s="227">
        <f>S38-S35</f>
        <v>43.52429999999999</v>
      </c>
      <c r="T39" s="227"/>
      <c r="U39" s="227"/>
      <c r="V39" s="227"/>
      <c r="W39" s="227"/>
      <c r="X39" s="227"/>
      <c r="Y39" s="227">
        <f>Y38-Y35</f>
        <v>43.158500000000018</v>
      </c>
      <c r="Z39" s="227"/>
      <c r="AA39" s="227"/>
      <c r="AB39" s="227"/>
      <c r="AC39" s="227"/>
      <c r="AD39" s="227"/>
      <c r="AE39" s="73">
        <f>AE38-AE35</f>
        <v>42.291200000000011</v>
      </c>
      <c r="AF39" s="72"/>
    </row>
    <row r="40" spans="1:32" x14ac:dyDescent="0.2">
      <c r="A40" s="39"/>
      <c r="B40" s="12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39"/>
      <c r="Z40" s="12"/>
      <c r="AA40" s="141"/>
      <c r="AB40" s="141"/>
      <c r="AC40" s="141"/>
      <c r="AD40" s="141"/>
      <c r="AE40" s="72"/>
      <c r="AF40" s="72"/>
    </row>
    <row r="41" spans="1:32" x14ac:dyDescent="0.2">
      <c r="A41" s="39"/>
      <c r="B41" s="127" t="s">
        <v>132</v>
      </c>
      <c r="C41" s="192" t="s">
        <v>135</v>
      </c>
      <c r="D41" s="192"/>
      <c r="E41" s="192"/>
      <c r="F41" s="192"/>
      <c r="G41" s="192"/>
      <c r="H41" s="192"/>
      <c r="I41" s="192"/>
      <c r="J41" s="192"/>
      <c r="K41" s="192"/>
      <c r="L41" s="61"/>
      <c r="M41" s="141"/>
      <c r="N41" s="141"/>
      <c r="O41" s="141"/>
      <c r="P41" s="141"/>
      <c r="Q41" s="192" t="s">
        <v>137</v>
      </c>
      <c r="R41" s="192"/>
      <c r="S41" s="192"/>
      <c r="T41" s="192"/>
      <c r="U41" s="192"/>
      <c r="V41" s="192"/>
      <c r="W41" s="192"/>
      <c r="X41" s="192"/>
      <c r="Y41" s="192"/>
      <c r="Z41" s="12"/>
      <c r="AA41" s="141"/>
      <c r="AB41" s="141"/>
      <c r="AC41" s="141"/>
      <c r="AD41" s="141"/>
      <c r="AE41" s="72"/>
      <c r="AF41" s="72"/>
    </row>
    <row r="42" spans="1:32" x14ac:dyDescent="0.2">
      <c r="A42" s="39"/>
      <c r="B42" t="s">
        <v>133</v>
      </c>
      <c r="C42" s="193" t="s">
        <v>136</v>
      </c>
      <c r="D42" s="193"/>
      <c r="E42" s="193"/>
      <c r="F42" s="193"/>
      <c r="G42" s="193"/>
      <c r="H42" s="193"/>
      <c r="I42" s="193"/>
      <c r="J42" s="193"/>
      <c r="K42" s="193"/>
      <c r="L42" s="61"/>
      <c r="Q42" s="193" t="s">
        <v>138</v>
      </c>
      <c r="R42" s="193"/>
      <c r="S42" s="193"/>
      <c r="T42" s="193"/>
      <c r="U42" s="193"/>
      <c r="V42" s="193"/>
      <c r="W42" s="193"/>
      <c r="X42" s="193"/>
      <c r="Y42" s="193"/>
      <c r="Z42" s="12"/>
      <c r="AA42" s="141"/>
      <c r="AB42" s="141"/>
      <c r="AC42" s="141"/>
      <c r="AD42" s="141"/>
      <c r="AE42" s="72"/>
      <c r="AF42" s="72"/>
    </row>
    <row r="43" spans="1:32" x14ac:dyDescent="0.2">
      <c r="A43" s="39"/>
      <c r="B43" t="s">
        <v>134</v>
      </c>
      <c r="Z43" s="12"/>
      <c r="AA43" s="141"/>
      <c r="AB43" s="141"/>
      <c r="AC43" s="141"/>
      <c r="AD43" s="141"/>
      <c r="AE43" s="72"/>
      <c r="AF43" s="72"/>
    </row>
    <row r="44" spans="1:32" x14ac:dyDescent="0.2">
      <c r="A44" s="39"/>
      <c r="B44" s="12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39"/>
      <c r="Z44" s="12"/>
      <c r="AA44" s="141"/>
      <c r="AB44" s="141"/>
      <c r="AC44" s="141"/>
      <c r="AD44" s="141"/>
      <c r="AE44" s="72"/>
    </row>
    <row r="45" spans="1:32" x14ac:dyDescent="0.2">
      <c r="A45" s="39"/>
      <c r="B45" s="12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39"/>
      <c r="Z45" s="12"/>
      <c r="AA45" s="141"/>
      <c r="AB45" s="141"/>
      <c r="AC45" s="141"/>
      <c r="AD45" s="141"/>
      <c r="AE45" s="72"/>
    </row>
  </sheetData>
  <mergeCells count="499">
    <mergeCell ref="C34:D34"/>
    <mergeCell ref="E32:F32"/>
    <mergeCell ref="E33:F33"/>
    <mergeCell ref="A39:B39"/>
    <mergeCell ref="C29:D29"/>
    <mergeCell ref="E27:F27"/>
    <mergeCell ref="C30:D30"/>
    <mergeCell ref="E28:F28"/>
    <mergeCell ref="C31:D31"/>
    <mergeCell ref="E29:F29"/>
    <mergeCell ref="C32:D32"/>
    <mergeCell ref="E30:F30"/>
    <mergeCell ref="C33:D33"/>
    <mergeCell ref="E31:F31"/>
    <mergeCell ref="E35:F35"/>
    <mergeCell ref="C39:D39"/>
    <mergeCell ref="E39:F39"/>
    <mergeCell ref="A38:B38"/>
    <mergeCell ref="C38:D38"/>
    <mergeCell ref="E38:F38"/>
    <mergeCell ref="C24:D24"/>
    <mergeCell ref="E22:F22"/>
    <mergeCell ref="E23:F23"/>
    <mergeCell ref="C25:D25"/>
    <mergeCell ref="E24:F24"/>
    <mergeCell ref="C26:D26"/>
    <mergeCell ref="E25:F25"/>
    <mergeCell ref="C27:D27"/>
    <mergeCell ref="C28:D28"/>
    <mergeCell ref="E26:F26"/>
    <mergeCell ref="C19:D19"/>
    <mergeCell ref="E17:F17"/>
    <mergeCell ref="C20:D20"/>
    <mergeCell ref="E18:F18"/>
    <mergeCell ref="C21:D21"/>
    <mergeCell ref="E19:F19"/>
    <mergeCell ref="C22:D22"/>
    <mergeCell ref="E20:F20"/>
    <mergeCell ref="C23:D23"/>
    <mergeCell ref="E21:F21"/>
    <mergeCell ref="C14:D14"/>
    <mergeCell ref="C15:D15"/>
    <mergeCell ref="E13:F13"/>
    <mergeCell ref="C16:D16"/>
    <mergeCell ref="E14:F14"/>
    <mergeCell ref="C17:D17"/>
    <mergeCell ref="E15:F15"/>
    <mergeCell ref="C18:D18"/>
    <mergeCell ref="E16:F16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A3:B4"/>
    <mergeCell ref="A5:A7"/>
    <mergeCell ref="B5:B7"/>
    <mergeCell ref="C5:H5"/>
    <mergeCell ref="I5:N5"/>
    <mergeCell ref="O5:T5"/>
    <mergeCell ref="U5:Z5"/>
    <mergeCell ref="AE3:AE4"/>
    <mergeCell ref="C3:AC3"/>
    <mergeCell ref="C4:AC4"/>
    <mergeCell ref="O6:P7"/>
    <mergeCell ref="Q6:R7"/>
    <mergeCell ref="S6:T7"/>
    <mergeCell ref="U6:V7"/>
    <mergeCell ref="W6:X7"/>
    <mergeCell ref="Y6:Z7"/>
    <mergeCell ref="AA6:AB7"/>
    <mergeCell ref="AC6:AD7"/>
    <mergeCell ref="C8:D8"/>
    <mergeCell ref="E8:F8"/>
    <mergeCell ref="Y8:Z8"/>
    <mergeCell ref="A8:B8"/>
    <mergeCell ref="G8:H8"/>
    <mergeCell ref="I8:J8"/>
    <mergeCell ref="K8:L8"/>
    <mergeCell ref="M8:N8"/>
    <mergeCell ref="C6:D7"/>
    <mergeCell ref="E6:F7"/>
    <mergeCell ref="G6:H7"/>
    <mergeCell ref="I6:J7"/>
    <mergeCell ref="K6:L7"/>
    <mergeCell ref="M6:N7"/>
    <mergeCell ref="Y10:Z10"/>
    <mergeCell ref="AA10:AB10"/>
    <mergeCell ref="AC10:AD10"/>
    <mergeCell ref="AA8:AB8"/>
    <mergeCell ref="AC8:AD8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O8:P8"/>
    <mergeCell ref="Q8:R8"/>
    <mergeCell ref="S8:T8"/>
    <mergeCell ref="U8:V8"/>
    <mergeCell ref="W8:X8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AA11:AB11"/>
    <mergeCell ref="AC11:AD11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AA12:AB12"/>
    <mergeCell ref="AC12:AD12"/>
    <mergeCell ref="Q11:R11"/>
    <mergeCell ref="S11:T11"/>
    <mergeCell ref="U11:V11"/>
    <mergeCell ref="W11:X11"/>
    <mergeCell ref="Y11:Z11"/>
    <mergeCell ref="G11:H11"/>
    <mergeCell ref="I11:J11"/>
    <mergeCell ref="K11:L11"/>
    <mergeCell ref="M11:N11"/>
    <mergeCell ref="O11:P11"/>
    <mergeCell ref="AA13:AB13"/>
    <mergeCell ref="AC13:AD13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Q13:R13"/>
    <mergeCell ref="S13:T13"/>
    <mergeCell ref="U13:V13"/>
    <mergeCell ref="W13:X13"/>
    <mergeCell ref="Y13:Z13"/>
    <mergeCell ref="G13:H13"/>
    <mergeCell ref="I13:J13"/>
    <mergeCell ref="K13:L13"/>
    <mergeCell ref="M13:N13"/>
    <mergeCell ref="O13:P13"/>
    <mergeCell ref="AA15:AB15"/>
    <mergeCell ref="O15:P15"/>
    <mergeCell ref="AC15:AD15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Q15:R15"/>
    <mergeCell ref="S15:T15"/>
    <mergeCell ref="U15:V15"/>
    <mergeCell ref="W15:X15"/>
    <mergeCell ref="Y15:Z15"/>
    <mergeCell ref="G15:H15"/>
    <mergeCell ref="I15:J15"/>
    <mergeCell ref="K15:L15"/>
    <mergeCell ref="M15:N15"/>
    <mergeCell ref="AA17:AB17"/>
    <mergeCell ref="AC17:AD17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Q17:R17"/>
    <mergeCell ref="S17:T17"/>
    <mergeCell ref="U17:V17"/>
    <mergeCell ref="W17:X17"/>
    <mergeCell ref="Y17:Z17"/>
    <mergeCell ref="G17:H17"/>
    <mergeCell ref="I17:J17"/>
    <mergeCell ref="K17:L17"/>
    <mergeCell ref="M17:N17"/>
    <mergeCell ref="O17:P17"/>
    <mergeCell ref="AA19:AB19"/>
    <mergeCell ref="AC19:AD19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Q19:R19"/>
    <mergeCell ref="S19:T19"/>
    <mergeCell ref="U19:V19"/>
    <mergeCell ref="W19:X19"/>
    <mergeCell ref="Y19:Z19"/>
    <mergeCell ref="G19:H19"/>
    <mergeCell ref="I19:J19"/>
    <mergeCell ref="K19:L19"/>
    <mergeCell ref="M19:N19"/>
    <mergeCell ref="O19:P19"/>
    <mergeCell ref="AA21:AB21"/>
    <mergeCell ref="AC21:AD21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Q21:R21"/>
    <mergeCell ref="S21:T21"/>
    <mergeCell ref="U21:V21"/>
    <mergeCell ref="W21:X21"/>
    <mergeCell ref="Y21:Z21"/>
    <mergeCell ref="G21:H21"/>
    <mergeCell ref="I21:J21"/>
    <mergeCell ref="K21:L21"/>
    <mergeCell ref="M21:N21"/>
    <mergeCell ref="O21:P21"/>
    <mergeCell ref="AA23:AB23"/>
    <mergeCell ref="AC23:AD23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Q23:R23"/>
    <mergeCell ref="S23:T23"/>
    <mergeCell ref="U23:V23"/>
    <mergeCell ref="W23:X23"/>
    <mergeCell ref="Y23:Z23"/>
    <mergeCell ref="G23:H23"/>
    <mergeCell ref="I23:J23"/>
    <mergeCell ref="K23:L23"/>
    <mergeCell ref="M23:N23"/>
    <mergeCell ref="O23:P23"/>
    <mergeCell ref="AA25:AB25"/>
    <mergeCell ref="AC25:AD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Y27:Z27"/>
    <mergeCell ref="AA27:AB27"/>
    <mergeCell ref="AC27:AD27"/>
    <mergeCell ref="Q26:R26"/>
    <mergeCell ref="S26:T26"/>
    <mergeCell ref="U26:V26"/>
    <mergeCell ref="W26:X26"/>
    <mergeCell ref="Y26:Z26"/>
    <mergeCell ref="G27:H27"/>
    <mergeCell ref="I27:J27"/>
    <mergeCell ref="K27:L27"/>
    <mergeCell ref="M27:N27"/>
    <mergeCell ref="O27:P27"/>
    <mergeCell ref="Q27:R27"/>
    <mergeCell ref="S27:T27"/>
    <mergeCell ref="U27:V27"/>
    <mergeCell ref="W27:X27"/>
    <mergeCell ref="M26:N26"/>
    <mergeCell ref="O26:P26"/>
    <mergeCell ref="AA26:AB26"/>
    <mergeCell ref="AC26:AD26"/>
    <mergeCell ref="G26:H26"/>
    <mergeCell ref="I26:J26"/>
    <mergeCell ref="K26:L26"/>
    <mergeCell ref="AA30:AB30"/>
    <mergeCell ref="AC30:AD30"/>
    <mergeCell ref="AA28:AB28"/>
    <mergeCell ref="AC28:AD28"/>
    <mergeCell ref="G29:H29"/>
    <mergeCell ref="I29:J29"/>
    <mergeCell ref="K29:L29"/>
    <mergeCell ref="M29:N29"/>
    <mergeCell ref="O29:P29"/>
    <mergeCell ref="Q29:R29"/>
    <mergeCell ref="S29:T29"/>
    <mergeCell ref="U29:V29"/>
    <mergeCell ref="W29:X29"/>
    <mergeCell ref="AA29:AB29"/>
    <mergeCell ref="AC29:AD29"/>
    <mergeCell ref="Q28:R28"/>
    <mergeCell ref="S28:T28"/>
    <mergeCell ref="U28:V28"/>
    <mergeCell ref="W28:X28"/>
    <mergeCell ref="G28:H28"/>
    <mergeCell ref="I28:J28"/>
    <mergeCell ref="K28:L28"/>
    <mergeCell ref="M28:N28"/>
    <mergeCell ref="O28:P28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AC31:AD31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AA32:AB32"/>
    <mergeCell ref="AC32:AD32"/>
    <mergeCell ref="Q31:R31"/>
    <mergeCell ref="S31:T31"/>
    <mergeCell ref="U31:V31"/>
    <mergeCell ref="W31:X31"/>
    <mergeCell ref="AA31:AB31"/>
    <mergeCell ref="G31:H31"/>
    <mergeCell ref="I31:J31"/>
    <mergeCell ref="K31:L31"/>
    <mergeCell ref="M31:N31"/>
    <mergeCell ref="O31:P31"/>
    <mergeCell ref="AC33:AD33"/>
    <mergeCell ref="E34:F34"/>
    <mergeCell ref="G34:H34"/>
    <mergeCell ref="I34:J34"/>
    <mergeCell ref="K34:L34"/>
    <mergeCell ref="M34:N34"/>
    <mergeCell ref="O34:P34"/>
    <mergeCell ref="Q34:R34"/>
    <mergeCell ref="S34:T34"/>
    <mergeCell ref="U34:V34"/>
    <mergeCell ref="W34:X34"/>
    <mergeCell ref="AA34:AB34"/>
    <mergeCell ref="AC34:AD34"/>
    <mergeCell ref="Q33:R33"/>
    <mergeCell ref="S33:T33"/>
    <mergeCell ref="U33:V33"/>
    <mergeCell ref="W33:X33"/>
    <mergeCell ref="AA33:AB33"/>
    <mergeCell ref="G33:H33"/>
    <mergeCell ref="I33:J33"/>
    <mergeCell ref="K33:L33"/>
    <mergeCell ref="M33:N33"/>
    <mergeCell ref="O33:P33"/>
    <mergeCell ref="W35:X35"/>
    <mergeCell ref="AA35:AB35"/>
    <mergeCell ref="AC35:AD35"/>
    <mergeCell ref="M35:N35"/>
    <mergeCell ref="O35:P35"/>
    <mergeCell ref="Q35:R35"/>
    <mergeCell ref="S35:T35"/>
    <mergeCell ref="U35:V35"/>
    <mergeCell ref="G35:H35"/>
    <mergeCell ref="I35:J35"/>
    <mergeCell ref="K35:L35"/>
    <mergeCell ref="G38:H38"/>
    <mergeCell ref="G39:H39"/>
    <mergeCell ref="I39:J39"/>
    <mergeCell ref="K39:L39"/>
    <mergeCell ref="M39:N39"/>
    <mergeCell ref="O39:P39"/>
    <mergeCell ref="Q39:R39"/>
    <mergeCell ref="I38:J38"/>
    <mergeCell ref="K38:L38"/>
    <mergeCell ref="AA41:AB41"/>
    <mergeCell ref="AC41:AD41"/>
    <mergeCell ref="AA39:AB39"/>
    <mergeCell ref="M38:N38"/>
    <mergeCell ref="O38:P38"/>
    <mergeCell ref="Q38:R38"/>
    <mergeCell ref="S38:T38"/>
    <mergeCell ref="U38:V38"/>
    <mergeCell ref="S39:T39"/>
    <mergeCell ref="U39:V39"/>
    <mergeCell ref="W39:X39"/>
    <mergeCell ref="W38:X38"/>
    <mergeCell ref="AA38:AB38"/>
    <mergeCell ref="AC38:AD38"/>
    <mergeCell ref="AC39:AD39"/>
    <mergeCell ref="U40:V40"/>
    <mergeCell ref="W40:X40"/>
    <mergeCell ref="AA40:AB40"/>
    <mergeCell ref="AC40:AD40"/>
    <mergeCell ref="M41:N41"/>
    <mergeCell ref="O41:P41"/>
    <mergeCell ref="C41:K41"/>
    <mergeCell ref="Q41:Y41"/>
    <mergeCell ref="C42:K42"/>
    <mergeCell ref="Q42:Y42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C44:D44"/>
    <mergeCell ref="E44:F44"/>
    <mergeCell ref="G44:H44"/>
    <mergeCell ref="I44:J44"/>
    <mergeCell ref="K44:L44"/>
    <mergeCell ref="AC42:AD42"/>
    <mergeCell ref="AA43:AB43"/>
    <mergeCell ref="AC43:AD43"/>
    <mergeCell ref="AA42:AB42"/>
    <mergeCell ref="S45:T45"/>
    <mergeCell ref="U45:V45"/>
    <mergeCell ref="W45:X45"/>
    <mergeCell ref="AA45:AB45"/>
    <mergeCell ref="M44:N44"/>
    <mergeCell ref="O44:P44"/>
    <mergeCell ref="Q44:R44"/>
    <mergeCell ref="S44:T44"/>
    <mergeCell ref="U44:V44"/>
    <mergeCell ref="A1:AE2"/>
    <mergeCell ref="AC45:AD45"/>
    <mergeCell ref="C35:D35"/>
    <mergeCell ref="Y28:Z28"/>
    <mergeCell ref="Y29:Z29"/>
    <mergeCell ref="Y30:Z30"/>
    <mergeCell ref="Y31:Z31"/>
    <mergeCell ref="Y32:Z32"/>
    <mergeCell ref="Y33:Z33"/>
    <mergeCell ref="Y34:Z34"/>
    <mergeCell ref="Y35:Z35"/>
    <mergeCell ref="Y38:Z38"/>
    <mergeCell ref="Y39:Z39"/>
    <mergeCell ref="W44:X44"/>
    <mergeCell ref="AA44:AB44"/>
    <mergeCell ref="AC44:AD44"/>
    <mergeCell ref="C45:D45"/>
    <mergeCell ref="E45:F45"/>
    <mergeCell ref="G45:H45"/>
    <mergeCell ref="I45:J45"/>
    <mergeCell ref="K45:L45"/>
    <mergeCell ref="M45:N45"/>
    <mergeCell ref="O45:P45"/>
    <mergeCell ref="Q45:R45"/>
  </mergeCells>
  <pageMargins left="0.2" right="0.2" top="0.75" bottom="0.75" header="0.3" footer="0.3"/>
  <pageSetup scale="7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G41"/>
  <sheetViews>
    <sheetView zoomScale="93" zoomScaleNormal="93" workbookViewId="0">
      <selection activeCell="B21" sqref="B21:Y23"/>
    </sheetView>
  </sheetViews>
  <sheetFormatPr defaultRowHeight="15" x14ac:dyDescent="0.2"/>
  <cols>
    <col min="1" max="1" width="6.72265625" customWidth="1"/>
    <col min="2" max="2" width="34.97265625" customWidth="1"/>
    <col min="3" max="3" width="9.14453125" customWidth="1"/>
    <col min="4" max="4" width="0.1328125" customWidth="1"/>
    <col min="5" max="5" width="8.875" customWidth="1"/>
    <col min="6" max="6" width="9.14453125" hidden="1" customWidth="1"/>
    <col min="7" max="7" width="9.01171875" customWidth="1"/>
    <col min="8" max="8" width="9.14453125" hidden="1" customWidth="1"/>
    <col min="10" max="10" width="0.1328125" customWidth="1"/>
    <col min="12" max="12" width="0.1328125" customWidth="1"/>
    <col min="13" max="13" width="9.01171875" customWidth="1"/>
    <col min="14" max="14" width="9.14453125" hidden="1" customWidth="1"/>
    <col min="15" max="15" width="9.01171875" customWidth="1"/>
    <col min="16" max="16" width="9.14453125" hidden="1" customWidth="1"/>
    <col min="17" max="17" width="9.01171875" customWidth="1"/>
    <col min="18" max="18" width="9.14453125" hidden="1" customWidth="1"/>
    <col min="19" max="19" width="9.01171875" customWidth="1"/>
    <col min="20" max="20" width="9.14453125" hidden="1" customWidth="1"/>
    <col min="22" max="22" width="0.1328125" customWidth="1"/>
    <col min="23" max="23" width="9.01171875" customWidth="1"/>
    <col min="24" max="24" width="9.14453125" hidden="1" customWidth="1"/>
    <col min="25" max="25" width="9.01171875" customWidth="1"/>
    <col min="26" max="26" width="9.14453125" hidden="1" customWidth="1"/>
    <col min="27" max="27" width="8.875" customWidth="1"/>
    <col min="28" max="28" width="9.14453125" hidden="1" customWidth="1"/>
    <col min="29" max="29" width="9.01171875" customWidth="1"/>
    <col min="30" max="30" width="9.14453125" hidden="1" customWidth="1"/>
    <col min="31" max="31" width="9.55078125" customWidth="1"/>
    <col min="32" max="32" width="9.14453125" hidden="1" customWidth="1"/>
  </cols>
  <sheetData>
    <row r="1" spans="1:33" x14ac:dyDescent="0.2">
      <c r="A1" s="187" t="s">
        <v>140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77"/>
      <c r="AG1" s="124"/>
    </row>
    <row r="2" spans="1:33" x14ac:dyDescent="0.2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78"/>
      <c r="AG2" s="124"/>
    </row>
    <row r="3" spans="1:33" x14ac:dyDescent="0.2">
      <c r="A3" s="163" t="s">
        <v>0</v>
      </c>
      <c r="B3" s="163"/>
      <c r="C3" s="249" t="s">
        <v>141</v>
      </c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1"/>
      <c r="AF3" s="78"/>
      <c r="AG3" s="124"/>
    </row>
    <row r="4" spans="1:33" x14ac:dyDescent="0.2">
      <c r="A4" s="163"/>
      <c r="B4" s="163"/>
      <c r="C4" s="249" t="s">
        <v>1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1"/>
      <c r="AF4" s="123"/>
      <c r="AG4" s="124"/>
    </row>
    <row r="5" spans="1:33" x14ac:dyDescent="0.2">
      <c r="A5" s="165" t="s">
        <v>3</v>
      </c>
      <c r="B5" s="165" t="s">
        <v>15</v>
      </c>
      <c r="C5" s="232" t="s">
        <v>37</v>
      </c>
      <c r="D5" s="232"/>
      <c r="E5" s="232"/>
      <c r="F5" s="232"/>
      <c r="G5" s="232"/>
      <c r="H5" s="232"/>
      <c r="I5" s="232" t="s">
        <v>38</v>
      </c>
      <c r="J5" s="232"/>
      <c r="K5" s="232"/>
      <c r="L5" s="232"/>
      <c r="M5" s="232"/>
      <c r="N5" s="232"/>
      <c r="O5" s="232" t="s">
        <v>39</v>
      </c>
      <c r="P5" s="232"/>
      <c r="Q5" s="232"/>
      <c r="R5" s="232"/>
      <c r="S5" s="232"/>
      <c r="T5" s="232"/>
      <c r="U5" s="232" t="s">
        <v>40</v>
      </c>
      <c r="V5" s="232"/>
      <c r="W5" s="232"/>
      <c r="X5" s="232"/>
      <c r="Y5" s="232"/>
      <c r="Z5" s="232"/>
      <c r="AA5" s="78" t="s">
        <v>41</v>
      </c>
      <c r="AB5" s="78"/>
      <c r="AC5" s="78"/>
      <c r="AD5" s="78"/>
      <c r="AE5" s="78"/>
      <c r="AF5" s="123"/>
      <c r="AG5" s="124"/>
    </row>
    <row r="6" spans="1:33" x14ac:dyDescent="0.2">
      <c r="A6" s="165"/>
      <c r="B6" s="165"/>
      <c r="C6" s="217" t="s">
        <v>16</v>
      </c>
      <c r="D6" s="217"/>
      <c r="E6" s="218" t="s">
        <v>42</v>
      </c>
      <c r="F6" s="218"/>
      <c r="G6" s="217" t="s">
        <v>17</v>
      </c>
      <c r="H6" s="217"/>
      <c r="I6" s="217" t="s">
        <v>16</v>
      </c>
      <c r="J6" s="217"/>
      <c r="K6" s="218" t="s">
        <v>42</v>
      </c>
      <c r="L6" s="218"/>
      <c r="M6" s="217" t="s">
        <v>17</v>
      </c>
      <c r="N6" s="217"/>
      <c r="O6" s="217" t="s">
        <v>16</v>
      </c>
      <c r="P6" s="217"/>
      <c r="Q6" s="218" t="s">
        <v>42</v>
      </c>
      <c r="R6" s="218"/>
      <c r="S6" s="217" t="s">
        <v>17</v>
      </c>
      <c r="T6" s="217"/>
      <c r="U6" s="217" t="s">
        <v>16</v>
      </c>
      <c r="V6" s="217"/>
      <c r="W6" s="218" t="s">
        <v>42</v>
      </c>
      <c r="X6" s="218"/>
      <c r="Y6" s="217" t="s">
        <v>47</v>
      </c>
      <c r="Z6" s="217"/>
      <c r="AA6" s="217" t="s">
        <v>16</v>
      </c>
      <c r="AB6" s="217"/>
      <c r="AC6" s="218" t="s">
        <v>42</v>
      </c>
      <c r="AD6" s="218"/>
      <c r="AE6" s="123" t="s">
        <v>17</v>
      </c>
      <c r="AF6" s="74"/>
      <c r="AG6" s="124"/>
    </row>
    <row r="7" spans="1:33" x14ac:dyDescent="0.2">
      <c r="A7" s="165"/>
      <c r="B7" s="165"/>
      <c r="C7" s="217"/>
      <c r="D7" s="217"/>
      <c r="E7" s="218"/>
      <c r="F7" s="218"/>
      <c r="G7" s="217"/>
      <c r="H7" s="217"/>
      <c r="I7" s="217"/>
      <c r="J7" s="217"/>
      <c r="K7" s="218"/>
      <c r="L7" s="218"/>
      <c r="M7" s="217"/>
      <c r="N7" s="217"/>
      <c r="O7" s="217"/>
      <c r="P7" s="217"/>
      <c r="Q7" s="218"/>
      <c r="R7" s="218"/>
      <c r="S7" s="217"/>
      <c r="T7" s="217"/>
      <c r="U7" s="217"/>
      <c r="V7" s="217"/>
      <c r="W7" s="218"/>
      <c r="X7" s="218"/>
      <c r="Y7" s="217"/>
      <c r="Z7" s="217"/>
      <c r="AA7" s="217"/>
      <c r="AB7" s="217"/>
      <c r="AC7" s="218"/>
      <c r="AD7" s="218"/>
      <c r="AE7" s="123"/>
      <c r="AF7" s="73"/>
      <c r="AG7" s="124"/>
    </row>
    <row r="8" spans="1:33" x14ac:dyDescent="0.2">
      <c r="A8" s="165" t="s">
        <v>43</v>
      </c>
      <c r="B8" s="165"/>
      <c r="C8" s="227">
        <v>21.52</v>
      </c>
      <c r="D8" s="227"/>
      <c r="E8" s="237"/>
      <c r="F8" s="237"/>
      <c r="G8" s="234"/>
      <c r="H8" s="234"/>
      <c r="I8" s="227">
        <v>75.319999999999993</v>
      </c>
      <c r="J8" s="227"/>
      <c r="K8" s="237"/>
      <c r="L8" s="237"/>
      <c r="M8" s="234"/>
      <c r="N8" s="234"/>
      <c r="O8" s="227">
        <v>133.22</v>
      </c>
      <c r="P8" s="227"/>
      <c r="Q8" s="237"/>
      <c r="R8" s="237"/>
      <c r="S8" s="234"/>
      <c r="T8" s="234"/>
      <c r="U8" s="227">
        <v>180.67</v>
      </c>
      <c r="V8" s="227"/>
      <c r="W8" s="237"/>
      <c r="X8" s="237"/>
      <c r="Y8" s="234"/>
      <c r="Z8" s="234"/>
      <c r="AA8" s="227">
        <v>240.92</v>
      </c>
      <c r="AB8" s="227"/>
      <c r="AC8" s="237"/>
      <c r="AD8" s="237"/>
      <c r="AE8" s="74"/>
      <c r="AF8" s="73"/>
      <c r="AG8" s="124"/>
    </row>
    <row r="9" spans="1:33" x14ac:dyDescent="0.2">
      <c r="A9" s="19">
        <v>1</v>
      </c>
      <c r="B9" s="20" t="s">
        <v>58</v>
      </c>
      <c r="C9" s="227">
        <v>25.33</v>
      </c>
      <c r="D9" s="227"/>
      <c r="E9" s="227">
        <f>C9-C8</f>
        <v>3.8099999999999987</v>
      </c>
      <c r="F9" s="227"/>
      <c r="G9" s="227">
        <f>E9*0.59</f>
        <v>2.2478999999999991</v>
      </c>
      <c r="H9" s="227"/>
      <c r="I9" s="227">
        <v>78.72</v>
      </c>
      <c r="J9" s="227"/>
      <c r="K9" s="227">
        <f t="shared" ref="K9:K15" si="0">I9-I8</f>
        <v>3.4000000000000057</v>
      </c>
      <c r="L9" s="227"/>
      <c r="M9" s="227">
        <f t="shared" ref="M9:M15" si="1">K9*0.59</f>
        <v>2.0060000000000033</v>
      </c>
      <c r="N9" s="227"/>
      <c r="O9" s="227">
        <v>135.77000000000001</v>
      </c>
      <c r="P9" s="227"/>
      <c r="Q9" s="227">
        <f t="shared" ref="Q9:Q15" si="2">O9-O8</f>
        <v>2.5500000000000114</v>
      </c>
      <c r="R9" s="227"/>
      <c r="S9" s="227">
        <f t="shared" ref="S9:S15" si="3">Q9*0.59</f>
        <v>1.5045000000000066</v>
      </c>
      <c r="T9" s="227"/>
      <c r="U9" s="227">
        <v>185.73</v>
      </c>
      <c r="V9" s="227"/>
      <c r="W9" s="227">
        <f>U9-U8</f>
        <v>5.0600000000000023</v>
      </c>
      <c r="X9" s="227"/>
      <c r="Y9" s="227">
        <f t="shared" ref="Y9:Y15" si="4">W9*0.59</f>
        <v>2.9854000000000012</v>
      </c>
      <c r="Z9" s="227"/>
      <c r="AA9" s="227">
        <v>246.95</v>
      </c>
      <c r="AB9" s="227"/>
      <c r="AC9" s="227">
        <f>AA9-AA8</f>
        <v>6.0300000000000011</v>
      </c>
      <c r="AD9" s="227"/>
      <c r="AE9" s="73">
        <f t="shared" ref="AE9" si="5">AC9*0.59</f>
        <v>3.5577000000000005</v>
      </c>
      <c r="AF9" s="73"/>
      <c r="AG9" s="124"/>
    </row>
    <row r="10" spans="1:33" x14ac:dyDescent="0.2">
      <c r="A10" s="19">
        <v>2</v>
      </c>
      <c r="B10" s="20" t="s">
        <v>59</v>
      </c>
      <c r="C10" s="227">
        <v>28.95</v>
      </c>
      <c r="D10" s="227"/>
      <c r="E10" s="227">
        <f t="shared" ref="E10:E15" si="6">C10-C9</f>
        <v>3.620000000000001</v>
      </c>
      <c r="F10" s="227"/>
      <c r="G10" s="227">
        <f t="shared" ref="G10:G15" si="7">E10*0.59</f>
        <v>2.1358000000000006</v>
      </c>
      <c r="H10" s="227"/>
      <c r="I10" s="227">
        <v>81.849999999999994</v>
      </c>
      <c r="J10" s="227"/>
      <c r="K10" s="227">
        <f t="shared" si="0"/>
        <v>3.1299999999999955</v>
      </c>
      <c r="L10" s="227"/>
      <c r="M10" s="227">
        <f t="shared" si="1"/>
        <v>1.8466999999999971</v>
      </c>
      <c r="N10" s="227"/>
      <c r="O10" s="227">
        <v>137.22999999999999</v>
      </c>
      <c r="P10" s="227"/>
      <c r="Q10" s="227">
        <f t="shared" si="2"/>
        <v>1.4599999999999795</v>
      </c>
      <c r="R10" s="227"/>
      <c r="S10" s="227">
        <f t="shared" si="3"/>
        <v>0.86139999999998784</v>
      </c>
      <c r="T10" s="227"/>
      <c r="U10" s="227">
        <v>185.73</v>
      </c>
      <c r="V10" s="227"/>
      <c r="W10" s="227">
        <f t="shared" ref="W10:W15" si="8">U10-U9</f>
        <v>0</v>
      </c>
      <c r="X10" s="227"/>
      <c r="Y10" s="227">
        <f t="shared" si="4"/>
        <v>0</v>
      </c>
      <c r="Z10" s="227"/>
      <c r="AA10" s="227">
        <v>248.42</v>
      </c>
      <c r="AB10" s="227"/>
      <c r="AC10" s="227">
        <f t="shared" ref="AC10:AC15" si="9">AA10-AA9</f>
        <v>1.4699999999999989</v>
      </c>
      <c r="AD10" s="227"/>
      <c r="AE10" s="73">
        <f t="shared" ref="AE10:AE15" si="10">AC10*0.59</f>
        <v>0.86729999999999929</v>
      </c>
      <c r="AF10" s="73"/>
      <c r="AG10" s="124"/>
    </row>
    <row r="11" spans="1:33" x14ac:dyDescent="0.2">
      <c r="A11" s="19">
        <v>3</v>
      </c>
      <c r="B11" s="20" t="s">
        <v>60</v>
      </c>
      <c r="C11" s="227">
        <v>43.17</v>
      </c>
      <c r="D11" s="227"/>
      <c r="E11" s="227">
        <f t="shared" si="6"/>
        <v>14.220000000000002</v>
      </c>
      <c r="F11" s="227"/>
      <c r="G11" s="227">
        <f t="shared" si="7"/>
        <v>8.389800000000001</v>
      </c>
      <c r="H11" s="227"/>
      <c r="I11" s="227">
        <v>97.97</v>
      </c>
      <c r="J11" s="227"/>
      <c r="K11" s="227">
        <f t="shared" si="0"/>
        <v>16.120000000000005</v>
      </c>
      <c r="L11" s="227"/>
      <c r="M11" s="227">
        <f t="shared" si="1"/>
        <v>9.5108000000000015</v>
      </c>
      <c r="N11" s="227"/>
      <c r="O11" s="227">
        <v>147.91999999999999</v>
      </c>
      <c r="P11" s="227"/>
      <c r="Q11" s="227">
        <f t="shared" si="2"/>
        <v>10.689999999999998</v>
      </c>
      <c r="R11" s="227"/>
      <c r="S11" s="227">
        <f t="shared" si="3"/>
        <v>6.3070999999999984</v>
      </c>
      <c r="T11" s="227"/>
      <c r="U11" s="227">
        <v>203.98</v>
      </c>
      <c r="V11" s="227"/>
      <c r="W11" s="227">
        <f t="shared" si="8"/>
        <v>18.25</v>
      </c>
      <c r="X11" s="227"/>
      <c r="Y11" s="227">
        <f t="shared" si="4"/>
        <v>10.7675</v>
      </c>
      <c r="Z11" s="227"/>
      <c r="AA11" s="227">
        <v>260.17</v>
      </c>
      <c r="AB11" s="227"/>
      <c r="AC11" s="227">
        <f t="shared" si="9"/>
        <v>11.750000000000028</v>
      </c>
      <c r="AD11" s="227"/>
      <c r="AE11" s="73">
        <f t="shared" si="10"/>
        <v>6.9325000000000161</v>
      </c>
      <c r="AF11" s="73"/>
      <c r="AG11" s="124"/>
    </row>
    <row r="12" spans="1:33" x14ac:dyDescent="0.2">
      <c r="A12" s="19">
        <v>4</v>
      </c>
      <c r="B12" s="20" t="s">
        <v>61</v>
      </c>
      <c r="C12" s="227">
        <v>49.48</v>
      </c>
      <c r="D12" s="227"/>
      <c r="E12" s="227">
        <f t="shared" si="6"/>
        <v>6.3099999999999952</v>
      </c>
      <c r="F12" s="227"/>
      <c r="G12" s="227">
        <f t="shared" si="7"/>
        <v>3.722899999999997</v>
      </c>
      <c r="H12" s="227"/>
      <c r="I12" s="227">
        <v>106.53</v>
      </c>
      <c r="J12" s="227"/>
      <c r="K12" s="227">
        <f t="shared" si="0"/>
        <v>8.5600000000000023</v>
      </c>
      <c r="L12" s="227"/>
      <c r="M12" s="227">
        <f t="shared" si="1"/>
        <v>5.0504000000000007</v>
      </c>
      <c r="N12" s="227"/>
      <c r="O12" s="227">
        <v>155.22999999999999</v>
      </c>
      <c r="P12" s="227"/>
      <c r="Q12" s="227">
        <f t="shared" si="2"/>
        <v>7.3100000000000023</v>
      </c>
      <c r="R12" s="227"/>
      <c r="S12" s="227">
        <f t="shared" si="3"/>
        <v>4.3129000000000008</v>
      </c>
      <c r="T12" s="227"/>
      <c r="U12" s="227">
        <v>211.83</v>
      </c>
      <c r="V12" s="227"/>
      <c r="W12" s="227">
        <f t="shared" si="8"/>
        <v>7.8500000000000227</v>
      </c>
      <c r="X12" s="227"/>
      <c r="Y12" s="227">
        <f t="shared" si="4"/>
        <v>4.6315000000000133</v>
      </c>
      <c r="Z12" s="227"/>
      <c r="AA12" s="227">
        <v>267.98</v>
      </c>
      <c r="AB12" s="227"/>
      <c r="AC12" s="227">
        <f t="shared" si="9"/>
        <v>7.8100000000000023</v>
      </c>
      <c r="AD12" s="227"/>
      <c r="AE12" s="73">
        <f t="shared" si="10"/>
        <v>4.6079000000000008</v>
      </c>
      <c r="AF12" s="73"/>
      <c r="AG12" s="124"/>
    </row>
    <row r="13" spans="1:33" x14ac:dyDescent="0.2">
      <c r="A13" s="19">
        <v>5</v>
      </c>
      <c r="B13" s="20" t="s">
        <v>62</v>
      </c>
      <c r="C13" s="227">
        <v>56.92</v>
      </c>
      <c r="D13" s="227"/>
      <c r="E13" s="227">
        <f t="shared" si="6"/>
        <v>7.4400000000000048</v>
      </c>
      <c r="F13" s="227"/>
      <c r="G13" s="227">
        <f t="shared" si="7"/>
        <v>4.3896000000000024</v>
      </c>
      <c r="H13" s="227"/>
      <c r="I13" s="227">
        <v>115.17</v>
      </c>
      <c r="J13" s="227"/>
      <c r="K13" s="227">
        <f t="shared" si="0"/>
        <v>8.64</v>
      </c>
      <c r="L13" s="227"/>
      <c r="M13" s="227">
        <f t="shared" si="1"/>
        <v>5.0975999999999999</v>
      </c>
      <c r="N13" s="227"/>
      <c r="O13" s="227">
        <v>163.83000000000001</v>
      </c>
      <c r="P13" s="227"/>
      <c r="Q13" s="227">
        <f t="shared" si="2"/>
        <v>8.6000000000000227</v>
      </c>
      <c r="R13" s="227"/>
      <c r="S13" s="227">
        <f t="shared" si="3"/>
        <v>5.0740000000000132</v>
      </c>
      <c r="T13" s="227"/>
      <c r="U13" s="227">
        <v>221.43</v>
      </c>
      <c r="V13" s="227"/>
      <c r="W13" s="227">
        <f t="shared" si="8"/>
        <v>9.5999999999999943</v>
      </c>
      <c r="X13" s="227"/>
      <c r="Y13" s="227">
        <f t="shared" si="4"/>
        <v>5.6639999999999961</v>
      </c>
      <c r="Z13" s="227"/>
      <c r="AA13" s="227">
        <v>277.05</v>
      </c>
      <c r="AB13" s="227"/>
      <c r="AC13" s="227">
        <f t="shared" si="9"/>
        <v>9.0699999999999932</v>
      </c>
      <c r="AD13" s="227"/>
      <c r="AE13" s="73">
        <f t="shared" si="10"/>
        <v>5.3512999999999957</v>
      </c>
      <c r="AF13" s="73"/>
      <c r="AG13" s="124"/>
    </row>
    <row r="14" spans="1:33" x14ac:dyDescent="0.2">
      <c r="A14" s="19">
        <v>6</v>
      </c>
      <c r="B14" s="20" t="s">
        <v>63</v>
      </c>
      <c r="C14" s="227">
        <v>65.650000000000006</v>
      </c>
      <c r="D14" s="227"/>
      <c r="E14" s="227">
        <f t="shared" si="6"/>
        <v>8.730000000000004</v>
      </c>
      <c r="F14" s="227"/>
      <c r="G14" s="227">
        <f t="shared" si="7"/>
        <v>5.1507000000000023</v>
      </c>
      <c r="H14" s="227"/>
      <c r="I14" s="227">
        <v>123.78</v>
      </c>
      <c r="J14" s="227"/>
      <c r="K14" s="227">
        <f t="shared" si="0"/>
        <v>8.61</v>
      </c>
      <c r="L14" s="227"/>
      <c r="M14" s="227">
        <f t="shared" si="1"/>
        <v>5.0798999999999994</v>
      </c>
      <c r="N14" s="227"/>
      <c r="O14" s="227">
        <v>172.07</v>
      </c>
      <c r="P14" s="227"/>
      <c r="Q14" s="227">
        <f t="shared" si="2"/>
        <v>8.2399999999999807</v>
      </c>
      <c r="R14" s="227"/>
      <c r="S14" s="227">
        <f t="shared" si="3"/>
        <v>4.8615999999999886</v>
      </c>
      <c r="T14" s="227"/>
      <c r="U14" s="227">
        <v>228.35</v>
      </c>
      <c r="V14" s="227"/>
      <c r="W14" s="227">
        <f t="shared" si="8"/>
        <v>6.9199999999999875</v>
      </c>
      <c r="X14" s="227"/>
      <c r="Y14" s="227">
        <f t="shared" si="4"/>
        <v>4.0827999999999927</v>
      </c>
      <c r="Z14" s="227"/>
      <c r="AA14" s="227">
        <v>284.37</v>
      </c>
      <c r="AB14" s="227"/>
      <c r="AC14" s="227">
        <f t="shared" si="9"/>
        <v>7.3199999999999932</v>
      </c>
      <c r="AD14" s="227"/>
      <c r="AE14" s="73">
        <f t="shared" si="10"/>
        <v>4.318799999999996</v>
      </c>
      <c r="AF14" s="74"/>
      <c r="AG14" s="124"/>
    </row>
    <row r="15" spans="1:33" x14ac:dyDescent="0.2">
      <c r="A15" s="19">
        <v>7</v>
      </c>
      <c r="B15" s="20" t="s">
        <v>64</v>
      </c>
      <c r="C15" s="227">
        <v>75.319999999999993</v>
      </c>
      <c r="D15" s="227"/>
      <c r="E15" s="227">
        <f t="shared" si="6"/>
        <v>9.6699999999999875</v>
      </c>
      <c r="F15" s="227"/>
      <c r="G15" s="227">
        <f t="shared" si="7"/>
        <v>5.7052999999999923</v>
      </c>
      <c r="H15" s="227"/>
      <c r="I15" s="227">
        <v>133.22</v>
      </c>
      <c r="J15" s="227"/>
      <c r="K15" s="227">
        <f t="shared" si="0"/>
        <v>9.4399999999999977</v>
      </c>
      <c r="L15" s="227"/>
      <c r="M15" s="227">
        <f t="shared" si="1"/>
        <v>5.5695999999999986</v>
      </c>
      <c r="N15" s="227"/>
      <c r="O15" s="227">
        <v>180.67</v>
      </c>
      <c r="P15" s="227"/>
      <c r="Q15" s="227">
        <f t="shared" si="2"/>
        <v>8.5999999999999943</v>
      </c>
      <c r="R15" s="227"/>
      <c r="S15" s="227">
        <f t="shared" si="3"/>
        <v>5.0739999999999963</v>
      </c>
      <c r="T15" s="227"/>
      <c r="U15" s="227">
        <v>240.92</v>
      </c>
      <c r="V15" s="227"/>
      <c r="W15" s="227">
        <f t="shared" si="8"/>
        <v>12.569999999999993</v>
      </c>
      <c r="X15" s="227"/>
      <c r="Y15" s="227">
        <f t="shared" si="4"/>
        <v>7.4162999999999952</v>
      </c>
      <c r="Z15" s="227"/>
      <c r="AA15" s="227">
        <v>296.12</v>
      </c>
      <c r="AB15" s="227"/>
      <c r="AC15" s="227">
        <f t="shared" si="9"/>
        <v>11.75</v>
      </c>
      <c r="AD15" s="227"/>
      <c r="AE15" s="73">
        <f t="shared" si="10"/>
        <v>6.9324999999999992</v>
      </c>
      <c r="AF15" s="74"/>
      <c r="AG15" s="124"/>
    </row>
    <row r="16" spans="1:33" x14ac:dyDescent="0.2">
      <c r="A16" s="19"/>
      <c r="C16" s="227"/>
      <c r="D16" s="227"/>
      <c r="E16" s="227"/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74"/>
      <c r="AF16" s="74"/>
      <c r="AG16" s="124"/>
    </row>
    <row r="17" spans="1:33" x14ac:dyDescent="0.2">
      <c r="A17" s="44"/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7"/>
      <c r="Y17" s="227"/>
      <c r="Z17" s="227"/>
      <c r="AA17" s="227"/>
      <c r="AB17" s="227"/>
      <c r="AC17" s="227"/>
      <c r="AD17" s="227"/>
      <c r="AE17" s="74"/>
      <c r="AF17" s="74"/>
      <c r="AG17" s="124"/>
    </row>
    <row r="18" spans="1:33" x14ac:dyDescent="0.2">
      <c r="A18" s="19"/>
      <c r="B18" s="12"/>
      <c r="C18" s="227"/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  <c r="Z18" s="227"/>
      <c r="AA18" s="227"/>
      <c r="AB18" s="227"/>
      <c r="AC18" s="227"/>
      <c r="AD18" s="227"/>
      <c r="AE18" s="74"/>
    </row>
    <row r="19" spans="1:33" x14ac:dyDescent="0.2">
      <c r="A19" s="228" t="s">
        <v>52</v>
      </c>
      <c r="B19" s="229"/>
      <c r="C19" s="227"/>
      <c r="D19" s="227"/>
      <c r="E19" s="227"/>
      <c r="F19" s="227"/>
      <c r="G19" s="165">
        <f>SUM(G9:H18)</f>
        <v>31.741999999999997</v>
      </c>
      <c r="H19" s="165"/>
      <c r="I19" s="165"/>
      <c r="J19" s="165"/>
      <c r="K19" s="165"/>
      <c r="L19" s="165"/>
      <c r="M19" s="165">
        <f>SUM(M9:N18)</f>
        <v>34.161000000000001</v>
      </c>
      <c r="N19" s="165"/>
      <c r="O19" s="165"/>
      <c r="P19" s="165"/>
      <c r="Q19" s="165"/>
      <c r="R19" s="165"/>
      <c r="S19" s="165">
        <f>SUM(S9:T18)</f>
        <v>27.995499999999993</v>
      </c>
      <c r="T19" s="165"/>
      <c r="U19" s="165"/>
      <c r="V19" s="165"/>
      <c r="W19" s="165"/>
      <c r="X19" s="165"/>
      <c r="Y19" s="165">
        <f>SUM(Y9:Z18)</f>
        <v>35.547499999999992</v>
      </c>
      <c r="Z19" s="165"/>
      <c r="AA19" s="227"/>
      <c r="AB19" s="227"/>
      <c r="AC19" s="227"/>
      <c r="AD19" s="227"/>
      <c r="AE19" s="74">
        <f>SUM(AE7:AF16)</f>
        <v>32.568000000000005</v>
      </c>
    </row>
    <row r="21" spans="1:33" x14ac:dyDescent="0.2">
      <c r="B21" s="127" t="s">
        <v>132</v>
      </c>
      <c r="C21" s="192" t="s">
        <v>135</v>
      </c>
      <c r="D21" s="192"/>
      <c r="E21" s="192"/>
      <c r="F21" s="192"/>
      <c r="G21" s="192"/>
      <c r="H21" s="192"/>
      <c r="I21" s="192"/>
      <c r="J21" s="192"/>
      <c r="K21" s="192"/>
      <c r="L21" s="61"/>
      <c r="M21" s="141"/>
      <c r="N21" s="141"/>
      <c r="O21" s="141"/>
      <c r="P21" s="141"/>
      <c r="Q21" s="192" t="s">
        <v>137</v>
      </c>
      <c r="R21" s="192"/>
      <c r="S21" s="192"/>
      <c r="T21" s="192"/>
      <c r="U21" s="192"/>
      <c r="V21" s="192"/>
      <c r="W21" s="192"/>
      <c r="X21" s="192"/>
      <c r="Y21" s="192"/>
    </row>
    <row r="22" spans="1:33" x14ac:dyDescent="0.2">
      <c r="B22" t="s">
        <v>133</v>
      </c>
      <c r="C22" s="193" t="s">
        <v>136</v>
      </c>
      <c r="D22" s="193"/>
      <c r="E22" s="193"/>
      <c r="F22" s="193"/>
      <c r="G22" s="193"/>
      <c r="H22" s="193"/>
      <c r="I22" s="193"/>
      <c r="J22" s="193"/>
      <c r="K22" s="193"/>
      <c r="L22" s="61"/>
      <c r="Q22" s="193" t="s">
        <v>138</v>
      </c>
      <c r="R22" s="193"/>
      <c r="S22" s="193"/>
      <c r="T22" s="193"/>
      <c r="U22" s="193"/>
      <c r="V22" s="193"/>
      <c r="W22" s="193"/>
      <c r="X22" s="193"/>
      <c r="Y22" s="193"/>
    </row>
    <row r="23" spans="1:33" x14ac:dyDescent="0.2">
      <c r="B23" t="s">
        <v>134</v>
      </c>
    </row>
    <row r="35" spans="1:19" x14ac:dyDescent="0.2">
      <c r="A35" s="39"/>
      <c r="B35" s="12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8"/>
    </row>
    <row r="36" spans="1:19" x14ac:dyDescent="0.2">
      <c r="A36" s="39"/>
      <c r="B36" s="12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8"/>
    </row>
    <row r="37" spans="1:19" x14ac:dyDescent="0.2">
      <c r="A37" s="39"/>
      <c r="B37" s="12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8"/>
    </row>
    <row r="38" spans="1:19" x14ac:dyDescent="0.2">
      <c r="A38" s="39"/>
      <c r="B38" s="12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8"/>
    </row>
    <row r="39" spans="1:19" x14ac:dyDescent="0.2">
      <c r="A39" s="39"/>
      <c r="B39" s="12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8"/>
    </row>
    <row r="40" spans="1:19" x14ac:dyDescent="0.2">
      <c r="A40" s="39"/>
      <c r="B40" s="12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8"/>
    </row>
    <row r="41" spans="1:19" x14ac:dyDescent="0.2">
      <c r="A41" s="39"/>
      <c r="B41" s="12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8"/>
    </row>
  </sheetData>
  <mergeCells count="256"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Y6:Z7"/>
    <mergeCell ref="AA6:AB7"/>
    <mergeCell ref="AC6:AD7"/>
    <mergeCell ref="C8:D8"/>
    <mergeCell ref="E8:F8"/>
    <mergeCell ref="Y8:Z8"/>
    <mergeCell ref="A3:B4"/>
    <mergeCell ref="A5:A7"/>
    <mergeCell ref="B5:B7"/>
    <mergeCell ref="C5:H5"/>
    <mergeCell ref="I5:N5"/>
    <mergeCell ref="O5:T5"/>
    <mergeCell ref="U5:Z5"/>
    <mergeCell ref="W8:X8"/>
    <mergeCell ref="A8:B8"/>
    <mergeCell ref="G8:H8"/>
    <mergeCell ref="I8:J8"/>
    <mergeCell ref="K8:L8"/>
    <mergeCell ref="M8:N8"/>
    <mergeCell ref="C6:D7"/>
    <mergeCell ref="E6:F7"/>
    <mergeCell ref="G6:H7"/>
    <mergeCell ref="I6:J7"/>
    <mergeCell ref="K6:L7"/>
    <mergeCell ref="M6:N7"/>
    <mergeCell ref="O6:P7"/>
    <mergeCell ref="Q6:R7"/>
    <mergeCell ref="S6:T7"/>
    <mergeCell ref="U6:V7"/>
    <mergeCell ref="W6:X7"/>
    <mergeCell ref="M10:N10"/>
    <mergeCell ref="O10:P10"/>
    <mergeCell ref="Q10:R10"/>
    <mergeCell ref="S10:T10"/>
    <mergeCell ref="U10:V10"/>
    <mergeCell ref="W10:X10"/>
    <mergeCell ref="AA8:AB8"/>
    <mergeCell ref="AC8:AD8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O8:P8"/>
    <mergeCell ref="Q8:R8"/>
    <mergeCell ref="S8:T8"/>
    <mergeCell ref="U8:V8"/>
    <mergeCell ref="Y10:Z10"/>
    <mergeCell ref="AA10:AB10"/>
    <mergeCell ref="AC10:AD10"/>
    <mergeCell ref="AC11:AD11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AA12:AB12"/>
    <mergeCell ref="AC12:AD12"/>
    <mergeCell ref="Q11:R11"/>
    <mergeCell ref="S11:T11"/>
    <mergeCell ref="U11:V11"/>
    <mergeCell ref="W11:X11"/>
    <mergeCell ref="Y11:Z11"/>
    <mergeCell ref="G10:H10"/>
    <mergeCell ref="I10:J10"/>
    <mergeCell ref="K10:L10"/>
    <mergeCell ref="AA11:AB11"/>
    <mergeCell ref="O11:P11"/>
    <mergeCell ref="Y15:Z15"/>
    <mergeCell ref="G15:H15"/>
    <mergeCell ref="I15:J15"/>
    <mergeCell ref="K15:L15"/>
    <mergeCell ref="M15:N15"/>
    <mergeCell ref="O15:P15"/>
    <mergeCell ref="AA13:AB13"/>
    <mergeCell ref="G11:H11"/>
    <mergeCell ref="I11:J11"/>
    <mergeCell ref="K11:L11"/>
    <mergeCell ref="M11:N11"/>
    <mergeCell ref="U13:V13"/>
    <mergeCell ref="W13:X13"/>
    <mergeCell ref="Y13:Z13"/>
    <mergeCell ref="G13:H13"/>
    <mergeCell ref="I13:J13"/>
    <mergeCell ref="K13:L13"/>
    <mergeCell ref="M13:N13"/>
    <mergeCell ref="O13:P13"/>
    <mergeCell ref="AC13:AD13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Q13:R13"/>
    <mergeCell ref="S13:T13"/>
    <mergeCell ref="AA15:AB15"/>
    <mergeCell ref="AC15:AD15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Q15:R15"/>
    <mergeCell ref="S15:T15"/>
    <mergeCell ref="U15:V15"/>
    <mergeCell ref="W15:X15"/>
    <mergeCell ref="AC18:AD18"/>
    <mergeCell ref="Q17:R17"/>
    <mergeCell ref="S17:T17"/>
    <mergeCell ref="U17:V17"/>
    <mergeCell ref="W17:X17"/>
    <mergeCell ref="Y17:Z17"/>
    <mergeCell ref="G17:H17"/>
    <mergeCell ref="I17:J17"/>
    <mergeCell ref="K17:L17"/>
    <mergeCell ref="M17:N17"/>
    <mergeCell ref="O17:P17"/>
    <mergeCell ref="C35:D35"/>
    <mergeCell ref="E35:F35"/>
    <mergeCell ref="G35:H35"/>
    <mergeCell ref="I35:J35"/>
    <mergeCell ref="K35:L35"/>
    <mergeCell ref="M35:N35"/>
    <mergeCell ref="O35:P35"/>
    <mergeCell ref="Q35:R35"/>
    <mergeCell ref="AA19:AB19"/>
    <mergeCell ref="Q19:R19"/>
    <mergeCell ref="S19:T19"/>
    <mergeCell ref="U19:V19"/>
    <mergeCell ref="W19:X19"/>
    <mergeCell ref="Y19:Z19"/>
    <mergeCell ref="G19:H19"/>
    <mergeCell ref="I19:J19"/>
    <mergeCell ref="K19:L19"/>
    <mergeCell ref="M19:N19"/>
    <mergeCell ref="O19:P19"/>
    <mergeCell ref="C19:D19"/>
    <mergeCell ref="E19:F19"/>
    <mergeCell ref="M36:N36"/>
    <mergeCell ref="O36:P36"/>
    <mergeCell ref="Q36:R36"/>
    <mergeCell ref="C37:D37"/>
    <mergeCell ref="E37:F37"/>
    <mergeCell ref="G37:H37"/>
    <mergeCell ref="I37:J37"/>
    <mergeCell ref="K37:L37"/>
    <mergeCell ref="M37:N37"/>
    <mergeCell ref="O37:P37"/>
    <mergeCell ref="Q37:R37"/>
    <mergeCell ref="C36:D36"/>
    <mergeCell ref="E36:F36"/>
    <mergeCell ref="G36:H36"/>
    <mergeCell ref="I36:J36"/>
    <mergeCell ref="K36:L36"/>
    <mergeCell ref="M38:N38"/>
    <mergeCell ref="O38:P38"/>
    <mergeCell ref="Q38:R38"/>
    <mergeCell ref="C39:D39"/>
    <mergeCell ref="E39:F39"/>
    <mergeCell ref="G39:H39"/>
    <mergeCell ref="I39:J39"/>
    <mergeCell ref="K39:L39"/>
    <mergeCell ref="M39:N39"/>
    <mergeCell ref="O39:P39"/>
    <mergeCell ref="Q39:R39"/>
    <mergeCell ref="C38:D38"/>
    <mergeCell ref="E38:F38"/>
    <mergeCell ref="G38:H38"/>
    <mergeCell ref="I38:J38"/>
    <mergeCell ref="K38:L38"/>
    <mergeCell ref="M40:N40"/>
    <mergeCell ref="O40:P40"/>
    <mergeCell ref="Q40:R40"/>
    <mergeCell ref="C41:D41"/>
    <mergeCell ref="E41:F41"/>
    <mergeCell ref="G41:H41"/>
    <mergeCell ref="I41:J41"/>
    <mergeCell ref="K41:L41"/>
    <mergeCell ref="M41:N41"/>
    <mergeCell ref="O41:P41"/>
    <mergeCell ref="Q41:R41"/>
    <mergeCell ref="C40:D40"/>
    <mergeCell ref="E40:F40"/>
    <mergeCell ref="G40:H40"/>
    <mergeCell ref="I40:J40"/>
    <mergeCell ref="K40:L40"/>
    <mergeCell ref="A1:AE2"/>
    <mergeCell ref="C3:AE3"/>
    <mergeCell ref="C4:AE4"/>
    <mergeCell ref="C21:K21"/>
    <mergeCell ref="M21:N21"/>
    <mergeCell ref="O21:P21"/>
    <mergeCell ref="Q21:Y21"/>
    <mergeCell ref="C22:K22"/>
    <mergeCell ref="Q22:Y22"/>
    <mergeCell ref="A19:B19"/>
    <mergeCell ref="AC19:AD19"/>
    <mergeCell ref="AA17:AB17"/>
    <mergeCell ref="AC17:AD17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</mergeCells>
  <pageMargins left="0.7" right="0.7" top="0.5" bottom="0.75" header="0.3" footer="0.3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E32"/>
  <sheetViews>
    <sheetView workbookViewId="0">
      <selection activeCell="C3" sqref="C3:V4"/>
    </sheetView>
  </sheetViews>
  <sheetFormatPr defaultRowHeight="15" x14ac:dyDescent="0.2"/>
  <cols>
    <col min="1" max="1" width="6.72265625" customWidth="1"/>
    <col min="2" max="2" width="28.65234375" customWidth="1"/>
    <col min="4" max="4" width="1.4765625" customWidth="1"/>
    <col min="5" max="5" width="9.28125" customWidth="1"/>
    <col min="6" max="6" width="0.53515625" customWidth="1"/>
    <col min="7" max="7" width="9.81640625" customWidth="1"/>
    <col min="8" max="8" width="9.14453125" hidden="1" customWidth="1"/>
    <col min="10" max="10" width="1.61328125" customWidth="1"/>
    <col min="11" max="11" width="9.28125" customWidth="1"/>
    <col min="12" max="12" width="9.14453125" hidden="1" customWidth="1"/>
    <col min="14" max="14" width="0.94140625" customWidth="1"/>
    <col min="15" max="15" width="6.1875" customWidth="1"/>
    <col min="16" max="16" width="2.82421875" customWidth="1"/>
    <col min="18" max="18" width="1.4765625" customWidth="1"/>
    <col min="20" max="20" width="1.07421875" customWidth="1"/>
    <col min="22" max="22" width="2.6875" customWidth="1"/>
  </cols>
  <sheetData>
    <row r="1" spans="1:31" ht="15" customHeight="1" x14ac:dyDescent="0.2">
      <c r="A1" s="187" t="s">
        <v>142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38"/>
      <c r="X1" s="137"/>
      <c r="Y1" s="137"/>
      <c r="Z1" s="137"/>
      <c r="AA1" s="137"/>
      <c r="AB1" s="137"/>
      <c r="AC1" s="137"/>
      <c r="AD1" s="137"/>
      <c r="AE1" s="137"/>
    </row>
    <row r="2" spans="1:31" x14ac:dyDescent="0.2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38"/>
      <c r="X2" s="137"/>
      <c r="Y2" s="137"/>
      <c r="Z2" s="137"/>
      <c r="AA2" s="137"/>
      <c r="AB2" s="137"/>
      <c r="AC2" s="137"/>
      <c r="AD2" s="137"/>
      <c r="AE2" s="137"/>
    </row>
    <row r="3" spans="1:31" ht="15.75" customHeight="1" x14ac:dyDescent="0.2">
      <c r="A3" s="163" t="s">
        <v>0</v>
      </c>
      <c r="B3" s="163"/>
      <c r="C3" s="249" t="s">
        <v>143</v>
      </c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2" t="s">
        <v>131</v>
      </c>
      <c r="V3" s="253"/>
    </row>
    <row r="4" spans="1:31" ht="15" customHeight="1" x14ac:dyDescent="0.2">
      <c r="A4" s="163"/>
      <c r="B4" s="163"/>
      <c r="C4" s="249" t="s">
        <v>1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4"/>
      <c r="V4" s="255"/>
    </row>
    <row r="5" spans="1:31" x14ac:dyDescent="0.2">
      <c r="A5" s="272" t="s">
        <v>3</v>
      </c>
      <c r="B5" s="272" t="s">
        <v>15</v>
      </c>
      <c r="C5" s="232" t="s">
        <v>37</v>
      </c>
      <c r="D5" s="232"/>
      <c r="E5" s="232"/>
      <c r="F5" s="232"/>
      <c r="G5" s="232" t="s">
        <v>38</v>
      </c>
      <c r="H5" s="232"/>
      <c r="I5" s="232"/>
      <c r="J5" s="232"/>
      <c r="K5" s="232" t="s">
        <v>39</v>
      </c>
      <c r="L5" s="232"/>
      <c r="M5" s="232"/>
      <c r="N5" s="232"/>
      <c r="O5" s="232" t="s">
        <v>40</v>
      </c>
      <c r="P5" s="232"/>
      <c r="Q5" s="232"/>
      <c r="R5" s="232"/>
      <c r="S5" s="232" t="s">
        <v>41</v>
      </c>
      <c r="T5" s="232"/>
      <c r="U5" s="232"/>
      <c r="V5" s="232"/>
    </row>
    <row r="6" spans="1:31" x14ac:dyDescent="0.2">
      <c r="A6" s="273"/>
      <c r="B6" s="273"/>
      <c r="C6" s="183" t="s">
        <v>17</v>
      </c>
      <c r="D6" s="223"/>
      <c r="E6" s="183" t="s">
        <v>47</v>
      </c>
      <c r="F6" s="223"/>
      <c r="G6" s="183" t="s">
        <v>17</v>
      </c>
      <c r="H6" s="223"/>
      <c r="I6" s="183" t="s">
        <v>47</v>
      </c>
      <c r="J6" s="223"/>
      <c r="K6" s="183" t="s">
        <v>17</v>
      </c>
      <c r="L6" s="223"/>
      <c r="M6" s="183" t="s">
        <v>47</v>
      </c>
      <c r="N6" s="223"/>
      <c r="O6" s="183" t="s">
        <v>17</v>
      </c>
      <c r="P6" s="223"/>
      <c r="Q6" s="183" t="s">
        <v>47</v>
      </c>
      <c r="R6" s="223"/>
      <c r="S6" s="183" t="s">
        <v>17</v>
      </c>
      <c r="T6" s="223"/>
      <c r="U6" s="183" t="s">
        <v>47</v>
      </c>
      <c r="V6" s="223"/>
    </row>
    <row r="7" spans="1:31" x14ac:dyDescent="0.2">
      <c r="A7" s="274"/>
      <c r="B7" s="274"/>
      <c r="C7" s="185"/>
      <c r="D7" s="224"/>
      <c r="E7" s="185"/>
      <c r="F7" s="224"/>
      <c r="G7" s="185"/>
      <c r="H7" s="224"/>
      <c r="I7" s="185"/>
      <c r="J7" s="224"/>
      <c r="K7" s="185"/>
      <c r="L7" s="224"/>
      <c r="M7" s="185"/>
      <c r="N7" s="224"/>
      <c r="O7" s="185"/>
      <c r="P7" s="224"/>
      <c r="Q7" s="185"/>
      <c r="R7" s="224"/>
      <c r="S7" s="185"/>
      <c r="T7" s="224"/>
      <c r="U7" s="185"/>
      <c r="V7" s="224"/>
    </row>
    <row r="8" spans="1:31" x14ac:dyDescent="0.2">
      <c r="A8" s="268" t="s">
        <v>123</v>
      </c>
      <c r="B8" s="269"/>
      <c r="C8" s="51"/>
      <c r="D8" s="51"/>
      <c r="E8" s="51"/>
      <c r="F8" s="51"/>
      <c r="G8" s="51"/>
      <c r="H8" s="51"/>
      <c r="I8" s="70"/>
      <c r="J8" s="70"/>
      <c r="K8" s="70"/>
      <c r="L8" s="70"/>
      <c r="M8" s="70"/>
      <c r="N8" s="70"/>
      <c r="O8" s="51"/>
      <c r="P8" s="51"/>
      <c r="Q8" s="51"/>
      <c r="R8" s="51"/>
      <c r="S8" s="51"/>
      <c r="T8" s="51"/>
      <c r="U8" s="51"/>
      <c r="V8" s="42"/>
    </row>
    <row r="9" spans="1:31" x14ac:dyDescent="0.2">
      <c r="A9" s="270"/>
      <c r="B9" s="271"/>
      <c r="V9" s="43"/>
    </row>
    <row r="10" spans="1:31" x14ac:dyDescent="0.2">
      <c r="A10" s="240" t="s">
        <v>43</v>
      </c>
      <c r="B10" s="244"/>
      <c r="C10" s="230">
        <v>2</v>
      </c>
      <c r="D10" s="231"/>
      <c r="E10" s="235"/>
      <c r="F10" s="236"/>
      <c r="G10" s="235">
        <v>14</v>
      </c>
      <c r="H10" s="236"/>
      <c r="I10" s="230"/>
      <c r="J10" s="231"/>
      <c r="K10" s="235">
        <v>31</v>
      </c>
      <c r="L10" s="236"/>
      <c r="M10" s="235"/>
      <c r="N10" s="236"/>
      <c r="O10" s="235">
        <v>56</v>
      </c>
      <c r="P10" s="236"/>
      <c r="Q10" s="235"/>
      <c r="R10" s="236"/>
      <c r="S10" s="235">
        <v>159</v>
      </c>
      <c r="T10" s="236"/>
      <c r="U10" s="235"/>
      <c r="V10" s="236"/>
    </row>
    <row r="11" spans="1:31" x14ac:dyDescent="0.2">
      <c r="A11" s="53">
        <v>1</v>
      </c>
      <c r="B11" s="20" t="s">
        <v>120</v>
      </c>
      <c r="C11" s="227">
        <v>4</v>
      </c>
      <c r="D11" s="227"/>
      <c r="E11" s="227">
        <f>C11-C10</f>
        <v>2</v>
      </c>
      <c r="F11" s="227"/>
      <c r="G11" s="227">
        <v>17</v>
      </c>
      <c r="H11" s="227"/>
      <c r="I11" s="227">
        <f>G11-G10</f>
        <v>3</v>
      </c>
      <c r="J11" s="227"/>
      <c r="K11" s="227">
        <v>33</v>
      </c>
      <c r="L11" s="227"/>
      <c r="M11" s="227">
        <f>K11-K10</f>
        <v>2</v>
      </c>
      <c r="N11" s="227"/>
      <c r="O11" s="227">
        <v>58</v>
      </c>
      <c r="P11" s="227"/>
      <c r="Q11" s="227">
        <f>O11-O10</f>
        <v>2</v>
      </c>
      <c r="R11" s="227"/>
      <c r="S11" s="227">
        <v>161</v>
      </c>
      <c r="T11" s="227"/>
      <c r="U11" s="227">
        <f>S11-S10</f>
        <v>2</v>
      </c>
      <c r="V11" s="227"/>
    </row>
    <row r="12" spans="1:31" x14ac:dyDescent="0.2">
      <c r="A12" s="262" t="s">
        <v>49</v>
      </c>
      <c r="B12" s="262"/>
      <c r="C12" s="48"/>
      <c r="D12" s="48"/>
      <c r="E12" s="48"/>
      <c r="F12" s="48"/>
      <c r="G12" s="48"/>
      <c r="H12" s="48"/>
      <c r="I12" s="69"/>
      <c r="J12" s="69"/>
      <c r="K12" s="69"/>
      <c r="L12" s="69"/>
      <c r="M12" s="69"/>
      <c r="N12" s="69"/>
      <c r="O12" s="48"/>
      <c r="P12" s="48"/>
      <c r="Q12" s="48"/>
      <c r="R12" s="48"/>
      <c r="S12" s="48"/>
      <c r="T12" s="48"/>
      <c r="U12" s="54"/>
      <c r="V12" s="52"/>
    </row>
    <row r="13" spans="1:31" x14ac:dyDescent="0.2">
      <c r="A13" s="262"/>
      <c r="B13" s="262"/>
      <c r="C13" s="48"/>
      <c r="D13" s="48"/>
      <c r="E13" s="48"/>
      <c r="F13" s="48"/>
      <c r="G13" s="48"/>
      <c r="H13" s="48"/>
      <c r="I13" s="69"/>
      <c r="J13" s="69"/>
      <c r="K13" s="69"/>
      <c r="L13" s="69"/>
      <c r="M13" s="69"/>
      <c r="N13" s="69"/>
      <c r="O13" s="48"/>
      <c r="P13" s="48"/>
      <c r="Q13" s="48"/>
      <c r="R13" s="48"/>
      <c r="S13" s="48"/>
      <c r="T13" s="48"/>
      <c r="U13" s="55"/>
      <c r="V13" s="56"/>
    </row>
    <row r="14" spans="1:31" x14ac:dyDescent="0.2">
      <c r="A14" s="240" t="s">
        <v>43</v>
      </c>
      <c r="B14" s="244"/>
      <c r="C14" s="227">
        <v>5</v>
      </c>
      <c r="D14" s="227"/>
      <c r="E14" s="227"/>
      <c r="F14" s="227"/>
      <c r="G14" s="227">
        <v>18</v>
      </c>
      <c r="H14" s="227"/>
      <c r="I14" s="227"/>
      <c r="J14" s="227"/>
      <c r="K14" s="227">
        <v>35</v>
      </c>
      <c r="L14" s="227"/>
      <c r="M14" s="227"/>
      <c r="N14" s="227"/>
      <c r="O14" s="227">
        <v>59</v>
      </c>
      <c r="P14" s="227"/>
      <c r="Q14" s="227"/>
      <c r="R14" s="227"/>
      <c r="S14" s="227">
        <v>62</v>
      </c>
      <c r="T14" s="227"/>
      <c r="U14" s="227"/>
      <c r="V14" s="227"/>
    </row>
    <row r="15" spans="1:31" x14ac:dyDescent="0.2">
      <c r="A15" s="53">
        <v>1</v>
      </c>
      <c r="B15" s="20" t="s">
        <v>121</v>
      </c>
      <c r="C15" s="230">
        <v>11</v>
      </c>
      <c r="D15" s="231"/>
      <c r="E15" s="230">
        <f t="shared" ref="E15:E16" si="0">C15-C14</f>
        <v>6</v>
      </c>
      <c r="F15" s="231"/>
      <c r="G15" s="230">
        <v>21</v>
      </c>
      <c r="H15" s="231"/>
      <c r="I15" s="230">
        <f t="shared" ref="I15:I16" si="1">G15-G14</f>
        <v>3</v>
      </c>
      <c r="J15" s="231"/>
      <c r="K15" s="230">
        <v>37</v>
      </c>
      <c r="L15" s="231"/>
      <c r="M15" s="230">
        <f t="shared" ref="M15:M16" si="2">K15-K14</f>
        <v>2</v>
      </c>
      <c r="N15" s="231"/>
      <c r="O15" s="230">
        <v>63</v>
      </c>
      <c r="P15" s="231"/>
      <c r="Q15" s="230">
        <f t="shared" ref="Q15:Q16" si="3">O15-O14</f>
        <v>4</v>
      </c>
      <c r="R15" s="231"/>
      <c r="S15" s="230">
        <v>67</v>
      </c>
      <c r="T15" s="231"/>
      <c r="U15" s="230">
        <f t="shared" ref="U15:U16" si="4">S15-S14</f>
        <v>5</v>
      </c>
      <c r="V15" s="231"/>
    </row>
    <row r="16" spans="1:31" x14ac:dyDescent="0.2">
      <c r="A16" s="53">
        <v>2</v>
      </c>
      <c r="B16" s="20" t="s">
        <v>122</v>
      </c>
      <c r="C16" s="230">
        <v>13</v>
      </c>
      <c r="D16" s="231"/>
      <c r="E16" s="230">
        <f t="shared" si="0"/>
        <v>2</v>
      </c>
      <c r="F16" s="231"/>
      <c r="G16" s="230">
        <v>23</v>
      </c>
      <c r="H16" s="231"/>
      <c r="I16" s="230">
        <f t="shared" si="1"/>
        <v>2</v>
      </c>
      <c r="J16" s="231"/>
      <c r="K16" s="230">
        <v>39</v>
      </c>
      <c r="L16" s="231"/>
      <c r="M16" s="230">
        <f t="shared" si="2"/>
        <v>2</v>
      </c>
      <c r="N16" s="231"/>
      <c r="O16" s="230">
        <v>64</v>
      </c>
      <c r="P16" s="231"/>
      <c r="Q16" s="230">
        <f t="shared" si="3"/>
        <v>1</v>
      </c>
      <c r="R16" s="231"/>
      <c r="S16" s="230">
        <v>68</v>
      </c>
      <c r="T16" s="231"/>
      <c r="U16" s="230">
        <f t="shared" si="4"/>
        <v>1</v>
      </c>
      <c r="V16" s="231"/>
    </row>
    <row r="17" spans="1:25" x14ac:dyDescent="0.2">
      <c r="A17" s="256" t="s">
        <v>48</v>
      </c>
      <c r="B17" s="257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1"/>
    </row>
    <row r="18" spans="1:25" x14ac:dyDescent="0.2">
      <c r="A18" s="258"/>
      <c r="B18" s="259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3"/>
    </row>
    <row r="19" spans="1:25" x14ac:dyDescent="0.2">
      <c r="A19" s="260" t="s">
        <v>43</v>
      </c>
      <c r="B19" s="261"/>
      <c r="C19" s="230">
        <v>0</v>
      </c>
      <c r="D19" s="231"/>
      <c r="E19" s="230"/>
      <c r="F19" s="231"/>
      <c r="G19" s="230">
        <v>10</v>
      </c>
      <c r="H19" s="231"/>
      <c r="I19" s="230"/>
      <c r="J19" s="231"/>
      <c r="K19" s="230">
        <v>23</v>
      </c>
      <c r="L19" s="231"/>
      <c r="M19" s="230"/>
      <c r="N19" s="231"/>
      <c r="O19" s="230">
        <v>25</v>
      </c>
      <c r="P19" s="231"/>
      <c r="Q19" s="230"/>
      <c r="R19" s="231"/>
      <c r="S19" s="230">
        <v>36</v>
      </c>
      <c r="T19" s="231"/>
      <c r="U19" s="235"/>
      <c r="V19" s="236"/>
    </row>
    <row r="20" spans="1:25" x14ac:dyDescent="0.2">
      <c r="A20" s="53">
        <v>1</v>
      </c>
      <c r="B20" s="20" t="s">
        <v>56</v>
      </c>
      <c r="C20" s="230">
        <v>2</v>
      </c>
      <c r="D20" s="231"/>
      <c r="E20" s="230">
        <v>2</v>
      </c>
      <c r="F20" s="231"/>
      <c r="G20" s="230">
        <v>12</v>
      </c>
      <c r="H20" s="231"/>
      <c r="I20" s="230">
        <v>2</v>
      </c>
      <c r="J20" s="231"/>
      <c r="K20" s="230">
        <v>25</v>
      </c>
      <c r="L20" s="231"/>
      <c r="M20" s="230">
        <v>2</v>
      </c>
      <c r="N20" s="231"/>
      <c r="O20" s="230">
        <v>27</v>
      </c>
      <c r="P20" s="231"/>
      <c r="Q20" s="230">
        <v>2</v>
      </c>
      <c r="R20" s="231"/>
      <c r="S20" s="230">
        <v>38</v>
      </c>
      <c r="T20" s="231"/>
      <c r="U20" s="230">
        <v>2</v>
      </c>
      <c r="V20" s="231"/>
    </row>
    <row r="21" spans="1:25" x14ac:dyDescent="0.2">
      <c r="A21" s="268" t="s">
        <v>50</v>
      </c>
      <c r="B21" s="269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5"/>
    </row>
    <row r="22" spans="1:25" x14ac:dyDescent="0.2">
      <c r="A22" s="270"/>
      <c r="B22" s="271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7"/>
    </row>
    <row r="23" spans="1:25" x14ac:dyDescent="0.2">
      <c r="A23" s="230" t="s">
        <v>43</v>
      </c>
      <c r="B23" s="231"/>
      <c r="C23" s="230">
        <v>0</v>
      </c>
      <c r="D23" s="231"/>
      <c r="E23" s="230"/>
      <c r="F23" s="231"/>
      <c r="G23" s="230">
        <v>28</v>
      </c>
      <c r="H23" s="231"/>
      <c r="I23" s="230"/>
      <c r="J23" s="231"/>
      <c r="K23" s="230">
        <v>52</v>
      </c>
      <c r="L23" s="231"/>
      <c r="M23" s="230"/>
      <c r="N23" s="231"/>
      <c r="O23" s="230">
        <v>67</v>
      </c>
      <c r="P23" s="231"/>
      <c r="Q23" s="230"/>
      <c r="R23" s="231"/>
      <c r="S23" s="230">
        <v>119</v>
      </c>
      <c r="T23" s="231"/>
      <c r="U23" s="235"/>
      <c r="V23" s="236"/>
    </row>
    <row r="24" spans="1:25" x14ac:dyDescent="0.2">
      <c r="A24" s="53">
        <v>1</v>
      </c>
      <c r="B24" s="20" t="s">
        <v>51</v>
      </c>
      <c r="C24" s="230">
        <v>10</v>
      </c>
      <c r="D24" s="231"/>
      <c r="E24" s="230">
        <f>C24-C23</f>
        <v>10</v>
      </c>
      <c r="F24" s="231"/>
      <c r="G24" s="230">
        <v>36</v>
      </c>
      <c r="H24" s="231"/>
      <c r="I24" s="230">
        <f>G24-G23</f>
        <v>8</v>
      </c>
      <c r="J24" s="231"/>
      <c r="K24" s="230">
        <v>62</v>
      </c>
      <c r="L24" s="231"/>
      <c r="M24" s="230">
        <f>K24-K23</f>
        <v>10</v>
      </c>
      <c r="N24" s="231"/>
      <c r="O24" s="230">
        <v>76</v>
      </c>
      <c r="P24" s="231"/>
      <c r="Q24" s="230">
        <f>O24-O23</f>
        <v>9</v>
      </c>
      <c r="R24" s="231"/>
      <c r="S24" s="230">
        <v>128</v>
      </c>
      <c r="T24" s="231"/>
      <c r="U24" s="230">
        <f>S24-S23</f>
        <v>9</v>
      </c>
      <c r="V24" s="231"/>
    </row>
    <row r="25" spans="1:25" x14ac:dyDescent="0.2">
      <c r="A25" s="263"/>
      <c r="B25" s="264"/>
      <c r="C25" s="24"/>
      <c r="D25" s="25"/>
      <c r="E25" s="25"/>
      <c r="F25" s="25"/>
      <c r="G25" s="25"/>
      <c r="H25" s="25"/>
      <c r="I25" s="24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6"/>
    </row>
    <row r="26" spans="1:25" x14ac:dyDescent="0.2">
      <c r="A26" s="265"/>
      <c r="B26" s="266"/>
      <c r="C26" s="27"/>
      <c r="D26" s="28"/>
      <c r="E26" s="28"/>
      <c r="F26" s="28"/>
      <c r="G26" s="28"/>
      <c r="H26" s="28"/>
      <c r="I26" s="27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</row>
    <row r="27" spans="1:25" x14ac:dyDescent="0.2">
      <c r="A27" s="248" t="s">
        <v>53</v>
      </c>
      <c r="B27" s="267"/>
      <c r="C27" s="230"/>
      <c r="D27" s="231"/>
      <c r="E27" s="230">
        <f>E15+E16+E20+E24</f>
        <v>20</v>
      </c>
      <c r="F27" s="231"/>
      <c r="G27" s="230"/>
      <c r="H27" s="231"/>
      <c r="I27" s="230">
        <f>I15+I16+I20+I24</f>
        <v>15</v>
      </c>
      <c r="J27" s="231"/>
      <c r="K27" s="230"/>
      <c r="L27" s="231"/>
      <c r="M27" s="230">
        <f>M15+M16+M20+M24</f>
        <v>16</v>
      </c>
      <c r="N27" s="231"/>
      <c r="O27" s="230"/>
      <c r="P27" s="231"/>
      <c r="Q27" s="230">
        <f>Q15+Q16+Q20+Q24</f>
        <v>16</v>
      </c>
      <c r="R27" s="231"/>
      <c r="S27" s="230"/>
      <c r="T27" s="231"/>
      <c r="U27" s="230">
        <f>U15+U16+U20+U24</f>
        <v>17</v>
      </c>
      <c r="V27" s="231"/>
    </row>
    <row r="28" spans="1:25" x14ac:dyDescent="0.2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141"/>
      <c r="N28" s="141"/>
      <c r="O28" s="63"/>
      <c r="P28" s="63"/>
      <c r="Q28" s="63"/>
      <c r="R28" s="63"/>
      <c r="S28" s="63"/>
      <c r="T28" s="63"/>
      <c r="U28" s="63"/>
      <c r="V28" s="63"/>
    </row>
    <row r="29" spans="1:25" x14ac:dyDescent="0.2">
      <c r="A29" s="64"/>
      <c r="B29" s="127" t="s">
        <v>132</v>
      </c>
      <c r="C29" s="192" t="s">
        <v>135</v>
      </c>
      <c r="D29" s="192"/>
      <c r="E29" s="192"/>
      <c r="F29" s="192"/>
      <c r="G29" s="192"/>
      <c r="H29" s="192"/>
      <c r="I29" s="192"/>
      <c r="J29" s="192"/>
      <c r="K29" s="192"/>
      <c r="L29" s="61"/>
      <c r="M29" s="141"/>
      <c r="N29" s="141"/>
      <c r="O29" s="141"/>
      <c r="P29" s="141"/>
      <c r="Q29" s="192" t="s">
        <v>137</v>
      </c>
      <c r="R29" s="192"/>
      <c r="S29" s="192"/>
      <c r="T29" s="192"/>
      <c r="U29" s="192"/>
      <c r="V29" s="192"/>
      <c r="W29" s="192"/>
      <c r="X29" s="192"/>
      <c r="Y29" s="192"/>
    </row>
    <row r="30" spans="1:25" x14ac:dyDescent="0.2">
      <c r="A30" s="64"/>
      <c r="B30" t="s">
        <v>133</v>
      </c>
      <c r="C30" s="193" t="s">
        <v>136</v>
      </c>
      <c r="D30" s="193"/>
      <c r="E30" s="193"/>
      <c r="F30" s="193"/>
      <c r="G30" s="193"/>
      <c r="H30" s="193"/>
      <c r="I30" s="193"/>
      <c r="J30" s="193"/>
      <c r="K30" s="193"/>
      <c r="L30" s="61"/>
      <c r="Q30" s="193" t="s">
        <v>138</v>
      </c>
      <c r="R30" s="193"/>
      <c r="S30" s="193"/>
      <c r="T30" s="193"/>
      <c r="U30" s="193"/>
      <c r="V30" s="193"/>
      <c r="W30" s="193"/>
      <c r="X30" s="193"/>
      <c r="Y30" s="193"/>
    </row>
    <row r="31" spans="1:25" x14ac:dyDescent="0.2">
      <c r="A31" s="64"/>
      <c r="B31" t="s">
        <v>134</v>
      </c>
    </row>
    <row r="32" spans="1:25" x14ac:dyDescent="0.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</row>
  </sheetData>
  <mergeCells count="139">
    <mergeCell ref="M28:N28"/>
    <mergeCell ref="K24:L24"/>
    <mergeCell ref="M24:N24"/>
    <mergeCell ref="O24:P24"/>
    <mergeCell ref="E24:F24"/>
    <mergeCell ref="G24:H24"/>
    <mergeCell ref="I24:J24"/>
    <mergeCell ref="E27:F27"/>
    <mergeCell ref="G27:H27"/>
    <mergeCell ref="I27:J27"/>
    <mergeCell ref="K27:L27"/>
    <mergeCell ref="M27:N27"/>
    <mergeCell ref="O27:P27"/>
    <mergeCell ref="O16:P16"/>
    <mergeCell ref="E16:F16"/>
    <mergeCell ref="G16:H16"/>
    <mergeCell ref="I16:J16"/>
    <mergeCell ref="E19:F19"/>
    <mergeCell ref="G19:H19"/>
    <mergeCell ref="I19:J19"/>
    <mergeCell ref="K19:L19"/>
    <mergeCell ref="M16:N16"/>
    <mergeCell ref="M19:N19"/>
    <mergeCell ref="O19:P19"/>
    <mergeCell ref="K10:L10"/>
    <mergeCell ref="M10:N10"/>
    <mergeCell ref="O10:P10"/>
    <mergeCell ref="K11:L11"/>
    <mergeCell ref="M11:N11"/>
    <mergeCell ref="O11:P11"/>
    <mergeCell ref="E15:F15"/>
    <mergeCell ref="G15:H15"/>
    <mergeCell ref="I15:J15"/>
    <mergeCell ref="K15:L15"/>
    <mergeCell ref="O15:P15"/>
    <mergeCell ref="E11:F11"/>
    <mergeCell ref="G11:H11"/>
    <mergeCell ref="I11:J11"/>
    <mergeCell ref="M15:N15"/>
    <mergeCell ref="M14:N14"/>
    <mergeCell ref="O14:P14"/>
    <mergeCell ref="A8:B9"/>
    <mergeCell ref="A10:B10"/>
    <mergeCell ref="Q10:R10"/>
    <mergeCell ref="S10:T10"/>
    <mergeCell ref="U10:V10"/>
    <mergeCell ref="C6:D7"/>
    <mergeCell ref="E6:F7"/>
    <mergeCell ref="G6:H7"/>
    <mergeCell ref="C27:D27"/>
    <mergeCell ref="C20:D20"/>
    <mergeCell ref="C23:D23"/>
    <mergeCell ref="C24:D24"/>
    <mergeCell ref="C15:D15"/>
    <mergeCell ref="C16:D16"/>
    <mergeCell ref="C19:D19"/>
    <mergeCell ref="C10:D10"/>
    <mergeCell ref="C11:D11"/>
    <mergeCell ref="O6:P7"/>
    <mergeCell ref="I6:J7"/>
    <mergeCell ref="K6:L7"/>
    <mergeCell ref="M6:N7"/>
    <mergeCell ref="E10:F10"/>
    <mergeCell ref="G10:H10"/>
    <mergeCell ref="I10:J10"/>
    <mergeCell ref="A3:B4"/>
    <mergeCell ref="A5:A7"/>
    <mergeCell ref="B5:B7"/>
    <mergeCell ref="C5:F5"/>
    <mergeCell ref="G5:J5"/>
    <mergeCell ref="K5:N5"/>
    <mergeCell ref="O5:R5"/>
    <mergeCell ref="S5:V5"/>
    <mergeCell ref="Q6:R7"/>
    <mergeCell ref="S6:T7"/>
    <mergeCell ref="U6:V7"/>
    <mergeCell ref="Q19:R19"/>
    <mergeCell ref="S19:T19"/>
    <mergeCell ref="U19:V19"/>
    <mergeCell ref="Q11:R11"/>
    <mergeCell ref="S11:T11"/>
    <mergeCell ref="U11:V11"/>
    <mergeCell ref="Q15:R15"/>
    <mergeCell ref="S15:T15"/>
    <mergeCell ref="U15:V15"/>
    <mergeCell ref="S14:T14"/>
    <mergeCell ref="U14:V14"/>
    <mergeCell ref="Q16:R16"/>
    <mergeCell ref="S16:T16"/>
    <mergeCell ref="U16:V16"/>
    <mergeCell ref="Q14:R14"/>
    <mergeCell ref="A27:B27"/>
    <mergeCell ref="Q27:R27"/>
    <mergeCell ref="S27:T27"/>
    <mergeCell ref="U27:V27"/>
    <mergeCell ref="Q20:R20"/>
    <mergeCell ref="S20:T20"/>
    <mergeCell ref="U20:V20"/>
    <mergeCell ref="A21:B22"/>
    <mergeCell ref="A23:B23"/>
    <mergeCell ref="Q23:R23"/>
    <mergeCell ref="S23:T23"/>
    <mergeCell ref="U23:V23"/>
    <mergeCell ref="K20:L20"/>
    <mergeCell ref="M20:N20"/>
    <mergeCell ref="O20:P20"/>
    <mergeCell ref="E20:F20"/>
    <mergeCell ref="G20:H20"/>
    <mergeCell ref="I20:J20"/>
    <mergeCell ref="E23:F23"/>
    <mergeCell ref="G23:H23"/>
    <mergeCell ref="I23:J23"/>
    <mergeCell ref="K23:L23"/>
    <mergeCell ref="M23:N23"/>
    <mergeCell ref="O23:P23"/>
    <mergeCell ref="C29:K29"/>
    <mergeCell ref="M29:N29"/>
    <mergeCell ref="O29:P29"/>
    <mergeCell ref="Q29:Y29"/>
    <mergeCell ref="C30:K30"/>
    <mergeCell ref="Q30:Y30"/>
    <mergeCell ref="A1:V2"/>
    <mergeCell ref="U3:V4"/>
    <mergeCell ref="C3:T3"/>
    <mergeCell ref="C4:T4"/>
    <mergeCell ref="A17:B18"/>
    <mergeCell ref="A19:B19"/>
    <mergeCell ref="A14:B14"/>
    <mergeCell ref="A12:B13"/>
    <mergeCell ref="C14:D14"/>
    <mergeCell ref="E14:F14"/>
    <mergeCell ref="G14:H14"/>
    <mergeCell ref="I14:J14"/>
    <mergeCell ref="K14:L14"/>
    <mergeCell ref="K16:L16"/>
    <mergeCell ref="Q24:R24"/>
    <mergeCell ref="S24:T24"/>
    <mergeCell ref="U24:V24"/>
    <mergeCell ref="A25:B26"/>
  </mergeCells>
  <pageMargins left="0.7" right="0.7" top="0.75" bottom="0.75" header="0.3" footer="0.3"/>
  <pageSetup scale="7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2"/>
  <sheetViews>
    <sheetView workbookViewId="0">
      <selection activeCell="B18" sqref="B18:Y22"/>
    </sheetView>
  </sheetViews>
  <sheetFormatPr defaultRowHeight="15" x14ac:dyDescent="0.2"/>
  <cols>
    <col min="1" max="1" width="6.72265625" bestFit="1" customWidth="1"/>
    <col min="2" max="2" width="33.8984375" bestFit="1" customWidth="1"/>
    <col min="4" max="4" width="0.265625" customWidth="1"/>
    <col min="6" max="6" width="9.14453125" hidden="1" customWidth="1"/>
    <col min="8" max="8" width="9.14453125" hidden="1" customWidth="1"/>
    <col min="10" max="10" width="9.14453125" hidden="1" customWidth="1"/>
    <col min="11" max="11" width="9.28125" customWidth="1"/>
    <col min="12" max="12" width="9.14453125" hidden="1" customWidth="1"/>
    <col min="14" max="14" width="0.265625" customWidth="1"/>
    <col min="15" max="15" width="9.01171875" customWidth="1"/>
    <col min="16" max="16" width="9.14453125" hidden="1" customWidth="1"/>
    <col min="18" max="18" width="9.14453125" hidden="1" customWidth="1"/>
    <col min="20" max="20" width="9.14453125" hidden="1" customWidth="1"/>
    <col min="22" max="22" width="0.1328125" customWidth="1"/>
  </cols>
  <sheetData>
    <row r="1" spans="1:22" x14ac:dyDescent="0.2">
      <c r="A1" s="187" t="s">
        <v>142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</row>
    <row r="2" spans="1:22" x14ac:dyDescent="0.2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</row>
    <row r="3" spans="1:22" x14ac:dyDescent="0.2">
      <c r="A3" s="163" t="s">
        <v>0</v>
      </c>
      <c r="B3" s="163"/>
      <c r="C3" s="249" t="s">
        <v>91</v>
      </c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2" t="s">
        <v>131</v>
      </c>
      <c r="V3" s="253"/>
    </row>
    <row r="4" spans="1:22" ht="15" customHeight="1" x14ac:dyDescent="0.2">
      <c r="A4" s="163"/>
      <c r="B4" s="163"/>
      <c r="C4" s="249" t="s">
        <v>1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4"/>
      <c r="V4" s="255"/>
    </row>
    <row r="5" spans="1:22" x14ac:dyDescent="0.2">
      <c r="A5" s="163"/>
      <c r="B5" s="163"/>
      <c r="C5" s="232" t="s">
        <v>37</v>
      </c>
      <c r="D5" s="277"/>
      <c r="E5" s="277"/>
      <c r="F5" s="277"/>
      <c r="G5" s="232" t="s">
        <v>38</v>
      </c>
      <c r="H5" s="277"/>
      <c r="I5" s="277"/>
      <c r="J5" s="277"/>
      <c r="K5" s="232" t="s">
        <v>39</v>
      </c>
      <c r="L5" s="277"/>
      <c r="M5" s="277"/>
      <c r="N5" s="277"/>
      <c r="O5" s="232" t="s">
        <v>40</v>
      </c>
      <c r="P5" s="277"/>
      <c r="Q5" s="277"/>
      <c r="R5" s="277"/>
      <c r="S5" s="232" t="s">
        <v>41</v>
      </c>
      <c r="T5" s="277"/>
      <c r="U5" s="277"/>
      <c r="V5" s="277"/>
    </row>
    <row r="6" spans="1:22" x14ac:dyDescent="0.2">
      <c r="A6" s="165" t="s">
        <v>3</v>
      </c>
      <c r="B6" s="165" t="s">
        <v>15</v>
      </c>
      <c r="C6" s="217" t="s">
        <v>17</v>
      </c>
      <c r="D6" s="217"/>
      <c r="E6" s="217" t="s">
        <v>47</v>
      </c>
      <c r="F6" s="217"/>
      <c r="G6" s="217" t="s">
        <v>17</v>
      </c>
      <c r="H6" s="217"/>
      <c r="I6" s="217" t="s">
        <v>47</v>
      </c>
      <c r="J6" s="217"/>
      <c r="K6" s="217" t="s">
        <v>17</v>
      </c>
      <c r="L6" s="217"/>
      <c r="M6" s="217" t="s">
        <v>47</v>
      </c>
      <c r="N6" s="217"/>
      <c r="O6" s="217" t="s">
        <v>17</v>
      </c>
      <c r="P6" s="217"/>
      <c r="Q6" s="217" t="s">
        <v>47</v>
      </c>
      <c r="R6" s="217"/>
      <c r="S6" s="217" t="s">
        <v>17</v>
      </c>
      <c r="T6" s="217"/>
      <c r="U6" s="217" t="s">
        <v>47</v>
      </c>
      <c r="V6" s="217"/>
    </row>
    <row r="7" spans="1:22" x14ac:dyDescent="0.2">
      <c r="A7" s="165"/>
      <c r="B7" s="165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</row>
    <row r="8" spans="1:22" x14ac:dyDescent="0.2">
      <c r="A8" s="275" t="s">
        <v>43</v>
      </c>
      <c r="B8" s="239"/>
      <c r="C8" s="227">
        <v>9</v>
      </c>
      <c r="D8" s="227"/>
      <c r="E8" s="227"/>
      <c r="F8" s="227"/>
      <c r="G8" s="227">
        <v>86</v>
      </c>
      <c r="H8" s="227"/>
      <c r="I8" s="227"/>
      <c r="J8" s="227"/>
      <c r="K8" s="227">
        <v>104</v>
      </c>
      <c r="L8" s="227"/>
      <c r="M8" s="227"/>
      <c r="N8" s="227"/>
      <c r="O8" s="227">
        <v>137</v>
      </c>
      <c r="P8" s="227"/>
      <c r="Q8" s="227"/>
      <c r="R8" s="227"/>
      <c r="S8" s="227">
        <v>202</v>
      </c>
      <c r="T8" s="227"/>
      <c r="U8" s="227"/>
      <c r="V8" s="227"/>
    </row>
    <row r="9" spans="1:22" x14ac:dyDescent="0.2">
      <c r="A9" s="53">
        <v>1</v>
      </c>
      <c r="B9" s="20" t="s">
        <v>108</v>
      </c>
      <c r="C9" s="227">
        <v>11</v>
      </c>
      <c r="D9" s="227"/>
      <c r="E9" s="227">
        <f>C9-C8</f>
        <v>2</v>
      </c>
      <c r="F9" s="227"/>
      <c r="G9" s="227">
        <v>90</v>
      </c>
      <c r="H9" s="227"/>
      <c r="I9" s="227">
        <f t="shared" ref="I9:I14" si="0">G9-G8</f>
        <v>4</v>
      </c>
      <c r="J9" s="227"/>
      <c r="K9" s="227">
        <v>107</v>
      </c>
      <c r="L9" s="227"/>
      <c r="M9" s="227">
        <f t="shared" ref="M9:M14" si="1">K9-K8</f>
        <v>3</v>
      </c>
      <c r="N9" s="227"/>
      <c r="O9" s="227">
        <v>138</v>
      </c>
      <c r="P9" s="227"/>
      <c r="Q9" s="227">
        <f t="shared" ref="Q9:Q14" si="2">O9-O8</f>
        <v>1</v>
      </c>
      <c r="R9" s="227"/>
      <c r="S9" s="227">
        <v>204</v>
      </c>
      <c r="T9" s="227"/>
      <c r="U9" s="227">
        <f t="shared" ref="U9:U14" si="3">S9-S8</f>
        <v>2</v>
      </c>
      <c r="V9" s="227"/>
    </row>
    <row r="10" spans="1:22" x14ac:dyDescent="0.2">
      <c r="A10" s="53">
        <v>2</v>
      </c>
      <c r="B10" s="20" t="s">
        <v>109</v>
      </c>
      <c r="C10" s="227">
        <v>13</v>
      </c>
      <c r="D10" s="227"/>
      <c r="E10" s="227">
        <f t="shared" ref="E10:E14" si="4">C10-C9</f>
        <v>2</v>
      </c>
      <c r="F10" s="227"/>
      <c r="G10" s="227">
        <v>92</v>
      </c>
      <c r="H10" s="227"/>
      <c r="I10" s="227">
        <f t="shared" si="0"/>
        <v>2</v>
      </c>
      <c r="J10" s="227"/>
      <c r="K10" s="227">
        <v>109</v>
      </c>
      <c r="L10" s="227"/>
      <c r="M10" s="227">
        <f t="shared" si="1"/>
        <v>2</v>
      </c>
      <c r="N10" s="227"/>
      <c r="O10" s="227">
        <v>142</v>
      </c>
      <c r="P10" s="227"/>
      <c r="Q10" s="227">
        <f t="shared" si="2"/>
        <v>4</v>
      </c>
      <c r="R10" s="227"/>
      <c r="S10" s="227">
        <v>206</v>
      </c>
      <c r="T10" s="227"/>
      <c r="U10" s="227">
        <f t="shared" si="3"/>
        <v>2</v>
      </c>
      <c r="V10" s="227"/>
    </row>
    <row r="11" spans="1:22" x14ac:dyDescent="0.2">
      <c r="A11" s="53">
        <v>3</v>
      </c>
      <c r="B11" s="20" t="s">
        <v>110</v>
      </c>
      <c r="C11" s="227">
        <v>19</v>
      </c>
      <c r="D11" s="227"/>
      <c r="E11" s="227">
        <f t="shared" si="4"/>
        <v>6</v>
      </c>
      <c r="F11" s="227"/>
      <c r="G11" s="227">
        <v>98</v>
      </c>
      <c r="H11" s="227"/>
      <c r="I11" s="227">
        <f t="shared" si="0"/>
        <v>6</v>
      </c>
      <c r="J11" s="227"/>
      <c r="K11" s="227">
        <v>114</v>
      </c>
      <c r="L11" s="227"/>
      <c r="M11" s="227">
        <f t="shared" si="1"/>
        <v>5</v>
      </c>
      <c r="N11" s="227"/>
      <c r="O11" s="227">
        <v>152</v>
      </c>
      <c r="P11" s="227"/>
      <c r="Q11" s="227">
        <f t="shared" si="2"/>
        <v>10</v>
      </c>
      <c r="R11" s="227"/>
      <c r="S11" s="227">
        <v>215</v>
      </c>
      <c r="T11" s="227"/>
      <c r="U11" s="227">
        <f t="shared" si="3"/>
        <v>9</v>
      </c>
      <c r="V11" s="227"/>
    </row>
    <row r="12" spans="1:22" x14ac:dyDescent="0.2">
      <c r="A12" s="53">
        <v>4</v>
      </c>
      <c r="B12" s="20" t="s">
        <v>111</v>
      </c>
      <c r="C12" s="227">
        <v>21</v>
      </c>
      <c r="D12" s="227"/>
      <c r="E12" s="227">
        <f t="shared" si="4"/>
        <v>2</v>
      </c>
      <c r="F12" s="227"/>
      <c r="G12" s="227">
        <v>101</v>
      </c>
      <c r="H12" s="227"/>
      <c r="I12" s="227">
        <f t="shared" si="0"/>
        <v>3</v>
      </c>
      <c r="J12" s="227"/>
      <c r="K12" s="227">
        <v>115.5</v>
      </c>
      <c r="L12" s="227"/>
      <c r="M12" s="227">
        <f t="shared" si="1"/>
        <v>1.5</v>
      </c>
      <c r="N12" s="227"/>
      <c r="O12" s="227">
        <v>155</v>
      </c>
      <c r="P12" s="227"/>
      <c r="Q12" s="227">
        <f t="shared" si="2"/>
        <v>3</v>
      </c>
      <c r="R12" s="227"/>
      <c r="S12" s="227">
        <v>220</v>
      </c>
      <c r="T12" s="227"/>
      <c r="U12" s="227">
        <f t="shared" si="3"/>
        <v>5</v>
      </c>
      <c r="V12" s="227"/>
    </row>
    <row r="13" spans="1:22" x14ac:dyDescent="0.2">
      <c r="A13" s="53">
        <v>5</v>
      </c>
      <c r="B13" s="20" t="s">
        <v>112</v>
      </c>
      <c r="C13" s="227">
        <v>23</v>
      </c>
      <c r="D13" s="227"/>
      <c r="E13" s="227">
        <f t="shared" si="4"/>
        <v>2</v>
      </c>
      <c r="F13" s="227"/>
      <c r="G13" s="227">
        <v>103</v>
      </c>
      <c r="H13" s="227"/>
      <c r="I13" s="227">
        <f t="shared" si="0"/>
        <v>2</v>
      </c>
      <c r="J13" s="227"/>
      <c r="K13" s="227">
        <v>117.5</v>
      </c>
      <c r="L13" s="227"/>
      <c r="M13" s="227">
        <f t="shared" si="1"/>
        <v>2</v>
      </c>
      <c r="N13" s="227"/>
      <c r="O13" s="227">
        <v>157</v>
      </c>
      <c r="P13" s="227"/>
      <c r="Q13" s="227">
        <f t="shared" si="2"/>
        <v>2</v>
      </c>
      <c r="R13" s="227"/>
      <c r="S13" s="227">
        <v>222.5</v>
      </c>
      <c r="T13" s="227"/>
      <c r="U13" s="227">
        <f t="shared" si="3"/>
        <v>2.5</v>
      </c>
      <c r="V13" s="227"/>
    </row>
    <row r="14" spans="1:22" x14ac:dyDescent="0.2">
      <c r="A14" s="53">
        <v>6</v>
      </c>
      <c r="B14" s="20" t="s">
        <v>113</v>
      </c>
      <c r="C14" s="227">
        <v>25</v>
      </c>
      <c r="D14" s="227"/>
      <c r="E14" s="227">
        <f t="shared" si="4"/>
        <v>2</v>
      </c>
      <c r="F14" s="227"/>
      <c r="G14" s="227">
        <v>104</v>
      </c>
      <c r="H14" s="227"/>
      <c r="I14" s="227">
        <f t="shared" si="0"/>
        <v>1</v>
      </c>
      <c r="J14" s="227"/>
      <c r="K14" s="227">
        <v>119</v>
      </c>
      <c r="L14" s="227"/>
      <c r="M14" s="227">
        <f t="shared" si="1"/>
        <v>1.5</v>
      </c>
      <c r="N14" s="227"/>
      <c r="O14" s="227">
        <v>158.5</v>
      </c>
      <c r="P14" s="227"/>
      <c r="Q14" s="227">
        <f t="shared" si="2"/>
        <v>1.5</v>
      </c>
      <c r="R14" s="227"/>
      <c r="S14" s="227">
        <v>224</v>
      </c>
      <c r="T14" s="227"/>
      <c r="U14" s="227">
        <f t="shared" si="3"/>
        <v>1.5</v>
      </c>
      <c r="V14" s="227"/>
    </row>
    <row r="15" spans="1:22" x14ac:dyDescent="0.2">
      <c r="A15" s="53"/>
      <c r="B15" s="12"/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</row>
    <row r="16" spans="1:22" x14ac:dyDescent="0.2">
      <c r="A16" s="62"/>
      <c r="B16" s="61"/>
      <c r="C16" s="227"/>
      <c r="D16" s="227"/>
      <c r="E16" s="230"/>
      <c r="F16" s="231"/>
      <c r="G16" s="230"/>
      <c r="H16" s="231"/>
      <c r="I16" s="230"/>
      <c r="J16" s="231"/>
      <c r="K16" s="230"/>
      <c r="L16" s="231"/>
      <c r="M16" s="230"/>
      <c r="N16" s="231"/>
      <c r="O16" s="230"/>
      <c r="P16" s="231"/>
      <c r="Q16" s="230"/>
      <c r="R16" s="231"/>
      <c r="S16" s="230"/>
      <c r="T16" s="231"/>
      <c r="U16" s="230"/>
      <c r="V16" s="231"/>
    </row>
    <row r="17" spans="1:25" x14ac:dyDescent="0.2">
      <c r="A17" s="276" t="s">
        <v>52</v>
      </c>
      <c r="B17" s="276"/>
      <c r="C17" s="276"/>
      <c r="D17" s="276"/>
      <c r="E17" s="227">
        <f>SUM(E9:F14)</f>
        <v>16</v>
      </c>
      <c r="F17" s="227"/>
      <c r="G17" s="227"/>
      <c r="H17" s="227"/>
      <c r="I17" s="227">
        <f>SUM(I9:J14)</f>
        <v>18</v>
      </c>
      <c r="J17" s="227"/>
      <c r="K17" s="227"/>
      <c r="L17" s="227"/>
      <c r="M17" s="227">
        <f>SUM(M9:N14)</f>
        <v>15</v>
      </c>
      <c r="N17" s="227"/>
      <c r="O17" s="227"/>
      <c r="P17" s="227"/>
      <c r="Q17" s="227">
        <f>SUM(Q9:R14)</f>
        <v>21.5</v>
      </c>
      <c r="R17" s="227"/>
      <c r="S17" s="227"/>
      <c r="T17" s="227"/>
      <c r="U17" s="227">
        <f>SUM(U9:V14)</f>
        <v>22</v>
      </c>
      <c r="V17" s="227"/>
    </row>
    <row r="19" spans="1:25" x14ac:dyDescent="0.2">
      <c r="B19" s="127" t="s">
        <v>132</v>
      </c>
      <c r="C19" s="192" t="s">
        <v>135</v>
      </c>
      <c r="D19" s="192"/>
      <c r="E19" s="192"/>
      <c r="F19" s="192"/>
      <c r="G19" s="192"/>
      <c r="H19" s="192"/>
      <c r="I19" s="192"/>
      <c r="J19" s="192"/>
      <c r="K19" s="192"/>
      <c r="L19" s="61"/>
      <c r="M19" s="141"/>
      <c r="N19" s="141"/>
      <c r="O19" s="141"/>
      <c r="P19" s="141"/>
      <c r="Q19" s="192" t="s">
        <v>137</v>
      </c>
      <c r="R19" s="192"/>
      <c r="S19" s="192"/>
      <c r="T19" s="192"/>
      <c r="U19" s="192"/>
      <c r="V19" s="192"/>
      <c r="W19" s="192"/>
      <c r="X19" s="192"/>
      <c r="Y19" s="192"/>
    </row>
    <row r="20" spans="1:25" x14ac:dyDescent="0.2">
      <c r="B20" t="s">
        <v>133</v>
      </c>
      <c r="C20" s="193" t="s">
        <v>136</v>
      </c>
      <c r="D20" s="193"/>
      <c r="E20" s="193"/>
      <c r="F20" s="193"/>
      <c r="G20" s="193"/>
      <c r="H20" s="193"/>
      <c r="I20" s="193"/>
      <c r="J20" s="193"/>
      <c r="K20" s="193"/>
      <c r="L20" s="61"/>
      <c r="Q20" s="193" t="s">
        <v>138</v>
      </c>
      <c r="R20" s="193"/>
      <c r="S20" s="193"/>
      <c r="T20" s="193"/>
      <c r="U20" s="193"/>
      <c r="V20" s="193"/>
      <c r="W20" s="193"/>
      <c r="X20" s="193"/>
      <c r="Y20" s="193"/>
    </row>
    <row r="21" spans="1:25" x14ac:dyDescent="0.2">
      <c r="B21" t="s">
        <v>134</v>
      </c>
    </row>
    <row r="22" spans="1:25" x14ac:dyDescent="0.2"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</row>
  </sheetData>
  <mergeCells count="130">
    <mergeCell ref="Q17:R17"/>
    <mergeCell ref="S17:T17"/>
    <mergeCell ref="U17:V17"/>
    <mergeCell ref="G17:H17"/>
    <mergeCell ref="I17:J17"/>
    <mergeCell ref="K17:L17"/>
    <mergeCell ref="M17:N17"/>
    <mergeCell ref="O17:P17"/>
    <mergeCell ref="Q15:R15"/>
    <mergeCell ref="S15:T15"/>
    <mergeCell ref="U15:V15"/>
    <mergeCell ref="G16:H16"/>
    <mergeCell ref="I16:J16"/>
    <mergeCell ref="K16:L16"/>
    <mergeCell ref="M16:N16"/>
    <mergeCell ref="O16:P16"/>
    <mergeCell ref="Q16:R16"/>
    <mergeCell ref="S16:T16"/>
    <mergeCell ref="U16:V16"/>
    <mergeCell ref="G15:H15"/>
    <mergeCell ref="I15:J15"/>
    <mergeCell ref="K15:L15"/>
    <mergeCell ref="M15:N15"/>
    <mergeCell ref="O15:P15"/>
    <mergeCell ref="S13:T13"/>
    <mergeCell ref="U13:V13"/>
    <mergeCell ref="G14:H14"/>
    <mergeCell ref="I14:J14"/>
    <mergeCell ref="K14:L14"/>
    <mergeCell ref="M14:N14"/>
    <mergeCell ref="O14:P14"/>
    <mergeCell ref="Q14:R14"/>
    <mergeCell ref="S14:T14"/>
    <mergeCell ref="U14:V14"/>
    <mergeCell ref="G13:H13"/>
    <mergeCell ref="I13:J13"/>
    <mergeCell ref="K13:L13"/>
    <mergeCell ref="M13:N13"/>
    <mergeCell ref="O13:P13"/>
    <mergeCell ref="G9:H9"/>
    <mergeCell ref="I9:J9"/>
    <mergeCell ref="K9:L9"/>
    <mergeCell ref="M9:N9"/>
    <mergeCell ref="O9:P9"/>
    <mergeCell ref="M8:N8"/>
    <mergeCell ref="O8:P8"/>
    <mergeCell ref="K8:L8"/>
    <mergeCell ref="Q13:R13"/>
    <mergeCell ref="C17:D17"/>
    <mergeCell ref="E17:F17"/>
    <mergeCell ref="C15:D15"/>
    <mergeCell ref="E15:F15"/>
    <mergeCell ref="Q8:R8"/>
    <mergeCell ref="S8:T8"/>
    <mergeCell ref="U8:V8"/>
    <mergeCell ref="Q11:R11"/>
    <mergeCell ref="S11:T11"/>
    <mergeCell ref="U11:V11"/>
    <mergeCell ref="G12:H12"/>
    <mergeCell ref="I12:J12"/>
    <mergeCell ref="K12:L12"/>
    <mergeCell ref="M12:N12"/>
    <mergeCell ref="O12:P12"/>
    <mergeCell ref="Q12:R12"/>
    <mergeCell ref="S12:T12"/>
    <mergeCell ref="U12:V12"/>
    <mergeCell ref="G11:H11"/>
    <mergeCell ref="I11:J11"/>
    <mergeCell ref="K11:L11"/>
    <mergeCell ref="M11:N11"/>
    <mergeCell ref="Q9:R9"/>
    <mergeCell ref="S9:T9"/>
    <mergeCell ref="C14:D14"/>
    <mergeCell ref="E14:F14"/>
    <mergeCell ref="C10:D10"/>
    <mergeCell ref="E10:F10"/>
    <mergeCell ref="C11:D11"/>
    <mergeCell ref="E11:F11"/>
    <mergeCell ref="C12:D12"/>
    <mergeCell ref="E12:F12"/>
    <mergeCell ref="C16:D16"/>
    <mergeCell ref="E16:F16"/>
    <mergeCell ref="B6:B7"/>
    <mergeCell ref="C6:D7"/>
    <mergeCell ref="E6:F7"/>
    <mergeCell ref="G6:H7"/>
    <mergeCell ref="S6:T7"/>
    <mergeCell ref="U6:V7"/>
    <mergeCell ref="G8:H8"/>
    <mergeCell ref="I8:J8"/>
    <mergeCell ref="C13:D13"/>
    <mergeCell ref="E13:F13"/>
    <mergeCell ref="I6:J7"/>
    <mergeCell ref="K6:L7"/>
    <mergeCell ref="M6:N7"/>
    <mergeCell ref="O6:P7"/>
    <mergeCell ref="Q6:R7"/>
    <mergeCell ref="U9:V9"/>
    <mergeCell ref="G10:H10"/>
    <mergeCell ref="I10:J10"/>
    <mergeCell ref="K10:L10"/>
    <mergeCell ref="M10:N10"/>
    <mergeCell ref="O10:P10"/>
    <mergeCell ref="Q10:R10"/>
    <mergeCell ref="S10:T10"/>
    <mergeCell ref="U10:V10"/>
    <mergeCell ref="A1:V2"/>
    <mergeCell ref="C3:T3"/>
    <mergeCell ref="U3:V4"/>
    <mergeCell ref="C4:T4"/>
    <mergeCell ref="C19:K19"/>
    <mergeCell ref="M19:N19"/>
    <mergeCell ref="O19:P19"/>
    <mergeCell ref="Q19:Y19"/>
    <mergeCell ref="C20:K20"/>
    <mergeCell ref="Q20:Y20"/>
    <mergeCell ref="O11:P11"/>
    <mergeCell ref="A8:B8"/>
    <mergeCell ref="A17:B17"/>
    <mergeCell ref="C8:D8"/>
    <mergeCell ref="E8:F8"/>
    <mergeCell ref="C9:D9"/>
    <mergeCell ref="E9:F9"/>
    <mergeCell ref="A3:B5"/>
    <mergeCell ref="C5:F5"/>
    <mergeCell ref="G5:J5"/>
    <mergeCell ref="K5:N5"/>
    <mergeCell ref="O5:R5"/>
    <mergeCell ref="S5:V5"/>
    <mergeCell ref="A6:A7"/>
  </mergeCells>
  <pageMargins left="0.7" right="0.7" top="0.75" bottom="0.75" header="0.3" footer="0.3"/>
  <pageSetup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2"/>
  <sheetViews>
    <sheetView workbookViewId="0">
      <selection activeCell="B19" sqref="B19:Y22"/>
    </sheetView>
  </sheetViews>
  <sheetFormatPr defaultRowHeight="15" x14ac:dyDescent="0.2"/>
  <cols>
    <col min="1" max="1" width="6.72265625" bestFit="1" customWidth="1"/>
    <col min="2" max="2" width="45.46875" customWidth="1"/>
    <col min="4" max="4" width="0.265625" customWidth="1"/>
    <col min="6" max="6" width="0.265625" customWidth="1"/>
    <col min="8" max="8" width="0.265625" customWidth="1"/>
    <col min="10" max="10" width="0.40234375" customWidth="1"/>
    <col min="12" max="12" width="0.40234375" customWidth="1"/>
    <col min="14" max="14" width="0.265625" customWidth="1"/>
    <col min="16" max="16" width="0.265625" customWidth="1"/>
    <col min="18" max="18" width="0.40234375" customWidth="1"/>
    <col min="20" max="20" width="0.265625" customWidth="1"/>
    <col min="21" max="21" width="9.14453125" customWidth="1"/>
    <col min="22" max="22" width="0.1328125" customWidth="1"/>
  </cols>
  <sheetData>
    <row r="1" spans="1:23" x14ac:dyDescent="0.2">
      <c r="A1" s="187" t="s">
        <v>142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24"/>
    </row>
    <row r="2" spans="1:23" x14ac:dyDescent="0.2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24"/>
    </row>
    <row r="3" spans="1:23" x14ac:dyDescent="0.2">
      <c r="A3" s="163" t="s">
        <v>0</v>
      </c>
      <c r="B3" s="163"/>
      <c r="C3" s="249" t="s">
        <v>92</v>
      </c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2" t="s">
        <v>131</v>
      </c>
      <c r="V3" s="253"/>
      <c r="W3" s="124"/>
    </row>
    <row r="4" spans="1:23" ht="15" customHeight="1" x14ac:dyDescent="0.2">
      <c r="A4" s="163"/>
      <c r="B4" s="163"/>
      <c r="C4" s="249" t="s">
        <v>1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4"/>
      <c r="V4" s="255"/>
      <c r="W4" s="124"/>
    </row>
    <row r="5" spans="1:23" x14ac:dyDescent="0.2">
      <c r="A5" s="163"/>
      <c r="B5" s="163"/>
      <c r="C5" s="232" t="s">
        <v>37</v>
      </c>
      <c r="D5" s="277"/>
      <c r="E5" s="277"/>
      <c r="F5" s="277"/>
      <c r="G5" s="232" t="s">
        <v>38</v>
      </c>
      <c r="H5" s="277"/>
      <c r="I5" s="277"/>
      <c r="J5" s="277"/>
      <c r="K5" s="232" t="s">
        <v>39</v>
      </c>
      <c r="L5" s="277"/>
      <c r="M5" s="277"/>
      <c r="N5" s="277"/>
      <c r="O5" s="232" t="s">
        <v>40</v>
      </c>
      <c r="P5" s="277"/>
      <c r="Q5" s="277"/>
      <c r="R5" s="277"/>
      <c r="S5" s="232" t="s">
        <v>41</v>
      </c>
      <c r="T5" s="277"/>
      <c r="U5" s="277"/>
      <c r="V5" s="277"/>
      <c r="W5" s="124"/>
    </row>
    <row r="6" spans="1:23" x14ac:dyDescent="0.2">
      <c r="A6" s="165" t="s">
        <v>3</v>
      </c>
      <c r="B6" s="165" t="s">
        <v>15</v>
      </c>
      <c r="C6" s="217" t="s">
        <v>17</v>
      </c>
      <c r="D6" s="217"/>
      <c r="E6" s="217" t="s">
        <v>47</v>
      </c>
      <c r="F6" s="217"/>
      <c r="G6" s="217" t="s">
        <v>17</v>
      </c>
      <c r="H6" s="217"/>
      <c r="I6" s="217" t="s">
        <v>47</v>
      </c>
      <c r="J6" s="217"/>
      <c r="K6" s="217" t="s">
        <v>17</v>
      </c>
      <c r="L6" s="217"/>
      <c r="M6" s="217" t="s">
        <v>47</v>
      </c>
      <c r="N6" s="217"/>
      <c r="O6" s="217" t="s">
        <v>17</v>
      </c>
      <c r="P6" s="217"/>
      <c r="Q6" s="217" t="s">
        <v>47</v>
      </c>
      <c r="R6" s="217"/>
      <c r="S6" s="217" t="s">
        <v>17</v>
      </c>
      <c r="T6" s="217"/>
      <c r="U6" s="217" t="s">
        <v>47</v>
      </c>
      <c r="V6" s="217"/>
      <c r="W6" s="124"/>
    </row>
    <row r="7" spans="1:23" x14ac:dyDescent="0.2">
      <c r="A7" s="165"/>
      <c r="B7" s="165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124"/>
    </row>
    <row r="8" spans="1:23" x14ac:dyDescent="0.2">
      <c r="A8" s="275" t="s">
        <v>43</v>
      </c>
      <c r="B8" s="239"/>
      <c r="C8" s="227">
        <v>9</v>
      </c>
      <c r="D8" s="227"/>
      <c r="E8" s="227"/>
      <c r="F8" s="227"/>
      <c r="G8" s="227">
        <v>29</v>
      </c>
      <c r="H8" s="227"/>
      <c r="I8" s="227"/>
      <c r="J8" s="227"/>
      <c r="K8" s="227">
        <v>48</v>
      </c>
      <c r="L8" s="227"/>
      <c r="M8" s="227"/>
      <c r="N8" s="227"/>
      <c r="O8" s="227">
        <v>66</v>
      </c>
      <c r="P8" s="227"/>
      <c r="Q8" s="227"/>
      <c r="R8" s="227"/>
      <c r="S8" s="227">
        <v>117</v>
      </c>
      <c r="T8" s="227"/>
      <c r="U8" s="227"/>
      <c r="V8" s="227"/>
      <c r="W8" s="124"/>
    </row>
    <row r="9" spans="1:23" x14ac:dyDescent="0.2">
      <c r="A9" s="53">
        <v>1</v>
      </c>
      <c r="B9" s="125" t="s">
        <v>114</v>
      </c>
      <c r="C9" s="227">
        <v>13</v>
      </c>
      <c r="D9" s="227"/>
      <c r="E9" s="227">
        <f>C9-C8</f>
        <v>4</v>
      </c>
      <c r="F9" s="227"/>
      <c r="G9" s="227">
        <v>32</v>
      </c>
      <c r="H9" s="227"/>
      <c r="I9" s="227">
        <f t="shared" ref="I9:I14" si="0">G9-G8</f>
        <v>3</v>
      </c>
      <c r="J9" s="227"/>
      <c r="K9" s="227">
        <v>51</v>
      </c>
      <c r="L9" s="227"/>
      <c r="M9" s="227">
        <f t="shared" ref="M9:M14" si="1">K9-K8</f>
        <v>3</v>
      </c>
      <c r="N9" s="227"/>
      <c r="O9" s="227">
        <v>70</v>
      </c>
      <c r="P9" s="227"/>
      <c r="Q9" s="227">
        <f t="shared" ref="Q9:Q14" si="2">O9-O8</f>
        <v>4</v>
      </c>
      <c r="R9" s="227"/>
      <c r="S9" s="227">
        <v>121</v>
      </c>
      <c r="T9" s="227"/>
      <c r="U9" s="227">
        <f t="shared" ref="U9:U14" si="3">S9-S8</f>
        <v>4</v>
      </c>
      <c r="V9" s="227"/>
      <c r="W9" s="124"/>
    </row>
    <row r="10" spans="1:23" x14ac:dyDescent="0.2">
      <c r="A10" s="53">
        <v>2</v>
      </c>
      <c r="B10" s="125" t="s">
        <v>115</v>
      </c>
      <c r="C10" s="227">
        <v>16</v>
      </c>
      <c r="D10" s="227"/>
      <c r="E10" s="227">
        <f t="shared" ref="E10:E14" si="4">C10-C9</f>
        <v>3</v>
      </c>
      <c r="F10" s="227"/>
      <c r="G10" s="227">
        <v>35</v>
      </c>
      <c r="H10" s="227"/>
      <c r="I10" s="227">
        <f t="shared" si="0"/>
        <v>3</v>
      </c>
      <c r="J10" s="227"/>
      <c r="K10" s="227">
        <v>54</v>
      </c>
      <c r="L10" s="227"/>
      <c r="M10" s="227">
        <f t="shared" si="1"/>
        <v>3</v>
      </c>
      <c r="N10" s="227"/>
      <c r="O10" s="227">
        <v>73</v>
      </c>
      <c r="P10" s="227"/>
      <c r="Q10" s="227">
        <f t="shared" si="2"/>
        <v>3</v>
      </c>
      <c r="R10" s="227"/>
      <c r="S10" s="227">
        <v>124</v>
      </c>
      <c r="T10" s="227"/>
      <c r="U10" s="227">
        <f t="shared" si="3"/>
        <v>3</v>
      </c>
      <c r="V10" s="227"/>
      <c r="W10" s="124"/>
    </row>
    <row r="11" spans="1:23" x14ac:dyDescent="0.2">
      <c r="A11" s="53">
        <v>3</v>
      </c>
      <c r="B11" s="125" t="s">
        <v>116</v>
      </c>
      <c r="C11" s="227">
        <v>17</v>
      </c>
      <c r="D11" s="227"/>
      <c r="E11" s="227">
        <f t="shared" si="4"/>
        <v>1</v>
      </c>
      <c r="F11" s="227"/>
      <c r="G11" s="227">
        <v>36</v>
      </c>
      <c r="H11" s="227"/>
      <c r="I11" s="227">
        <f t="shared" si="0"/>
        <v>1</v>
      </c>
      <c r="J11" s="227"/>
      <c r="K11" s="227">
        <v>55</v>
      </c>
      <c r="L11" s="227"/>
      <c r="M11" s="227">
        <f t="shared" si="1"/>
        <v>1</v>
      </c>
      <c r="N11" s="227"/>
      <c r="O11" s="227">
        <v>74</v>
      </c>
      <c r="P11" s="227"/>
      <c r="Q11" s="227">
        <f t="shared" si="2"/>
        <v>1</v>
      </c>
      <c r="R11" s="227"/>
      <c r="S11" s="227">
        <v>126</v>
      </c>
      <c r="T11" s="227"/>
      <c r="U11" s="227">
        <f t="shared" si="3"/>
        <v>2</v>
      </c>
      <c r="V11" s="227"/>
      <c r="W11" s="124"/>
    </row>
    <row r="12" spans="1:23" x14ac:dyDescent="0.2">
      <c r="A12" s="53">
        <v>4</v>
      </c>
      <c r="B12" s="125" t="s">
        <v>117</v>
      </c>
      <c r="C12" s="227">
        <v>18</v>
      </c>
      <c r="D12" s="227"/>
      <c r="E12" s="227">
        <f t="shared" si="4"/>
        <v>1</v>
      </c>
      <c r="F12" s="227"/>
      <c r="G12" s="227">
        <v>40</v>
      </c>
      <c r="H12" s="227"/>
      <c r="I12" s="227">
        <f t="shared" si="0"/>
        <v>4</v>
      </c>
      <c r="J12" s="227"/>
      <c r="K12" s="227">
        <v>57.5</v>
      </c>
      <c r="L12" s="227"/>
      <c r="M12" s="227">
        <f t="shared" si="1"/>
        <v>2.5</v>
      </c>
      <c r="N12" s="227"/>
      <c r="O12" s="227">
        <v>80</v>
      </c>
      <c r="P12" s="227"/>
      <c r="Q12" s="227">
        <f t="shared" si="2"/>
        <v>6</v>
      </c>
      <c r="R12" s="227"/>
      <c r="S12" s="227">
        <v>129</v>
      </c>
      <c r="T12" s="227"/>
      <c r="U12" s="227">
        <f t="shared" si="3"/>
        <v>3</v>
      </c>
      <c r="V12" s="227"/>
      <c r="W12" s="124"/>
    </row>
    <row r="13" spans="1:23" x14ac:dyDescent="0.2">
      <c r="A13" s="53">
        <v>5</v>
      </c>
      <c r="B13" s="125" t="s">
        <v>118</v>
      </c>
      <c r="C13" s="227">
        <v>21</v>
      </c>
      <c r="D13" s="227"/>
      <c r="E13" s="227">
        <f t="shared" si="4"/>
        <v>3</v>
      </c>
      <c r="F13" s="227"/>
      <c r="G13" s="227">
        <v>42</v>
      </c>
      <c r="H13" s="227"/>
      <c r="I13" s="227">
        <f t="shared" si="0"/>
        <v>2</v>
      </c>
      <c r="J13" s="227"/>
      <c r="K13" s="227">
        <v>60</v>
      </c>
      <c r="L13" s="227"/>
      <c r="M13" s="227">
        <f t="shared" si="1"/>
        <v>2.5</v>
      </c>
      <c r="N13" s="227"/>
      <c r="O13" s="227">
        <v>82</v>
      </c>
      <c r="P13" s="227"/>
      <c r="Q13" s="227">
        <f t="shared" si="2"/>
        <v>2</v>
      </c>
      <c r="R13" s="227"/>
      <c r="S13" s="227">
        <v>131</v>
      </c>
      <c r="T13" s="227"/>
      <c r="U13" s="227">
        <f t="shared" si="3"/>
        <v>2</v>
      </c>
      <c r="V13" s="227"/>
      <c r="W13" s="124"/>
    </row>
    <row r="14" spans="1:23" x14ac:dyDescent="0.2">
      <c r="A14" s="53">
        <v>6</v>
      </c>
      <c r="B14" s="125" t="s">
        <v>119</v>
      </c>
      <c r="C14" s="227">
        <v>28</v>
      </c>
      <c r="D14" s="227"/>
      <c r="E14" s="227">
        <f t="shared" si="4"/>
        <v>7</v>
      </c>
      <c r="F14" s="227"/>
      <c r="G14" s="227">
        <v>48</v>
      </c>
      <c r="H14" s="227"/>
      <c r="I14" s="227">
        <f t="shared" si="0"/>
        <v>6</v>
      </c>
      <c r="J14" s="227"/>
      <c r="K14" s="227">
        <v>66</v>
      </c>
      <c r="L14" s="227"/>
      <c r="M14" s="227">
        <f t="shared" si="1"/>
        <v>6</v>
      </c>
      <c r="N14" s="227"/>
      <c r="O14" s="227">
        <v>89</v>
      </c>
      <c r="P14" s="227"/>
      <c r="Q14" s="227">
        <f t="shared" si="2"/>
        <v>7</v>
      </c>
      <c r="R14" s="227"/>
      <c r="S14" s="227">
        <v>138</v>
      </c>
      <c r="T14" s="227"/>
      <c r="U14" s="227">
        <f t="shared" si="3"/>
        <v>7</v>
      </c>
      <c r="V14" s="227"/>
      <c r="W14" s="124"/>
    </row>
    <row r="15" spans="1:23" x14ac:dyDescent="0.2">
      <c r="A15" s="44"/>
      <c r="B15" s="126"/>
      <c r="C15" s="59"/>
      <c r="D15" s="60"/>
      <c r="E15" s="49"/>
      <c r="F15" s="50"/>
      <c r="G15" s="49"/>
      <c r="H15" s="50"/>
      <c r="I15" s="49"/>
      <c r="J15" s="50"/>
      <c r="K15" s="49"/>
      <c r="L15" s="50"/>
      <c r="M15" s="49"/>
      <c r="N15" s="50"/>
      <c r="O15" s="49"/>
      <c r="P15" s="50"/>
      <c r="Q15" s="49"/>
      <c r="R15" s="50"/>
      <c r="S15" s="49"/>
      <c r="T15" s="50"/>
      <c r="U15" s="49"/>
      <c r="V15" s="50"/>
      <c r="W15" s="124"/>
    </row>
    <row r="16" spans="1:23" x14ac:dyDescent="0.2">
      <c r="A16" s="62"/>
      <c r="B16" s="61"/>
      <c r="C16" s="227"/>
      <c r="D16" s="227"/>
      <c r="E16" s="230"/>
      <c r="F16" s="231"/>
      <c r="G16" s="230"/>
      <c r="H16" s="231"/>
      <c r="I16" s="230"/>
      <c r="J16" s="231"/>
      <c r="K16" s="230"/>
      <c r="L16" s="231"/>
      <c r="M16" s="230"/>
      <c r="N16" s="231"/>
      <c r="O16" s="230"/>
      <c r="P16" s="231"/>
      <c r="Q16" s="230"/>
      <c r="R16" s="231"/>
      <c r="S16" s="230"/>
      <c r="T16" s="231"/>
      <c r="U16" s="230"/>
      <c r="V16" s="231"/>
    </row>
    <row r="17" spans="1:25" x14ac:dyDescent="0.2">
      <c r="A17" s="276" t="s">
        <v>52</v>
      </c>
      <c r="B17" s="276"/>
      <c r="C17" s="276"/>
      <c r="D17" s="276"/>
      <c r="E17" s="227">
        <f>E9+E10+E11+E12+E13+E14</f>
        <v>19</v>
      </c>
      <c r="F17" s="227"/>
      <c r="G17" s="227"/>
      <c r="H17" s="227"/>
      <c r="I17" s="227">
        <f>I9+I10+I11+I12+I13+I14</f>
        <v>19</v>
      </c>
      <c r="J17" s="227"/>
      <c r="K17" s="227"/>
      <c r="L17" s="227"/>
      <c r="M17" s="227">
        <f>M9+M10+M11+M12+M13+M14</f>
        <v>18</v>
      </c>
      <c r="N17" s="227"/>
      <c r="O17" s="227"/>
      <c r="P17" s="227"/>
      <c r="Q17" s="227">
        <f>Q9+Q10+Q11+Q12+Q13+Q14</f>
        <v>23</v>
      </c>
      <c r="R17" s="227"/>
      <c r="S17" s="227"/>
      <c r="T17" s="227"/>
      <c r="U17" s="227">
        <f>U9+U10+U11+U12+U13+U14</f>
        <v>21</v>
      </c>
      <c r="V17" s="227"/>
    </row>
    <row r="19" spans="1:25" x14ac:dyDescent="0.2">
      <c r="B19" s="127" t="s">
        <v>132</v>
      </c>
      <c r="C19" s="192" t="s">
        <v>135</v>
      </c>
      <c r="D19" s="192"/>
      <c r="E19" s="192"/>
      <c r="F19" s="192"/>
      <c r="G19" s="192"/>
      <c r="H19" s="192"/>
      <c r="I19" s="192"/>
      <c r="J19" s="192"/>
      <c r="K19" s="192"/>
      <c r="L19" s="61"/>
      <c r="M19" s="141"/>
      <c r="N19" s="141"/>
      <c r="O19" s="141"/>
      <c r="P19" s="141"/>
      <c r="Q19" s="192" t="s">
        <v>137</v>
      </c>
      <c r="R19" s="192"/>
      <c r="S19" s="192"/>
      <c r="T19" s="192"/>
      <c r="U19" s="192"/>
      <c r="V19" s="192"/>
      <c r="W19" s="192"/>
      <c r="X19" s="192"/>
      <c r="Y19" s="192"/>
    </row>
    <row r="20" spans="1:25" x14ac:dyDescent="0.2">
      <c r="B20" t="s">
        <v>133</v>
      </c>
      <c r="C20" s="193" t="s">
        <v>136</v>
      </c>
      <c r="D20" s="193"/>
      <c r="E20" s="193"/>
      <c r="F20" s="193"/>
      <c r="G20" s="193"/>
      <c r="H20" s="193"/>
      <c r="I20" s="193"/>
      <c r="J20" s="193"/>
      <c r="K20" s="193"/>
      <c r="L20" s="61"/>
      <c r="Q20" s="193" t="s">
        <v>138</v>
      </c>
      <c r="R20" s="193"/>
      <c r="S20" s="193"/>
      <c r="T20" s="193"/>
      <c r="U20" s="193"/>
      <c r="V20" s="193"/>
      <c r="W20" s="193"/>
      <c r="X20" s="193"/>
      <c r="Y20" s="193"/>
    </row>
    <row r="21" spans="1:25" x14ac:dyDescent="0.2">
      <c r="B21" t="s">
        <v>134</v>
      </c>
    </row>
    <row r="22" spans="1:25" x14ac:dyDescent="0.2"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</row>
  </sheetData>
  <mergeCells count="120">
    <mergeCell ref="U17:V17"/>
    <mergeCell ref="I17:J17"/>
    <mergeCell ref="M17:N17"/>
    <mergeCell ref="G16:H16"/>
    <mergeCell ref="I16:J16"/>
    <mergeCell ref="K16:L16"/>
    <mergeCell ref="M16:N16"/>
    <mergeCell ref="O16:P16"/>
    <mergeCell ref="Q16:R16"/>
    <mergeCell ref="S16:T16"/>
    <mergeCell ref="U16:V16"/>
    <mergeCell ref="S17:T17"/>
    <mergeCell ref="G17:H17"/>
    <mergeCell ref="K17:L17"/>
    <mergeCell ref="O17:P17"/>
    <mergeCell ref="S13:T13"/>
    <mergeCell ref="U13:V13"/>
    <mergeCell ref="G14:H14"/>
    <mergeCell ref="I14:J14"/>
    <mergeCell ref="K14:L14"/>
    <mergeCell ref="M14:N14"/>
    <mergeCell ref="O14:P14"/>
    <mergeCell ref="Q14:R14"/>
    <mergeCell ref="S14:T14"/>
    <mergeCell ref="U14:V14"/>
    <mergeCell ref="G13:H13"/>
    <mergeCell ref="I13:J13"/>
    <mergeCell ref="K13:L13"/>
    <mergeCell ref="M13:N13"/>
    <mergeCell ref="O13:P13"/>
    <mergeCell ref="S11:T11"/>
    <mergeCell ref="U11:V11"/>
    <mergeCell ref="G12:H12"/>
    <mergeCell ref="I12:J12"/>
    <mergeCell ref="K12:L12"/>
    <mergeCell ref="M12:N12"/>
    <mergeCell ref="O12:P12"/>
    <mergeCell ref="Q12:R12"/>
    <mergeCell ref="S12:T12"/>
    <mergeCell ref="U12:V12"/>
    <mergeCell ref="G11:H11"/>
    <mergeCell ref="I11:J11"/>
    <mergeCell ref="K11:L11"/>
    <mergeCell ref="M11:N11"/>
    <mergeCell ref="O11:P11"/>
    <mergeCell ref="S9:T9"/>
    <mergeCell ref="U9:V9"/>
    <mergeCell ref="G10:H10"/>
    <mergeCell ref="I10:J10"/>
    <mergeCell ref="K10:L10"/>
    <mergeCell ref="M10:N10"/>
    <mergeCell ref="O10:P10"/>
    <mergeCell ref="Q10:R10"/>
    <mergeCell ref="S10:T10"/>
    <mergeCell ref="U10:V10"/>
    <mergeCell ref="G9:H9"/>
    <mergeCell ref="I9:J9"/>
    <mergeCell ref="K9:L9"/>
    <mergeCell ref="M9:N9"/>
    <mergeCell ref="O9:P9"/>
    <mergeCell ref="C16:D16"/>
    <mergeCell ref="E16:F16"/>
    <mergeCell ref="C17:D17"/>
    <mergeCell ref="E17:F17"/>
    <mergeCell ref="Q8:R8"/>
    <mergeCell ref="Q9:R9"/>
    <mergeCell ref="Q11:R11"/>
    <mergeCell ref="Q13:R13"/>
    <mergeCell ref="Q17:R17"/>
    <mergeCell ref="C13:D13"/>
    <mergeCell ref="E13:F13"/>
    <mergeCell ref="C14:D14"/>
    <mergeCell ref="E14:F14"/>
    <mergeCell ref="C10:D10"/>
    <mergeCell ref="E10:F10"/>
    <mergeCell ref="C11:D11"/>
    <mergeCell ref="E11:F11"/>
    <mergeCell ref="C12:D12"/>
    <mergeCell ref="E12:F12"/>
    <mergeCell ref="C6:D7"/>
    <mergeCell ref="E6:F7"/>
    <mergeCell ref="G6:H7"/>
    <mergeCell ref="S6:T7"/>
    <mergeCell ref="U6:V7"/>
    <mergeCell ref="G8:H8"/>
    <mergeCell ref="I8:J8"/>
    <mergeCell ref="K8:L8"/>
    <mergeCell ref="M8:N8"/>
    <mergeCell ref="O8:P8"/>
    <mergeCell ref="S8:T8"/>
    <mergeCell ref="U8:V8"/>
    <mergeCell ref="I6:J7"/>
    <mergeCell ref="K6:L7"/>
    <mergeCell ref="M6:N7"/>
    <mergeCell ref="O6:P7"/>
    <mergeCell ref="Q6:R7"/>
    <mergeCell ref="A1:V2"/>
    <mergeCell ref="C3:T3"/>
    <mergeCell ref="U3:V4"/>
    <mergeCell ref="C4:T4"/>
    <mergeCell ref="C19:K19"/>
    <mergeCell ref="M19:N19"/>
    <mergeCell ref="O19:P19"/>
    <mergeCell ref="Q19:Y19"/>
    <mergeCell ref="C20:K20"/>
    <mergeCell ref="Q20:Y20"/>
    <mergeCell ref="A8:B8"/>
    <mergeCell ref="A17:B17"/>
    <mergeCell ref="C8:D8"/>
    <mergeCell ref="E8:F8"/>
    <mergeCell ref="C9:D9"/>
    <mergeCell ref="E9:F9"/>
    <mergeCell ref="A3:B5"/>
    <mergeCell ref="C5:F5"/>
    <mergeCell ref="G5:J5"/>
    <mergeCell ref="K5:N5"/>
    <mergeCell ref="O5:R5"/>
    <mergeCell ref="S5:V5"/>
    <mergeCell ref="A6:A7"/>
    <mergeCell ref="B6:B7"/>
  </mergeCells>
  <pageMargins left="0.7" right="0.7" top="0.75" bottom="0.75" header="0.3" footer="0.3"/>
  <pageSetup scale="8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5"/>
  <sheetViews>
    <sheetView zoomScale="85" zoomScaleNormal="85" workbookViewId="0">
      <selection activeCell="C3" sqref="C3:V4"/>
    </sheetView>
  </sheetViews>
  <sheetFormatPr defaultRowHeight="15" x14ac:dyDescent="0.2"/>
  <cols>
    <col min="1" max="1" width="6.859375" bestFit="1" customWidth="1"/>
    <col min="2" max="2" width="33.359375" bestFit="1" customWidth="1"/>
    <col min="3" max="3" width="9.14453125" customWidth="1"/>
    <col min="4" max="4" width="0.265625" customWidth="1"/>
    <col min="6" max="6" width="0.265625" customWidth="1"/>
    <col min="7" max="7" width="9.01171875" customWidth="1"/>
    <col min="8" max="8" width="9.14453125" hidden="1" customWidth="1"/>
    <col min="10" max="10" width="0.265625" customWidth="1"/>
    <col min="11" max="11" width="9.01171875" customWidth="1"/>
    <col min="12" max="12" width="9.14453125" hidden="1" customWidth="1"/>
    <col min="13" max="13" width="9.14453125" customWidth="1"/>
    <col min="14" max="14" width="9.14453125" hidden="1" customWidth="1"/>
    <col min="16" max="16" width="9.14453125" hidden="1" customWidth="1"/>
    <col min="18" max="18" width="9.14453125" hidden="1" customWidth="1"/>
    <col min="20" max="20" width="9.14453125" hidden="1" customWidth="1"/>
    <col min="22" max="22" width="9.14453125" hidden="1" customWidth="1"/>
  </cols>
  <sheetData>
    <row r="1" spans="1:23" x14ac:dyDescent="0.2">
      <c r="A1" s="187" t="s">
        <v>142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24"/>
    </row>
    <row r="2" spans="1:23" x14ac:dyDescent="0.2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24"/>
    </row>
    <row r="3" spans="1:23" x14ac:dyDescent="0.2">
      <c r="A3" s="163" t="s">
        <v>0</v>
      </c>
      <c r="B3" s="163"/>
      <c r="C3" s="249" t="s">
        <v>93</v>
      </c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2" t="s">
        <v>131</v>
      </c>
      <c r="V3" s="253"/>
      <c r="W3" s="124"/>
    </row>
    <row r="4" spans="1:23" ht="15" customHeight="1" x14ac:dyDescent="0.2">
      <c r="A4" s="163"/>
      <c r="B4" s="163"/>
      <c r="C4" s="249" t="s">
        <v>1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4"/>
      <c r="V4" s="255"/>
      <c r="W4" s="124"/>
    </row>
    <row r="5" spans="1:23" x14ac:dyDescent="0.2">
      <c r="A5" s="163"/>
      <c r="B5" s="163"/>
      <c r="C5" s="232" t="s">
        <v>37</v>
      </c>
      <c r="D5" s="277"/>
      <c r="E5" s="277"/>
      <c r="F5" s="277"/>
      <c r="G5" s="232" t="s">
        <v>38</v>
      </c>
      <c r="H5" s="277"/>
      <c r="I5" s="277"/>
      <c r="J5" s="277"/>
      <c r="K5" s="232" t="s">
        <v>39</v>
      </c>
      <c r="L5" s="277"/>
      <c r="M5" s="277"/>
      <c r="N5" s="277"/>
      <c r="O5" s="232" t="s">
        <v>40</v>
      </c>
      <c r="P5" s="277"/>
      <c r="Q5" s="277"/>
      <c r="R5" s="277"/>
      <c r="S5" s="232" t="s">
        <v>41</v>
      </c>
      <c r="T5" s="277"/>
      <c r="U5" s="277"/>
      <c r="V5" s="277"/>
      <c r="W5" s="124"/>
    </row>
    <row r="6" spans="1:23" x14ac:dyDescent="0.2">
      <c r="A6" s="165" t="s">
        <v>3</v>
      </c>
      <c r="B6" s="165" t="s">
        <v>15</v>
      </c>
      <c r="C6" s="217" t="s">
        <v>17</v>
      </c>
      <c r="D6" s="217"/>
      <c r="E6" s="217" t="s">
        <v>47</v>
      </c>
      <c r="F6" s="217"/>
      <c r="G6" s="217" t="s">
        <v>17</v>
      </c>
      <c r="H6" s="217"/>
      <c r="I6" s="217" t="s">
        <v>47</v>
      </c>
      <c r="J6" s="217"/>
      <c r="K6" s="217" t="s">
        <v>17</v>
      </c>
      <c r="L6" s="217"/>
      <c r="M6" s="217" t="s">
        <v>47</v>
      </c>
      <c r="N6" s="217"/>
      <c r="O6" s="217" t="s">
        <v>17</v>
      </c>
      <c r="P6" s="217"/>
      <c r="Q6" s="217" t="s">
        <v>47</v>
      </c>
      <c r="R6" s="217"/>
      <c r="S6" s="217" t="s">
        <v>17</v>
      </c>
      <c r="T6" s="217"/>
      <c r="U6" s="217" t="s">
        <v>47</v>
      </c>
      <c r="V6" s="217"/>
      <c r="W6" s="124"/>
    </row>
    <row r="7" spans="1:23" x14ac:dyDescent="0.2">
      <c r="A7" s="165"/>
      <c r="B7" s="165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124"/>
    </row>
    <row r="8" spans="1:23" x14ac:dyDescent="0.2">
      <c r="A8" s="275" t="s">
        <v>43</v>
      </c>
      <c r="B8" s="239"/>
      <c r="C8" s="227">
        <v>2</v>
      </c>
      <c r="D8" s="227"/>
      <c r="E8" s="227"/>
      <c r="F8" s="227"/>
      <c r="G8" s="227">
        <v>21</v>
      </c>
      <c r="H8" s="227"/>
      <c r="I8" s="227"/>
      <c r="J8" s="227"/>
      <c r="K8" s="227">
        <v>44</v>
      </c>
      <c r="L8" s="227"/>
      <c r="M8" s="227"/>
      <c r="N8" s="227"/>
      <c r="O8" s="227">
        <v>99</v>
      </c>
      <c r="P8" s="227"/>
      <c r="Q8" s="227"/>
      <c r="R8" s="227"/>
      <c r="S8" s="227">
        <v>247</v>
      </c>
      <c r="T8" s="227"/>
      <c r="U8" s="227"/>
      <c r="V8" s="227"/>
      <c r="W8" s="124"/>
    </row>
    <row r="9" spans="1:23" x14ac:dyDescent="0.2">
      <c r="A9" s="47">
        <v>1</v>
      </c>
      <c r="B9" s="20" t="s">
        <v>94</v>
      </c>
      <c r="C9" s="227">
        <v>3</v>
      </c>
      <c r="D9" s="227"/>
      <c r="E9" s="227">
        <f>C9-C8</f>
        <v>1</v>
      </c>
      <c r="F9" s="227"/>
      <c r="G9" s="227">
        <v>21</v>
      </c>
      <c r="H9" s="227"/>
      <c r="I9" s="227">
        <f t="shared" ref="I9:I26" si="0">G9-G8</f>
        <v>0</v>
      </c>
      <c r="J9" s="227"/>
      <c r="K9" s="227">
        <v>44</v>
      </c>
      <c r="L9" s="227"/>
      <c r="M9" s="227">
        <f t="shared" ref="M9:M26" si="1">K9-K8</f>
        <v>0</v>
      </c>
      <c r="N9" s="227"/>
      <c r="O9" s="227">
        <v>99</v>
      </c>
      <c r="P9" s="227"/>
      <c r="Q9" s="227">
        <f t="shared" ref="Q9:Q26" si="2">O9-O8</f>
        <v>0</v>
      </c>
      <c r="R9" s="227"/>
      <c r="S9" s="227">
        <v>247</v>
      </c>
      <c r="T9" s="227"/>
      <c r="U9" s="227">
        <f t="shared" ref="U9:U26" si="3">S9-S8</f>
        <v>0</v>
      </c>
      <c r="V9" s="227"/>
      <c r="W9" s="124"/>
    </row>
    <row r="10" spans="1:23" x14ac:dyDescent="0.2">
      <c r="A10" s="47">
        <v>2</v>
      </c>
      <c r="B10" s="20" t="s">
        <v>66</v>
      </c>
      <c r="C10" s="227">
        <v>5</v>
      </c>
      <c r="D10" s="227"/>
      <c r="E10" s="227">
        <f t="shared" ref="E10:E26" si="4">C10-C9</f>
        <v>2</v>
      </c>
      <c r="F10" s="227"/>
      <c r="G10" s="227">
        <v>22</v>
      </c>
      <c r="H10" s="227"/>
      <c r="I10" s="227">
        <f t="shared" si="0"/>
        <v>1</v>
      </c>
      <c r="J10" s="227"/>
      <c r="K10" s="227">
        <v>46</v>
      </c>
      <c r="L10" s="227"/>
      <c r="M10" s="227">
        <f t="shared" si="1"/>
        <v>2</v>
      </c>
      <c r="N10" s="227"/>
      <c r="O10" s="227">
        <v>100</v>
      </c>
      <c r="P10" s="227"/>
      <c r="Q10" s="227">
        <f t="shared" si="2"/>
        <v>1</v>
      </c>
      <c r="R10" s="227"/>
      <c r="S10" s="227">
        <v>248</v>
      </c>
      <c r="T10" s="227"/>
      <c r="U10" s="227">
        <f t="shared" si="3"/>
        <v>1</v>
      </c>
      <c r="V10" s="227"/>
      <c r="W10" s="124"/>
    </row>
    <row r="11" spans="1:23" x14ac:dyDescent="0.2">
      <c r="A11" s="53">
        <v>3</v>
      </c>
      <c r="B11" s="20" t="s">
        <v>95</v>
      </c>
      <c r="C11" s="227">
        <v>6</v>
      </c>
      <c r="D11" s="227"/>
      <c r="E11" s="227">
        <f t="shared" si="4"/>
        <v>1</v>
      </c>
      <c r="F11" s="227"/>
      <c r="G11" s="227">
        <v>23</v>
      </c>
      <c r="H11" s="227"/>
      <c r="I11" s="227">
        <f t="shared" si="0"/>
        <v>1</v>
      </c>
      <c r="J11" s="227"/>
      <c r="K11" s="227">
        <v>46</v>
      </c>
      <c r="L11" s="227"/>
      <c r="M11" s="227">
        <f t="shared" si="1"/>
        <v>0</v>
      </c>
      <c r="N11" s="227"/>
      <c r="O11" s="227">
        <v>101</v>
      </c>
      <c r="P11" s="227"/>
      <c r="Q11" s="227">
        <f t="shared" si="2"/>
        <v>1</v>
      </c>
      <c r="R11" s="227"/>
      <c r="S11" s="227">
        <v>249</v>
      </c>
      <c r="T11" s="227"/>
      <c r="U11" s="227">
        <f t="shared" si="3"/>
        <v>1</v>
      </c>
      <c r="V11" s="227"/>
      <c r="W11" s="124"/>
    </row>
    <row r="12" spans="1:23" x14ac:dyDescent="0.2">
      <c r="A12" s="53">
        <v>4</v>
      </c>
      <c r="B12" s="20" t="s">
        <v>96</v>
      </c>
      <c r="C12" s="227">
        <v>7</v>
      </c>
      <c r="D12" s="227"/>
      <c r="E12" s="227">
        <f t="shared" si="4"/>
        <v>1</v>
      </c>
      <c r="F12" s="227"/>
      <c r="G12" s="227">
        <v>24</v>
      </c>
      <c r="H12" s="227"/>
      <c r="I12" s="227">
        <f t="shared" si="0"/>
        <v>1</v>
      </c>
      <c r="J12" s="227"/>
      <c r="K12" s="227">
        <v>47</v>
      </c>
      <c r="L12" s="227"/>
      <c r="M12" s="227">
        <f t="shared" si="1"/>
        <v>1</v>
      </c>
      <c r="N12" s="227"/>
      <c r="O12" s="227">
        <v>102</v>
      </c>
      <c r="P12" s="227"/>
      <c r="Q12" s="227">
        <f t="shared" si="2"/>
        <v>1</v>
      </c>
      <c r="R12" s="227"/>
      <c r="S12" s="227">
        <v>250</v>
      </c>
      <c r="T12" s="227"/>
      <c r="U12" s="227">
        <f t="shared" si="3"/>
        <v>1</v>
      </c>
      <c r="V12" s="227"/>
      <c r="W12" s="124"/>
    </row>
    <row r="13" spans="1:23" x14ac:dyDescent="0.2">
      <c r="A13" s="53">
        <v>5</v>
      </c>
      <c r="B13" s="20" t="s">
        <v>97</v>
      </c>
      <c r="C13" s="227">
        <v>9</v>
      </c>
      <c r="D13" s="227"/>
      <c r="E13" s="227">
        <f t="shared" si="4"/>
        <v>2</v>
      </c>
      <c r="F13" s="227"/>
      <c r="G13" s="227">
        <v>25</v>
      </c>
      <c r="H13" s="227"/>
      <c r="I13" s="227">
        <f t="shared" si="0"/>
        <v>1</v>
      </c>
      <c r="J13" s="227"/>
      <c r="K13" s="227">
        <v>47</v>
      </c>
      <c r="L13" s="227"/>
      <c r="M13" s="227">
        <f t="shared" si="1"/>
        <v>0</v>
      </c>
      <c r="N13" s="227"/>
      <c r="O13" s="227">
        <v>103</v>
      </c>
      <c r="P13" s="227"/>
      <c r="Q13" s="227">
        <f t="shared" si="2"/>
        <v>1</v>
      </c>
      <c r="R13" s="227"/>
      <c r="S13" s="227">
        <v>250</v>
      </c>
      <c r="T13" s="227"/>
      <c r="U13" s="227">
        <f t="shared" si="3"/>
        <v>0</v>
      </c>
      <c r="V13" s="227"/>
      <c r="W13" s="124"/>
    </row>
    <row r="14" spans="1:23" x14ac:dyDescent="0.2">
      <c r="A14" s="53">
        <v>6</v>
      </c>
      <c r="B14" s="20" t="s">
        <v>98</v>
      </c>
      <c r="C14" s="227">
        <v>9</v>
      </c>
      <c r="D14" s="227"/>
      <c r="E14" s="227">
        <f t="shared" si="4"/>
        <v>0</v>
      </c>
      <c r="F14" s="227"/>
      <c r="G14" s="227">
        <v>27</v>
      </c>
      <c r="H14" s="227"/>
      <c r="I14" s="227">
        <f t="shared" si="0"/>
        <v>2</v>
      </c>
      <c r="J14" s="227"/>
      <c r="K14" s="227">
        <v>49</v>
      </c>
      <c r="L14" s="227"/>
      <c r="M14" s="227">
        <f t="shared" si="1"/>
        <v>2</v>
      </c>
      <c r="N14" s="227"/>
      <c r="O14" s="227">
        <v>103</v>
      </c>
      <c r="P14" s="227"/>
      <c r="Q14" s="227">
        <f t="shared" si="2"/>
        <v>0</v>
      </c>
      <c r="R14" s="227"/>
      <c r="S14" s="227">
        <v>251</v>
      </c>
      <c r="T14" s="227"/>
      <c r="U14" s="227">
        <f t="shared" si="3"/>
        <v>1</v>
      </c>
      <c r="V14" s="227"/>
      <c r="W14" s="124"/>
    </row>
    <row r="15" spans="1:23" x14ac:dyDescent="0.2">
      <c r="A15" s="53">
        <v>7</v>
      </c>
      <c r="B15" s="20" t="s">
        <v>99</v>
      </c>
      <c r="C15" s="227">
        <v>10</v>
      </c>
      <c r="D15" s="227"/>
      <c r="E15" s="227">
        <f t="shared" si="4"/>
        <v>1</v>
      </c>
      <c r="F15" s="227"/>
      <c r="G15" s="227">
        <v>27</v>
      </c>
      <c r="H15" s="227"/>
      <c r="I15" s="227">
        <f t="shared" si="0"/>
        <v>0</v>
      </c>
      <c r="J15" s="227"/>
      <c r="K15" s="227">
        <v>50</v>
      </c>
      <c r="L15" s="227"/>
      <c r="M15" s="227">
        <f t="shared" si="1"/>
        <v>1</v>
      </c>
      <c r="N15" s="227"/>
      <c r="O15" s="227">
        <v>107</v>
      </c>
      <c r="P15" s="227"/>
      <c r="Q15" s="227">
        <f t="shared" si="2"/>
        <v>4</v>
      </c>
      <c r="R15" s="227"/>
      <c r="S15" s="227">
        <v>252</v>
      </c>
      <c r="T15" s="227"/>
      <c r="U15" s="227">
        <f t="shared" si="3"/>
        <v>1</v>
      </c>
      <c r="V15" s="227"/>
      <c r="W15" s="124"/>
    </row>
    <row r="16" spans="1:23" x14ac:dyDescent="0.2">
      <c r="A16" s="53">
        <v>8</v>
      </c>
      <c r="B16" s="20" t="s">
        <v>66</v>
      </c>
      <c r="C16" s="227">
        <v>11</v>
      </c>
      <c r="D16" s="227"/>
      <c r="E16" s="227">
        <f t="shared" si="4"/>
        <v>1</v>
      </c>
      <c r="F16" s="227"/>
      <c r="G16" s="227">
        <v>28</v>
      </c>
      <c r="H16" s="227"/>
      <c r="I16" s="227">
        <f t="shared" si="0"/>
        <v>1</v>
      </c>
      <c r="J16" s="227"/>
      <c r="K16" s="227">
        <v>51</v>
      </c>
      <c r="L16" s="227"/>
      <c r="M16" s="227">
        <f t="shared" si="1"/>
        <v>1</v>
      </c>
      <c r="N16" s="227"/>
      <c r="O16" s="227">
        <v>107</v>
      </c>
      <c r="P16" s="227"/>
      <c r="Q16" s="227">
        <f t="shared" si="2"/>
        <v>0</v>
      </c>
      <c r="R16" s="227"/>
      <c r="S16" s="227">
        <v>253</v>
      </c>
      <c r="T16" s="227"/>
      <c r="U16" s="227">
        <f t="shared" si="3"/>
        <v>1</v>
      </c>
      <c r="V16" s="227"/>
      <c r="W16" s="124"/>
    </row>
    <row r="17" spans="1:25" x14ac:dyDescent="0.2">
      <c r="A17" s="53">
        <v>9</v>
      </c>
      <c r="B17" s="20" t="s">
        <v>100</v>
      </c>
      <c r="C17" s="227">
        <v>12</v>
      </c>
      <c r="D17" s="227"/>
      <c r="E17" s="227">
        <f t="shared" si="4"/>
        <v>1</v>
      </c>
      <c r="F17" s="227"/>
      <c r="G17" s="227">
        <v>31</v>
      </c>
      <c r="H17" s="227"/>
      <c r="I17" s="227">
        <f t="shared" si="0"/>
        <v>3</v>
      </c>
      <c r="J17" s="227"/>
      <c r="K17" s="227">
        <v>52</v>
      </c>
      <c r="L17" s="227"/>
      <c r="M17" s="227">
        <f t="shared" si="1"/>
        <v>1</v>
      </c>
      <c r="N17" s="227"/>
      <c r="O17" s="227">
        <v>109</v>
      </c>
      <c r="P17" s="227"/>
      <c r="Q17" s="227">
        <f t="shared" si="2"/>
        <v>2</v>
      </c>
      <c r="R17" s="227"/>
      <c r="S17" s="227">
        <v>254</v>
      </c>
      <c r="T17" s="227"/>
      <c r="U17" s="227">
        <f t="shared" si="3"/>
        <v>1</v>
      </c>
      <c r="V17" s="227"/>
      <c r="W17" s="124"/>
    </row>
    <row r="18" spans="1:25" x14ac:dyDescent="0.2">
      <c r="A18" s="53">
        <v>10</v>
      </c>
      <c r="B18" s="20" t="s">
        <v>101</v>
      </c>
      <c r="C18" s="227">
        <v>13</v>
      </c>
      <c r="D18" s="227"/>
      <c r="E18" s="227">
        <f t="shared" si="4"/>
        <v>1</v>
      </c>
      <c r="F18" s="227"/>
      <c r="G18" s="227">
        <v>32</v>
      </c>
      <c r="H18" s="227"/>
      <c r="I18" s="227">
        <f t="shared" si="0"/>
        <v>1</v>
      </c>
      <c r="J18" s="227"/>
      <c r="K18" s="227">
        <v>52</v>
      </c>
      <c r="L18" s="227"/>
      <c r="M18" s="227">
        <f t="shared" si="1"/>
        <v>0</v>
      </c>
      <c r="N18" s="227"/>
      <c r="O18" s="227">
        <v>110</v>
      </c>
      <c r="P18" s="227"/>
      <c r="Q18" s="227">
        <f t="shared" si="2"/>
        <v>1</v>
      </c>
      <c r="R18" s="227"/>
      <c r="S18" s="227">
        <v>254</v>
      </c>
      <c r="T18" s="227"/>
      <c r="U18" s="227">
        <f t="shared" si="3"/>
        <v>0</v>
      </c>
      <c r="V18" s="227"/>
      <c r="W18" s="124"/>
    </row>
    <row r="19" spans="1:25" x14ac:dyDescent="0.2">
      <c r="A19" s="53">
        <v>11</v>
      </c>
      <c r="B19" s="20" t="s">
        <v>102</v>
      </c>
      <c r="C19" s="227">
        <v>14</v>
      </c>
      <c r="D19" s="227"/>
      <c r="E19" s="227">
        <f t="shared" si="4"/>
        <v>1</v>
      </c>
      <c r="F19" s="227"/>
      <c r="G19" s="227">
        <v>32</v>
      </c>
      <c r="H19" s="227"/>
      <c r="I19" s="227">
        <f t="shared" si="0"/>
        <v>0</v>
      </c>
      <c r="J19" s="227"/>
      <c r="K19" s="227">
        <v>53</v>
      </c>
      <c r="L19" s="227"/>
      <c r="M19" s="227">
        <f t="shared" si="1"/>
        <v>1</v>
      </c>
      <c r="N19" s="227"/>
      <c r="O19" s="227">
        <v>110</v>
      </c>
      <c r="P19" s="227"/>
      <c r="Q19" s="227">
        <f t="shared" si="2"/>
        <v>0</v>
      </c>
      <c r="R19" s="227"/>
      <c r="S19" s="227">
        <v>255</v>
      </c>
      <c r="T19" s="227"/>
      <c r="U19" s="227">
        <f t="shared" si="3"/>
        <v>1</v>
      </c>
      <c r="V19" s="227"/>
      <c r="W19" s="124"/>
    </row>
    <row r="20" spans="1:25" x14ac:dyDescent="0.2">
      <c r="A20" s="53">
        <v>12</v>
      </c>
      <c r="B20" s="20" t="s">
        <v>66</v>
      </c>
      <c r="C20" s="227">
        <v>16</v>
      </c>
      <c r="D20" s="227"/>
      <c r="E20" s="227">
        <f t="shared" si="4"/>
        <v>2</v>
      </c>
      <c r="F20" s="227"/>
      <c r="G20" s="227">
        <v>33</v>
      </c>
      <c r="H20" s="227"/>
      <c r="I20" s="227">
        <f t="shared" si="0"/>
        <v>1</v>
      </c>
      <c r="J20" s="227"/>
      <c r="K20" s="227">
        <v>54</v>
      </c>
      <c r="L20" s="227"/>
      <c r="M20" s="227">
        <f t="shared" si="1"/>
        <v>1</v>
      </c>
      <c r="N20" s="227"/>
      <c r="O20" s="227">
        <v>111</v>
      </c>
      <c r="P20" s="227"/>
      <c r="Q20" s="227">
        <f t="shared" si="2"/>
        <v>1</v>
      </c>
      <c r="R20" s="227"/>
      <c r="S20" s="227">
        <v>255</v>
      </c>
      <c r="T20" s="227"/>
      <c r="U20" s="227">
        <f t="shared" si="3"/>
        <v>0</v>
      </c>
      <c r="V20" s="227"/>
      <c r="W20" s="124"/>
    </row>
    <row r="21" spans="1:25" x14ac:dyDescent="0.2">
      <c r="A21" s="53">
        <v>13</v>
      </c>
      <c r="B21" s="20" t="s">
        <v>103</v>
      </c>
      <c r="C21" s="227">
        <v>20</v>
      </c>
      <c r="D21" s="227"/>
      <c r="E21" s="227">
        <f t="shared" si="4"/>
        <v>4</v>
      </c>
      <c r="F21" s="227"/>
      <c r="G21" s="227">
        <v>37</v>
      </c>
      <c r="H21" s="227"/>
      <c r="I21" s="227">
        <f t="shared" si="0"/>
        <v>4</v>
      </c>
      <c r="J21" s="227"/>
      <c r="K21" s="227">
        <v>58</v>
      </c>
      <c r="L21" s="227"/>
      <c r="M21" s="227">
        <f t="shared" si="1"/>
        <v>4</v>
      </c>
      <c r="N21" s="227"/>
      <c r="O21" s="227">
        <v>116</v>
      </c>
      <c r="P21" s="227"/>
      <c r="Q21" s="227">
        <f t="shared" si="2"/>
        <v>5</v>
      </c>
      <c r="R21" s="227"/>
      <c r="S21" s="227">
        <v>260</v>
      </c>
      <c r="T21" s="227"/>
      <c r="U21" s="227">
        <f t="shared" si="3"/>
        <v>5</v>
      </c>
      <c r="V21" s="227"/>
      <c r="W21" s="124"/>
    </row>
    <row r="22" spans="1:25" x14ac:dyDescent="0.2">
      <c r="A22" s="53">
        <v>14</v>
      </c>
      <c r="B22" s="20" t="s">
        <v>104</v>
      </c>
      <c r="C22" s="227">
        <v>20</v>
      </c>
      <c r="D22" s="227"/>
      <c r="E22" s="227">
        <f t="shared" si="4"/>
        <v>0</v>
      </c>
      <c r="F22" s="227"/>
      <c r="G22" s="227">
        <v>38</v>
      </c>
      <c r="H22" s="227"/>
      <c r="I22" s="227">
        <f t="shared" si="0"/>
        <v>1</v>
      </c>
      <c r="J22" s="227"/>
      <c r="K22" s="227">
        <v>58</v>
      </c>
      <c r="L22" s="227"/>
      <c r="M22" s="227">
        <f t="shared" si="1"/>
        <v>0</v>
      </c>
      <c r="N22" s="227"/>
      <c r="O22" s="227">
        <v>117</v>
      </c>
      <c r="P22" s="227"/>
      <c r="Q22" s="227">
        <f t="shared" si="2"/>
        <v>1</v>
      </c>
      <c r="R22" s="227"/>
      <c r="S22" s="227">
        <v>261</v>
      </c>
      <c r="T22" s="227"/>
      <c r="U22" s="227">
        <f t="shared" si="3"/>
        <v>1</v>
      </c>
      <c r="V22" s="227"/>
      <c r="W22" s="124"/>
    </row>
    <row r="23" spans="1:25" x14ac:dyDescent="0.2">
      <c r="A23" s="53">
        <v>15</v>
      </c>
      <c r="B23" s="20" t="s">
        <v>105</v>
      </c>
      <c r="C23" s="227">
        <v>21</v>
      </c>
      <c r="D23" s="227"/>
      <c r="E23" s="227">
        <f t="shared" si="4"/>
        <v>1</v>
      </c>
      <c r="F23" s="227"/>
      <c r="G23" s="227">
        <v>40</v>
      </c>
      <c r="H23" s="227"/>
      <c r="I23" s="227">
        <f t="shared" si="0"/>
        <v>2</v>
      </c>
      <c r="J23" s="227"/>
      <c r="K23" s="227">
        <v>60</v>
      </c>
      <c r="L23" s="227"/>
      <c r="M23" s="227">
        <f t="shared" si="1"/>
        <v>2</v>
      </c>
      <c r="N23" s="227"/>
      <c r="O23" s="227">
        <v>118</v>
      </c>
      <c r="P23" s="227"/>
      <c r="Q23" s="227">
        <f t="shared" si="2"/>
        <v>1</v>
      </c>
      <c r="R23" s="227"/>
      <c r="S23" s="227">
        <v>262</v>
      </c>
      <c r="T23" s="227"/>
      <c r="U23" s="227">
        <f t="shared" si="3"/>
        <v>1</v>
      </c>
      <c r="V23" s="227"/>
      <c r="W23" s="124"/>
    </row>
    <row r="24" spans="1:25" x14ac:dyDescent="0.2">
      <c r="A24" s="53">
        <v>16</v>
      </c>
      <c r="B24" s="20" t="s">
        <v>106</v>
      </c>
      <c r="C24" s="227">
        <v>21</v>
      </c>
      <c r="D24" s="227"/>
      <c r="E24" s="227">
        <f t="shared" si="4"/>
        <v>0</v>
      </c>
      <c r="F24" s="227"/>
      <c r="G24" s="227">
        <v>41</v>
      </c>
      <c r="H24" s="227"/>
      <c r="I24" s="227">
        <f t="shared" si="0"/>
        <v>1</v>
      </c>
      <c r="J24" s="227"/>
      <c r="K24" s="227">
        <v>61</v>
      </c>
      <c r="L24" s="227"/>
      <c r="M24" s="227">
        <f t="shared" si="1"/>
        <v>1</v>
      </c>
      <c r="N24" s="227"/>
      <c r="O24" s="227">
        <v>119</v>
      </c>
      <c r="P24" s="227"/>
      <c r="Q24" s="227">
        <f t="shared" si="2"/>
        <v>1</v>
      </c>
      <c r="R24" s="227"/>
      <c r="S24" s="227">
        <v>263</v>
      </c>
      <c r="T24" s="227"/>
      <c r="U24" s="227">
        <f t="shared" si="3"/>
        <v>1</v>
      </c>
      <c r="V24" s="227"/>
      <c r="W24" s="124"/>
    </row>
    <row r="25" spans="1:25" x14ac:dyDescent="0.2">
      <c r="A25" s="53">
        <v>17</v>
      </c>
      <c r="B25" s="20" t="s">
        <v>66</v>
      </c>
      <c r="C25" s="227">
        <v>22</v>
      </c>
      <c r="D25" s="227"/>
      <c r="E25" s="227">
        <f t="shared" si="4"/>
        <v>1</v>
      </c>
      <c r="F25" s="227"/>
      <c r="G25" s="227">
        <v>42</v>
      </c>
      <c r="H25" s="227"/>
      <c r="I25" s="227">
        <f t="shared" si="0"/>
        <v>1</v>
      </c>
      <c r="J25" s="227"/>
      <c r="K25" s="227">
        <v>62</v>
      </c>
      <c r="L25" s="227"/>
      <c r="M25" s="227">
        <f t="shared" si="1"/>
        <v>1</v>
      </c>
      <c r="N25" s="227"/>
      <c r="O25" s="227">
        <v>121</v>
      </c>
      <c r="P25" s="227"/>
      <c r="Q25" s="227">
        <f t="shared" si="2"/>
        <v>2</v>
      </c>
      <c r="R25" s="227"/>
      <c r="S25" s="227">
        <v>263</v>
      </c>
      <c r="T25" s="227"/>
      <c r="U25" s="227">
        <f t="shared" si="3"/>
        <v>0</v>
      </c>
      <c r="V25" s="227"/>
      <c r="W25" s="124"/>
    </row>
    <row r="26" spans="1:25" x14ac:dyDescent="0.2">
      <c r="A26" s="53">
        <v>18</v>
      </c>
      <c r="B26" s="20" t="s">
        <v>107</v>
      </c>
      <c r="C26" s="227">
        <v>23</v>
      </c>
      <c r="D26" s="227"/>
      <c r="E26" s="227">
        <f t="shared" si="4"/>
        <v>1</v>
      </c>
      <c r="F26" s="227"/>
      <c r="G26" s="227">
        <v>43</v>
      </c>
      <c r="H26" s="227"/>
      <c r="I26" s="227">
        <f t="shared" si="0"/>
        <v>1</v>
      </c>
      <c r="J26" s="227"/>
      <c r="K26" s="227">
        <v>63</v>
      </c>
      <c r="L26" s="227"/>
      <c r="M26" s="227">
        <f t="shared" si="1"/>
        <v>1</v>
      </c>
      <c r="N26" s="227"/>
      <c r="O26" s="227">
        <v>121</v>
      </c>
      <c r="P26" s="227"/>
      <c r="Q26" s="227">
        <f t="shared" si="2"/>
        <v>0</v>
      </c>
      <c r="R26" s="227"/>
      <c r="S26" s="227">
        <v>264</v>
      </c>
      <c r="T26" s="227"/>
      <c r="U26" s="227">
        <f t="shared" si="3"/>
        <v>1</v>
      </c>
      <c r="V26" s="227"/>
      <c r="W26" s="124"/>
    </row>
    <row r="27" spans="1:25" x14ac:dyDescent="0.2">
      <c r="A27" s="53"/>
      <c r="B27" s="12"/>
      <c r="C27" s="227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124"/>
    </row>
    <row r="28" spans="1:25" x14ac:dyDescent="0.2">
      <c r="A28" s="62"/>
      <c r="B28" s="61"/>
      <c r="C28" s="227"/>
      <c r="D28" s="227"/>
      <c r="E28" s="230"/>
      <c r="F28" s="231"/>
      <c r="G28" s="230"/>
      <c r="H28" s="231"/>
      <c r="I28" s="230"/>
      <c r="J28" s="231"/>
      <c r="K28" s="230"/>
      <c r="L28" s="231"/>
      <c r="M28" s="230"/>
      <c r="N28" s="231"/>
      <c r="O28" s="230"/>
      <c r="P28" s="231"/>
      <c r="Q28" s="230"/>
      <c r="R28" s="231"/>
      <c r="S28" s="230"/>
      <c r="T28" s="231"/>
      <c r="U28" s="230"/>
      <c r="V28" s="231"/>
    </row>
    <row r="29" spans="1:25" x14ac:dyDescent="0.2">
      <c r="A29" s="276" t="s">
        <v>52</v>
      </c>
      <c r="B29" s="276"/>
      <c r="C29" s="276"/>
      <c r="D29" s="276"/>
      <c r="E29" s="227">
        <f>SUM(E9:F26)</f>
        <v>21</v>
      </c>
      <c r="F29" s="227"/>
      <c r="G29" s="227"/>
      <c r="H29" s="227"/>
      <c r="I29" s="227">
        <f>SUM(I9:J26)</f>
        <v>22</v>
      </c>
      <c r="J29" s="227"/>
      <c r="K29" s="227"/>
      <c r="L29" s="227"/>
      <c r="M29" s="227">
        <f>SUM(M9:N26)</f>
        <v>19</v>
      </c>
      <c r="N29" s="227"/>
      <c r="O29" s="227"/>
      <c r="P29" s="227"/>
      <c r="Q29" s="227">
        <f>SUM(Q9:R26)</f>
        <v>22</v>
      </c>
      <c r="R29" s="227"/>
      <c r="S29" s="227"/>
      <c r="T29" s="227"/>
      <c r="U29" s="227">
        <f>SUM(U9:V26)</f>
        <v>17</v>
      </c>
      <c r="V29" s="227"/>
    </row>
    <row r="32" spans="1:25" x14ac:dyDescent="0.2">
      <c r="B32" s="127" t="s">
        <v>132</v>
      </c>
      <c r="C32" s="192" t="s">
        <v>135</v>
      </c>
      <c r="D32" s="192"/>
      <c r="E32" s="192"/>
      <c r="F32" s="192"/>
      <c r="G32" s="192"/>
      <c r="H32" s="192"/>
      <c r="I32" s="192"/>
      <c r="J32" s="192"/>
      <c r="K32" s="192"/>
      <c r="L32" s="61"/>
      <c r="M32" s="141"/>
      <c r="N32" s="141"/>
      <c r="O32" s="141"/>
      <c r="P32" s="141"/>
      <c r="Q32" s="192" t="s">
        <v>137</v>
      </c>
      <c r="R32" s="192"/>
      <c r="S32" s="192"/>
      <c r="T32" s="192"/>
      <c r="U32" s="192"/>
      <c r="V32" s="192"/>
      <c r="W32" s="192"/>
      <c r="X32" s="192"/>
      <c r="Y32" s="192"/>
    </row>
    <row r="33" spans="2:25" x14ac:dyDescent="0.2">
      <c r="B33" t="s">
        <v>133</v>
      </c>
      <c r="C33" s="193" t="s">
        <v>136</v>
      </c>
      <c r="D33" s="193"/>
      <c r="E33" s="193"/>
      <c r="F33" s="193"/>
      <c r="G33" s="193"/>
      <c r="H33" s="193"/>
      <c r="I33" s="193"/>
      <c r="J33" s="193"/>
      <c r="K33" s="193"/>
      <c r="L33" s="61"/>
      <c r="Q33" s="193" t="s">
        <v>138</v>
      </c>
      <c r="R33" s="193"/>
      <c r="S33" s="193"/>
      <c r="T33" s="193"/>
      <c r="U33" s="193"/>
      <c r="V33" s="193"/>
      <c r="W33" s="193"/>
      <c r="X33" s="193"/>
      <c r="Y33" s="193"/>
    </row>
    <row r="34" spans="2:25" x14ac:dyDescent="0.2">
      <c r="B34" t="s">
        <v>134</v>
      </c>
    </row>
    <row r="35" spans="2:25" x14ac:dyDescent="0.2"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</row>
  </sheetData>
  <mergeCells count="250">
    <mergeCell ref="S18:T18"/>
    <mergeCell ref="U18:V18"/>
    <mergeCell ref="S19:T19"/>
    <mergeCell ref="U19:V19"/>
    <mergeCell ref="S20:T20"/>
    <mergeCell ref="U20:V20"/>
    <mergeCell ref="S15:T15"/>
    <mergeCell ref="S24:T24"/>
    <mergeCell ref="U24:V24"/>
    <mergeCell ref="S25:T25"/>
    <mergeCell ref="U25:V25"/>
    <mergeCell ref="S26:T26"/>
    <mergeCell ref="U26:V26"/>
    <mergeCell ref="S21:T21"/>
    <mergeCell ref="U21:V21"/>
    <mergeCell ref="S22:T22"/>
    <mergeCell ref="U22:V22"/>
    <mergeCell ref="S23:T23"/>
    <mergeCell ref="U23:V23"/>
    <mergeCell ref="U15:V15"/>
    <mergeCell ref="S16:T16"/>
    <mergeCell ref="U16:V16"/>
    <mergeCell ref="S17:T17"/>
    <mergeCell ref="U17:V17"/>
    <mergeCell ref="O29:P29"/>
    <mergeCell ref="Q29:R29"/>
    <mergeCell ref="Q25:R25"/>
    <mergeCell ref="O26:P26"/>
    <mergeCell ref="Q26:R26"/>
    <mergeCell ref="O21:P21"/>
    <mergeCell ref="Q21:R21"/>
    <mergeCell ref="O22:P22"/>
    <mergeCell ref="Q22:R22"/>
    <mergeCell ref="O23:P23"/>
    <mergeCell ref="Q23:R23"/>
    <mergeCell ref="O28:P28"/>
    <mergeCell ref="Q28:R28"/>
    <mergeCell ref="S29:T29"/>
    <mergeCell ref="U29:V29"/>
    <mergeCell ref="S27:T27"/>
    <mergeCell ref="U27:V27"/>
    <mergeCell ref="S28:T28"/>
    <mergeCell ref="U28:V28"/>
    <mergeCell ref="S11:T11"/>
    <mergeCell ref="U11:V11"/>
    <mergeCell ref="S12:T12"/>
    <mergeCell ref="O27:P27"/>
    <mergeCell ref="Q27:R27"/>
    <mergeCell ref="O24:P24"/>
    <mergeCell ref="Q24:R24"/>
    <mergeCell ref="O25:P25"/>
    <mergeCell ref="S5:V5"/>
    <mergeCell ref="S6:T7"/>
    <mergeCell ref="U6:V7"/>
    <mergeCell ref="S8:T8"/>
    <mergeCell ref="U8:V8"/>
    <mergeCell ref="S9:T9"/>
    <mergeCell ref="U9:V9"/>
    <mergeCell ref="S10:T10"/>
    <mergeCell ref="U10:V10"/>
    <mergeCell ref="U12:V12"/>
    <mergeCell ref="S13:T13"/>
    <mergeCell ref="U13:V13"/>
    <mergeCell ref="S14:T14"/>
    <mergeCell ref="U14:V14"/>
    <mergeCell ref="O18:P18"/>
    <mergeCell ref="Q18:R18"/>
    <mergeCell ref="O11:P11"/>
    <mergeCell ref="Q11:R11"/>
    <mergeCell ref="O12:P12"/>
    <mergeCell ref="I24:J24"/>
    <mergeCell ref="I25:J25"/>
    <mergeCell ref="I26:J26"/>
    <mergeCell ref="O15:P15"/>
    <mergeCell ref="Q15:R15"/>
    <mergeCell ref="O16:P16"/>
    <mergeCell ref="Q16:R16"/>
    <mergeCell ref="O17:P17"/>
    <mergeCell ref="Q17:R17"/>
    <mergeCell ref="Q12:R12"/>
    <mergeCell ref="O13:P13"/>
    <mergeCell ref="Q13:R13"/>
    <mergeCell ref="O14:P14"/>
    <mergeCell ref="Q14:R14"/>
    <mergeCell ref="O19:P19"/>
    <mergeCell ref="Q19:R19"/>
    <mergeCell ref="O20:P20"/>
    <mergeCell ref="Q20:R20"/>
    <mergeCell ref="M22:N22"/>
    <mergeCell ref="O5:R5"/>
    <mergeCell ref="O6:P7"/>
    <mergeCell ref="Q6:R7"/>
    <mergeCell ref="O8:P8"/>
    <mergeCell ref="Q8:R8"/>
    <mergeCell ref="O9:P9"/>
    <mergeCell ref="Q9:R9"/>
    <mergeCell ref="O10:P10"/>
    <mergeCell ref="Q10:R10"/>
    <mergeCell ref="I27:J27"/>
    <mergeCell ref="I28:J28"/>
    <mergeCell ref="G29:H29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G27:H27"/>
    <mergeCell ref="I29:J29"/>
    <mergeCell ref="G13:H13"/>
    <mergeCell ref="G14:H14"/>
    <mergeCell ref="G15:H15"/>
    <mergeCell ref="G16:H16"/>
    <mergeCell ref="G22:H22"/>
    <mergeCell ref="G23:H23"/>
    <mergeCell ref="G24:H24"/>
    <mergeCell ref="G25:H25"/>
    <mergeCell ref="G26:H26"/>
    <mergeCell ref="M29:N29"/>
    <mergeCell ref="K28:L28"/>
    <mergeCell ref="G10:H10"/>
    <mergeCell ref="G11:H11"/>
    <mergeCell ref="K25:L25"/>
    <mergeCell ref="M26:N26"/>
    <mergeCell ref="K26:L26"/>
    <mergeCell ref="M27:N27"/>
    <mergeCell ref="K27:L27"/>
    <mergeCell ref="K22:L22"/>
    <mergeCell ref="M23:N23"/>
    <mergeCell ref="K23:L23"/>
    <mergeCell ref="M24:N24"/>
    <mergeCell ref="K24:L24"/>
    <mergeCell ref="M25:N25"/>
    <mergeCell ref="K19:L19"/>
    <mergeCell ref="M20:N20"/>
    <mergeCell ref="K20:L20"/>
    <mergeCell ref="G17:H17"/>
    <mergeCell ref="G12:H12"/>
    <mergeCell ref="M12:N12"/>
    <mergeCell ref="K12:L12"/>
    <mergeCell ref="M13:N13"/>
    <mergeCell ref="M21:N21"/>
    <mergeCell ref="K21:L21"/>
    <mergeCell ref="K16:L16"/>
    <mergeCell ref="M17:N17"/>
    <mergeCell ref="K17:L17"/>
    <mergeCell ref="M18:N18"/>
    <mergeCell ref="K18:L18"/>
    <mergeCell ref="M19:N19"/>
    <mergeCell ref="K14:L14"/>
    <mergeCell ref="M15:N15"/>
    <mergeCell ref="K15:L15"/>
    <mergeCell ref="M16:N16"/>
    <mergeCell ref="G18:H18"/>
    <mergeCell ref="G19:H19"/>
    <mergeCell ref="E17:F17"/>
    <mergeCell ref="C17:D17"/>
    <mergeCell ref="E18:F18"/>
    <mergeCell ref="C18:D18"/>
    <mergeCell ref="E19:F19"/>
    <mergeCell ref="G20:H20"/>
    <mergeCell ref="G21:H21"/>
    <mergeCell ref="E29:F29"/>
    <mergeCell ref="C28:D28"/>
    <mergeCell ref="K9:L9"/>
    <mergeCell ref="M10:N10"/>
    <mergeCell ref="C25:D25"/>
    <mergeCell ref="E26:F26"/>
    <mergeCell ref="C26:D26"/>
    <mergeCell ref="E27:F27"/>
    <mergeCell ref="C27:D27"/>
    <mergeCell ref="C22:D22"/>
    <mergeCell ref="E23:F23"/>
    <mergeCell ref="C23:D23"/>
    <mergeCell ref="E24:F24"/>
    <mergeCell ref="C24:D24"/>
    <mergeCell ref="E25:F25"/>
    <mergeCell ref="C19:D19"/>
    <mergeCell ref="E20:F20"/>
    <mergeCell ref="K13:L13"/>
    <mergeCell ref="M14:N14"/>
    <mergeCell ref="M9:N9"/>
    <mergeCell ref="M28:N28"/>
    <mergeCell ref="K10:L10"/>
    <mergeCell ref="M11:N11"/>
    <mergeCell ref="K11:L11"/>
    <mergeCell ref="G5:J5"/>
    <mergeCell ref="G6:H7"/>
    <mergeCell ref="I6:J7"/>
    <mergeCell ref="K5:N5"/>
    <mergeCell ref="K6:L7"/>
    <mergeCell ref="M6:N7"/>
    <mergeCell ref="E8:F8"/>
    <mergeCell ref="C8:D8"/>
    <mergeCell ref="E9:F9"/>
    <mergeCell ref="M8:N8"/>
    <mergeCell ref="K8:L8"/>
    <mergeCell ref="E12:F12"/>
    <mergeCell ref="C12:D12"/>
    <mergeCell ref="E13:F13"/>
    <mergeCell ref="C20:D20"/>
    <mergeCell ref="E21:F21"/>
    <mergeCell ref="C21:D21"/>
    <mergeCell ref="E22:F22"/>
    <mergeCell ref="C16:D16"/>
    <mergeCell ref="A3:B5"/>
    <mergeCell ref="A6:A7"/>
    <mergeCell ref="B6:B7"/>
    <mergeCell ref="C6:D7"/>
    <mergeCell ref="E6:F7"/>
    <mergeCell ref="C5:F5"/>
    <mergeCell ref="C13:D13"/>
    <mergeCell ref="E14:F14"/>
    <mergeCell ref="C14:D14"/>
    <mergeCell ref="C10:D10"/>
    <mergeCell ref="E11:F11"/>
    <mergeCell ref="C11:D11"/>
    <mergeCell ref="A1:V2"/>
    <mergeCell ref="C3:T3"/>
    <mergeCell ref="U3:V4"/>
    <mergeCell ref="C4:T4"/>
    <mergeCell ref="C32:K32"/>
    <mergeCell ref="M32:N32"/>
    <mergeCell ref="O32:P32"/>
    <mergeCell ref="Q32:Y32"/>
    <mergeCell ref="C33:K33"/>
    <mergeCell ref="Q33:Y33"/>
    <mergeCell ref="G8:H8"/>
    <mergeCell ref="I8:J8"/>
    <mergeCell ref="G9:H9"/>
    <mergeCell ref="A8:B8"/>
    <mergeCell ref="C29:D29"/>
    <mergeCell ref="K29:L29"/>
    <mergeCell ref="A29:B29"/>
    <mergeCell ref="E28:F28"/>
    <mergeCell ref="G28:H28"/>
    <mergeCell ref="C9:D9"/>
    <mergeCell ref="E10:F10"/>
    <mergeCell ref="E15:F15"/>
    <mergeCell ref="C15:D15"/>
    <mergeCell ref="E16:F16"/>
  </mergeCells>
  <pageMargins left="0.7" right="0.45" top="0.75" bottom="0.75" header="0.3" footer="0.3"/>
  <pageSetup paperSize="9" scale="94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Seat Lock</vt:lpstr>
      <vt:lpstr>Shutter Sub Assy</vt:lpstr>
      <vt:lpstr>Stator Greasing and Loading Sta</vt:lpstr>
      <vt:lpstr>Torsion and Dowel Pin insertion</vt:lpstr>
      <vt:lpstr>Final Inspection</vt:lpstr>
      <vt:lpstr>Shutter Sub Assy.</vt:lpstr>
      <vt:lpstr>Loading Station</vt:lpstr>
      <vt:lpstr>Torsion Spring Assy.</vt:lpstr>
      <vt:lpstr>Dowel Pin Insertion</vt:lpstr>
      <vt:lpstr>Final Inspection (After)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2019-06-27T09:26:55Z</dcterms:modified>
</cp:coreProperties>
</file>