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7935"/>
  </bookViews>
  <sheets>
    <sheet name="action" sheetId="10" r:id="rId1"/>
  </sheets>
  <externalReferences>
    <externalReference r:id="rId2"/>
  </externalReferences>
  <definedNames>
    <definedName name="_2Excel_BuiltIn_Print_Area_1_1">#REF!</definedName>
    <definedName name="Excel_BuiltIn_Print_Area_1">#REF!</definedName>
    <definedName name="Excel_BuiltIn_Print_Area_1_1">#REF!</definedName>
    <definedName name="_xlnm.Print_Area" localSheetId="0">action!$A$1:$S$97</definedName>
    <definedName name="_xlnm.Print_Titles" localSheetId="0">action!$2:$2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8" i="10"/>
  <c r="G78"/>
  <c r="F78"/>
  <c r="E78"/>
  <c r="D78"/>
  <c r="C78"/>
  <c r="P11"/>
  <c r="R11" s="1"/>
  <c r="S11" s="1"/>
  <c r="A89"/>
  <c r="A87"/>
  <c r="A88"/>
  <c r="P52" l="1"/>
  <c r="J88" s="1"/>
  <c r="P35"/>
  <c r="R35" s="1"/>
  <c r="S35" s="1"/>
  <c r="R52" l="1"/>
  <c r="S52" s="1"/>
  <c r="H35" l="1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J78"/>
  <c r="H3"/>
  <c r="P3"/>
  <c r="R3" s="1"/>
  <c r="S3" s="1"/>
  <c r="H4"/>
  <c r="H5"/>
  <c r="H6"/>
  <c r="H7"/>
  <c r="J86"/>
  <c r="H69"/>
  <c r="P69"/>
  <c r="H70"/>
  <c r="H71"/>
  <c r="H72"/>
  <c r="H73"/>
  <c r="H74"/>
  <c r="H75"/>
  <c r="A85"/>
  <c r="A86"/>
  <c r="K86"/>
  <c r="K88"/>
  <c r="K89" s="1"/>
  <c r="J87"/>
  <c r="J85"/>
  <c r="I35" l="1"/>
  <c r="I69"/>
  <c r="I89" s="1"/>
  <c r="K35"/>
  <c r="I88"/>
  <c r="I87"/>
  <c r="I3"/>
  <c r="I85" s="1"/>
  <c r="H78"/>
  <c r="J89"/>
  <c r="P78"/>
  <c r="I11"/>
  <c r="K11" s="1"/>
  <c r="R69"/>
  <c r="S69" s="1"/>
  <c r="P79"/>
  <c r="P80" s="1"/>
  <c r="K69" l="1"/>
  <c r="P81"/>
  <c r="R80"/>
  <c r="I86"/>
  <c r="K3"/>
  <c r="I79"/>
  <c r="I80" s="1"/>
  <c r="I78"/>
  <c r="I81" l="1"/>
  <c r="K80"/>
</calcChain>
</file>

<file path=xl/comments1.xml><?xml version="1.0" encoding="utf-8"?>
<comments xmlns="http://schemas.openxmlformats.org/spreadsheetml/2006/main">
  <authors>
    <author>himanshu.garg</author>
  </authors>
  <commentList>
    <comment ref="L3" authorId="0">
      <text>
        <r>
          <rPr>
            <b/>
            <sz val="18"/>
            <color indexed="81"/>
            <rFont val="Tahoma"/>
            <family val="2"/>
          </rPr>
          <t xml:space="preserve">LB Assy to received in blister packing and sleeve to inserted on all LBs except Seat Lock 
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The blister is kept close to the operator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New Worker Added</t>
        </r>
      </text>
    </comment>
    <comment ref="L69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The Blister is placed near the operator</t>
        </r>
      </text>
    </comment>
    <comment ref="L71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Cap Cover is being Removed at Previous Station</t>
        </r>
      </text>
    </comment>
    <comment ref="L72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Each Key is being checked only Once</t>
        </r>
      </text>
    </comment>
    <comment ref="L74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Marker is kept near the operator</t>
        </r>
      </text>
    </comment>
    <comment ref="L75" authorId="0">
      <text>
        <r>
          <rPr>
            <b/>
            <sz val="9"/>
            <color indexed="81"/>
            <rFont val="Tahoma"/>
            <family val="2"/>
          </rPr>
          <t>himanshu.garg: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Tray is placed near the operator
</t>
        </r>
      </text>
    </comment>
    <comment ref="A94" authorId="0">
      <text>
        <r>
          <rPr>
            <b/>
            <sz val="9"/>
            <color indexed="81"/>
            <rFont val="Tahoma"/>
            <charset val="1"/>
          </rPr>
          <t>himanshu.garg: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<sst xmlns="http://schemas.openxmlformats.org/spreadsheetml/2006/main" count="145" uniqueCount="115">
  <si>
    <t>Element Time (Sec.)</t>
  </si>
  <si>
    <t>Avg 
Time (Sec.)</t>
  </si>
  <si>
    <t>Operation Name</t>
  </si>
  <si>
    <t>Manpower Existing</t>
  </si>
  <si>
    <t>Prod. / Shift Existing</t>
  </si>
  <si>
    <t>Action Plan to reduce CT &amp; Manpower</t>
  </si>
  <si>
    <t>Target Date</t>
  </si>
  <si>
    <t>Status</t>
  </si>
  <si>
    <t>Cycle Time After</t>
  </si>
  <si>
    <t>Manpower After</t>
  </si>
  <si>
    <t>Prod. / Shift After</t>
  </si>
  <si>
    <t>Total</t>
  </si>
  <si>
    <t>Prod. Qty @ 100% Eff</t>
  </si>
  <si>
    <t>PHO</t>
  </si>
  <si>
    <t>Prod. Qty @ 90% Eff</t>
  </si>
  <si>
    <t>Current Cycle Time</t>
  </si>
  <si>
    <t>Cycle Time After Improvement</t>
  </si>
  <si>
    <t>Target Cycle Time</t>
  </si>
  <si>
    <t>Elementry time</t>
  </si>
  <si>
    <t xml:space="preserve">Process Break up </t>
  </si>
  <si>
    <t>Output / hour / Man After</t>
  </si>
  <si>
    <t xml:space="preserve">Cycle Time Existing </t>
  </si>
  <si>
    <t>SHUTTER SUB ASSY.</t>
  </si>
  <si>
    <t>Picking LB and Unpacking</t>
  </si>
  <si>
    <t>Putting Sleeve</t>
  </si>
  <si>
    <t>Placing LB on Blister</t>
  </si>
  <si>
    <t>Greasing Stator and Turning</t>
  </si>
  <si>
    <t>Assembling Shutter</t>
  </si>
  <si>
    <t xml:space="preserve">Inserting LB in Rotor &amp; Turning </t>
  </si>
  <si>
    <t>ERH</t>
  </si>
  <si>
    <t>Pick stator from tray ELH</t>
  </si>
  <si>
    <t>Insert key &amp; Turn</t>
  </si>
  <si>
    <t>Place LB at Table</t>
  </si>
  <si>
    <t>Pick up Shutter</t>
  </si>
  <si>
    <t>Placing Shutter</t>
  </si>
  <si>
    <t>EH for Dummy key</t>
  </si>
  <si>
    <t>RH for Dummy key</t>
  </si>
  <si>
    <t>Insert Dummy key</t>
  </si>
  <si>
    <t>EH to pick Inner Cap</t>
  </si>
  <si>
    <t>RH to pick Inner Cap</t>
  </si>
  <si>
    <t>Place Inner Cap</t>
  </si>
  <si>
    <t>EH to pick Outer Cap</t>
  </si>
  <si>
    <t>Place Outer Cap</t>
  </si>
  <si>
    <t>Waiting time</t>
  </si>
  <si>
    <t>ELH to pick LB</t>
  </si>
  <si>
    <t xml:space="preserve">RLH </t>
  </si>
  <si>
    <t>Waiting Time</t>
  </si>
  <si>
    <t>Press button</t>
  </si>
  <si>
    <t>Waiting for Rotar to move</t>
  </si>
  <si>
    <t>EH to place assembly</t>
  </si>
  <si>
    <t>Placing assy. And RH to Green button</t>
  </si>
  <si>
    <t>Stator Greasing and Loading Station</t>
  </si>
  <si>
    <t>Pick LB and Assembly</t>
  </si>
  <si>
    <t>Place LB on Table</t>
  </si>
  <si>
    <t>Remove Cap Cover and Cleaning</t>
  </si>
  <si>
    <t>Inspecting Key 1</t>
  </si>
  <si>
    <t>Inspecting Key 2</t>
  </si>
  <si>
    <t xml:space="preserve">Marking Passed </t>
  </si>
  <si>
    <t>Picking LB and Ass and Placing on Tray</t>
  </si>
  <si>
    <t>Final Inspection</t>
  </si>
  <si>
    <t xml:space="preserve">Cleaning Cap Cover </t>
  </si>
  <si>
    <t>EH to Pick Assembly from Rotor</t>
  </si>
  <si>
    <t>RH</t>
  </si>
  <si>
    <t>EH to Greasing</t>
  </si>
  <si>
    <t xml:space="preserve"> Greasing</t>
  </si>
  <si>
    <t>EH to Place Grease back</t>
  </si>
  <si>
    <t>EH to Torsion Spring</t>
  </si>
  <si>
    <t>Place Torsion Spring</t>
  </si>
  <si>
    <t>EH to Pick Handtool</t>
  </si>
  <si>
    <t>Adjusting Torsion with Handtool</t>
  </si>
  <si>
    <t>Keeping  Handtool back</t>
  </si>
  <si>
    <t>EH to pick collar</t>
  </si>
  <si>
    <t>Place Collar</t>
  </si>
  <si>
    <t>EH to pick Lever</t>
  </si>
  <si>
    <t>Placing lever</t>
  </si>
  <si>
    <t>Placing Body on Insertion Machine</t>
  </si>
  <si>
    <t>Picking Pin</t>
  </si>
  <si>
    <t>Placing Pin</t>
  </si>
  <si>
    <t>Pressing GB</t>
  </si>
  <si>
    <t>ERH to pick Assembly</t>
  </si>
  <si>
    <t>Picking and Placing Gasket</t>
  </si>
  <si>
    <t>Keeping Body for FI</t>
  </si>
  <si>
    <t>Torsion and Dowel Pin Insertion</t>
  </si>
  <si>
    <t>Greasing and Picking Collar</t>
  </si>
  <si>
    <t>Placing Collar and Picking and Placing Lever</t>
  </si>
  <si>
    <t xml:space="preserve">Placing Assy on Next Station </t>
  </si>
  <si>
    <t>Pick Assy from Rotary &amp; Place Dummy Key on Blister</t>
  </si>
  <si>
    <t xml:space="preserve">Pick LB and Place it on Next Station &amp; Pick Torsion Spring </t>
  </si>
  <si>
    <t>Placing Torsion Spring with Hand Tool</t>
  </si>
  <si>
    <t>ERH to pick seat lock</t>
  </si>
  <si>
    <t>ERH to place seat lock on machine</t>
  </si>
  <si>
    <t>EH to pick Dowel Pin</t>
  </si>
  <si>
    <t>EH to place Dowel Pin</t>
  </si>
  <si>
    <t>EH to press GB</t>
  </si>
  <si>
    <t>EH to pick Seat Lock</t>
  </si>
  <si>
    <t>Remove Outer Cap Cover</t>
  </si>
  <si>
    <t>ERH to place Cover in Bin</t>
  </si>
  <si>
    <t>ERH to pick Gasket</t>
  </si>
  <si>
    <t>Place Gasket</t>
  </si>
  <si>
    <t>ERH to pick LB &amp; Key</t>
  </si>
  <si>
    <t>EH to place LB &amp; Seat Lock for FI</t>
  </si>
  <si>
    <t>Press GB and Pick LB &amp; Assy.</t>
  </si>
  <si>
    <t>Place LB and RH with Assy.</t>
  </si>
  <si>
    <t>Place Shutter and Insert Dummy Key</t>
  </si>
  <si>
    <t>Pick and Place Inner Cap</t>
  </si>
  <si>
    <t>Pick and Place Outer Cap</t>
  </si>
  <si>
    <t>Place Assy. On the Rotary</t>
  </si>
  <si>
    <t xml:space="preserve">PREPARED BY </t>
  </si>
  <si>
    <t>AKSHAT SHARMA</t>
  </si>
  <si>
    <t>YASHAL SHARMA</t>
  </si>
  <si>
    <t>CHECKED BY</t>
  </si>
  <si>
    <t>SUMIT JOSHI</t>
  </si>
  <si>
    <t>APPROVED BY</t>
  </si>
  <si>
    <t>RAMESH GHAI</t>
  </si>
  <si>
    <t>PRODUCTIVITY IMPROVEMENT SHEET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</si>
</sst>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2"/>
      <name val="ＭＳ ゴシック"/>
      <family val="3"/>
      <charset val="128"/>
    </font>
    <font>
      <sz val="11"/>
      <name val="ＭＳ Ｐゴシック"/>
      <family val="2"/>
      <charset val="128"/>
    </font>
    <font>
      <sz val="10"/>
      <name val="Arial"/>
      <family val="2"/>
    </font>
    <font>
      <sz val="10"/>
      <color indexed="8"/>
      <name val="ARIAL"/>
      <family val="2"/>
      <charset val="1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20"/>
      <color theme="1"/>
      <name val="Times New Roman"/>
      <family val="1"/>
    </font>
    <font>
      <sz val="16"/>
      <color indexed="81"/>
      <name val="Tahoma"/>
      <family val="2"/>
    </font>
    <font>
      <sz val="20"/>
      <color indexed="8"/>
      <name val="Calibri"/>
      <family val="2"/>
    </font>
    <font>
      <sz val="14"/>
      <color indexed="81"/>
      <name val="Tahoma"/>
      <family val="2"/>
    </font>
    <font>
      <sz val="12"/>
      <color indexed="81"/>
      <name val="Tahoma"/>
      <family val="2"/>
    </font>
    <font>
      <sz val="11"/>
      <color indexed="81"/>
      <name val="Tahoma"/>
      <family val="2"/>
    </font>
    <font>
      <b/>
      <sz val="18"/>
      <color indexed="81"/>
      <name val="Tahoma"/>
      <family val="2"/>
    </font>
    <font>
      <sz val="20"/>
      <name val="Calibri"/>
      <family val="2"/>
      <scheme val="minor"/>
    </font>
    <font>
      <b/>
      <sz val="20"/>
      <color indexed="8"/>
      <name val="Calibri"/>
      <family val="2"/>
    </font>
    <font>
      <b/>
      <sz val="20"/>
      <color theme="1"/>
      <name val="Times New Roman"/>
      <family val="1"/>
    </font>
    <font>
      <b/>
      <sz val="20"/>
      <name val="Arial"/>
      <family val="2"/>
    </font>
    <font>
      <sz val="20"/>
      <color theme="1"/>
      <name val="Calibri"/>
      <family val="2"/>
    </font>
    <font>
      <sz val="20"/>
      <name val="Arial"/>
      <family val="2"/>
    </font>
    <font>
      <b/>
      <sz val="28"/>
      <color indexed="8"/>
      <name val="Calibri"/>
      <family val="2"/>
    </font>
    <font>
      <b/>
      <sz val="2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20"/>
      <color indexed="8"/>
      <name val="Calibri"/>
      <family val="2"/>
    </font>
    <font>
      <b/>
      <u/>
      <sz val="48"/>
      <color indexed="8"/>
      <name val="Calibri"/>
      <family val="2"/>
    </font>
    <font>
      <sz val="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>
      <alignment vertical="center"/>
    </xf>
    <xf numFmtId="0" fontId="3" fillId="0" borderId="0"/>
    <xf numFmtId="0" fontId="3" fillId="0" borderId="0"/>
    <xf numFmtId="0" fontId="4" fillId="0" borderId="0">
      <alignment vertical="top"/>
    </xf>
    <xf numFmtId="0" fontId="5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8" fillId="0" borderId="3" xfId="0" applyFont="1" applyBorder="1"/>
    <xf numFmtId="0" fontId="8" fillId="0" borderId="5" xfId="0" applyFont="1" applyBorder="1" applyAlignment="1">
      <alignment horizontal="left" indent="3"/>
    </xf>
    <xf numFmtId="0" fontId="8" fillId="6" borderId="3" xfId="0" applyFont="1" applyFill="1" applyBorder="1"/>
    <xf numFmtId="0" fontId="8" fillId="2" borderId="3" xfId="0" applyFont="1" applyFill="1" applyBorder="1"/>
    <xf numFmtId="0" fontId="8" fillId="0" borderId="3" xfId="0" applyFont="1" applyBorder="1" applyAlignment="1">
      <alignment horizontal="left"/>
    </xf>
    <xf numFmtId="2" fontId="9" fillId="0" borderId="3" xfId="0" applyNumberFormat="1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8" fillId="7" borderId="3" xfId="0" applyFont="1" applyFill="1" applyBorder="1" applyAlignment="1">
      <alignment horizontal="left"/>
    </xf>
    <xf numFmtId="0" fontId="8" fillId="0" borderId="8" xfId="0" applyFont="1" applyBorder="1"/>
    <xf numFmtId="0" fontId="16" fillId="6" borderId="3" xfId="0" applyFont="1" applyFill="1" applyBorder="1"/>
    <xf numFmtId="0" fontId="17" fillId="4" borderId="7" xfId="5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7" fillId="4" borderId="10" xfId="5" applyFon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7" borderId="3" xfId="0" applyFont="1" applyFill="1" applyBorder="1"/>
    <xf numFmtId="0" fontId="8" fillId="0" borderId="5" xfId="0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7" fontId="8" fillId="2" borderId="8" xfId="0" applyNumberFormat="1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center" vertical="center"/>
    </xf>
    <xf numFmtId="17" fontId="8" fillId="2" borderId="3" xfId="0" applyNumberFormat="1" applyFont="1" applyFill="1" applyBorder="1" applyAlignment="1">
      <alignment vertical="center" wrapText="1"/>
    </xf>
    <xf numFmtId="2" fontId="8" fillId="0" borderId="3" xfId="0" applyNumberFormat="1" applyFont="1" applyFill="1" applyBorder="1" applyAlignment="1">
      <alignment horizontal="center" vertical="center"/>
    </xf>
    <xf numFmtId="17" fontId="8" fillId="2" borderId="5" xfId="0" applyNumberFormat="1" applyFont="1" applyFill="1" applyBorder="1" applyAlignment="1">
      <alignment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 wrapText="1"/>
    </xf>
    <xf numFmtId="2" fontId="8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17" fontId="8" fillId="0" borderId="3" xfId="0" applyNumberFormat="1" applyFont="1" applyFill="1" applyBorder="1" applyAlignment="1">
      <alignment vertical="center" wrapText="1"/>
    </xf>
    <xf numFmtId="2" fontId="9" fillId="0" borderId="3" xfId="0" applyNumberFormat="1" applyFont="1" applyFill="1" applyBorder="1" applyAlignment="1">
      <alignment horizontal="center" vertical="center"/>
    </xf>
    <xf numFmtId="0" fontId="11" fillId="0" borderId="0" xfId="5" applyFont="1" applyBorder="1" applyAlignment="1">
      <alignment horizontal="center" vertical="center"/>
    </xf>
    <xf numFmtId="0" fontId="11" fillId="0" borderId="3" xfId="5" applyFont="1" applyBorder="1" applyAlignment="1">
      <alignment horizontal="center" vertical="center"/>
    </xf>
    <xf numFmtId="2" fontId="11" fillId="0" borderId="17" xfId="5" applyNumberFormat="1" applyFont="1" applyBorder="1" applyAlignment="1">
      <alignment horizontal="center" vertical="center"/>
    </xf>
    <xf numFmtId="2" fontId="11" fillId="0" borderId="18" xfId="5" applyNumberFormat="1" applyFont="1" applyBorder="1" applyAlignment="1">
      <alignment horizontal="center" vertical="center"/>
    </xf>
    <xf numFmtId="2" fontId="11" fillId="0" borderId="0" xfId="5" applyNumberFormat="1" applyFont="1" applyAlignment="1">
      <alignment horizontal="center" vertical="center"/>
    </xf>
    <xf numFmtId="0" fontId="17" fillId="2" borderId="1" xfId="5" applyFont="1" applyFill="1" applyBorder="1" applyAlignment="1">
      <alignment horizontal="center" vertical="center" wrapText="1"/>
    </xf>
    <xf numFmtId="0" fontId="17" fillId="2" borderId="15" xfId="5" applyFont="1" applyFill="1" applyBorder="1" applyAlignment="1">
      <alignment horizontal="center" vertical="center" wrapText="1"/>
    </xf>
    <xf numFmtId="0" fontId="17" fillId="0" borderId="16" xfId="5" applyFont="1" applyBorder="1" applyAlignment="1">
      <alignment horizontal="center" vertical="center" wrapText="1"/>
    </xf>
    <xf numFmtId="0" fontId="21" fillId="0" borderId="4" xfId="1" applyFont="1" applyBorder="1" applyAlignment="1" applyProtection="1">
      <alignment horizontal="center" vertical="center" wrapText="1" shrinkToFit="1"/>
      <protection locked="0"/>
    </xf>
    <xf numFmtId="2" fontId="21" fillId="0" borderId="4" xfId="1" applyNumberFormat="1" applyFont="1" applyBorder="1" applyAlignment="1" applyProtection="1">
      <alignment horizontal="center" vertical="center" wrapText="1" shrinkToFit="1"/>
      <protection locked="0"/>
    </xf>
    <xf numFmtId="2" fontId="20" fillId="2" borderId="4" xfId="5" applyNumberFormat="1" applyFont="1" applyFill="1" applyBorder="1" applyAlignment="1">
      <alignment horizontal="center" vertical="center"/>
    </xf>
    <xf numFmtId="0" fontId="11" fillId="0" borderId="11" xfId="5" applyFont="1" applyBorder="1" applyAlignment="1">
      <alignment horizontal="center" vertical="center"/>
    </xf>
    <xf numFmtId="0" fontId="21" fillId="0" borderId="3" xfId="1" applyFont="1" applyBorder="1" applyAlignment="1" applyProtection="1">
      <alignment horizontal="center" vertical="center" wrapText="1" shrinkToFit="1"/>
      <protection locked="0"/>
    </xf>
    <xf numFmtId="2" fontId="21" fillId="0" borderId="3" xfId="1" applyNumberFormat="1" applyFont="1" applyBorder="1" applyAlignment="1" applyProtection="1">
      <alignment horizontal="center" vertical="center" wrapText="1" shrinkToFit="1"/>
      <protection locked="0"/>
    </xf>
    <xf numFmtId="2" fontId="20" fillId="2" borderId="3" xfId="5" applyNumberFormat="1" applyFont="1" applyFill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21" fillId="0" borderId="5" xfId="1" applyFont="1" applyBorder="1" applyAlignment="1" applyProtection="1">
      <alignment horizontal="center" vertical="center" wrapText="1" shrinkToFit="1"/>
      <protection locked="0"/>
    </xf>
    <xf numFmtId="2" fontId="21" fillId="0" borderId="5" xfId="1" applyNumberFormat="1" applyFont="1" applyBorder="1" applyAlignment="1" applyProtection="1">
      <alignment horizontal="center" vertical="center" wrapText="1" shrinkToFit="1"/>
      <protection locked="0"/>
    </xf>
    <xf numFmtId="2" fontId="20" fillId="2" borderId="5" xfId="5" applyNumberFormat="1" applyFont="1" applyFill="1" applyBorder="1" applyAlignment="1">
      <alignment horizontal="center" vertical="center"/>
    </xf>
    <xf numFmtId="0" fontId="11" fillId="0" borderId="13" xfId="5" applyFont="1" applyBorder="1" applyAlignment="1">
      <alignment horizontal="center" vertical="center"/>
    </xf>
    <xf numFmtId="0" fontId="11" fillId="0" borderId="3" xfId="5" applyFont="1" applyFill="1" applyBorder="1" applyAlignment="1">
      <alignment horizontal="center" vertical="center"/>
    </xf>
    <xf numFmtId="2" fontId="11" fillId="0" borderId="6" xfId="5" applyNumberFormat="1" applyFont="1" applyBorder="1" applyAlignment="1">
      <alignment horizontal="center" vertical="center"/>
    </xf>
    <xf numFmtId="2" fontId="11" fillId="0" borderId="9" xfId="5" applyNumberFormat="1" applyFont="1" applyFill="1" applyBorder="1" applyAlignment="1">
      <alignment horizontal="center" vertical="center"/>
    </xf>
    <xf numFmtId="2" fontId="11" fillId="0" borderId="9" xfId="5" applyNumberFormat="1" applyFont="1" applyBorder="1" applyAlignment="1">
      <alignment horizontal="center" vertical="center"/>
    </xf>
    <xf numFmtId="0" fontId="11" fillId="3" borderId="9" xfId="5" applyFont="1" applyFill="1" applyBorder="1" applyAlignment="1">
      <alignment horizontal="center" vertical="center"/>
    </xf>
    <xf numFmtId="0" fontId="11" fillId="0" borderId="9" xfId="5" applyFont="1" applyBorder="1" applyAlignment="1">
      <alignment horizontal="center" vertical="center"/>
    </xf>
    <xf numFmtId="2" fontId="20" fillId="0" borderId="4" xfId="5" applyNumberFormat="1" applyFont="1" applyFill="1" applyBorder="1" applyAlignment="1">
      <alignment horizontal="center" vertical="center"/>
    </xf>
    <xf numFmtId="2" fontId="20" fillId="0" borderId="3" xfId="5" applyNumberFormat="1" applyFont="1" applyFill="1" applyBorder="1" applyAlignment="1">
      <alignment horizontal="center" vertical="center"/>
    </xf>
    <xf numFmtId="2" fontId="20" fillId="0" borderId="5" xfId="5" applyNumberFormat="1" applyFont="1" applyFill="1" applyBorder="1" applyAlignment="1">
      <alignment horizontal="center" vertical="center"/>
    </xf>
    <xf numFmtId="2" fontId="11" fillId="0" borderId="3" xfId="5" applyNumberFormat="1" applyFont="1" applyFill="1" applyBorder="1" applyAlignment="1">
      <alignment horizontal="center" vertical="center" wrapText="1"/>
    </xf>
    <xf numFmtId="0" fontId="11" fillId="0" borderId="9" xfId="5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0" fillId="0" borderId="3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2" fontId="20" fillId="0" borderId="3" xfId="5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7" fillId="0" borderId="3" xfId="5" applyFont="1" applyFill="1" applyBorder="1" applyAlignment="1">
      <alignment horizontal="center" vertical="center" wrapText="1"/>
    </xf>
    <xf numFmtId="0" fontId="17" fillId="0" borderId="5" xfId="5" applyFont="1" applyFill="1" applyBorder="1" applyAlignment="1">
      <alignment horizontal="center" vertical="center" wrapText="1"/>
    </xf>
    <xf numFmtId="2" fontId="11" fillId="0" borderId="3" xfId="5" applyNumberFormat="1" applyFont="1" applyFill="1" applyBorder="1" applyAlignment="1">
      <alignment horizontal="center" vertical="center" wrapText="1"/>
    </xf>
    <xf numFmtId="2" fontId="11" fillId="0" borderId="5" xfId="5" applyNumberFormat="1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1" fontId="20" fillId="0" borderId="3" xfId="5" applyNumberFormat="1" applyFont="1" applyFill="1" applyBorder="1" applyAlignment="1">
      <alignment horizontal="center" vertical="center"/>
    </xf>
    <xf numFmtId="1" fontId="20" fillId="0" borderId="5" xfId="5" applyNumberFormat="1" applyFont="1" applyFill="1" applyBorder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26" fillId="0" borderId="0" xfId="5" applyFont="1" applyBorder="1" applyAlignment="1">
      <alignment horizontal="center" vertical="center"/>
    </xf>
    <xf numFmtId="0" fontId="11" fillId="0" borderId="19" xfId="5" applyFont="1" applyBorder="1" applyAlignment="1">
      <alignment horizontal="center" vertical="center"/>
    </xf>
    <xf numFmtId="164" fontId="11" fillId="0" borderId="16" xfId="5" applyNumberFormat="1" applyFont="1" applyBorder="1" applyAlignment="1">
      <alignment horizontal="center" vertical="center"/>
    </xf>
    <xf numFmtId="0" fontId="27" fillId="5" borderId="0" xfId="5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/>
    <xf numFmtId="0" fontId="8" fillId="0" borderId="3" xfId="0" applyFont="1" applyBorder="1" applyAlignment="1">
      <alignment wrapText="1"/>
    </xf>
    <xf numFmtId="2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11" fillId="0" borderId="3" xfId="5" applyFont="1" applyFill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/>
    </xf>
    <xf numFmtId="0" fontId="23" fillId="0" borderId="22" xfId="3" applyFont="1" applyBorder="1" applyAlignment="1">
      <alignment horizontal="center" vertical="center" wrapText="1"/>
    </xf>
    <xf numFmtId="1" fontId="17" fillId="0" borderId="23" xfId="5" applyNumberFormat="1" applyFont="1" applyFill="1" applyBorder="1" applyAlignment="1">
      <alignment horizontal="center" vertical="center" wrapText="1"/>
    </xf>
    <xf numFmtId="1" fontId="20" fillId="0" borderId="23" xfId="5" applyNumberFormat="1" applyFont="1" applyBorder="1" applyAlignment="1">
      <alignment horizontal="center" vertical="center"/>
    </xf>
    <xf numFmtId="1" fontId="11" fillId="0" borderId="23" xfId="5" applyNumberFormat="1" applyFont="1" applyBorder="1" applyAlignment="1">
      <alignment horizontal="center" vertical="center"/>
    </xf>
    <xf numFmtId="0" fontId="22" fillId="0" borderId="22" xfId="5" applyFont="1" applyFill="1" applyBorder="1" applyAlignment="1">
      <alignment horizontal="center" vertical="center" wrapText="1"/>
    </xf>
    <xf numFmtId="1" fontId="11" fillId="0" borderId="23" xfId="5" applyNumberFormat="1" applyFont="1" applyFill="1" applyBorder="1" applyAlignment="1">
      <alignment horizontal="center" vertical="center"/>
    </xf>
    <xf numFmtId="0" fontId="11" fillId="0" borderId="5" xfId="5" applyFont="1" applyBorder="1" applyAlignment="1">
      <alignment horizontal="center" vertical="center"/>
    </xf>
    <xf numFmtId="0" fontId="17" fillId="4" borderId="25" xfId="5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23" fillId="0" borderId="20" xfId="3" applyFont="1" applyBorder="1" applyAlignment="1">
      <alignment horizontal="center" vertical="center" wrapText="1"/>
    </xf>
    <xf numFmtId="2" fontId="20" fillId="0" borderId="8" xfId="5" applyNumberFormat="1" applyFont="1" applyFill="1" applyBorder="1" applyAlignment="1">
      <alignment horizontal="center" vertical="center"/>
    </xf>
    <xf numFmtId="0" fontId="20" fillId="0" borderId="8" xfId="5" applyFont="1" applyFill="1" applyBorder="1" applyAlignment="1">
      <alignment horizontal="center" vertical="center"/>
    </xf>
    <xf numFmtId="1" fontId="20" fillId="0" borderId="8" xfId="5" applyNumberFormat="1" applyFont="1" applyFill="1" applyBorder="1" applyAlignment="1">
      <alignment horizontal="center" vertical="center"/>
    </xf>
    <xf numFmtId="0" fontId="8" fillId="6" borderId="8" xfId="0" applyFont="1" applyFill="1" applyBorder="1"/>
    <xf numFmtId="0" fontId="17" fillId="0" borderId="8" xfId="5" applyFont="1" applyFill="1" applyBorder="1" applyAlignment="1">
      <alignment horizontal="center" vertical="center" wrapText="1"/>
    </xf>
    <xf numFmtId="2" fontId="11" fillId="0" borderId="8" xfId="5" applyNumberFormat="1" applyFont="1" applyFill="1" applyBorder="1" applyAlignment="1">
      <alignment horizontal="center" vertical="center" wrapText="1"/>
    </xf>
    <xf numFmtId="1" fontId="17" fillId="0" borderId="21" xfId="5" applyNumberFormat="1" applyFont="1" applyFill="1" applyBorder="1" applyAlignment="1">
      <alignment horizontal="center" vertical="center" wrapText="1"/>
    </xf>
    <xf numFmtId="0" fontId="23" fillId="0" borderId="24" xfId="3" applyFont="1" applyBorder="1" applyAlignment="1">
      <alignment horizontal="center" vertical="center" wrapText="1"/>
    </xf>
    <xf numFmtId="1" fontId="17" fillId="0" borderId="13" xfId="5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" fontId="20" fillId="0" borderId="21" xfId="5" applyNumberFormat="1" applyFont="1" applyBorder="1" applyAlignment="1">
      <alignment horizontal="center" vertical="center"/>
    </xf>
    <xf numFmtId="0" fontId="8" fillId="2" borderId="5" xfId="0" applyFont="1" applyFill="1" applyBorder="1" applyAlignment="1"/>
    <xf numFmtId="0" fontId="8" fillId="2" borderId="5" xfId="0" applyFont="1" applyFill="1" applyBorder="1" applyAlignment="1">
      <alignment horizontal="center" vertical="center" wrapText="1"/>
    </xf>
    <xf numFmtId="1" fontId="20" fillId="0" borderId="13" xfId="5" applyNumberFormat="1" applyFont="1" applyBorder="1" applyAlignment="1">
      <alignment horizontal="center" vertical="center"/>
    </xf>
    <xf numFmtId="0" fontId="19" fillId="2" borderId="26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 wrapText="1"/>
    </xf>
    <xf numFmtId="0" fontId="19" fillId="2" borderId="27" xfId="3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2" fontId="8" fillId="2" borderId="8" xfId="0" applyNumberFormat="1" applyFont="1" applyFill="1" applyBorder="1" applyAlignment="1">
      <alignment horizontal="center" vertical="center" wrapText="1"/>
    </xf>
    <xf numFmtId="1" fontId="11" fillId="0" borderId="21" xfId="5" applyNumberFormat="1" applyFont="1" applyBorder="1" applyAlignment="1">
      <alignment horizontal="center" vertical="center"/>
    </xf>
    <xf numFmtId="0" fontId="8" fillId="0" borderId="5" xfId="0" applyFont="1" applyBorder="1"/>
    <xf numFmtId="0" fontId="11" fillId="7" borderId="5" xfId="5" applyFont="1" applyFill="1" applyBorder="1" applyAlignment="1">
      <alignment horizontal="left" vertical="center"/>
    </xf>
    <xf numFmtId="1" fontId="11" fillId="0" borderId="13" xfId="5" applyNumberFormat="1" applyFont="1" applyBorder="1" applyAlignment="1">
      <alignment horizontal="center" vertical="center"/>
    </xf>
    <xf numFmtId="0" fontId="19" fillId="2" borderId="2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14" xfId="3" applyFont="1" applyFill="1" applyBorder="1" applyAlignment="1">
      <alignment horizontal="center" vertical="center" wrapText="1"/>
    </xf>
    <xf numFmtId="0" fontId="17" fillId="0" borderId="29" xfId="5" applyFont="1" applyFill="1" applyBorder="1" applyAlignment="1">
      <alignment horizontal="center" vertical="center"/>
    </xf>
    <xf numFmtId="2" fontId="11" fillId="2" borderId="12" xfId="5" applyNumberFormat="1" applyFont="1" applyFill="1" applyBorder="1" applyAlignment="1">
      <alignment horizontal="center" vertical="center"/>
    </xf>
    <xf numFmtId="0" fontId="22" fillId="0" borderId="20" xfId="5" applyFont="1" applyFill="1" applyBorder="1" applyAlignment="1">
      <alignment horizontal="center" vertical="center" wrapText="1"/>
    </xf>
    <xf numFmtId="17" fontId="8" fillId="0" borderId="8" xfId="0" applyNumberFormat="1" applyFont="1" applyFill="1" applyBorder="1" applyAlignment="1">
      <alignment vertical="center" wrapText="1"/>
    </xf>
    <xf numFmtId="0" fontId="11" fillId="0" borderId="8" xfId="5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1" fontId="11" fillId="0" borderId="21" xfId="5" applyNumberFormat="1" applyFont="1" applyFill="1" applyBorder="1" applyAlignment="1">
      <alignment horizontal="center" vertical="center"/>
    </xf>
    <xf numFmtId="0" fontId="22" fillId="0" borderId="24" xfId="5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7" fontId="8" fillId="0" borderId="5" xfId="0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1" fontId="11" fillId="0" borderId="13" xfId="5" applyNumberFormat="1" applyFont="1" applyFill="1" applyBorder="1" applyAlignment="1">
      <alignment horizontal="center" vertical="center"/>
    </xf>
    <xf numFmtId="0" fontId="11" fillId="0" borderId="20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/>
    </xf>
    <xf numFmtId="2" fontId="11" fillId="0" borderId="8" xfId="5" applyNumberFormat="1" applyFont="1" applyBorder="1" applyAlignment="1">
      <alignment horizontal="center" vertical="center"/>
    </xf>
    <xf numFmtId="2" fontId="11" fillId="0" borderId="30" xfId="5" applyNumberFormat="1" applyFont="1" applyBorder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31" xfId="5" applyFont="1" applyBorder="1" applyAlignment="1">
      <alignment horizontal="center" vertical="center"/>
    </xf>
    <xf numFmtId="0" fontId="11" fillId="0" borderId="32" xfId="5" applyFont="1" applyBorder="1" applyAlignment="1">
      <alignment horizontal="center" vertical="center"/>
    </xf>
    <xf numFmtId="0" fontId="11" fillId="0" borderId="33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/>
    </xf>
    <xf numFmtId="0" fontId="11" fillId="0" borderId="34" xfId="5" applyFont="1" applyBorder="1" applyAlignment="1">
      <alignment horizontal="center" vertical="center"/>
    </xf>
    <xf numFmtId="0" fontId="11" fillId="0" borderId="35" xfId="5" applyFont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 wrapText="1"/>
    </xf>
    <xf numFmtId="0" fontId="21" fillId="0" borderId="15" xfId="1" applyFont="1" applyBorder="1" applyAlignment="1" applyProtection="1">
      <alignment horizontal="center" vertical="center" wrapText="1" shrinkToFit="1"/>
      <protection locked="0"/>
    </xf>
    <xf numFmtId="0" fontId="28" fillId="0" borderId="26" xfId="1" applyFont="1" applyBorder="1" applyAlignment="1" applyProtection="1">
      <alignment horizontal="left" vertical="center" wrapText="1" shrinkToFit="1"/>
      <protection locked="0"/>
    </xf>
    <xf numFmtId="0" fontId="28" fillId="0" borderId="22" xfId="1" applyFont="1" applyBorder="1" applyAlignment="1" applyProtection="1">
      <alignment horizontal="left" vertical="center" wrapText="1" shrinkToFit="1"/>
      <protection locked="0"/>
    </xf>
    <xf numFmtId="0" fontId="28" fillId="0" borderId="24" xfId="1" applyFont="1" applyBorder="1" applyAlignment="1" applyProtection="1">
      <alignment horizontal="left" vertical="center" wrapText="1" shrinkToFit="1"/>
      <protection locked="0"/>
    </xf>
  </cellXfs>
  <cellStyles count="7">
    <cellStyle name="Hyperlink 2" xfId="6"/>
    <cellStyle name="Normal" xfId="0" builtinId="0"/>
    <cellStyle name="Normal 2" xfId="4"/>
    <cellStyle name="Normal 2 2" xfId="5"/>
    <cellStyle name="Normal_STD WORK ARMATURE" xfId="1"/>
    <cellStyle name="Normal_TS" xfId="3"/>
    <cellStyle name="標準_-068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8571428571579"/>
          <c:y val="3.6319612590799216E-2"/>
          <c:w val="0.82857142857142863"/>
          <c:h val="0.47699757869249398"/>
        </c:manualLayout>
      </c:layout>
      <c:barChart>
        <c:barDir val="col"/>
        <c:grouping val="clustered"/>
        <c:ser>
          <c:idx val="0"/>
          <c:order val="0"/>
          <c:tx>
            <c:v>Current Cycle Time</c:v>
          </c:tx>
          <c:cat>
            <c:strRef>
              <c:f>action!$A$85:$A$89</c:f>
              <c:strCache>
                <c:ptCount val="5"/>
                <c:pt idx="0">
                  <c:v>SHUTTER SUB ASSY.</c:v>
                </c:pt>
                <c:pt idx="1">
                  <c:v>Stator Greasing and Loading Station</c:v>
                </c:pt>
                <c:pt idx="2">
                  <c:v>Stator Greasing and Loading Station</c:v>
                </c:pt>
                <c:pt idx="3">
                  <c:v>Torsion and Dowel Pin Insertion</c:v>
                </c:pt>
                <c:pt idx="4">
                  <c:v>Final Inspection</c:v>
                </c:pt>
              </c:strCache>
            </c:strRef>
          </c:cat>
          <c:val>
            <c:numRef>
              <c:f>action!$I$85:$I$89</c:f>
              <c:numCache>
                <c:formatCode>0.00</c:formatCode>
                <c:ptCount val="5"/>
                <c:pt idx="0">
                  <c:v>40.782000000000004</c:v>
                </c:pt>
                <c:pt idx="1">
                  <c:v>49.934749999999994</c:v>
                </c:pt>
                <c:pt idx="2">
                  <c:v>48.936</c:v>
                </c:pt>
                <c:pt idx="3">
                  <c:v>48.936</c:v>
                </c:pt>
                <c:pt idx="4">
                  <c:v>32.368000000000002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B-8E4F-88DE-80FFCD1F3583}"/>
            </c:ext>
          </c:extLst>
        </c:ser>
        <c:ser>
          <c:idx val="1"/>
          <c:order val="1"/>
          <c:tx>
            <c:v>Cycle Time After Improvement</c:v>
          </c:tx>
          <c:cat>
            <c:strRef>
              <c:f>action!$A$85:$A$89</c:f>
              <c:strCache>
                <c:ptCount val="5"/>
                <c:pt idx="0">
                  <c:v>SHUTTER SUB ASSY.</c:v>
                </c:pt>
                <c:pt idx="1">
                  <c:v>Stator Greasing and Loading Station</c:v>
                </c:pt>
                <c:pt idx="2">
                  <c:v>Stator Greasing and Loading Station</c:v>
                </c:pt>
                <c:pt idx="3">
                  <c:v>Torsion and Dowel Pin Insertion</c:v>
                </c:pt>
                <c:pt idx="4">
                  <c:v>Final Inspection</c:v>
                </c:pt>
              </c:strCache>
            </c:strRef>
          </c:cat>
          <c:val>
            <c:numRef>
              <c:f>action!$J$85:$J$89</c:f>
              <c:numCache>
                <c:formatCode>0.00</c:formatCode>
                <c:ptCount val="5"/>
                <c:pt idx="0">
                  <c:v>15.84</c:v>
                </c:pt>
                <c:pt idx="1">
                  <c:v>16.5</c:v>
                </c:pt>
                <c:pt idx="2">
                  <c:v>20</c:v>
                </c:pt>
                <c:pt idx="3">
                  <c:v>17</c:v>
                </c:pt>
                <c:pt idx="4">
                  <c:v>18.97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B-8E4F-88DE-80FFCD1F3583}"/>
            </c:ext>
          </c:extLst>
        </c:ser>
        <c:axId val="176610688"/>
        <c:axId val="177153152"/>
      </c:barChart>
      <c:lineChart>
        <c:grouping val="stacked"/>
        <c:ser>
          <c:idx val="2"/>
          <c:order val="2"/>
          <c:tx>
            <c:v>Target Cycle Time</c:v>
          </c:tx>
          <c:cat>
            <c:strRef>
              <c:f>'[1]YAMAHA O1Y'!$B$30:$B$47</c:f>
              <c:strCache>
                <c:ptCount val="18"/>
                <c:pt idx="0">
                  <c:v>O-RING &amp; SOFT SPRING FOR MAGNET ASSY</c:v>
                </c:pt>
                <c:pt idx="1">
                  <c:v>1st ROTARY ARM, CASE MOVEMENT</c:v>
                </c:pt>
                <c:pt idx="2">
                  <c:v>MANUAL MAGNET ASSY</c:v>
                </c:pt>
                <c:pt idx="3">
                  <c:v>ROBO GREASING ON CYLINDER SHUTTER &amp; CASE ASSY</c:v>
                </c:pt>
                <c:pt idx="4">
                  <c:v>MAGNETIC MODULE INCOMPLETE ASSY</c:v>
                </c:pt>
                <c:pt idx="5">
                  <c:v>CODE PUNCHING</c:v>
                </c:pt>
                <c:pt idx="6">
                  <c:v>MAGNETIC MODULE COMPLETE ASSY</c:v>
                </c:pt>
                <c:pt idx="7">
                  <c:v>KEY READING &amp; LOADING</c:v>
                </c:pt>
                <c:pt idx="8">
                  <c:v>KEY &amp; MAGNET INSERTION</c:v>
                </c:pt>
                <c:pt idx="9">
                  <c:v>DUAL PRESSING &amp; MAGNET PRESSING</c:v>
                </c:pt>
                <c:pt idx="10">
                  <c:v>TAG PUNCHING</c:v>
                </c:pt>
                <c:pt idx="11">
                  <c:v>KEY RINGING</c:v>
                </c:pt>
                <c:pt idx="12">
                  <c:v>STIKER PASTING</c:v>
                </c:pt>
                <c:pt idx="13">
                  <c:v>LB GUAGING</c:v>
                </c:pt>
                <c:pt idx="14">
                  <c:v>CASE INSPECTION-1</c:v>
                </c:pt>
                <c:pt idx="15">
                  <c:v>CASE INSPECTION-2</c:v>
                </c:pt>
                <c:pt idx="16">
                  <c:v>PACKING 1</c:v>
                </c:pt>
                <c:pt idx="17">
                  <c:v>PACKING 2</c:v>
                </c:pt>
              </c:strCache>
            </c:strRef>
          </c:cat>
          <c:val>
            <c:numRef>
              <c:f>action!$K$85:$K$89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B-8E4F-88DE-80FFCD1F3583}"/>
            </c:ext>
          </c:extLst>
        </c:ser>
        <c:ser>
          <c:idx val="3"/>
          <c:order val="3"/>
          <c:tx>
            <c:strRef>
              <c:f>action!$A$69</c:f>
              <c:strCache>
                <c:ptCount val="1"/>
                <c:pt idx="0">
                  <c:v>Final Inspection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76610688"/>
        <c:axId val="177153152"/>
      </c:lineChart>
      <c:catAx>
        <c:axId val="1766106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153152"/>
        <c:crosses val="autoZero"/>
        <c:auto val="1"/>
        <c:lblAlgn val="ctr"/>
        <c:lblOffset val="100"/>
      </c:catAx>
      <c:valAx>
        <c:axId val="177153152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610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072411123147593"/>
          <c:y val="0.85900469711387184"/>
          <c:w val="0.57459094820539625"/>
          <c:h val="0.12944017529826105"/>
        </c:manualLayout>
      </c:layout>
      <c:txPr>
        <a:bodyPr/>
        <a:lstStyle/>
        <a:p>
          <a:pPr>
            <a:defRPr lang="en-US" sz="2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521" l="0.70000000000000095" r="0.70000000000000095" t="0.75000000000001521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82</xdr:row>
      <xdr:rowOff>152400</xdr:rowOff>
    </xdr:from>
    <xdr:to>
      <xdr:col>19</xdr:col>
      <xdr:colOff>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32\Editing\Users\sumit.joshi\AppData\Local\Microsoft\Windows\INetCache\Content.Outlook\44JV0I5E\Time%20Study%20Format\Line%20Imp%20Prod%20Detailed%20Plan%2011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AMAHA O1Y"/>
      <sheetName val="040"/>
      <sheetName val="O6G Auto Line"/>
      <sheetName val="XF-121 FT CAP"/>
      <sheetName val="HMC AAYA"/>
      <sheetName val="YAMAHA 014"/>
      <sheetName val="Sheet1"/>
      <sheetName val="XE 611"/>
      <sheetName val="BRP Main Control"/>
      <sheetName val="O3R"/>
      <sheetName val="2LP"/>
    </sheetNames>
    <sheetDataSet>
      <sheetData sheetId="0">
        <row r="29">
          <cell r="C29" t="str">
            <v>Current Cycle Time</v>
          </cell>
        </row>
        <row r="30">
          <cell r="B30" t="str">
            <v>O-RING &amp; SOFT SPRING FOR MAGNET ASSY</v>
          </cell>
        </row>
        <row r="31">
          <cell r="B31" t="str">
            <v>1st ROTARY ARM, CASE MOVEMENT</v>
          </cell>
        </row>
        <row r="32">
          <cell r="B32" t="str">
            <v>MANUAL MAGNET ASSY</v>
          </cell>
        </row>
        <row r="33">
          <cell r="B33" t="str">
            <v>ROBO GREASING ON CYLINDER SHUTTER &amp; CASE ASSY</v>
          </cell>
        </row>
        <row r="34">
          <cell r="B34" t="str">
            <v>MAGNETIC MODULE INCOMPLETE ASSY</v>
          </cell>
        </row>
        <row r="35">
          <cell r="B35" t="str">
            <v>CODE PUNCHING</v>
          </cell>
        </row>
        <row r="36">
          <cell r="B36" t="str">
            <v>MAGNETIC MODULE COMPLETE ASSY</v>
          </cell>
        </row>
        <row r="37">
          <cell r="B37" t="str">
            <v>KEY READING &amp; LOADING</v>
          </cell>
        </row>
        <row r="38">
          <cell r="B38" t="str">
            <v>KEY &amp; MAGNET INSERTION</v>
          </cell>
        </row>
        <row r="39">
          <cell r="B39" t="str">
            <v>DUAL PRESSING &amp; MAGNET PRESSING</v>
          </cell>
        </row>
        <row r="40">
          <cell r="B40" t="str">
            <v>TAG PUNCHING</v>
          </cell>
        </row>
        <row r="41">
          <cell r="B41" t="str">
            <v>KEY RINGING</v>
          </cell>
        </row>
        <row r="42">
          <cell r="B42" t="str">
            <v>STIKER PASTING</v>
          </cell>
        </row>
        <row r="43">
          <cell r="B43" t="str">
            <v>LB GUAGING</v>
          </cell>
        </row>
        <row r="44">
          <cell r="B44" t="str">
            <v>CASE INSPECTION-1</v>
          </cell>
        </row>
        <row r="45">
          <cell r="B45" t="str">
            <v>CASE INSPECTION-2</v>
          </cell>
        </row>
        <row r="46">
          <cell r="B46" t="str">
            <v>PACKING 1</v>
          </cell>
        </row>
        <row r="47">
          <cell r="B47" t="str">
            <v>PACKING 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5"/>
  <sheetViews>
    <sheetView tabSelected="1" view="pageBreakPreview" zoomScale="36" zoomScaleNormal="40" zoomScaleSheetLayoutView="36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B87" sqref="AB87"/>
    </sheetView>
  </sheetViews>
  <sheetFormatPr defaultColWidth="9.140625" defaultRowHeight="26.25"/>
  <cols>
    <col min="1" max="1" width="41.28515625" style="7" customWidth="1"/>
    <col min="2" max="2" width="63.5703125" style="7" customWidth="1"/>
    <col min="3" max="3" width="16.7109375" style="7" customWidth="1"/>
    <col min="4" max="4" width="14" style="7" customWidth="1"/>
    <col min="5" max="5" width="14.5703125" style="7" customWidth="1"/>
    <col min="6" max="6" width="15" style="7" customWidth="1"/>
    <col min="7" max="7" width="13.5703125" style="7" customWidth="1"/>
    <col min="8" max="8" width="15.5703125" style="7" bestFit="1" customWidth="1"/>
    <col min="9" max="9" width="40" style="7" customWidth="1"/>
    <col min="10" max="10" width="23.5703125" style="7" customWidth="1"/>
    <col min="11" max="11" width="18.85546875" style="7" customWidth="1"/>
    <col min="12" max="12" width="69" style="7" customWidth="1"/>
    <col min="13" max="13" width="10.28515625" style="7" hidden="1" customWidth="1"/>
    <col min="14" max="14" width="38.85546875" style="7" customWidth="1"/>
    <col min="15" max="15" width="16.140625" style="7" customWidth="1"/>
    <col min="16" max="16" width="38.7109375" style="7" customWidth="1"/>
    <col min="17" max="17" width="17.140625" style="7" customWidth="1"/>
    <col min="18" max="18" width="14.7109375" style="7" customWidth="1"/>
    <col min="19" max="19" width="15.85546875" style="7" customWidth="1"/>
    <col min="20" max="16384" width="9.140625" style="7"/>
  </cols>
  <sheetData>
    <row r="1" spans="1:19" ht="62.25" thickBot="1">
      <c r="A1" s="83" t="s">
        <v>114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85.5" customHeight="1" thickBot="1">
      <c r="A2" s="99" t="s">
        <v>2</v>
      </c>
      <c r="B2" s="11" t="s">
        <v>19</v>
      </c>
      <c r="C2" s="100" t="s">
        <v>0</v>
      </c>
      <c r="D2" s="100"/>
      <c r="E2" s="100"/>
      <c r="F2" s="100"/>
      <c r="G2" s="100"/>
      <c r="H2" s="12" t="s">
        <v>1</v>
      </c>
      <c r="I2" s="11" t="s">
        <v>21</v>
      </c>
      <c r="J2" s="11" t="s">
        <v>3</v>
      </c>
      <c r="K2" s="11" t="s">
        <v>4</v>
      </c>
      <c r="L2" s="11" t="s">
        <v>5</v>
      </c>
      <c r="M2" s="11" t="s">
        <v>6</v>
      </c>
      <c r="N2" s="11" t="s">
        <v>7</v>
      </c>
      <c r="O2" s="11" t="s">
        <v>18</v>
      </c>
      <c r="P2" s="11" t="s">
        <v>8</v>
      </c>
      <c r="Q2" s="11" t="s">
        <v>9</v>
      </c>
      <c r="R2" s="11" t="s">
        <v>10</v>
      </c>
      <c r="S2" s="13" t="s">
        <v>20</v>
      </c>
    </row>
    <row r="3" spans="1:19" ht="52.5" customHeight="1">
      <c r="A3" s="101" t="s">
        <v>22</v>
      </c>
      <c r="B3" s="9" t="s">
        <v>23</v>
      </c>
      <c r="C3" s="18">
        <v>4.49</v>
      </c>
      <c r="D3" s="18">
        <v>3.94</v>
      </c>
      <c r="E3" s="18">
        <v>5.38</v>
      </c>
      <c r="F3" s="18">
        <v>8.61</v>
      </c>
      <c r="G3" s="18">
        <v>6.74</v>
      </c>
      <c r="H3" s="18">
        <f>AVERAGE(C3:G3)</f>
        <v>5.831999999999999</v>
      </c>
      <c r="I3" s="102">
        <f>SUM(H3:H10)</f>
        <v>40.782000000000004</v>
      </c>
      <c r="J3" s="103">
        <v>1</v>
      </c>
      <c r="K3" s="104">
        <f>(1/I3)*60*60*7.5*0.9</f>
        <v>595.85111078416946</v>
      </c>
      <c r="L3" s="105" t="s">
        <v>23</v>
      </c>
      <c r="M3" s="9"/>
      <c r="N3" s="106"/>
      <c r="O3" s="107">
        <v>0</v>
      </c>
      <c r="P3" s="102">
        <f>SUM(O3:O10)</f>
        <v>15.84</v>
      </c>
      <c r="Q3" s="103">
        <v>1</v>
      </c>
      <c r="R3" s="104">
        <f>(1/P3)*60*60*7.5*0.9</f>
        <v>1534.090909090909</v>
      </c>
      <c r="S3" s="108">
        <f>R3/7.83</f>
        <v>195.92476489028212</v>
      </c>
    </row>
    <row r="4" spans="1:19" ht="54.75" customHeight="1">
      <c r="A4" s="92"/>
      <c r="B4" s="1" t="s">
        <v>24</v>
      </c>
      <c r="C4" s="14">
        <v>8.82</v>
      </c>
      <c r="D4" s="14">
        <v>13.36</v>
      </c>
      <c r="E4" s="14">
        <v>15.02</v>
      </c>
      <c r="F4" s="14">
        <v>7.12</v>
      </c>
      <c r="G4" s="14">
        <v>7.86</v>
      </c>
      <c r="H4" s="6">
        <f t="shared" ref="H4:H7" si="0">AVERAGE(C4:G4)</f>
        <v>10.436</v>
      </c>
      <c r="I4" s="69"/>
      <c r="J4" s="67"/>
      <c r="K4" s="77"/>
      <c r="L4" s="3" t="s">
        <v>24</v>
      </c>
      <c r="M4" s="15"/>
      <c r="N4" s="72"/>
      <c r="O4" s="63">
        <v>0</v>
      </c>
      <c r="P4" s="69"/>
      <c r="Q4" s="67"/>
      <c r="R4" s="77"/>
      <c r="S4" s="93"/>
    </row>
    <row r="5" spans="1:19" ht="54.75" customHeight="1">
      <c r="A5" s="92"/>
      <c r="B5" s="1" t="s">
        <v>25</v>
      </c>
      <c r="C5" s="14">
        <v>2.87</v>
      </c>
      <c r="D5" s="14">
        <v>1.58</v>
      </c>
      <c r="E5" s="14">
        <v>2.77</v>
      </c>
      <c r="F5" s="14">
        <v>1.74</v>
      </c>
      <c r="G5" s="14">
        <v>19.82</v>
      </c>
      <c r="H5" s="6">
        <f t="shared" si="0"/>
        <v>5.7560000000000002</v>
      </c>
      <c r="I5" s="69"/>
      <c r="J5" s="67"/>
      <c r="K5" s="77"/>
      <c r="L5" s="1" t="s">
        <v>25</v>
      </c>
      <c r="M5" s="15"/>
      <c r="N5" s="72"/>
      <c r="O5" s="63">
        <v>1.6</v>
      </c>
      <c r="P5" s="69"/>
      <c r="Q5" s="67"/>
      <c r="R5" s="77"/>
      <c r="S5" s="93"/>
    </row>
    <row r="6" spans="1:19" ht="53.25" customHeight="1">
      <c r="A6" s="92"/>
      <c r="B6" s="1" t="s">
        <v>26</v>
      </c>
      <c r="C6" s="14">
        <v>18.5</v>
      </c>
      <c r="D6" s="14">
        <v>9.08</v>
      </c>
      <c r="E6" s="14">
        <v>6.57</v>
      </c>
      <c r="F6" s="14">
        <v>8.6</v>
      </c>
      <c r="G6" s="14">
        <v>12.34</v>
      </c>
      <c r="H6" s="6">
        <f t="shared" si="0"/>
        <v>11.018000000000001</v>
      </c>
      <c r="I6" s="69"/>
      <c r="J6" s="67"/>
      <c r="K6" s="77"/>
      <c r="L6" s="1" t="s">
        <v>26</v>
      </c>
      <c r="M6" s="15"/>
      <c r="N6" s="72"/>
      <c r="O6" s="63">
        <v>2.5</v>
      </c>
      <c r="P6" s="69"/>
      <c r="Q6" s="67"/>
      <c r="R6" s="77"/>
      <c r="S6" s="93"/>
    </row>
    <row r="7" spans="1:19" ht="45.75" customHeight="1">
      <c r="A7" s="92"/>
      <c r="B7" s="1" t="s">
        <v>27</v>
      </c>
      <c r="C7" s="14">
        <v>8.09</v>
      </c>
      <c r="D7" s="14">
        <v>9.4499999999999993</v>
      </c>
      <c r="E7" s="14">
        <v>5.61</v>
      </c>
      <c r="F7" s="14">
        <v>7.33</v>
      </c>
      <c r="G7" s="14">
        <v>8.2200000000000006</v>
      </c>
      <c r="H7" s="6">
        <f t="shared" si="0"/>
        <v>7.7399999999999993</v>
      </c>
      <c r="I7" s="69"/>
      <c r="J7" s="67"/>
      <c r="K7" s="77"/>
      <c r="L7" s="1" t="s">
        <v>27</v>
      </c>
      <c r="M7" s="15"/>
      <c r="N7" s="72"/>
      <c r="O7" s="63">
        <v>7.74</v>
      </c>
      <c r="P7" s="69"/>
      <c r="Q7" s="67"/>
      <c r="R7" s="77"/>
      <c r="S7" s="93"/>
    </row>
    <row r="8" spans="1:19" ht="46.5" customHeight="1">
      <c r="A8" s="92"/>
      <c r="B8" s="65"/>
      <c r="C8" s="65"/>
      <c r="D8" s="65"/>
      <c r="E8" s="65"/>
      <c r="F8" s="65"/>
      <c r="G8" s="65"/>
      <c r="H8" s="65"/>
      <c r="I8" s="69"/>
      <c r="J8" s="67"/>
      <c r="K8" s="77"/>
      <c r="L8" s="16" t="s">
        <v>28</v>
      </c>
      <c r="M8" s="15"/>
      <c r="N8" s="72"/>
      <c r="O8" s="63">
        <v>4</v>
      </c>
      <c r="P8" s="69"/>
      <c r="Q8" s="67"/>
      <c r="R8" s="77"/>
      <c r="S8" s="93"/>
    </row>
    <row r="9" spans="1:19" ht="27" customHeight="1">
      <c r="A9" s="92"/>
      <c r="B9" s="65"/>
      <c r="C9" s="65"/>
      <c r="D9" s="65"/>
      <c r="E9" s="65"/>
      <c r="F9" s="65"/>
      <c r="G9" s="65"/>
      <c r="H9" s="65"/>
      <c r="I9" s="69"/>
      <c r="J9" s="67"/>
      <c r="K9" s="77"/>
      <c r="L9" s="70"/>
      <c r="M9" s="15"/>
      <c r="N9" s="72"/>
      <c r="O9" s="74"/>
      <c r="P9" s="69"/>
      <c r="Q9" s="67"/>
      <c r="R9" s="77"/>
      <c r="S9" s="93"/>
    </row>
    <row r="10" spans="1:19" ht="68.25" customHeight="1" thickBot="1">
      <c r="A10" s="109"/>
      <c r="B10" s="66"/>
      <c r="C10" s="66"/>
      <c r="D10" s="66"/>
      <c r="E10" s="66"/>
      <c r="F10" s="66"/>
      <c r="G10" s="66"/>
      <c r="H10" s="66"/>
      <c r="I10" s="76"/>
      <c r="J10" s="68"/>
      <c r="K10" s="78"/>
      <c r="L10" s="71"/>
      <c r="M10" s="17"/>
      <c r="N10" s="73"/>
      <c r="O10" s="75"/>
      <c r="P10" s="76"/>
      <c r="Q10" s="68"/>
      <c r="R10" s="78"/>
      <c r="S10" s="110"/>
    </row>
    <row r="11" spans="1:19" ht="51.75" customHeight="1">
      <c r="A11" s="101" t="s">
        <v>51</v>
      </c>
      <c r="B11" s="9" t="s">
        <v>29</v>
      </c>
      <c r="C11" s="18">
        <v>0.6</v>
      </c>
      <c r="D11" s="18">
        <v>0.72</v>
      </c>
      <c r="E11" s="18">
        <v>1.2</v>
      </c>
      <c r="F11" s="18">
        <v>1.23</v>
      </c>
      <c r="G11" s="18"/>
      <c r="H11" s="19">
        <f>AVERAGE(C11:F11)</f>
        <v>0.93749999999999989</v>
      </c>
      <c r="I11" s="102">
        <f>SUM(H11:H33)</f>
        <v>49.934749999999994</v>
      </c>
      <c r="J11" s="103">
        <v>1</v>
      </c>
      <c r="K11" s="104">
        <f>(1/I11)*60*60*7.5*0.9</f>
        <v>486.63505875167095</v>
      </c>
      <c r="L11" s="9" t="s">
        <v>101</v>
      </c>
      <c r="M11" s="20"/>
      <c r="N11" s="111"/>
      <c r="O11" s="21">
        <v>1.6</v>
      </c>
      <c r="P11" s="102">
        <f>SUM(O11:O16)</f>
        <v>16.5</v>
      </c>
      <c r="Q11" s="103">
        <v>1</v>
      </c>
      <c r="R11" s="104">
        <f>(1/P11)*60*60*7.5*0.9</f>
        <v>1472.727272727273</v>
      </c>
      <c r="S11" s="112">
        <f>R11/7.5</f>
        <v>196.3636363636364</v>
      </c>
    </row>
    <row r="12" spans="1:19" ht="50.25" customHeight="1">
      <c r="A12" s="92"/>
      <c r="B12" s="1" t="s">
        <v>30</v>
      </c>
      <c r="C12" s="14">
        <v>1.25</v>
      </c>
      <c r="D12" s="14">
        <v>0.76</v>
      </c>
      <c r="E12" s="14">
        <v>0.69</v>
      </c>
      <c r="F12" s="14">
        <v>1.22</v>
      </c>
      <c r="G12" s="14"/>
      <c r="H12" s="6">
        <f t="shared" ref="H12:H33" si="1">AVERAGE(C12:F12)</f>
        <v>0.98</v>
      </c>
      <c r="I12" s="69"/>
      <c r="J12" s="67"/>
      <c r="K12" s="77"/>
      <c r="L12" s="1" t="s">
        <v>102</v>
      </c>
      <c r="M12" s="22"/>
      <c r="N12" s="84"/>
      <c r="O12" s="23">
        <v>1.4</v>
      </c>
      <c r="P12" s="69"/>
      <c r="Q12" s="67"/>
      <c r="R12" s="77"/>
      <c r="S12" s="94"/>
    </row>
    <row r="13" spans="1:19" ht="50.25" customHeight="1">
      <c r="A13" s="92"/>
      <c r="B13" s="1" t="s">
        <v>31</v>
      </c>
      <c r="C13" s="14">
        <v>2.25</v>
      </c>
      <c r="D13" s="14">
        <v>2.83</v>
      </c>
      <c r="E13" s="14">
        <v>3.27</v>
      </c>
      <c r="F13" s="14">
        <v>2.6</v>
      </c>
      <c r="G13" s="14"/>
      <c r="H13" s="6">
        <f t="shared" si="1"/>
        <v>2.7374999999999998</v>
      </c>
      <c r="I13" s="69"/>
      <c r="J13" s="67"/>
      <c r="K13" s="77"/>
      <c r="L13" s="1" t="s">
        <v>103</v>
      </c>
      <c r="M13" s="22"/>
      <c r="N13" s="84"/>
      <c r="O13" s="23">
        <v>7.2</v>
      </c>
      <c r="P13" s="69"/>
      <c r="Q13" s="67"/>
      <c r="R13" s="77"/>
      <c r="S13" s="94"/>
    </row>
    <row r="14" spans="1:19" ht="53.25" customHeight="1">
      <c r="A14" s="92"/>
      <c r="B14" s="1" t="s">
        <v>32</v>
      </c>
      <c r="C14" s="14">
        <v>2.65</v>
      </c>
      <c r="D14" s="14">
        <v>0.84</v>
      </c>
      <c r="E14" s="14">
        <v>0.76</v>
      </c>
      <c r="F14" s="14">
        <v>0.73</v>
      </c>
      <c r="G14" s="14"/>
      <c r="H14" s="6">
        <f t="shared" si="1"/>
        <v>1.2450000000000001</v>
      </c>
      <c r="I14" s="69"/>
      <c r="J14" s="67"/>
      <c r="K14" s="77"/>
      <c r="L14" s="1" t="s">
        <v>104</v>
      </c>
      <c r="M14" s="22"/>
      <c r="N14" s="84"/>
      <c r="O14" s="25">
        <v>2.8</v>
      </c>
      <c r="P14" s="69"/>
      <c r="Q14" s="67"/>
      <c r="R14" s="77"/>
      <c r="S14" s="94"/>
    </row>
    <row r="15" spans="1:19" ht="54" customHeight="1">
      <c r="A15" s="92"/>
      <c r="B15" s="1" t="s">
        <v>33</v>
      </c>
      <c r="C15" s="14">
        <v>0.54</v>
      </c>
      <c r="D15" s="14">
        <v>2.4</v>
      </c>
      <c r="E15" s="14">
        <v>2.36</v>
      </c>
      <c r="F15" s="14">
        <v>6.89</v>
      </c>
      <c r="G15" s="14"/>
      <c r="H15" s="6">
        <f t="shared" si="1"/>
        <v>3.0474999999999999</v>
      </c>
      <c r="I15" s="69"/>
      <c r="J15" s="67"/>
      <c r="K15" s="77"/>
      <c r="L15" s="1" t="s">
        <v>105</v>
      </c>
      <c r="M15" s="26"/>
      <c r="N15" s="84"/>
      <c r="O15" s="25">
        <v>2.1</v>
      </c>
      <c r="P15" s="69"/>
      <c r="Q15" s="67"/>
      <c r="R15" s="77"/>
      <c r="S15" s="94"/>
    </row>
    <row r="16" spans="1:19" ht="52.5" customHeight="1">
      <c r="A16" s="92"/>
      <c r="B16" s="1" t="s">
        <v>34</v>
      </c>
      <c r="C16" s="14">
        <v>6.62</v>
      </c>
      <c r="D16" s="14">
        <v>9.7100000000000009</v>
      </c>
      <c r="E16" s="14">
        <v>3.61</v>
      </c>
      <c r="F16" s="14">
        <v>2.84</v>
      </c>
      <c r="G16" s="14"/>
      <c r="H16" s="6">
        <f t="shared" si="1"/>
        <v>5.6950000000000003</v>
      </c>
      <c r="I16" s="69"/>
      <c r="J16" s="67"/>
      <c r="K16" s="77"/>
      <c r="L16" s="1" t="s">
        <v>106</v>
      </c>
      <c r="M16" s="26"/>
      <c r="N16" s="84"/>
      <c r="O16" s="25">
        <v>1.4</v>
      </c>
      <c r="P16" s="69"/>
      <c r="Q16" s="67"/>
      <c r="R16" s="77"/>
      <c r="S16" s="94"/>
    </row>
    <row r="17" spans="1:19" ht="51" customHeight="1">
      <c r="A17" s="92"/>
      <c r="B17" s="1" t="s">
        <v>35</v>
      </c>
      <c r="C17" s="14">
        <v>1.52</v>
      </c>
      <c r="D17" s="14">
        <v>0.5</v>
      </c>
      <c r="E17" s="14">
        <v>1.03</v>
      </c>
      <c r="F17" s="14">
        <v>0.9</v>
      </c>
      <c r="G17" s="14"/>
      <c r="H17" s="6">
        <f t="shared" si="1"/>
        <v>0.98749999999999993</v>
      </c>
      <c r="I17" s="69"/>
      <c r="J17" s="67"/>
      <c r="K17" s="77"/>
      <c r="L17" s="10" t="s">
        <v>29</v>
      </c>
      <c r="M17" s="26"/>
      <c r="N17" s="84"/>
      <c r="O17" s="25">
        <v>0</v>
      </c>
      <c r="P17" s="69"/>
      <c r="Q17" s="67"/>
      <c r="R17" s="77"/>
      <c r="S17" s="94"/>
    </row>
    <row r="18" spans="1:19" ht="52.5" customHeight="1">
      <c r="A18" s="92"/>
      <c r="B18" s="1" t="s">
        <v>36</v>
      </c>
      <c r="C18" s="14">
        <v>0.59</v>
      </c>
      <c r="D18" s="14">
        <v>0.63</v>
      </c>
      <c r="E18" s="14">
        <v>1.75</v>
      </c>
      <c r="F18" s="14">
        <v>0.82</v>
      </c>
      <c r="G18" s="14"/>
      <c r="H18" s="6">
        <f t="shared" si="1"/>
        <v>0.9474999999999999</v>
      </c>
      <c r="I18" s="69"/>
      <c r="J18" s="67"/>
      <c r="K18" s="77"/>
      <c r="L18" s="10" t="s">
        <v>30</v>
      </c>
      <c r="M18" s="27"/>
      <c r="N18" s="84"/>
      <c r="O18" s="25">
        <v>0</v>
      </c>
      <c r="P18" s="69"/>
      <c r="Q18" s="67"/>
      <c r="R18" s="77"/>
      <c r="S18" s="94"/>
    </row>
    <row r="19" spans="1:19" ht="52.5" customHeight="1">
      <c r="A19" s="92"/>
      <c r="B19" s="1" t="s">
        <v>37</v>
      </c>
      <c r="C19" s="14">
        <v>1.95</v>
      </c>
      <c r="D19" s="14">
        <v>1.42</v>
      </c>
      <c r="E19" s="14">
        <v>8.4600000000000009</v>
      </c>
      <c r="F19" s="14">
        <v>1.42</v>
      </c>
      <c r="G19" s="14"/>
      <c r="H19" s="6">
        <f t="shared" si="1"/>
        <v>3.3125000000000004</v>
      </c>
      <c r="I19" s="69"/>
      <c r="J19" s="67"/>
      <c r="K19" s="77"/>
      <c r="L19" s="10" t="s">
        <v>31</v>
      </c>
      <c r="M19" s="27"/>
      <c r="N19" s="84"/>
      <c r="O19" s="25">
        <v>0</v>
      </c>
      <c r="P19" s="69"/>
      <c r="Q19" s="67"/>
      <c r="R19" s="77"/>
      <c r="S19" s="94"/>
    </row>
    <row r="20" spans="1:19" ht="51.75" customHeight="1">
      <c r="A20" s="92"/>
      <c r="B20" s="1" t="s">
        <v>38</v>
      </c>
      <c r="C20" s="14">
        <v>0.48</v>
      </c>
      <c r="D20" s="14">
        <v>0.43</v>
      </c>
      <c r="E20" s="14">
        <v>0.38</v>
      </c>
      <c r="F20" s="14">
        <v>0.99</v>
      </c>
      <c r="G20" s="14"/>
      <c r="H20" s="6">
        <f t="shared" si="1"/>
        <v>0.57000000000000006</v>
      </c>
      <c r="I20" s="69"/>
      <c r="J20" s="67"/>
      <c r="K20" s="77"/>
      <c r="L20" s="10" t="s">
        <v>32</v>
      </c>
      <c r="M20" s="27"/>
      <c r="N20" s="84"/>
      <c r="O20" s="25">
        <v>0</v>
      </c>
      <c r="P20" s="69"/>
      <c r="Q20" s="67"/>
      <c r="R20" s="77"/>
      <c r="S20" s="94"/>
    </row>
    <row r="21" spans="1:19" ht="52.5" customHeight="1">
      <c r="A21" s="92"/>
      <c r="B21" s="1" t="s">
        <v>39</v>
      </c>
      <c r="C21" s="14">
        <v>0.92</v>
      </c>
      <c r="D21" s="14">
        <v>0.61</v>
      </c>
      <c r="E21" s="14">
        <v>4.71</v>
      </c>
      <c r="F21" s="14">
        <v>0.57999999999999996</v>
      </c>
      <c r="G21" s="14"/>
      <c r="H21" s="14">
        <f t="shared" si="1"/>
        <v>1.7050000000000001</v>
      </c>
      <c r="I21" s="69"/>
      <c r="J21" s="67"/>
      <c r="K21" s="77"/>
      <c r="L21" s="10" t="s">
        <v>43</v>
      </c>
      <c r="M21" s="27"/>
      <c r="N21" s="84"/>
      <c r="O21" s="25">
        <v>0</v>
      </c>
      <c r="P21" s="69"/>
      <c r="Q21" s="67"/>
      <c r="R21" s="77"/>
      <c r="S21" s="94"/>
    </row>
    <row r="22" spans="1:19" ht="51.75" customHeight="1">
      <c r="A22" s="92"/>
      <c r="B22" s="1" t="s">
        <v>40</v>
      </c>
      <c r="C22" s="14">
        <v>0.89</v>
      </c>
      <c r="D22" s="14">
        <v>2.2799999999999998</v>
      </c>
      <c r="E22" s="14">
        <v>1.94</v>
      </c>
      <c r="F22" s="14">
        <v>2.33</v>
      </c>
      <c r="G22" s="14"/>
      <c r="H22" s="6">
        <f t="shared" si="1"/>
        <v>1.8599999999999999</v>
      </c>
      <c r="I22" s="69"/>
      <c r="J22" s="67"/>
      <c r="K22" s="77"/>
      <c r="L22" s="85"/>
      <c r="M22" s="27"/>
      <c r="N22" s="84"/>
      <c r="O22" s="23"/>
      <c r="P22" s="69"/>
      <c r="Q22" s="67"/>
      <c r="R22" s="77"/>
      <c r="S22" s="94"/>
    </row>
    <row r="23" spans="1:19" ht="53.25" customHeight="1">
      <c r="A23" s="92"/>
      <c r="B23" s="1" t="s">
        <v>41</v>
      </c>
      <c r="C23" s="14">
        <v>1.1499999999999999</v>
      </c>
      <c r="D23" s="14">
        <v>0.51</v>
      </c>
      <c r="E23" s="14">
        <v>0.44</v>
      </c>
      <c r="F23" s="14">
        <v>0.36</v>
      </c>
      <c r="G23" s="14"/>
      <c r="H23" s="6">
        <f t="shared" si="1"/>
        <v>0.61499999999999999</v>
      </c>
      <c r="I23" s="69"/>
      <c r="J23" s="67"/>
      <c r="K23" s="77"/>
      <c r="L23" s="85"/>
      <c r="M23" s="27"/>
      <c r="N23" s="84"/>
      <c r="O23" s="23"/>
      <c r="P23" s="69"/>
      <c r="Q23" s="67"/>
      <c r="R23" s="77"/>
      <c r="S23" s="94"/>
    </row>
    <row r="24" spans="1:19" ht="52.5" customHeight="1">
      <c r="A24" s="92"/>
      <c r="B24" s="1" t="s">
        <v>39</v>
      </c>
      <c r="C24" s="14">
        <v>1.02</v>
      </c>
      <c r="D24" s="14">
        <v>0.71</v>
      </c>
      <c r="E24" s="14">
        <v>0.56000000000000005</v>
      </c>
      <c r="F24" s="14">
        <v>0.72</v>
      </c>
      <c r="G24" s="14"/>
      <c r="H24" s="6">
        <f t="shared" si="1"/>
        <v>0.75249999999999995</v>
      </c>
      <c r="I24" s="69"/>
      <c r="J24" s="67"/>
      <c r="K24" s="77"/>
      <c r="L24" s="85"/>
      <c r="M24" s="27"/>
      <c r="N24" s="84"/>
      <c r="O24" s="23"/>
      <c r="P24" s="69"/>
      <c r="Q24" s="67"/>
      <c r="R24" s="77"/>
      <c r="S24" s="94"/>
    </row>
    <row r="25" spans="1:19" ht="56.25" customHeight="1">
      <c r="A25" s="92"/>
      <c r="B25" s="1" t="s">
        <v>42</v>
      </c>
      <c r="C25" s="14">
        <v>1.19</v>
      </c>
      <c r="D25" s="14">
        <v>0.59</v>
      </c>
      <c r="E25" s="14">
        <v>0.96</v>
      </c>
      <c r="F25" s="14">
        <v>1.97</v>
      </c>
      <c r="G25" s="14"/>
      <c r="H25" s="6">
        <f t="shared" si="1"/>
        <v>1.1775</v>
      </c>
      <c r="I25" s="69"/>
      <c r="J25" s="67"/>
      <c r="K25" s="77"/>
      <c r="L25" s="85"/>
      <c r="M25" s="28"/>
      <c r="N25" s="84"/>
      <c r="O25" s="25"/>
      <c r="P25" s="69"/>
      <c r="Q25" s="67"/>
      <c r="R25" s="77"/>
      <c r="S25" s="94"/>
    </row>
    <row r="26" spans="1:19" ht="51.75" customHeight="1">
      <c r="A26" s="92"/>
      <c r="B26" s="1" t="s">
        <v>43</v>
      </c>
      <c r="C26" s="14">
        <v>20.440000000000001</v>
      </c>
      <c r="D26" s="14">
        <v>3.58</v>
      </c>
      <c r="E26" s="14">
        <v>8.15</v>
      </c>
      <c r="F26" s="14">
        <v>1.29</v>
      </c>
      <c r="G26" s="14"/>
      <c r="H26" s="14">
        <f t="shared" si="1"/>
        <v>8.3650000000000002</v>
      </c>
      <c r="I26" s="69"/>
      <c r="J26" s="67"/>
      <c r="K26" s="77"/>
      <c r="L26" s="85"/>
      <c r="M26" s="28"/>
      <c r="N26" s="84"/>
      <c r="O26" s="25"/>
      <c r="P26" s="69"/>
      <c r="Q26" s="67"/>
      <c r="R26" s="77"/>
      <c r="S26" s="94"/>
    </row>
    <row r="27" spans="1:19" ht="51.75" customHeight="1">
      <c r="A27" s="92"/>
      <c r="B27" s="1" t="s">
        <v>44</v>
      </c>
      <c r="C27" s="14">
        <v>0.73</v>
      </c>
      <c r="D27" s="14">
        <v>0.61</v>
      </c>
      <c r="E27" s="14">
        <v>0.7</v>
      </c>
      <c r="F27" s="14">
        <v>1.43</v>
      </c>
      <c r="G27" s="14"/>
      <c r="H27" s="6">
        <f t="shared" si="1"/>
        <v>0.86749999999999994</v>
      </c>
      <c r="I27" s="69"/>
      <c r="J27" s="67"/>
      <c r="K27" s="77"/>
      <c r="L27" s="85"/>
      <c r="M27" s="28"/>
      <c r="N27" s="84"/>
      <c r="O27" s="25"/>
      <c r="P27" s="69"/>
      <c r="Q27" s="67"/>
      <c r="R27" s="77"/>
      <c r="S27" s="94"/>
    </row>
    <row r="28" spans="1:19" ht="46.5" customHeight="1">
      <c r="A28" s="92"/>
      <c r="B28" s="1" t="s">
        <v>45</v>
      </c>
      <c r="C28" s="14">
        <v>0.85</v>
      </c>
      <c r="D28" s="14">
        <v>1.19</v>
      </c>
      <c r="E28" s="14">
        <v>0.63</v>
      </c>
      <c r="F28" s="14">
        <v>1.02</v>
      </c>
      <c r="G28" s="14"/>
      <c r="H28" s="6">
        <f t="shared" si="1"/>
        <v>0.92249999999999999</v>
      </c>
      <c r="I28" s="69"/>
      <c r="J28" s="67"/>
      <c r="K28" s="77"/>
      <c r="L28" s="85"/>
      <c r="M28" s="28"/>
      <c r="N28" s="84"/>
      <c r="O28" s="25"/>
      <c r="P28" s="69"/>
      <c r="Q28" s="67"/>
      <c r="R28" s="77"/>
      <c r="S28" s="94"/>
    </row>
    <row r="29" spans="1:19" ht="45.75" customHeight="1">
      <c r="A29" s="92"/>
      <c r="B29" s="1" t="s">
        <v>46</v>
      </c>
      <c r="C29" s="14">
        <v>2.15</v>
      </c>
      <c r="D29" s="14">
        <v>15.88</v>
      </c>
      <c r="E29" s="14">
        <v>0</v>
      </c>
      <c r="F29" s="14">
        <v>7.55</v>
      </c>
      <c r="G29" s="14"/>
      <c r="H29" s="6">
        <f t="shared" si="1"/>
        <v>6.3950000000000005</v>
      </c>
      <c r="I29" s="69"/>
      <c r="J29" s="67"/>
      <c r="K29" s="77"/>
      <c r="L29" s="85"/>
      <c r="M29" s="28"/>
      <c r="N29" s="84"/>
      <c r="O29" s="25"/>
      <c r="P29" s="69"/>
      <c r="Q29" s="67"/>
      <c r="R29" s="77"/>
      <c r="S29" s="94"/>
    </row>
    <row r="30" spans="1:19" ht="42" customHeight="1">
      <c r="A30" s="92"/>
      <c r="B30" s="1" t="s">
        <v>47</v>
      </c>
      <c r="C30" s="14">
        <v>2.23</v>
      </c>
      <c r="D30" s="14">
        <v>0.93</v>
      </c>
      <c r="E30" s="14">
        <v>0.75</v>
      </c>
      <c r="F30" s="14">
        <v>1.36</v>
      </c>
      <c r="G30" s="14"/>
      <c r="H30" s="6">
        <f t="shared" si="1"/>
        <v>1.3175000000000001</v>
      </c>
      <c r="I30" s="69"/>
      <c r="J30" s="67"/>
      <c r="K30" s="77"/>
      <c r="L30" s="85"/>
      <c r="M30" s="28"/>
      <c r="N30" s="84"/>
      <c r="O30" s="25"/>
      <c r="P30" s="69"/>
      <c r="Q30" s="67"/>
      <c r="R30" s="77"/>
      <c r="S30" s="94"/>
    </row>
    <row r="31" spans="1:19" ht="46.5" customHeight="1">
      <c r="A31" s="92"/>
      <c r="B31" s="1" t="s">
        <v>48</v>
      </c>
      <c r="C31" s="14">
        <v>2.7</v>
      </c>
      <c r="D31" s="14">
        <v>2.1059999999999999</v>
      </c>
      <c r="E31" s="14">
        <v>2.15</v>
      </c>
      <c r="F31" s="14">
        <v>2.09</v>
      </c>
      <c r="G31" s="14"/>
      <c r="H31" s="14">
        <f t="shared" si="1"/>
        <v>2.2614999999999998</v>
      </c>
      <c r="I31" s="69"/>
      <c r="J31" s="67"/>
      <c r="K31" s="77"/>
      <c r="L31" s="85"/>
      <c r="M31" s="28"/>
      <c r="N31" s="84"/>
      <c r="O31" s="25"/>
      <c r="P31" s="69"/>
      <c r="Q31" s="67"/>
      <c r="R31" s="77"/>
      <c r="S31" s="94"/>
    </row>
    <row r="32" spans="1:19" ht="51" customHeight="1">
      <c r="A32" s="92"/>
      <c r="B32" s="1" t="s">
        <v>49</v>
      </c>
      <c r="C32" s="14">
        <v>1.35</v>
      </c>
      <c r="D32" s="14">
        <v>2.613</v>
      </c>
      <c r="E32" s="14">
        <v>1.53</v>
      </c>
      <c r="F32" s="14">
        <v>0.38</v>
      </c>
      <c r="G32" s="14"/>
      <c r="H32" s="6">
        <f t="shared" si="1"/>
        <v>1.4682500000000001</v>
      </c>
      <c r="I32" s="69"/>
      <c r="J32" s="67"/>
      <c r="K32" s="77"/>
      <c r="L32" s="85"/>
      <c r="M32" s="86"/>
      <c r="N32" s="84"/>
      <c r="O32" s="25"/>
      <c r="P32" s="69"/>
      <c r="Q32" s="67"/>
      <c r="R32" s="77"/>
      <c r="S32" s="94"/>
    </row>
    <row r="33" spans="1:19" ht="48.75" customHeight="1">
      <c r="A33" s="92"/>
      <c r="B33" s="1" t="s">
        <v>50</v>
      </c>
      <c r="C33" s="14">
        <v>0.71</v>
      </c>
      <c r="D33" s="14">
        <v>0.92</v>
      </c>
      <c r="E33" s="14">
        <v>3.54</v>
      </c>
      <c r="F33" s="14">
        <v>1.9</v>
      </c>
      <c r="G33" s="14"/>
      <c r="H33" s="6">
        <f t="shared" si="1"/>
        <v>1.7675000000000001</v>
      </c>
      <c r="I33" s="69"/>
      <c r="J33" s="67"/>
      <c r="K33" s="77"/>
      <c r="L33" s="85"/>
      <c r="M33" s="28"/>
      <c r="N33" s="84"/>
      <c r="O33" s="25"/>
      <c r="P33" s="69"/>
      <c r="Q33" s="67"/>
      <c r="R33" s="77"/>
      <c r="S33" s="94"/>
    </row>
    <row r="34" spans="1:19" ht="47.25" customHeight="1" thickBot="1">
      <c r="A34" s="109"/>
      <c r="B34" s="2"/>
      <c r="C34" s="29"/>
      <c r="D34" s="29"/>
      <c r="E34" s="29"/>
      <c r="F34" s="29"/>
      <c r="G34" s="29"/>
      <c r="H34" s="29"/>
      <c r="I34" s="76"/>
      <c r="J34" s="68"/>
      <c r="K34" s="78"/>
      <c r="L34" s="113"/>
      <c r="M34" s="30"/>
      <c r="N34" s="114"/>
      <c r="O34" s="31"/>
      <c r="P34" s="76"/>
      <c r="Q34" s="68"/>
      <c r="R34" s="78"/>
      <c r="S34" s="115"/>
    </row>
    <row r="35" spans="1:19" ht="46.5" customHeight="1">
      <c r="A35" s="101" t="s">
        <v>82</v>
      </c>
      <c r="B35" s="119" t="s">
        <v>61</v>
      </c>
      <c r="C35" s="18">
        <v>0.89</v>
      </c>
      <c r="D35" s="18">
        <v>0.67</v>
      </c>
      <c r="E35" s="18">
        <v>2.44</v>
      </c>
      <c r="F35" s="18">
        <v>0.85</v>
      </c>
      <c r="G35" s="18">
        <v>0.75</v>
      </c>
      <c r="H35" s="18">
        <f>AVERAGE(C35:G35)</f>
        <v>1.1199999999999999</v>
      </c>
      <c r="I35" s="102">
        <f>SUM(H35:H61)</f>
        <v>48.936</v>
      </c>
      <c r="J35" s="103">
        <v>1</v>
      </c>
      <c r="K35" s="104">
        <f>(1/I35)*60*60*7.5*0.9</f>
        <v>496.56694458067687</v>
      </c>
      <c r="L35" s="9" t="s">
        <v>83</v>
      </c>
      <c r="M35" s="20"/>
      <c r="N35" s="111"/>
      <c r="O35" s="120">
        <v>3.6</v>
      </c>
      <c r="P35" s="102">
        <f>SUM(O35:O40)</f>
        <v>20</v>
      </c>
      <c r="Q35" s="103">
        <v>1</v>
      </c>
      <c r="R35" s="104">
        <f>(1/P35)*60*60*7.5*0.9</f>
        <v>1215</v>
      </c>
      <c r="S35" s="121">
        <f>R35/7.5</f>
        <v>162</v>
      </c>
    </row>
    <row r="36" spans="1:19" ht="51.75" customHeight="1">
      <c r="A36" s="92"/>
      <c r="B36" s="5" t="s">
        <v>62</v>
      </c>
      <c r="C36" s="14">
        <v>1.06</v>
      </c>
      <c r="D36" s="14">
        <v>0.71</v>
      </c>
      <c r="E36" s="14">
        <v>1.26</v>
      </c>
      <c r="F36" s="14">
        <v>0.63</v>
      </c>
      <c r="G36" s="14">
        <v>1.01</v>
      </c>
      <c r="H36" s="14">
        <f t="shared" ref="H36:H61" si="2">AVERAGE(C36:G36)</f>
        <v>0.93399999999999994</v>
      </c>
      <c r="I36" s="69"/>
      <c r="J36" s="67"/>
      <c r="K36" s="77"/>
      <c r="L36" s="1" t="s">
        <v>84</v>
      </c>
      <c r="M36" s="22"/>
      <c r="N36" s="84"/>
      <c r="O36" s="6">
        <v>3</v>
      </c>
      <c r="P36" s="69"/>
      <c r="Q36" s="67"/>
      <c r="R36" s="77"/>
      <c r="S36" s="95"/>
    </row>
    <row r="37" spans="1:19" ht="44.25" customHeight="1">
      <c r="A37" s="92"/>
      <c r="B37" s="5" t="s">
        <v>63</v>
      </c>
      <c r="C37" s="14">
        <v>1.67</v>
      </c>
      <c r="D37" s="14">
        <v>1.49</v>
      </c>
      <c r="E37" s="14">
        <v>0.93</v>
      </c>
      <c r="F37" s="14">
        <v>1.0900000000000001</v>
      </c>
      <c r="G37" s="14">
        <v>0.24</v>
      </c>
      <c r="H37" s="14">
        <f t="shared" si="2"/>
        <v>1.0840000000000001</v>
      </c>
      <c r="I37" s="69"/>
      <c r="J37" s="67"/>
      <c r="K37" s="77"/>
      <c r="L37" s="1" t="s">
        <v>85</v>
      </c>
      <c r="M37" s="22"/>
      <c r="N37" s="84"/>
      <c r="O37" s="6">
        <v>1.2</v>
      </c>
      <c r="P37" s="69"/>
      <c r="Q37" s="67"/>
      <c r="R37" s="77"/>
      <c r="S37" s="95"/>
    </row>
    <row r="38" spans="1:19" ht="44.25" customHeight="1">
      <c r="A38" s="92"/>
      <c r="B38" s="5" t="s">
        <v>64</v>
      </c>
      <c r="C38" s="14">
        <v>3.71</v>
      </c>
      <c r="D38" s="14">
        <v>4.63</v>
      </c>
      <c r="E38" s="14">
        <v>4.49</v>
      </c>
      <c r="F38" s="14">
        <v>4.66</v>
      </c>
      <c r="G38" s="14">
        <v>4.01</v>
      </c>
      <c r="H38" s="14">
        <f t="shared" si="2"/>
        <v>4.3</v>
      </c>
      <c r="I38" s="69"/>
      <c r="J38" s="67"/>
      <c r="K38" s="77"/>
      <c r="L38" s="1" t="s">
        <v>86</v>
      </c>
      <c r="M38" s="22"/>
      <c r="N38" s="84"/>
      <c r="O38" s="6">
        <v>3.3</v>
      </c>
      <c r="P38" s="69"/>
      <c r="Q38" s="67"/>
      <c r="R38" s="77"/>
      <c r="S38" s="95"/>
    </row>
    <row r="39" spans="1:19" ht="46.5" customHeight="1">
      <c r="A39" s="92"/>
      <c r="B39" s="5" t="s">
        <v>65</v>
      </c>
      <c r="C39" s="14">
        <v>0.94</v>
      </c>
      <c r="D39" s="14">
        <v>0.74</v>
      </c>
      <c r="E39" s="14">
        <v>1.0900000000000001</v>
      </c>
      <c r="F39" s="14">
        <v>0.83</v>
      </c>
      <c r="G39" s="14">
        <v>0.79</v>
      </c>
      <c r="H39" s="14">
        <f t="shared" si="2"/>
        <v>0.87800000000000011</v>
      </c>
      <c r="I39" s="69"/>
      <c r="J39" s="67"/>
      <c r="K39" s="77"/>
      <c r="L39" s="1" t="s">
        <v>87</v>
      </c>
      <c r="M39" s="22"/>
      <c r="N39" s="84"/>
      <c r="O39" s="6">
        <v>2.2999999999999998</v>
      </c>
      <c r="P39" s="69"/>
      <c r="Q39" s="67"/>
      <c r="R39" s="77"/>
      <c r="S39" s="95"/>
    </row>
    <row r="40" spans="1:19" ht="56.25" customHeight="1">
      <c r="A40" s="92"/>
      <c r="B40" s="5" t="s">
        <v>66</v>
      </c>
      <c r="C40" s="14">
        <v>0.8</v>
      </c>
      <c r="D40" s="14">
        <v>0.74</v>
      </c>
      <c r="E40" s="14">
        <v>0.96</v>
      </c>
      <c r="F40" s="14">
        <v>0.97</v>
      </c>
      <c r="G40" s="14">
        <v>1.07</v>
      </c>
      <c r="H40" s="14">
        <f t="shared" si="2"/>
        <v>0.90800000000000003</v>
      </c>
      <c r="I40" s="69"/>
      <c r="J40" s="67"/>
      <c r="K40" s="77"/>
      <c r="L40" s="1" t="s">
        <v>88</v>
      </c>
      <c r="M40" s="22"/>
      <c r="N40" s="84"/>
      <c r="O40" s="6">
        <v>6.6</v>
      </c>
      <c r="P40" s="69"/>
      <c r="Q40" s="67"/>
      <c r="R40" s="77"/>
      <c r="S40" s="95"/>
    </row>
    <row r="41" spans="1:19" ht="43.5" customHeight="1">
      <c r="A41" s="92"/>
      <c r="B41" s="5" t="s">
        <v>67</v>
      </c>
      <c r="C41" s="14">
        <v>2.8</v>
      </c>
      <c r="D41" s="14">
        <v>5.09</v>
      </c>
      <c r="E41" s="14">
        <v>3.31</v>
      </c>
      <c r="F41" s="14">
        <v>2.79</v>
      </c>
      <c r="G41" s="14">
        <v>4.83</v>
      </c>
      <c r="H41" s="14">
        <f t="shared" si="2"/>
        <v>3.7640000000000002</v>
      </c>
      <c r="I41" s="69"/>
      <c r="J41" s="67"/>
      <c r="K41" s="77"/>
      <c r="L41" s="65"/>
      <c r="M41" s="22"/>
      <c r="N41" s="84"/>
      <c r="O41" s="87"/>
      <c r="P41" s="69"/>
      <c r="Q41" s="67"/>
      <c r="R41" s="77"/>
      <c r="S41" s="95"/>
    </row>
    <row r="42" spans="1:19" ht="41.25" customHeight="1">
      <c r="A42" s="92"/>
      <c r="B42" s="5" t="s">
        <v>68</v>
      </c>
      <c r="C42" s="14">
        <v>0.63</v>
      </c>
      <c r="D42" s="14">
        <v>0.59</v>
      </c>
      <c r="E42" s="14">
        <v>0.67</v>
      </c>
      <c r="F42" s="14">
        <v>0.8</v>
      </c>
      <c r="G42" s="14">
        <v>0.74</v>
      </c>
      <c r="H42" s="14">
        <f t="shared" si="2"/>
        <v>0.68600000000000017</v>
      </c>
      <c r="I42" s="69"/>
      <c r="J42" s="67"/>
      <c r="K42" s="77"/>
      <c r="L42" s="65"/>
      <c r="M42" s="22"/>
      <c r="N42" s="84"/>
      <c r="O42" s="87"/>
      <c r="P42" s="69"/>
      <c r="Q42" s="67"/>
      <c r="R42" s="77"/>
      <c r="S42" s="95"/>
    </row>
    <row r="43" spans="1:19" ht="45" customHeight="1">
      <c r="A43" s="92"/>
      <c r="B43" s="5" t="s">
        <v>62</v>
      </c>
      <c r="C43" s="14">
        <v>0.79</v>
      </c>
      <c r="D43" s="14">
        <v>0.87</v>
      </c>
      <c r="E43" s="14">
        <v>0.64</v>
      </c>
      <c r="F43" s="14">
        <v>1.1000000000000001</v>
      </c>
      <c r="G43" s="14">
        <v>0.79</v>
      </c>
      <c r="H43" s="14">
        <f t="shared" si="2"/>
        <v>0.83800000000000008</v>
      </c>
      <c r="I43" s="69"/>
      <c r="J43" s="67"/>
      <c r="K43" s="77"/>
      <c r="L43" s="65"/>
      <c r="M43" s="22"/>
      <c r="N43" s="84"/>
      <c r="O43" s="87"/>
      <c r="P43" s="69"/>
      <c r="Q43" s="67"/>
      <c r="R43" s="77"/>
      <c r="S43" s="95"/>
    </row>
    <row r="44" spans="1:19" ht="39" customHeight="1">
      <c r="A44" s="92"/>
      <c r="B44" s="5" t="s">
        <v>69</v>
      </c>
      <c r="C44" s="14">
        <v>2.9</v>
      </c>
      <c r="D44" s="14">
        <v>2.71</v>
      </c>
      <c r="E44" s="14">
        <v>5.07</v>
      </c>
      <c r="F44" s="14">
        <v>5.31</v>
      </c>
      <c r="G44" s="14">
        <v>6.1</v>
      </c>
      <c r="H44" s="14">
        <f t="shared" si="2"/>
        <v>4.4179999999999993</v>
      </c>
      <c r="I44" s="69"/>
      <c r="J44" s="67"/>
      <c r="K44" s="77"/>
      <c r="L44" s="65"/>
      <c r="M44" s="22"/>
      <c r="N44" s="84"/>
      <c r="O44" s="87"/>
      <c r="P44" s="69"/>
      <c r="Q44" s="67"/>
      <c r="R44" s="77"/>
      <c r="S44" s="95"/>
    </row>
    <row r="45" spans="1:19" ht="47.25" customHeight="1">
      <c r="A45" s="92"/>
      <c r="B45" s="5" t="s">
        <v>70</v>
      </c>
      <c r="C45" s="14">
        <v>0.56000000000000005</v>
      </c>
      <c r="D45" s="14">
        <v>0.48</v>
      </c>
      <c r="E45" s="14">
        <v>0.6</v>
      </c>
      <c r="F45" s="14">
        <v>1.1599999999999999</v>
      </c>
      <c r="G45" s="14">
        <v>0.5</v>
      </c>
      <c r="H45" s="14">
        <f t="shared" si="2"/>
        <v>0.65999999999999992</v>
      </c>
      <c r="I45" s="69"/>
      <c r="J45" s="67"/>
      <c r="K45" s="77"/>
      <c r="L45" s="65"/>
      <c r="M45" s="22"/>
      <c r="N45" s="84"/>
      <c r="O45" s="87"/>
      <c r="P45" s="69"/>
      <c r="Q45" s="67"/>
      <c r="R45" s="77"/>
      <c r="S45" s="95"/>
    </row>
    <row r="46" spans="1:19" ht="50.25" customHeight="1">
      <c r="A46" s="92"/>
      <c r="B46" s="5" t="s">
        <v>71</v>
      </c>
      <c r="C46" s="14">
        <v>1.72</v>
      </c>
      <c r="D46" s="14">
        <v>0.67</v>
      </c>
      <c r="E46" s="14">
        <v>0.87</v>
      </c>
      <c r="F46" s="14">
        <v>0.63</v>
      </c>
      <c r="G46" s="14">
        <v>0.71</v>
      </c>
      <c r="H46" s="14">
        <f t="shared" si="2"/>
        <v>0.91999999999999993</v>
      </c>
      <c r="I46" s="69"/>
      <c r="J46" s="67"/>
      <c r="K46" s="77"/>
      <c r="L46" s="65"/>
      <c r="M46" s="22"/>
      <c r="N46" s="84"/>
      <c r="O46" s="87"/>
      <c r="P46" s="69"/>
      <c r="Q46" s="67"/>
      <c r="R46" s="77"/>
      <c r="S46" s="95"/>
    </row>
    <row r="47" spans="1:19" ht="49.5" customHeight="1">
      <c r="A47" s="92"/>
      <c r="B47" s="5" t="s">
        <v>62</v>
      </c>
      <c r="C47" s="14">
        <v>0.5</v>
      </c>
      <c r="D47" s="14">
        <v>0.27</v>
      </c>
      <c r="E47" s="14">
        <v>0.51</v>
      </c>
      <c r="F47" s="14">
        <v>0.76</v>
      </c>
      <c r="G47" s="14">
        <v>0.41</v>
      </c>
      <c r="H47" s="14">
        <f t="shared" si="2"/>
        <v>0.49000000000000005</v>
      </c>
      <c r="I47" s="69"/>
      <c r="J47" s="67"/>
      <c r="K47" s="77"/>
      <c r="L47" s="65"/>
      <c r="M47" s="22"/>
      <c r="N47" s="84"/>
      <c r="O47" s="87"/>
      <c r="P47" s="69"/>
      <c r="Q47" s="67"/>
      <c r="R47" s="77"/>
      <c r="S47" s="95"/>
    </row>
    <row r="48" spans="1:19" ht="50.25" customHeight="1">
      <c r="A48" s="92"/>
      <c r="B48" s="5" t="s">
        <v>72</v>
      </c>
      <c r="C48" s="14">
        <v>0.7</v>
      </c>
      <c r="D48" s="14">
        <v>0.63</v>
      </c>
      <c r="E48" s="14">
        <v>1.1000000000000001</v>
      </c>
      <c r="F48" s="14">
        <v>0.46</v>
      </c>
      <c r="G48" s="14">
        <v>1.06</v>
      </c>
      <c r="H48" s="14">
        <f t="shared" si="2"/>
        <v>0.79</v>
      </c>
      <c r="I48" s="69"/>
      <c r="J48" s="67"/>
      <c r="K48" s="77"/>
      <c r="L48" s="65"/>
      <c r="M48" s="22"/>
      <c r="N48" s="84"/>
      <c r="O48" s="87"/>
      <c r="P48" s="69"/>
      <c r="Q48" s="67"/>
      <c r="R48" s="77"/>
      <c r="S48" s="95"/>
    </row>
    <row r="49" spans="1:19" ht="51" customHeight="1">
      <c r="A49" s="92"/>
      <c r="B49" s="5" t="s">
        <v>73</v>
      </c>
      <c r="C49" s="14">
        <v>0.46</v>
      </c>
      <c r="D49" s="14">
        <v>0.53</v>
      </c>
      <c r="E49" s="14">
        <v>0.56000000000000005</v>
      </c>
      <c r="F49" s="14">
        <v>0.73</v>
      </c>
      <c r="G49" s="14">
        <v>0.41</v>
      </c>
      <c r="H49" s="14">
        <f t="shared" si="2"/>
        <v>0.53800000000000003</v>
      </c>
      <c r="I49" s="69"/>
      <c r="J49" s="67"/>
      <c r="K49" s="77"/>
      <c r="L49" s="65"/>
      <c r="M49" s="22"/>
      <c r="N49" s="84"/>
      <c r="O49" s="87"/>
      <c r="P49" s="69"/>
      <c r="Q49" s="67"/>
      <c r="R49" s="77"/>
      <c r="S49" s="95"/>
    </row>
    <row r="50" spans="1:19" ht="43.5" customHeight="1">
      <c r="A50" s="92"/>
      <c r="B50" s="5" t="s">
        <v>62</v>
      </c>
      <c r="C50" s="14">
        <v>0.56000000000000005</v>
      </c>
      <c r="D50" s="14">
        <v>1.18</v>
      </c>
      <c r="E50" s="14">
        <v>1.28</v>
      </c>
      <c r="F50" s="14">
        <v>1.49</v>
      </c>
      <c r="G50" s="14">
        <v>0.76</v>
      </c>
      <c r="H50" s="14">
        <f t="shared" si="2"/>
        <v>1.0539999999999998</v>
      </c>
      <c r="I50" s="69"/>
      <c r="J50" s="67"/>
      <c r="K50" s="77"/>
      <c r="L50" s="65"/>
      <c r="M50" s="22"/>
      <c r="N50" s="84"/>
      <c r="O50" s="87"/>
      <c r="P50" s="69"/>
      <c r="Q50" s="67"/>
      <c r="R50" s="77"/>
      <c r="S50" s="95"/>
    </row>
    <row r="51" spans="1:19" ht="47.25" customHeight="1">
      <c r="A51" s="92"/>
      <c r="B51" s="5" t="s">
        <v>74</v>
      </c>
      <c r="C51" s="14">
        <v>3.5</v>
      </c>
      <c r="D51" s="14">
        <v>1.1200000000000001</v>
      </c>
      <c r="E51" s="14">
        <v>1.1000000000000001</v>
      </c>
      <c r="F51" s="14">
        <v>2.76</v>
      </c>
      <c r="G51" s="14">
        <v>3.89</v>
      </c>
      <c r="H51" s="14">
        <f t="shared" si="2"/>
        <v>2.4740000000000002</v>
      </c>
      <c r="I51" s="69"/>
      <c r="J51" s="67"/>
      <c r="K51" s="77"/>
      <c r="L51" s="65"/>
      <c r="M51" s="22"/>
      <c r="N51" s="84"/>
      <c r="O51" s="87"/>
      <c r="P51" s="69"/>
      <c r="Q51" s="67"/>
      <c r="R51" s="77"/>
      <c r="S51" s="95"/>
    </row>
    <row r="52" spans="1:19" ht="48" customHeight="1">
      <c r="A52" s="92"/>
      <c r="B52" s="5" t="s">
        <v>75</v>
      </c>
      <c r="C52" s="14">
        <v>1.75</v>
      </c>
      <c r="D52" s="14">
        <v>2.09</v>
      </c>
      <c r="E52" s="14">
        <v>2.41</v>
      </c>
      <c r="F52" s="14">
        <v>1.38</v>
      </c>
      <c r="G52" s="14">
        <v>1.55</v>
      </c>
      <c r="H52" s="14">
        <f t="shared" si="2"/>
        <v>1.8359999999999999</v>
      </c>
      <c r="I52" s="69"/>
      <c r="J52" s="67"/>
      <c r="K52" s="77"/>
      <c r="L52" s="8" t="s">
        <v>89</v>
      </c>
      <c r="M52" s="22"/>
      <c r="N52" s="84"/>
      <c r="O52" s="6">
        <v>0.8</v>
      </c>
      <c r="P52" s="69">
        <f>SUM(O52:O66)</f>
        <v>17</v>
      </c>
      <c r="Q52" s="67">
        <v>1</v>
      </c>
      <c r="R52" s="77">
        <f>(1/P52)*60*60*7.5*0.9</f>
        <v>1429.4117647058822</v>
      </c>
      <c r="S52" s="95">
        <f>R52/7.5</f>
        <v>190.58823529411762</v>
      </c>
    </row>
    <row r="53" spans="1:19" ht="48" customHeight="1">
      <c r="A53" s="92"/>
      <c r="B53" s="5" t="s">
        <v>76</v>
      </c>
      <c r="C53" s="14">
        <v>0.6</v>
      </c>
      <c r="D53" s="14">
        <v>0.72</v>
      </c>
      <c r="E53" s="14">
        <v>0.88</v>
      </c>
      <c r="F53" s="14">
        <v>1.2</v>
      </c>
      <c r="G53" s="14">
        <v>0.56000000000000005</v>
      </c>
      <c r="H53" s="14">
        <f t="shared" si="2"/>
        <v>0.79199999999999993</v>
      </c>
      <c r="I53" s="69"/>
      <c r="J53" s="67"/>
      <c r="K53" s="77"/>
      <c r="L53" s="8" t="s">
        <v>62</v>
      </c>
      <c r="M53" s="22"/>
      <c r="N53" s="84"/>
      <c r="O53" s="6">
        <v>0.8</v>
      </c>
      <c r="P53" s="69"/>
      <c r="Q53" s="67"/>
      <c r="R53" s="77"/>
      <c r="S53" s="95"/>
    </row>
    <row r="54" spans="1:19" ht="54" customHeight="1">
      <c r="A54" s="92"/>
      <c r="B54" s="5" t="s">
        <v>77</v>
      </c>
      <c r="C54" s="14">
        <v>0.7</v>
      </c>
      <c r="D54" s="14">
        <v>1.06</v>
      </c>
      <c r="E54" s="14">
        <v>0.87</v>
      </c>
      <c r="F54" s="14">
        <v>2.4900000000000002</v>
      </c>
      <c r="G54" s="14">
        <v>0.99</v>
      </c>
      <c r="H54" s="14">
        <f t="shared" si="2"/>
        <v>1.222</v>
      </c>
      <c r="I54" s="69"/>
      <c r="J54" s="67"/>
      <c r="K54" s="77"/>
      <c r="L54" s="8" t="s">
        <v>90</v>
      </c>
      <c r="M54" s="22"/>
      <c r="N54" s="84"/>
      <c r="O54" s="6">
        <v>0.8</v>
      </c>
      <c r="P54" s="69"/>
      <c r="Q54" s="67"/>
      <c r="R54" s="77"/>
      <c r="S54" s="95"/>
    </row>
    <row r="55" spans="1:19" ht="51" customHeight="1">
      <c r="A55" s="92"/>
      <c r="B55" s="5" t="s">
        <v>78</v>
      </c>
      <c r="C55" s="14">
        <v>0.41</v>
      </c>
      <c r="D55" s="14">
        <v>1.47</v>
      </c>
      <c r="E55" s="14">
        <v>0.44</v>
      </c>
      <c r="F55" s="14">
        <v>0.23</v>
      </c>
      <c r="G55" s="14">
        <v>0.42</v>
      </c>
      <c r="H55" s="14">
        <f t="shared" si="2"/>
        <v>0.59399999999999997</v>
      </c>
      <c r="I55" s="69"/>
      <c r="J55" s="67"/>
      <c r="K55" s="77"/>
      <c r="L55" s="8" t="s">
        <v>91</v>
      </c>
      <c r="M55" s="22"/>
      <c r="N55" s="84"/>
      <c r="O55" s="25">
        <v>1</v>
      </c>
      <c r="P55" s="69"/>
      <c r="Q55" s="67"/>
      <c r="R55" s="77"/>
      <c r="S55" s="95"/>
    </row>
    <row r="56" spans="1:19" ht="49.5" customHeight="1">
      <c r="A56" s="92"/>
      <c r="B56" s="5" t="s">
        <v>44</v>
      </c>
      <c r="C56" s="14">
        <v>1.82</v>
      </c>
      <c r="D56" s="14">
        <v>1.1499999999999999</v>
      </c>
      <c r="E56" s="14">
        <v>1.3</v>
      </c>
      <c r="F56" s="14">
        <v>2.46</v>
      </c>
      <c r="G56" s="14">
        <v>0.92</v>
      </c>
      <c r="H56" s="14">
        <f t="shared" si="2"/>
        <v>1.5299999999999998</v>
      </c>
      <c r="I56" s="69"/>
      <c r="J56" s="67"/>
      <c r="K56" s="77"/>
      <c r="L56" s="8" t="s">
        <v>92</v>
      </c>
      <c r="M56" s="22"/>
      <c r="N56" s="84"/>
      <c r="O56" s="25">
        <v>0.8</v>
      </c>
      <c r="P56" s="69"/>
      <c r="Q56" s="67"/>
      <c r="R56" s="77"/>
      <c r="S56" s="95"/>
    </row>
    <row r="57" spans="1:19" ht="48.75" customHeight="1">
      <c r="A57" s="92"/>
      <c r="B57" s="5" t="s">
        <v>79</v>
      </c>
      <c r="C57" s="14">
        <v>0.31</v>
      </c>
      <c r="D57" s="14">
        <v>0.9</v>
      </c>
      <c r="E57" s="14">
        <v>0.69</v>
      </c>
      <c r="F57" s="14">
        <v>0.1</v>
      </c>
      <c r="G57" s="14">
        <v>0.69</v>
      </c>
      <c r="H57" s="14">
        <f t="shared" si="2"/>
        <v>0.53800000000000003</v>
      </c>
      <c r="I57" s="69"/>
      <c r="J57" s="67"/>
      <c r="K57" s="77"/>
      <c r="L57" s="8" t="s">
        <v>93</v>
      </c>
      <c r="M57" s="22"/>
      <c r="N57" s="84"/>
      <c r="O57" s="25">
        <v>1</v>
      </c>
      <c r="P57" s="69"/>
      <c r="Q57" s="67"/>
      <c r="R57" s="77"/>
      <c r="S57" s="95"/>
    </row>
    <row r="58" spans="1:19" ht="46.5" customHeight="1">
      <c r="A58" s="92"/>
      <c r="B58" s="5" t="s">
        <v>62</v>
      </c>
      <c r="C58" s="14">
        <v>1.03</v>
      </c>
      <c r="D58" s="14">
        <v>0.95</v>
      </c>
      <c r="E58" s="14">
        <v>1.26</v>
      </c>
      <c r="F58" s="14">
        <v>1.1599999999999999</v>
      </c>
      <c r="G58" s="14">
        <v>1.37</v>
      </c>
      <c r="H58" s="14">
        <f t="shared" si="2"/>
        <v>1.1540000000000001</v>
      </c>
      <c r="I58" s="69"/>
      <c r="J58" s="67"/>
      <c r="K58" s="77"/>
      <c r="L58" s="8" t="s">
        <v>94</v>
      </c>
      <c r="M58" s="22"/>
      <c r="N58" s="84"/>
      <c r="O58" s="25">
        <v>1.4</v>
      </c>
      <c r="P58" s="69"/>
      <c r="Q58" s="67"/>
      <c r="R58" s="77"/>
      <c r="S58" s="95"/>
    </row>
    <row r="59" spans="1:19" ht="48.75" customHeight="1">
      <c r="A59" s="92"/>
      <c r="B59" s="5" t="s">
        <v>80</v>
      </c>
      <c r="C59" s="14">
        <v>5.69</v>
      </c>
      <c r="D59" s="14">
        <v>7.79</v>
      </c>
      <c r="E59" s="14">
        <v>6.75</v>
      </c>
      <c r="F59" s="14">
        <v>5.36</v>
      </c>
      <c r="G59" s="14">
        <v>6.19</v>
      </c>
      <c r="H59" s="14">
        <f t="shared" si="2"/>
        <v>6.3559999999999999</v>
      </c>
      <c r="I59" s="69"/>
      <c r="J59" s="67"/>
      <c r="K59" s="77"/>
      <c r="L59" s="8" t="s">
        <v>62</v>
      </c>
      <c r="M59" s="22"/>
      <c r="N59" s="84"/>
      <c r="O59" s="25">
        <v>0.8</v>
      </c>
      <c r="P59" s="69"/>
      <c r="Q59" s="67"/>
      <c r="R59" s="77"/>
      <c r="S59" s="95"/>
    </row>
    <row r="60" spans="1:19" ht="48.75" customHeight="1">
      <c r="A60" s="92"/>
      <c r="B60" s="5" t="s">
        <v>81</v>
      </c>
      <c r="C60" s="14">
        <v>1.29</v>
      </c>
      <c r="D60" s="14">
        <v>2.12</v>
      </c>
      <c r="E60" s="14">
        <v>1.92</v>
      </c>
      <c r="F60" s="14">
        <v>1.64</v>
      </c>
      <c r="G60" s="14">
        <v>1.42</v>
      </c>
      <c r="H60" s="14">
        <f t="shared" si="2"/>
        <v>1.6780000000000002</v>
      </c>
      <c r="I60" s="69"/>
      <c r="J60" s="67"/>
      <c r="K60" s="77"/>
      <c r="L60" s="8" t="s">
        <v>95</v>
      </c>
      <c r="M60" s="22"/>
      <c r="N60" s="84"/>
      <c r="O60" s="25">
        <v>1.6</v>
      </c>
      <c r="P60" s="69"/>
      <c r="Q60" s="67"/>
      <c r="R60" s="77"/>
      <c r="S60" s="95"/>
    </row>
    <row r="61" spans="1:19" ht="49.5" customHeight="1">
      <c r="A61" s="92"/>
      <c r="B61" s="5" t="s">
        <v>46</v>
      </c>
      <c r="C61" s="14">
        <v>0</v>
      </c>
      <c r="D61" s="14">
        <v>25.97</v>
      </c>
      <c r="E61" s="14">
        <v>7.42</v>
      </c>
      <c r="F61" s="14">
        <v>0.45</v>
      </c>
      <c r="G61" s="14">
        <v>3.06</v>
      </c>
      <c r="H61" s="14">
        <f t="shared" si="2"/>
        <v>7.3800000000000008</v>
      </c>
      <c r="I61" s="69"/>
      <c r="J61" s="67"/>
      <c r="K61" s="77"/>
      <c r="L61" s="8" t="s">
        <v>96</v>
      </c>
      <c r="M61" s="22"/>
      <c r="N61" s="84"/>
      <c r="O61" s="25">
        <v>0.6</v>
      </c>
      <c r="P61" s="69"/>
      <c r="Q61" s="67"/>
      <c r="R61" s="77"/>
      <c r="S61" s="95"/>
    </row>
    <row r="62" spans="1:19" ht="50.25" customHeight="1">
      <c r="A62" s="92"/>
      <c r="B62" s="88"/>
      <c r="C62" s="89"/>
      <c r="D62" s="89"/>
      <c r="E62" s="89"/>
      <c r="F62" s="89"/>
      <c r="G62" s="89"/>
      <c r="H62" s="89"/>
      <c r="I62" s="69"/>
      <c r="J62" s="69"/>
      <c r="K62" s="69"/>
      <c r="L62" s="8" t="s">
        <v>97</v>
      </c>
      <c r="M62" s="22"/>
      <c r="N62" s="84"/>
      <c r="O62" s="25">
        <v>0.6</v>
      </c>
      <c r="P62" s="69"/>
      <c r="Q62" s="67"/>
      <c r="R62" s="77"/>
      <c r="S62" s="95"/>
    </row>
    <row r="63" spans="1:19" ht="48.75" customHeight="1">
      <c r="A63" s="92"/>
      <c r="B63" s="89"/>
      <c r="C63" s="89"/>
      <c r="D63" s="89"/>
      <c r="E63" s="89"/>
      <c r="F63" s="89"/>
      <c r="G63" s="89"/>
      <c r="H63" s="89"/>
      <c r="I63" s="69"/>
      <c r="J63" s="69"/>
      <c r="K63" s="69"/>
      <c r="L63" s="8" t="s">
        <v>62</v>
      </c>
      <c r="M63" s="22"/>
      <c r="N63" s="84"/>
      <c r="O63" s="25">
        <v>1</v>
      </c>
      <c r="P63" s="69"/>
      <c r="Q63" s="67"/>
      <c r="R63" s="77"/>
      <c r="S63" s="95"/>
    </row>
    <row r="64" spans="1:19" ht="46.5" customHeight="1">
      <c r="A64" s="92"/>
      <c r="B64" s="89"/>
      <c r="C64" s="89"/>
      <c r="D64" s="89"/>
      <c r="E64" s="89"/>
      <c r="F64" s="89"/>
      <c r="G64" s="89"/>
      <c r="H64" s="89"/>
      <c r="I64" s="69"/>
      <c r="J64" s="69"/>
      <c r="K64" s="69"/>
      <c r="L64" s="8" t="s">
        <v>98</v>
      </c>
      <c r="M64" s="22"/>
      <c r="N64" s="84"/>
      <c r="O64" s="25">
        <v>4.4000000000000004</v>
      </c>
      <c r="P64" s="69"/>
      <c r="Q64" s="67"/>
      <c r="R64" s="77"/>
      <c r="S64" s="95"/>
    </row>
    <row r="65" spans="1:19" ht="46.5" customHeight="1">
      <c r="A65" s="92"/>
      <c r="B65" s="89"/>
      <c r="C65" s="89"/>
      <c r="D65" s="89"/>
      <c r="E65" s="89"/>
      <c r="F65" s="89"/>
      <c r="G65" s="89"/>
      <c r="H65" s="89"/>
      <c r="I65" s="69"/>
      <c r="J65" s="69"/>
      <c r="K65" s="69"/>
      <c r="L65" s="8" t="s">
        <v>99</v>
      </c>
      <c r="M65" s="22"/>
      <c r="N65" s="84"/>
      <c r="O65" s="25">
        <v>0.6</v>
      </c>
      <c r="P65" s="69"/>
      <c r="Q65" s="67"/>
      <c r="R65" s="77"/>
      <c r="S65" s="95"/>
    </row>
    <row r="66" spans="1:19" ht="49.5" customHeight="1" thickBot="1">
      <c r="A66" s="109"/>
      <c r="B66" s="122"/>
      <c r="C66" s="122"/>
      <c r="D66" s="122"/>
      <c r="E66" s="122"/>
      <c r="F66" s="122"/>
      <c r="G66" s="122"/>
      <c r="H66" s="122"/>
      <c r="I66" s="76"/>
      <c r="J66" s="76"/>
      <c r="K66" s="76"/>
      <c r="L66" s="123" t="s">
        <v>100</v>
      </c>
      <c r="M66" s="24"/>
      <c r="N66" s="114"/>
      <c r="O66" s="31">
        <v>0.8</v>
      </c>
      <c r="P66" s="76"/>
      <c r="Q66" s="68"/>
      <c r="R66" s="78"/>
      <c r="S66" s="124"/>
    </row>
    <row r="67" spans="1:19" ht="49.5" customHeight="1">
      <c r="A67" s="116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8"/>
    </row>
    <row r="68" spans="1:19" ht="49.5" customHeight="1" thickBot="1">
      <c r="A68" s="125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7"/>
    </row>
    <row r="69" spans="1:19" ht="46.5" customHeight="1">
      <c r="A69" s="130" t="s">
        <v>59</v>
      </c>
      <c r="B69" s="9" t="s">
        <v>52</v>
      </c>
      <c r="C69" s="18">
        <v>2.2400000000000002</v>
      </c>
      <c r="D69" s="18">
        <v>2</v>
      </c>
      <c r="E69" s="18">
        <v>1.5</v>
      </c>
      <c r="F69" s="18">
        <v>2.98</v>
      </c>
      <c r="G69" s="18">
        <v>3.55</v>
      </c>
      <c r="H69" s="18">
        <f t="shared" ref="H69:H75" si="3">AVERAGE(C69:G69)</f>
        <v>2.4539999999999997</v>
      </c>
      <c r="I69" s="102">
        <f>SUM(H69:H75)</f>
        <v>32.368000000000002</v>
      </c>
      <c r="J69" s="103">
        <v>1</v>
      </c>
      <c r="K69" s="104">
        <f>(1/I69)*60*60*7.5*0.9</f>
        <v>750.74147305981217</v>
      </c>
      <c r="L69" s="9" t="s">
        <v>52</v>
      </c>
      <c r="M69" s="131"/>
      <c r="N69" s="132"/>
      <c r="O69" s="133">
        <v>1.6</v>
      </c>
      <c r="P69" s="102">
        <f>SUM(O69:O75)</f>
        <v>18.97</v>
      </c>
      <c r="Q69" s="103">
        <v>1</v>
      </c>
      <c r="R69" s="104">
        <f>(1/P69)*60*60*7.5*0.9</f>
        <v>1280.9699525566687</v>
      </c>
      <c r="S69" s="134">
        <f>R69/7.5</f>
        <v>170.7959936742225</v>
      </c>
    </row>
    <row r="70" spans="1:19" ht="51.75" customHeight="1">
      <c r="A70" s="96"/>
      <c r="B70" s="1" t="s">
        <v>53</v>
      </c>
      <c r="C70" s="14">
        <v>2.13</v>
      </c>
      <c r="D70" s="14">
        <v>1.84</v>
      </c>
      <c r="E70" s="14">
        <v>0.86</v>
      </c>
      <c r="F70" s="14">
        <v>0</v>
      </c>
      <c r="G70" s="14">
        <v>0.86</v>
      </c>
      <c r="H70" s="14">
        <f t="shared" si="3"/>
        <v>1.1380000000000001</v>
      </c>
      <c r="I70" s="69"/>
      <c r="J70" s="67"/>
      <c r="K70" s="77"/>
      <c r="L70" s="1" t="s">
        <v>53</v>
      </c>
      <c r="M70" s="32"/>
      <c r="N70" s="90"/>
      <c r="O70" s="33">
        <v>1.1399999999999999</v>
      </c>
      <c r="P70" s="69"/>
      <c r="Q70" s="67"/>
      <c r="R70" s="77"/>
      <c r="S70" s="97"/>
    </row>
    <row r="71" spans="1:19" ht="45" customHeight="1">
      <c r="A71" s="96"/>
      <c r="B71" s="1" t="s">
        <v>54</v>
      </c>
      <c r="C71" s="14">
        <v>8.3800000000000008</v>
      </c>
      <c r="D71" s="14">
        <v>9.51</v>
      </c>
      <c r="E71" s="14">
        <v>6.3</v>
      </c>
      <c r="F71" s="14">
        <v>10.76</v>
      </c>
      <c r="G71" s="14">
        <v>6.93</v>
      </c>
      <c r="H71" s="14">
        <f t="shared" si="3"/>
        <v>8.3760000000000012</v>
      </c>
      <c r="I71" s="69"/>
      <c r="J71" s="67"/>
      <c r="K71" s="77"/>
      <c r="L71" s="4" t="s">
        <v>60</v>
      </c>
      <c r="M71" s="32"/>
      <c r="N71" s="90"/>
      <c r="O71" s="33">
        <v>5.25</v>
      </c>
      <c r="P71" s="69"/>
      <c r="Q71" s="67"/>
      <c r="R71" s="77"/>
      <c r="S71" s="97"/>
    </row>
    <row r="72" spans="1:19" ht="41.25" customHeight="1">
      <c r="A72" s="96"/>
      <c r="B72" s="1" t="s">
        <v>55</v>
      </c>
      <c r="C72" s="14">
        <v>3.72</v>
      </c>
      <c r="D72" s="14">
        <v>5.05</v>
      </c>
      <c r="E72" s="14">
        <v>4.3099999999999996</v>
      </c>
      <c r="F72" s="14">
        <v>4.63</v>
      </c>
      <c r="G72" s="14">
        <v>4.5999999999999996</v>
      </c>
      <c r="H72" s="14">
        <f t="shared" si="3"/>
        <v>4.4619999999999989</v>
      </c>
      <c r="I72" s="69"/>
      <c r="J72" s="67"/>
      <c r="K72" s="77"/>
      <c r="L72" s="1" t="s">
        <v>55</v>
      </c>
      <c r="M72" s="32"/>
      <c r="N72" s="90"/>
      <c r="O72" s="33">
        <v>2.23</v>
      </c>
      <c r="P72" s="69"/>
      <c r="Q72" s="67"/>
      <c r="R72" s="77"/>
      <c r="S72" s="97"/>
    </row>
    <row r="73" spans="1:19" ht="47.25" customHeight="1">
      <c r="A73" s="96"/>
      <c r="B73" s="1" t="s">
        <v>56</v>
      </c>
      <c r="C73" s="14">
        <v>4.38</v>
      </c>
      <c r="D73" s="14">
        <v>5.09</v>
      </c>
      <c r="E73" s="14">
        <v>5.07</v>
      </c>
      <c r="F73" s="14">
        <v>5.66</v>
      </c>
      <c r="G73" s="14">
        <v>5.35</v>
      </c>
      <c r="H73" s="14">
        <f t="shared" si="3"/>
        <v>5.1099999999999994</v>
      </c>
      <c r="I73" s="69"/>
      <c r="J73" s="67"/>
      <c r="K73" s="77"/>
      <c r="L73" s="1" t="s">
        <v>56</v>
      </c>
      <c r="M73" s="32"/>
      <c r="N73" s="90"/>
      <c r="O73" s="33">
        <v>2.5499999999999998</v>
      </c>
      <c r="P73" s="69"/>
      <c r="Q73" s="67"/>
      <c r="R73" s="77"/>
      <c r="S73" s="97"/>
    </row>
    <row r="74" spans="1:19" ht="51.75" customHeight="1">
      <c r="A74" s="96"/>
      <c r="B74" s="1" t="s">
        <v>57</v>
      </c>
      <c r="C74" s="14">
        <v>5.15</v>
      </c>
      <c r="D74" s="14">
        <v>5.07</v>
      </c>
      <c r="E74" s="14">
        <v>4.8600000000000003</v>
      </c>
      <c r="F74" s="14">
        <v>4.08</v>
      </c>
      <c r="G74" s="14">
        <v>4.3099999999999996</v>
      </c>
      <c r="H74" s="14">
        <f t="shared" si="3"/>
        <v>4.6940000000000008</v>
      </c>
      <c r="I74" s="69"/>
      <c r="J74" s="67"/>
      <c r="K74" s="77"/>
      <c r="L74" s="1" t="s">
        <v>57</v>
      </c>
      <c r="M74" s="32"/>
      <c r="N74" s="90"/>
      <c r="O74" s="33">
        <v>3</v>
      </c>
      <c r="P74" s="69"/>
      <c r="Q74" s="67"/>
      <c r="R74" s="77"/>
      <c r="S74" s="97"/>
    </row>
    <row r="75" spans="1:19" ht="48.75" customHeight="1">
      <c r="A75" s="96"/>
      <c r="B75" s="1" t="s">
        <v>58</v>
      </c>
      <c r="C75" s="14">
        <v>5.7</v>
      </c>
      <c r="D75" s="14">
        <v>5.56</v>
      </c>
      <c r="E75" s="14">
        <v>5.07</v>
      </c>
      <c r="F75" s="14">
        <v>7.41</v>
      </c>
      <c r="G75" s="14">
        <v>6.93</v>
      </c>
      <c r="H75" s="14">
        <f t="shared" si="3"/>
        <v>6.1339999999999995</v>
      </c>
      <c r="I75" s="69"/>
      <c r="J75" s="67"/>
      <c r="K75" s="77"/>
      <c r="L75" s="1" t="s">
        <v>58</v>
      </c>
      <c r="M75" s="32"/>
      <c r="N75" s="90"/>
      <c r="O75" s="33">
        <v>3.2</v>
      </c>
      <c r="P75" s="69"/>
      <c r="Q75" s="67"/>
      <c r="R75" s="77"/>
      <c r="S75" s="97"/>
    </row>
    <row r="76" spans="1:19" ht="171.75" customHeight="1">
      <c r="A76" s="96"/>
      <c r="B76" s="88"/>
      <c r="C76" s="88"/>
      <c r="D76" s="88"/>
      <c r="E76" s="88"/>
      <c r="F76" s="88"/>
      <c r="G76" s="88"/>
      <c r="H76" s="88"/>
      <c r="I76" s="69"/>
      <c r="J76" s="67"/>
      <c r="K76" s="77"/>
      <c r="L76" s="88"/>
      <c r="M76" s="32"/>
      <c r="N76" s="90"/>
      <c r="O76" s="91"/>
      <c r="P76" s="69"/>
      <c r="Q76" s="67"/>
      <c r="R76" s="77"/>
      <c r="S76" s="97"/>
    </row>
    <row r="77" spans="1:19" ht="58.5" customHeight="1" thickBot="1">
      <c r="A77" s="135"/>
      <c r="B77" s="136"/>
      <c r="C77" s="136"/>
      <c r="D77" s="136"/>
      <c r="E77" s="136"/>
      <c r="F77" s="136"/>
      <c r="G77" s="136"/>
      <c r="H77" s="136"/>
      <c r="I77" s="76"/>
      <c r="J77" s="68"/>
      <c r="K77" s="78"/>
      <c r="L77" s="136"/>
      <c r="M77" s="137"/>
      <c r="N77" s="138"/>
      <c r="O77" s="139"/>
      <c r="P77" s="76"/>
      <c r="Q77" s="68"/>
      <c r="R77" s="78"/>
      <c r="S77" s="140"/>
    </row>
    <row r="78" spans="1:19" ht="58.5" customHeight="1" thickBot="1">
      <c r="A78" s="128" t="s">
        <v>11</v>
      </c>
      <c r="B78" s="64"/>
      <c r="C78" s="56">
        <f t="shared" ref="C78:H78" si="4">SUM(C69:C75,C48:C61,C35:C48,C11:C33,C3:C7)</f>
        <v>167.74000000000004</v>
      </c>
      <c r="D78" s="56">
        <f t="shared" si="4"/>
        <v>192.26900000000001</v>
      </c>
      <c r="E78" s="56">
        <f t="shared" si="4"/>
        <v>164.81000000000003</v>
      </c>
      <c r="F78" s="56">
        <f t="shared" si="4"/>
        <v>155.49</v>
      </c>
      <c r="G78" s="56">
        <f t="shared" si="4"/>
        <v>133.80999999999997</v>
      </c>
      <c r="H78" s="56">
        <f t="shared" si="4"/>
        <v>172.81075000000001</v>
      </c>
      <c r="I78" s="57">
        <f>I69+I35+I11+I3</f>
        <v>172.02074999999999</v>
      </c>
      <c r="J78" s="58">
        <f>SUM(J3:J77)</f>
        <v>4</v>
      </c>
      <c r="K78" s="59"/>
      <c r="L78" s="59"/>
      <c r="M78" s="59"/>
      <c r="N78" s="59"/>
      <c r="O78" s="57">
        <f>SUM(O69:O77,O69:O75,O52:O66,O35:O40,O11:O16,O3:O8)</f>
        <v>107.27999999999997</v>
      </c>
      <c r="P78" s="57">
        <f>P69+P52+P35+P11+P3</f>
        <v>88.31</v>
      </c>
      <c r="Q78" s="58">
        <v>5</v>
      </c>
      <c r="R78" s="59"/>
      <c r="S78" s="129"/>
    </row>
    <row r="79" spans="1:19" ht="152.25" customHeight="1" thickBot="1">
      <c r="D79" s="34"/>
      <c r="I79" s="55">
        <f>MAX(I69,I35,I11,I3)</f>
        <v>49.934749999999994</v>
      </c>
      <c r="P79" s="55">
        <f>MAX(P3:P77)</f>
        <v>20</v>
      </c>
    </row>
    <row r="80" spans="1:19" ht="58.5" customHeight="1" thickBot="1">
      <c r="A80" s="141" t="s">
        <v>12</v>
      </c>
      <c r="B80" s="142"/>
      <c r="C80" s="143"/>
      <c r="D80" s="143"/>
      <c r="E80" s="143"/>
      <c r="F80" s="143"/>
      <c r="G80" s="143"/>
      <c r="H80" s="144"/>
      <c r="I80" s="36">
        <f>(1/I79)*60*60*7.5</f>
        <v>540.70562083518996</v>
      </c>
      <c r="J80" s="81" t="s">
        <v>13</v>
      </c>
      <c r="K80" s="82">
        <f>I80/J78/7.83</f>
        <v>17.263908711212963</v>
      </c>
      <c r="L80" s="34"/>
      <c r="M80" s="147" t="s">
        <v>12</v>
      </c>
      <c r="N80" s="148"/>
      <c r="O80" s="149"/>
      <c r="P80" s="36">
        <f>(1/P79)*60*60*7.5</f>
        <v>1350</v>
      </c>
      <c r="Q80" s="81" t="s">
        <v>13</v>
      </c>
      <c r="R80" s="82">
        <f>P80/Q78/7.83</f>
        <v>34.482758620689658</v>
      </c>
    </row>
    <row r="81" spans="1:19" ht="58.5" customHeight="1" thickBot="1">
      <c r="A81" s="145" t="s">
        <v>14</v>
      </c>
      <c r="B81" s="98"/>
      <c r="C81" s="98"/>
      <c r="D81" s="98"/>
      <c r="E81" s="98"/>
      <c r="F81" s="98"/>
      <c r="G81" s="98"/>
      <c r="H81" s="146"/>
      <c r="I81" s="37">
        <f>I80*0.9</f>
        <v>486.63505875167095</v>
      </c>
      <c r="L81" s="34"/>
      <c r="M81" s="150" t="s">
        <v>14</v>
      </c>
      <c r="N81" s="151"/>
      <c r="O81" s="146"/>
      <c r="P81" s="37">
        <f>P80*0.9</f>
        <v>1215</v>
      </c>
    </row>
    <row r="82" spans="1:19" ht="58.5" customHeight="1">
      <c r="I82" s="38"/>
      <c r="P82" s="38"/>
    </row>
    <row r="83" spans="1:19" ht="58.5" customHeight="1" thickBot="1">
      <c r="D83" s="39"/>
    </row>
    <row r="84" spans="1:19" ht="93" customHeight="1" thickBot="1">
      <c r="A84" s="152" t="s">
        <v>2</v>
      </c>
      <c r="B84" s="40"/>
      <c r="C84" s="40"/>
      <c r="D84" s="153"/>
      <c r="E84" s="40"/>
      <c r="F84" s="40"/>
      <c r="G84" s="40"/>
      <c r="H84" s="40"/>
      <c r="I84" s="40" t="s">
        <v>15</v>
      </c>
      <c r="J84" s="40" t="s">
        <v>16</v>
      </c>
      <c r="K84" s="41" t="s">
        <v>17</v>
      </c>
    </row>
    <row r="85" spans="1:19" ht="92.25" customHeight="1">
      <c r="A85" s="154" t="str">
        <f>A3</f>
        <v>SHUTTER SUB ASSY.</v>
      </c>
      <c r="B85" s="42"/>
      <c r="C85" s="43"/>
      <c r="D85" s="43"/>
      <c r="E85" s="43"/>
      <c r="F85" s="43"/>
      <c r="G85" s="43"/>
      <c r="H85" s="43"/>
      <c r="I85" s="60">
        <f>I3</f>
        <v>40.782000000000004</v>
      </c>
      <c r="J85" s="44">
        <f>P3</f>
        <v>15.84</v>
      </c>
      <c r="K85" s="45">
        <v>20</v>
      </c>
    </row>
    <row r="86" spans="1:19" ht="108" customHeight="1">
      <c r="A86" s="155" t="str">
        <f>A11</f>
        <v>Stator Greasing and Loading Station</v>
      </c>
      <c r="B86" s="46"/>
      <c r="C86" s="47"/>
      <c r="D86" s="47"/>
      <c r="E86" s="47"/>
      <c r="F86" s="47"/>
      <c r="G86" s="47"/>
      <c r="H86" s="47"/>
      <c r="I86" s="61">
        <f>I11</f>
        <v>49.934749999999994</v>
      </c>
      <c r="J86" s="48">
        <f>P11</f>
        <v>16.5</v>
      </c>
      <c r="K86" s="49">
        <f>+K85</f>
        <v>20</v>
      </c>
    </row>
    <row r="87" spans="1:19" ht="96" customHeight="1">
      <c r="A87" s="155" t="str">
        <f>A11</f>
        <v>Stator Greasing and Loading Station</v>
      </c>
      <c r="B87" s="46"/>
      <c r="C87" s="47"/>
      <c r="D87" s="47"/>
      <c r="E87" s="47"/>
      <c r="F87" s="47"/>
      <c r="G87" s="47"/>
      <c r="H87" s="47"/>
      <c r="I87" s="61">
        <f>I35</f>
        <v>48.936</v>
      </c>
      <c r="J87" s="48">
        <f>P35</f>
        <v>20</v>
      </c>
      <c r="K87" s="49">
        <v>20</v>
      </c>
    </row>
    <row r="88" spans="1:19" ht="112.5" customHeight="1">
      <c r="A88" s="155" t="str">
        <f>A35</f>
        <v>Torsion and Dowel Pin Insertion</v>
      </c>
      <c r="B88" s="46"/>
      <c r="C88" s="47"/>
      <c r="D88" s="47"/>
      <c r="E88" s="47"/>
      <c r="F88" s="47"/>
      <c r="G88" s="47"/>
      <c r="H88" s="47"/>
      <c r="I88" s="61">
        <f>I35</f>
        <v>48.936</v>
      </c>
      <c r="J88" s="48">
        <f>P52</f>
        <v>17</v>
      </c>
      <c r="K88" s="49">
        <f t="shared" ref="K88:K89" si="5">+K87</f>
        <v>20</v>
      </c>
    </row>
    <row r="89" spans="1:19" ht="76.5" customHeight="1" thickBot="1">
      <c r="A89" s="156" t="str">
        <f>A69</f>
        <v>Final Inspection</v>
      </c>
      <c r="B89" s="50"/>
      <c r="C89" s="51"/>
      <c r="D89" s="51"/>
      <c r="E89" s="51"/>
      <c r="F89" s="51"/>
      <c r="G89" s="51"/>
      <c r="H89" s="51"/>
      <c r="I89" s="62">
        <f>I69</f>
        <v>32.368000000000002</v>
      </c>
      <c r="J89" s="52">
        <f>P69</f>
        <v>18.97</v>
      </c>
      <c r="K89" s="53">
        <f t="shared" si="5"/>
        <v>20</v>
      </c>
    </row>
    <row r="90" spans="1:19" ht="48" customHeight="1"/>
    <row r="91" spans="1:19" ht="48" customHeight="1"/>
    <row r="92" spans="1:19" ht="48" customHeight="1"/>
    <row r="93" spans="1:19" ht="48" customHeight="1" thickBot="1"/>
    <row r="94" spans="1:19" ht="48" customHeight="1" thickBot="1">
      <c r="A94" s="34"/>
      <c r="B94" s="79" t="s">
        <v>107</v>
      </c>
      <c r="C94" s="34"/>
      <c r="D94" s="34"/>
      <c r="E94" s="34"/>
      <c r="F94" s="34"/>
      <c r="G94" s="34"/>
      <c r="H94" s="34"/>
      <c r="I94" s="79" t="s">
        <v>110</v>
      </c>
      <c r="J94" s="34"/>
      <c r="K94" s="34"/>
      <c r="L94" s="79" t="s">
        <v>112</v>
      </c>
      <c r="M94" s="34"/>
      <c r="N94" s="34"/>
      <c r="O94" s="34"/>
      <c r="P94" s="34"/>
      <c r="Q94" s="34"/>
      <c r="R94" s="34"/>
      <c r="S94" s="34"/>
    </row>
    <row r="95" spans="1:19" ht="48" customHeight="1">
      <c r="A95" s="34"/>
      <c r="B95" s="80" t="s">
        <v>108</v>
      </c>
      <c r="C95" s="34"/>
      <c r="D95" s="34"/>
      <c r="E95" s="34"/>
      <c r="F95" s="34"/>
      <c r="G95" s="34"/>
      <c r="H95" s="34"/>
      <c r="I95" s="80" t="s">
        <v>111</v>
      </c>
      <c r="J95" s="34"/>
      <c r="K95" s="34"/>
      <c r="L95" s="80" t="s">
        <v>113</v>
      </c>
      <c r="M95" s="34"/>
      <c r="N95" s="34"/>
      <c r="O95" s="34"/>
      <c r="P95" s="34"/>
      <c r="Q95" s="34"/>
      <c r="R95" s="34"/>
      <c r="S95" s="34"/>
    </row>
    <row r="96" spans="1:19" s="35" customFormat="1" ht="77.25" customHeight="1">
      <c r="A96" s="34"/>
      <c r="B96" s="80" t="s">
        <v>109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s="35" customFormat="1" ht="52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s="35" customFormat="1" ht="52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s="35" customFormat="1" ht="52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s="35" customFormat="1" ht="52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s="35" customFormat="1" ht="52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s="35" customFormat="1" ht="52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s="35" customFormat="1" ht="52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s="35" customFormat="1" ht="52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s="35" customFormat="1" ht="52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s="54" customFormat="1" ht="3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s="54" customFormat="1" ht="51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s="54" customFormat="1" ht="50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s="54" customFormat="1" ht="56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s="54" customFormat="1" ht="56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s="54" customFormat="1" ht="3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s="54" customFormat="1" ht="53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s="54" customFormat="1" ht="3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s="54" customFormat="1" ht="51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s="54" customFormat="1" ht="3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s="54" customFormat="1" ht="48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s="54" customFormat="1" ht="3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s="54" customFormat="1" ht="48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s="54" customFormat="1" ht="57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s="54" customFormat="1" ht="48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s="54" customFormat="1" ht="51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s="54" customFormat="1" ht="48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s="54" customFormat="1" ht="58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s="54" customFormat="1" ht="57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s="54" customFormat="1" ht="3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s="54" customFormat="1" ht="3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30" customHeight="1"/>
    <row r="128" spans="1:19" ht="58.5" customHeight="1"/>
    <row r="129" ht="30" customHeight="1"/>
    <row r="130" ht="56.25" customHeight="1"/>
    <row r="131" ht="30" customHeight="1"/>
    <row r="132" ht="30" customHeight="1"/>
    <row r="133" ht="30" customHeight="1"/>
    <row r="134" ht="54" customHeight="1"/>
    <row r="135" ht="30" customHeight="1"/>
  </sheetData>
  <mergeCells count="66">
    <mergeCell ref="S69:S77"/>
    <mergeCell ref="O41:O51"/>
    <mergeCell ref="P52:P66"/>
    <mergeCell ref="Q52:Q66"/>
    <mergeCell ref="R35:R51"/>
    <mergeCell ref="R52:R66"/>
    <mergeCell ref="S35:S51"/>
    <mergeCell ref="S52:S66"/>
    <mergeCell ref="A67:S68"/>
    <mergeCell ref="L41:L51"/>
    <mergeCell ref="Q35:Q51"/>
    <mergeCell ref="P35:P51"/>
    <mergeCell ref="K35:K61"/>
    <mergeCell ref="K62:K66"/>
    <mergeCell ref="I69:I77"/>
    <mergeCell ref="J69:J77"/>
    <mergeCell ref="K9:K10"/>
    <mergeCell ref="J3:J8"/>
    <mergeCell ref="K3:K8"/>
    <mergeCell ref="R9:R10"/>
    <mergeCell ref="S9:S10"/>
    <mergeCell ref="P3:P8"/>
    <mergeCell ref="Q3:Q8"/>
    <mergeCell ref="R3:R8"/>
    <mergeCell ref="S3:S8"/>
    <mergeCell ref="Q9:Q10"/>
    <mergeCell ref="L9:L10"/>
    <mergeCell ref="N9:N10"/>
    <mergeCell ref="N3:N8"/>
    <mergeCell ref="O9:O10"/>
    <mergeCell ref="P9:P10"/>
    <mergeCell ref="A3:A10"/>
    <mergeCell ref="B8:B10"/>
    <mergeCell ref="A35:A66"/>
    <mergeCell ref="I35:I61"/>
    <mergeCell ref="J35:J61"/>
    <mergeCell ref="B62:H66"/>
    <mergeCell ref="I62:I66"/>
    <mergeCell ref="J62:J66"/>
    <mergeCell ref="I3:I8"/>
    <mergeCell ref="I9:I10"/>
    <mergeCell ref="R69:R77"/>
    <mergeCell ref="L76:L77"/>
    <mergeCell ref="O76:O77"/>
    <mergeCell ref="N35:N66"/>
    <mergeCell ref="A1:S1"/>
    <mergeCell ref="C2:G2"/>
    <mergeCell ref="C8:H10"/>
    <mergeCell ref="J9:J10"/>
    <mergeCell ref="A11:A34"/>
    <mergeCell ref="P11:P34"/>
    <mergeCell ref="Q11:Q34"/>
    <mergeCell ref="R11:R34"/>
    <mergeCell ref="S11:S34"/>
    <mergeCell ref="I11:I34"/>
    <mergeCell ref="J11:J34"/>
    <mergeCell ref="K11:K34"/>
    <mergeCell ref="N11:N34"/>
    <mergeCell ref="M81:N81"/>
    <mergeCell ref="M80:N80"/>
    <mergeCell ref="A69:A77"/>
    <mergeCell ref="Q69:Q77"/>
    <mergeCell ref="K69:K77"/>
    <mergeCell ref="P69:P77"/>
    <mergeCell ref="N69:N77"/>
    <mergeCell ref="B76:H77"/>
  </mergeCells>
  <conditionalFormatting sqref="I85:I89">
    <cfRule type="cellIs" dxfId="0" priority="1" operator="greaterThan">
      <formula>$K$85</formula>
    </cfRule>
  </conditionalFormatting>
  <pageMargins left="0.2" right="0.2" top="0.1" bottom="0.1" header="0" footer="0"/>
  <pageSetup paperSize="9" scale="28" orientation="landscape" r:id="rId1"/>
  <rowBreaks count="3" manualBreakCount="3">
    <brk id="34" max="18" man="1"/>
    <brk id="68" max="18" man="1"/>
    <brk id="97" max="18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action</vt:lpstr>
      <vt:lpstr>action!Print_Area</vt:lpstr>
      <vt:lpstr>action!Print_Titles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1003_nikhilb</dc:creator>
  <cp:lastModifiedBy>sumit.joshi</cp:lastModifiedBy>
  <cp:lastPrinted>2019-06-27T10:42:12Z</cp:lastPrinted>
  <dcterms:created xsi:type="dcterms:W3CDTF">2016-02-06T06:50:49Z</dcterms:created>
  <dcterms:modified xsi:type="dcterms:W3CDTF">2019-06-27T10:42:15Z</dcterms:modified>
</cp:coreProperties>
</file>