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29" i="1" l="1"/>
  <c r="N130" i="1"/>
  <c r="N129" i="1"/>
  <c r="M27" i="1"/>
  <c r="M26" i="1"/>
  <c r="K144" i="1"/>
  <c r="K149" i="1"/>
  <c r="K154" i="1"/>
  <c r="K159" i="1"/>
  <c r="K164" i="1"/>
  <c r="K169" i="1"/>
  <c r="K174" i="1"/>
  <c r="K179" i="1"/>
  <c r="K184" i="1"/>
  <c r="K189" i="1"/>
  <c r="K194" i="1"/>
  <c r="K199" i="1"/>
  <c r="K204" i="1"/>
  <c r="K209" i="1"/>
  <c r="K214" i="1"/>
  <c r="K139" i="1"/>
  <c r="K44" i="1"/>
  <c r="K49" i="1"/>
  <c r="K54" i="1"/>
  <c r="K59" i="1"/>
  <c r="K64" i="1"/>
  <c r="K69" i="1"/>
  <c r="K74" i="1"/>
  <c r="K79" i="1"/>
  <c r="K84" i="1"/>
  <c r="K89" i="1"/>
  <c r="K94" i="1"/>
  <c r="K99" i="1"/>
  <c r="K104" i="1"/>
  <c r="K109" i="1"/>
  <c r="K114" i="1"/>
  <c r="K39" i="1"/>
  <c r="N29" i="1"/>
  <c r="M29" i="1"/>
  <c r="L29" i="1"/>
  <c r="J29" i="1"/>
  <c r="J24" i="1"/>
  <c r="F29" i="1"/>
  <c r="L16" i="1"/>
  <c r="K16" i="1"/>
  <c r="J16" i="1"/>
  <c r="E16" i="1"/>
  <c r="H16" i="1"/>
  <c r="G129" i="1" l="1"/>
  <c r="L129" i="1"/>
  <c r="P123" i="1" l="1"/>
  <c r="P124" i="1" s="1"/>
</calcChain>
</file>

<file path=xl/sharedStrings.xml><?xml version="1.0" encoding="utf-8"?>
<sst xmlns="http://schemas.openxmlformats.org/spreadsheetml/2006/main" count="224" uniqueCount="134">
  <si>
    <t>Lab 8 - Violating Bell's Inequality</t>
  </si>
  <si>
    <t>Operating current at 38 mA</t>
  </si>
  <si>
    <t>Quick visibility scan</t>
  </si>
  <si>
    <t>45/45</t>
  </si>
  <si>
    <t>209/10</t>
  </si>
  <si>
    <t>Time = 10s</t>
  </si>
  <si>
    <t>253/10s</t>
  </si>
  <si>
    <t>242/10s</t>
  </si>
  <si>
    <t>224/10s</t>
  </si>
  <si>
    <t>215/10s</t>
  </si>
  <si>
    <t>238/10s</t>
  </si>
  <si>
    <t>18/10s</t>
  </si>
  <si>
    <t>27/10s</t>
  </si>
  <si>
    <t>22/10s</t>
  </si>
  <si>
    <t>31/10s</t>
  </si>
  <si>
    <t>26/10s</t>
  </si>
  <si>
    <t>(-)1*45 / 45</t>
  </si>
  <si>
    <t>Psi-minus state</t>
  </si>
  <si>
    <t>(-)45/45</t>
  </si>
  <si>
    <t>Successfully minimised</t>
  </si>
  <si>
    <t>Measuring visibility again</t>
  </si>
  <si>
    <t>15/10s</t>
  </si>
  <si>
    <t>25/10s</t>
  </si>
  <si>
    <t>21/10s</t>
  </si>
  <si>
    <t>243/10s</t>
  </si>
  <si>
    <t>223/10s</t>
  </si>
  <si>
    <t>206/10s</t>
  </si>
  <si>
    <t>216/10s</t>
  </si>
  <si>
    <t>221/10s</t>
  </si>
  <si>
    <t>Now doing Bell's measurement for Psi-plus</t>
  </si>
  <si>
    <t>Psi-plus state</t>
  </si>
  <si>
    <t>Alpha (arm 1)</t>
  </si>
  <si>
    <t>Beta (arm 2)</t>
  </si>
  <si>
    <t xml:space="preserve">Coincidence Count </t>
  </si>
  <si>
    <t>137/10s</t>
  </si>
  <si>
    <t>136/10s</t>
  </si>
  <si>
    <t>128/10s</t>
  </si>
  <si>
    <t>113/10s</t>
  </si>
  <si>
    <t>115/10s</t>
  </si>
  <si>
    <t>12/10s</t>
  </si>
  <si>
    <t>11/10s</t>
  </si>
  <si>
    <t>24/10s</t>
  </si>
  <si>
    <t>125/10s</t>
  </si>
  <si>
    <t>107/10s</t>
  </si>
  <si>
    <t>106/10s</t>
  </si>
  <si>
    <t>121/10s</t>
  </si>
  <si>
    <t>257/10s</t>
  </si>
  <si>
    <t>231/10s</t>
  </si>
  <si>
    <t>256/10s</t>
  </si>
  <si>
    <t>214/10s</t>
  </si>
  <si>
    <t>45/10s</t>
  </si>
  <si>
    <t>33/10s</t>
  </si>
  <si>
    <t>36/10s</t>
  </si>
  <si>
    <t>39/10s</t>
  </si>
  <si>
    <t>41/10s</t>
  </si>
  <si>
    <t>32/10s</t>
  </si>
  <si>
    <t>34/10s</t>
  </si>
  <si>
    <t>35/10s</t>
  </si>
  <si>
    <t>184/10s</t>
  </si>
  <si>
    <t>199/10s</t>
  </si>
  <si>
    <t>193/10s</t>
  </si>
  <si>
    <t>213/10s</t>
  </si>
  <si>
    <t>180/10s</t>
  </si>
  <si>
    <t>207/10s</t>
  </si>
  <si>
    <t>194/10s</t>
  </si>
  <si>
    <t>191/10s</t>
  </si>
  <si>
    <t>204/10s</t>
  </si>
  <si>
    <t>40/10s</t>
  </si>
  <si>
    <t>43/10s</t>
  </si>
  <si>
    <t>44/10s</t>
  </si>
  <si>
    <t>42/10s</t>
  </si>
  <si>
    <t>160/10s</t>
  </si>
  <si>
    <t>158/10s</t>
  </si>
  <si>
    <t>165/10s</t>
  </si>
  <si>
    <t>169/10s</t>
  </si>
  <si>
    <t>186/10s</t>
  </si>
  <si>
    <t>173/10s</t>
  </si>
  <si>
    <t>162/10s</t>
  </si>
  <si>
    <t>178/10s</t>
  </si>
  <si>
    <t>51/10s</t>
  </si>
  <si>
    <t>48/10s</t>
  </si>
  <si>
    <t>37/10s</t>
  </si>
  <si>
    <t>147/10s</t>
  </si>
  <si>
    <t>139/10s</t>
  </si>
  <si>
    <t>140/10s</t>
  </si>
  <si>
    <t>157/10s</t>
  </si>
  <si>
    <t>159/10s</t>
  </si>
  <si>
    <t>146/10s</t>
  </si>
  <si>
    <t>150/10s</t>
  </si>
  <si>
    <t>172/10s</t>
  </si>
  <si>
    <t>38/10s</t>
  </si>
  <si>
    <t>29/10s</t>
  </si>
  <si>
    <t>Setting them at 45/45</t>
  </si>
  <si>
    <t>Measuring visibility</t>
  </si>
  <si>
    <t>20/10s</t>
  </si>
  <si>
    <t>30/10s</t>
  </si>
  <si>
    <t>166/10s</t>
  </si>
  <si>
    <t>192/10s</t>
  </si>
  <si>
    <t>182/10s</t>
  </si>
  <si>
    <t>Visibility</t>
  </si>
  <si>
    <t>176/10s</t>
  </si>
  <si>
    <t>Bell's Inequality</t>
  </si>
  <si>
    <t>17/10s</t>
  </si>
  <si>
    <t>114/10s</t>
  </si>
  <si>
    <t>99/10s</t>
  </si>
  <si>
    <t>112/10s</t>
  </si>
  <si>
    <t>217/10s</t>
  </si>
  <si>
    <t>230/10s</t>
  </si>
  <si>
    <t>120/10s</t>
  </si>
  <si>
    <t>94/10s</t>
  </si>
  <si>
    <t>101/10s</t>
  </si>
  <si>
    <t>84/10s</t>
  </si>
  <si>
    <t>185/10s</t>
  </si>
  <si>
    <t>203/10s</t>
  </si>
  <si>
    <t>190/10s</t>
  </si>
  <si>
    <t>195/10s</t>
  </si>
  <si>
    <t>154/10s</t>
  </si>
  <si>
    <t>142/10s</t>
  </si>
  <si>
    <t>161/10s</t>
  </si>
  <si>
    <t>141/10s</t>
  </si>
  <si>
    <t>54/10s</t>
  </si>
  <si>
    <t>50/10s</t>
  </si>
  <si>
    <t>68/10s</t>
  </si>
  <si>
    <t>56/10s</t>
  </si>
  <si>
    <t>59/10s</t>
  </si>
  <si>
    <t>55/10s</t>
  </si>
  <si>
    <t>212/10s</t>
  </si>
  <si>
    <t>208/10s</t>
  </si>
  <si>
    <t>152/10s</t>
  </si>
  <si>
    <t>148/10s</t>
  </si>
  <si>
    <t>155/10s</t>
  </si>
  <si>
    <t>130/10s</t>
  </si>
  <si>
    <t>123/10s</t>
  </si>
  <si>
    <t>52/10s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</si>
</sst>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4"/>
  <sheetViews>
    <sheetView tabSelected="1" topLeftCell="F17" workbookViewId="0">
      <selection activeCell="N27" sqref="N27"/>
    </sheetView>
  </sheetViews>
  <sheetFormatPr defaultRowHeight="15" x14ac:dyDescent="0.25"/>
  <sheetData>
    <row r="2" spans="1:12" x14ac:dyDescent="0.25">
      <c r="A2" t="s">
        <v>0</v>
      </c>
    </row>
    <row r="4" spans="1:12" x14ac:dyDescent="0.25">
      <c r="A4" t="s">
        <v>1</v>
      </c>
    </row>
    <row r="6" spans="1:12" x14ac:dyDescent="0.25">
      <c r="C6" t="s">
        <v>2</v>
      </c>
    </row>
    <row r="8" spans="1:12" x14ac:dyDescent="0.25">
      <c r="D8" t="s">
        <v>3</v>
      </c>
      <c r="E8" t="s">
        <v>5</v>
      </c>
      <c r="G8" t="s">
        <v>16</v>
      </c>
    </row>
    <row r="10" spans="1:12" x14ac:dyDescent="0.25">
      <c r="D10" t="s">
        <v>4</v>
      </c>
      <c r="E10">
        <v>20.9</v>
      </c>
      <c r="G10" t="s">
        <v>11</v>
      </c>
      <c r="H10">
        <v>1.8</v>
      </c>
    </row>
    <row r="11" spans="1:12" x14ac:dyDescent="0.25">
      <c r="D11" t="s">
        <v>6</v>
      </c>
      <c r="E11">
        <v>25.3</v>
      </c>
      <c r="G11" t="s">
        <v>12</v>
      </c>
      <c r="H11">
        <v>2.7</v>
      </c>
    </row>
    <row r="12" spans="1:12" x14ac:dyDescent="0.25">
      <c r="D12" t="s">
        <v>7</v>
      </c>
      <c r="E12">
        <v>24.2</v>
      </c>
      <c r="G12" t="s">
        <v>13</v>
      </c>
      <c r="H12">
        <v>2.2000000000000002</v>
      </c>
    </row>
    <row r="13" spans="1:12" x14ac:dyDescent="0.25">
      <c r="D13" t="s">
        <v>8</v>
      </c>
      <c r="E13">
        <v>22.4</v>
      </c>
      <c r="G13" t="s">
        <v>13</v>
      </c>
      <c r="H13">
        <v>2.2000000000000002</v>
      </c>
    </row>
    <row r="14" spans="1:12" x14ac:dyDescent="0.25">
      <c r="D14" t="s">
        <v>9</v>
      </c>
      <c r="E14">
        <v>21.5</v>
      </c>
      <c r="G14" t="s">
        <v>14</v>
      </c>
      <c r="H14">
        <v>3.1</v>
      </c>
    </row>
    <row r="15" spans="1:12" x14ac:dyDescent="0.25">
      <c r="D15" t="s">
        <v>10</v>
      </c>
      <c r="E15">
        <v>23.8</v>
      </c>
      <c r="G15" t="s">
        <v>15</v>
      </c>
      <c r="H15">
        <v>2.6</v>
      </c>
    </row>
    <row r="16" spans="1:12" x14ac:dyDescent="0.25">
      <c r="E16">
        <f>AVERAGE(E10:E15)</f>
        <v>23.016666666666669</v>
      </c>
      <c r="H16">
        <f>AVERAGE(H10:H15)</f>
        <v>2.4333333333333331</v>
      </c>
      <c r="J16">
        <f>E16-H16</f>
        <v>20.583333333333336</v>
      </c>
      <c r="K16">
        <f>E16+H16</f>
        <v>25.450000000000003</v>
      </c>
      <c r="L16">
        <f>J16/K16</f>
        <v>0.80877537655533727</v>
      </c>
    </row>
    <row r="18" spans="3:14" x14ac:dyDescent="0.25">
      <c r="C18" t="s">
        <v>30</v>
      </c>
      <c r="F18" t="s">
        <v>19</v>
      </c>
    </row>
    <row r="20" spans="3:14" x14ac:dyDescent="0.25">
      <c r="C20" t="s">
        <v>20</v>
      </c>
    </row>
    <row r="22" spans="3:14" x14ac:dyDescent="0.25">
      <c r="D22" t="s">
        <v>18</v>
      </c>
      <c r="F22" t="s">
        <v>5</v>
      </c>
      <c r="H22" t="s">
        <v>3</v>
      </c>
      <c r="J22" t="s">
        <v>5</v>
      </c>
    </row>
    <row r="24" spans="3:14" x14ac:dyDescent="0.25">
      <c r="D24" t="s">
        <v>21</v>
      </c>
      <c r="F24">
        <v>1.5</v>
      </c>
      <c r="H24" t="s">
        <v>24</v>
      </c>
      <c r="J24">
        <f>24.3</f>
        <v>24.3</v>
      </c>
    </row>
    <row r="25" spans="3:14" x14ac:dyDescent="0.25">
      <c r="D25" t="s">
        <v>13</v>
      </c>
      <c r="F25">
        <v>2.2000000000000002</v>
      </c>
      <c r="H25" t="s">
        <v>25</v>
      </c>
      <c r="J25">
        <v>22.3</v>
      </c>
    </row>
    <row r="26" spans="3:14" x14ac:dyDescent="0.25">
      <c r="D26" t="s">
        <v>11</v>
      </c>
      <c r="F26">
        <v>1.8</v>
      </c>
      <c r="H26" t="s">
        <v>26</v>
      </c>
      <c r="J26">
        <v>20.6</v>
      </c>
      <c r="M26">
        <f>SQRT(4*J29*J29*F29 + 4*F29*F29*J29)</f>
        <v>65.855815840364471</v>
      </c>
    </row>
    <row r="27" spans="3:14" x14ac:dyDescent="0.25">
      <c r="D27" t="s">
        <v>22</v>
      </c>
      <c r="F27">
        <v>2.5</v>
      </c>
      <c r="H27" t="s">
        <v>27</v>
      </c>
      <c r="J27">
        <v>21.6</v>
      </c>
      <c r="M27">
        <f>M26/(M29*M29)</f>
        <v>0.11245102083253274</v>
      </c>
    </row>
    <row r="28" spans="3:14" x14ac:dyDescent="0.25">
      <c r="D28" t="s">
        <v>23</v>
      </c>
      <c r="F28">
        <v>2.1</v>
      </c>
      <c r="H28" t="s">
        <v>28</v>
      </c>
      <c r="J28">
        <v>22.1</v>
      </c>
    </row>
    <row r="29" spans="3:14" x14ac:dyDescent="0.25">
      <c r="F29">
        <f>AVERAGE(F24:F28)</f>
        <v>2.02</v>
      </c>
      <c r="J29">
        <f>AVERAGE(J24:J28)</f>
        <v>22.18</v>
      </c>
      <c r="L29">
        <f>J29-F29</f>
        <v>20.16</v>
      </c>
      <c r="M29">
        <f>J29+F29</f>
        <v>24.2</v>
      </c>
      <c r="N29">
        <f>L29/M29</f>
        <v>0.83305785123966947</v>
      </c>
    </row>
    <row r="31" spans="3:14" x14ac:dyDescent="0.25">
      <c r="C31" t="s">
        <v>29</v>
      </c>
    </row>
    <row r="33" spans="4:11" x14ac:dyDescent="0.25">
      <c r="D33" t="s">
        <v>31</v>
      </c>
      <c r="F33" t="s">
        <v>32</v>
      </c>
      <c r="H33" t="s">
        <v>33</v>
      </c>
      <c r="K33" t="s">
        <v>5</v>
      </c>
    </row>
    <row r="35" spans="4:11" x14ac:dyDescent="0.25">
      <c r="D35">
        <v>-45</v>
      </c>
      <c r="F35">
        <v>-22.5</v>
      </c>
      <c r="H35" t="s">
        <v>34</v>
      </c>
      <c r="I35">
        <v>13.7</v>
      </c>
    </row>
    <row r="36" spans="4:11" x14ac:dyDescent="0.25">
      <c r="H36" t="s">
        <v>35</v>
      </c>
      <c r="I36">
        <v>13.6</v>
      </c>
    </row>
    <row r="37" spans="4:11" x14ac:dyDescent="0.25">
      <c r="H37" t="s">
        <v>36</v>
      </c>
      <c r="I37">
        <v>12.8</v>
      </c>
    </row>
    <row r="38" spans="4:11" x14ac:dyDescent="0.25">
      <c r="H38" t="s">
        <v>37</v>
      </c>
      <c r="I38">
        <v>11.3</v>
      </c>
    </row>
    <row r="39" spans="4:11" x14ac:dyDescent="0.25">
      <c r="H39" t="s">
        <v>38</v>
      </c>
      <c r="I39">
        <v>11.5</v>
      </c>
      <c r="K39">
        <f>AVERAGE(I35:I39)</f>
        <v>12.579999999999998</v>
      </c>
    </row>
    <row r="40" spans="4:11" x14ac:dyDescent="0.25">
      <c r="D40">
        <v>-45</v>
      </c>
      <c r="F40">
        <v>22.5</v>
      </c>
      <c r="H40" t="s">
        <v>39</v>
      </c>
      <c r="I40">
        <v>1.2</v>
      </c>
    </row>
    <row r="41" spans="4:11" x14ac:dyDescent="0.25">
      <c r="H41" t="s">
        <v>21</v>
      </c>
      <c r="I41">
        <v>1.5</v>
      </c>
    </row>
    <row r="42" spans="4:11" x14ac:dyDescent="0.25">
      <c r="H42" t="s">
        <v>40</v>
      </c>
      <c r="I42">
        <v>1.1000000000000001</v>
      </c>
    </row>
    <row r="43" spans="4:11" x14ac:dyDescent="0.25">
      <c r="H43" t="s">
        <v>39</v>
      </c>
      <c r="I43">
        <v>1.2</v>
      </c>
    </row>
    <row r="44" spans="4:11" x14ac:dyDescent="0.25">
      <c r="H44" t="s">
        <v>41</v>
      </c>
      <c r="I44">
        <v>2.4</v>
      </c>
      <c r="K44">
        <f t="shared" ref="K44" si="0">AVERAGE(I40:I44)</f>
        <v>1.48</v>
      </c>
    </row>
    <row r="45" spans="4:11" x14ac:dyDescent="0.25">
      <c r="D45">
        <v>-45</v>
      </c>
      <c r="F45">
        <v>67.5</v>
      </c>
      <c r="H45" t="s">
        <v>42</v>
      </c>
      <c r="I45">
        <v>12.5</v>
      </c>
    </row>
    <row r="46" spans="4:11" x14ac:dyDescent="0.25">
      <c r="H46" t="s">
        <v>42</v>
      </c>
      <c r="I46">
        <v>12.5</v>
      </c>
    </row>
    <row r="47" spans="4:11" x14ac:dyDescent="0.25">
      <c r="H47" t="s">
        <v>43</v>
      </c>
      <c r="I47">
        <v>10.7</v>
      </c>
    </row>
    <row r="48" spans="4:11" x14ac:dyDescent="0.25">
      <c r="H48" t="s">
        <v>44</v>
      </c>
      <c r="I48">
        <v>10.6</v>
      </c>
    </row>
    <row r="49" spans="4:11" x14ac:dyDescent="0.25">
      <c r="H49" t="s">
        <v>45</v>
      </c>
      <c r="I49">
        <v>12.1</v>
      </c>
      <c r="K49">
        <f t="shared" ref="K49" si="1">AVERAGE(I45:I49)</f>
        <v>11.680000000000001</v>
      </c>
    </row>
    <row r="50" spans="4:11" x14ac:dyDescent="0.25">
      <c r="D50">
        <v>-45</v>
      </c>
      <c r="F50">
        <v>112.5</v>
      </c>
      <c r="H50" t="s">
        <v>46</v>
      </c>
      <c r="I50">
        <v>25.7</v>
      </c>
    </row>
    <row r="51" spans="4:11" x14ac:dyDescent="0.25">
      <c r="H51" t="s">
        <v>47</v>
      </c>
      <c r="I51">
        <v>23.1</v>
      </c>
    </row>
    <row r="52" spans="4:11" x14ac:dyDescent="0.25">
      <c r="H52" t="s">
        <v>8</v>
      </c>
      <c r="I52">
        <v>22.4</v>
      </c>
    </row>
    <row r="53" spans="4:11" x14ac:dyDescent="0.25">
      <c r="H53" t="s">
        <v>48</v>
      </c>
      <c r="I53">
        <v>25.6</v>
      </c>
    </row>
    <row r="54" spans="4:11" x14ac:dyDescent="0.25">
      <c r="H54" t="s">
        <v>49</v>
      </c>
      <c r="I54">
        <v>21.4</v>
      </c>
      <c r="K54">
        <f t="shared" ref="K54" si="2">AVERAGE(I50:I54)</f>
        <v>23.639999999999997</v>
      </c>
    </row>
    <row r="55" spans="4:11" x14ac:dyDescent="0.25">
      <c r="D55">
        <v>0</v>
      </c>
      <c r="F55">
        <v>-22.5</v>
      </c>
      <c r="H55" t="s">
        <v>12</v>
      </c>
      <c r="I55">
        <v>2.7</v>
      </c>
    </row>
    <row r="56" spans="4:11" x14ac:dyDescent="0.25">
      <c r="H56" t="s">
        <v>50</v>
      </c>
      <c r="I56">
        <v>4.5</v>
      </c>
    </row>
    <row r="57" spans="4:11" x14ac:dyDescent="0.25">
      <c r="H57" t="s">
        <v>51</v>
      </c>
      <c r="I57">
        <v>3.3</v>
      </c>
    </row>
    <row r="58" spans="4:11" x14ac:dyDescent="0.25">
      <c r="H58" t="s">
        <v>52</v>
      </c>
      <c r="I58">
        <v>3.6</v>
      </c>
    </row>
    <row r="59" spans="4:11" x14ac:dyDescent="0.25">
      <c r="H59" t="s">
        <v>53</v>
      </c>
      <c r="I59">
        <v>3.9</v>
      </c>
      <c r="K59">
        <f t="shared" ref="K59" si="3">AVERAGE(I55:I59)</f>
        <v>3.6</v>
      </c>
    </row>
    <row r="60" spans="4:11" x14ac:dyDescent="0.25">
      <c r="D60">
        <v>0</v>
      </c>
      <c r="F60">
        <v>22.5</v>
      </c>
      <c r="H60" t="s">
        <v>54</v>
      </c>
      <c r="I60">
        <v>4.0999999999999996</v>
      </c>
    </row>
    <row r="61" spans="4:11" x14ac:dyDescent="0.25">
      <c r="H61" t="s">
        <v>55</v>
      </c>
      <c r="I61">
        <v>3.2</v>
      </c>
    </row>
    <row r="62" spans="4:11" x14ac:dyDescent="0.25">
      <c r="H62" t="s">
        <v>56</v>
      </c>
      <c r="I62">
        <v>3.4</v>
      </c>
    </row>
    <row r="63" spans="4:11" x14ac:dyDescent="0.25">
      <c r="H63" t="s">
        <v>56</v>
      </c>
      <c r="I63">
        <v>3.4</v>
      </c>
    </row>
    <row r="64" spans="4:11" x14ac:dyDescent="0.25">
      <c r="H64" t="s">
        <v>57</v>
      </c>
      <c r="I64">
        <v>3.5</v>
      </c>
      <c r="K64">
        <f t="shared" ref="K64" si="4">AVERAGE(I60:I64)</f>
        <v>3.5200000000000005</v>
      </c>
    </row>
    <row r="65" spans="4:11" x14ac:dyDescent="0.25">
      <c r="D65">
        <v>0</v>
      </c>
      <c r="F65">
        <v>67.5</v>
      </c>
      <c r="H65" t="s">
        <v>58</v>
      </c>
      <c r="I65">
        <v>18.399999999999999</v>
      </c>
    </row>
    <row r="66" spans="4:11" x14ac:dyDescent="0.25">
      <c r="H66" t="s">
        <v>59</v>
      </c>
      <c r="I66">
        <v>19.899999999999999</v>
      </c>
    </row>
    <row r="67" spans="4:11" x14ac:dyDescent="0.25">
      <c r="H67" t="s">
        <v>60</v>
      </c>
      <c r="I67">
        <v>19.3</v>
      </c>
    </row>
    <row r="68" spans="4:11" x14ac:dyDescent="0.25">
      <c r="H68" t="s">
        <v>61</v>
      </c>
      <c r="I68">
        <v>21.3</v>
      </c>
    </row>
    <row r="69" spans="4:11" x14ac:dyDescent="0.25">
      <c r="H69" t="s">
        <v>62</v>
      </c>
      <c r="I69">
        <v>18</v>
      </c>
      <c r="K69">
        <f t="shared" ref="K69" si="5">AVERAGE(I65:I69)</f>
        <v>19.38</v>
      </c>
    </row>
    <row r="70" spans="4:11" x14ac:dyDescent="0.25">
      <c r="D70">
        <v>0</v>
      </c>
      <c r="F70">
        <v>112.5</v>
      </c>
      <c r="H70" t="s">
        <v>60</v>
      </c>
      <c r="I70">
        <v>19.3</v>
      </c>
    </row>
    <row r="71" spans="4:11" x14ac:dyDescent="0.25">
      <c r="H71" t="s">
        <v>63</v>
      </c>
      <c r="I71">
        <v>20.7</v>
      </c>
    </row>
    <row r="72" spans="4:11" x14ac:dyDescent="0.25">
      <c r="H72" t="s">
        <v>64</v>
      </c>
      <c r="I72">
        <v>19.399999999999999</v>
      </c>
    </row>
    <row r="73" spans="4:11" x14ac:dyDescent="0.25">
      <c r="H73" t="s">
        <v>65</v>
      </c>
      <c r="I73">
        <v>19.100000000000001</v>
      </c>
    </row>
    <row r="74" spans="4:11" x14ac:dyDescent="0.25">
      <c r="H74" t="s">
        <v>66</v>
      </c>
      <c r="I74">
        <v>20.399999999999999</v>
      </c>
      <c r="K74">
        <f t="shared" ref="K74" si="6">AVERAGE(I70:I74)</f>
        <v>19.78</v>
      </c>
    </row>
    <row r="75" spans="4:11" x14ac:dyDescent="0.25">
      <c r="D75">
        <v>45</v>
      </c>
      <c r="F75">
        <v>-22.5</v>
      </c>
      <c r="H75" t="s">
        <v>67</v>
      </c>
      <c r="I75">
        <v>4</v>
      </c>
    </row>
    <row r="76" spans="4:11" x14ac:dyDescent="0.25">
      <c r="H76" t="s">
        <v>68</v>
      </c>
      <c r="I76">
        <v>4.3</v>
      </c>
    </row>
    <row r="77" spans="4:11" x14ac:dyDescent="0.25">
      <c r="H77" t="s">
        <v>69</v>
      </c>
      <c r="I77">
        <v>4.4000000000000004</v>
      </c>
    </row>
    <row r="78" spans="4:11" x14ac:dyDescent="0.25">
      <c r="H78" t="s">
        <v>70</v>
      </c>
      <c r="I78">
        <v>4.2</v>
      </c>
    </row>
    <row r="79" spans="4:11" x14ac:dyDescent="0.25">
      <c r="H79" t="s">
        <v>68</v>
      </c>
      <c r="I79">
        <v>4.3</v>
      </c>
      <c r="K79">
        <f t="shared" ref="K79" si="7">AVERAGE(I75:I79)</f>
        <v>4.24</v>
      </c>
    </row>
    <row r="80" spans="4:11" x14ac:dyDescent="0.25">
      <c r="D80">
        <v>45</v>
      </c>
      <c r="F80">
        <v>22.5</v>
      </c>
      <c r="H80" t="s">
        <v>71</v>
      </c>
      <c r="I80">
        <v>16</v>
      </c>
    </row>
    <row r="81" spans="4:11" x14ac:dyDescent="0.25">
      <c r="H81" t="s">
        <v>72</v>
      </c>
      <c r="I81">
        <v>15.8</v>
      </c>
    </row>
    <row r="82" spans="4:11" x14ac:dyDescent="0.25">
      <c r="H82" t="s">
        <v>35</v>
      </c>
      <c r="I82">
        <v>13.6</v>
      </c>
    </row>
    <row r="83" spans="4:11" x14ac:dyDescent="0.25">
      <c r="H83" t="s">
        <v>73</v>
      </c>
      <c r="I83">
        <v>16.5</v>
      </c>
    </row>
    <row r="84" spans="4:11" x14ac:dyDescent="0.25">
      <c r="H84" t="s">
        <v>74</v>
      </c>
      <c r="I84">
        <v>16.899999999999999</v>
      </c>
      <c r="K84">
        <f t="shared" ref="K84" si="8">AVERAGE(I80:I84)</f>
        <v>15.76</v>
      </c>
    </row>
    <row r="85" spans="4:11" x14ac:dyDescent="0.25">
      <c r="D85">
        <v>45</v>
      </c>
      <c r="F85">
        <v>67.5</v>
      </c>
      <c r="H85" t="s">
        <v>60</v>
      </c>
      <c r="I85">
        <v>19.3</v>
      </c>
    </row>
    <row r="86" spans="4:11" x14ac:dyDescent="0.25">
      <c r="H86" t="s">
        <v>75</v>
      </c>
      <c r="I86">
        <v>18.600000000000001</v>
      </c>
    </row>
    <row r="87" spans="4:11" x14ac:dyDescent="0.25">
      <c r="H87" t="s">
        <v>76</v>
      </c>
      <c r="I87">
        <v>17.3</v>
      </c>
    </row>
    <row r="88" spans="4:11" x14ac:dyDescent="0.25">
      <c r="H88" t="s">
        <v>77</v>
      </c>
      <c r="I88">
        <v>16.2</v>
      </c>
    </row>
    <row r="89" spans="4:11" x14ac:dyDescent="0.25">
      <c r="H89" t="s">
        <v>78</v>
      </c>
      <c r="I89">
        <v>17.8</v>
      </c>
      <c r="K89">
        <f t="shared" ref="K89" si="9">AVERAGE(I85:I89)</f>
        <v>17.84</v>
      </c>
    </row>
    <row r="90" spans="4:11" x14ac:dyDescent="0.25">
      <c r="D90">
        <v>45</v>
      </c>
      <c r="F90">
        <v>112.5</v>
      </c>
      <c r="H90" t="s">
        <v>79</v>
      </c>
      <c r="I90">
        <v>5.0999999999999996</v>
      </c>
    </row>
    <row r="91" spans="4:11" x14ac:dyDescent="0.25">
      <c r="H91" t="s">
        <v>55</v>
      </c>
      <c r="I91">
        <v>3.2</v>
      </c>
    </row>
    <row r="92" spans="4:11" x14ac:dyDescent="0.25">
      <c r="H92" t="s">
        <v>80</v>
      </c>
      <c r="I92">
        <v>4.8</v>
      </c>
    </row>
    <row r="93" spans="4:11" x14ac:dyDescent="0.25">
      <c r="H93" t="s">
        <v>51</v>
      </c>
      <c r="I93">
        <v>3.3</v>
      </c>
    </row>
    <row r="94" spans="4:11" x14ac:dyDescent="0.25">
      <c r="H94" t="s">
        <v>81</v>
      </c>
      <c r="I94">
        <v>3.7</v>
      </c>
      <c r="K94">
        <f t="shared" ref="K94" si="10">AVERAGE(I90:I94)</f>
        <v>4.0200000000000005</v>
      </c>
    </row>
    <row r="95" spans="4:11" x14ac:dyDescent="0.25">
      <c r="D95">
        <v>90</v>
      </c>
      <c r="F95">
        <v>-22.5</v>
      </c>
      <c r="H95" t="s">
        <v>82</v>
      </c>
      <c r="I95">
        <v>14.7</v>
      </c>
    </row>
    <row r="96" spans="4:11" x14ac:dyDescent="0.25">
      <c r="H96" t="s">
        <v>83</v>
      </c>
      <c r="I96">
        <v>13.9</v>
      </c>
    </row>
    <row r="97" spans="4:11" x14ac:dyDescent="0.25">
      <c r="H97" t="s">
        <v>84</v>
      </c>
      <c r="I97">
        <v>14</v>
      </c>
    </row>
    <row r="98" spans="4:11" x14ac:dyDescent="0.25">
      <c r="H98" t="s">
        <v>72</v>
      </c>
      <c r="I98">
        <v>15.8</v>
      </c>
    </row>
    <row r="99" spans="4:11" x14ac:dyDescent="0.25">
      <c r="H99" t="s">
        <v>85</v>
      </c>
      <c r="I99">
        <v>15.7</v>
      </c>
      <c r="K99">
        <f t="shared" ref="K99" si="11">AVERAGE(I95:I99)</f>
        <v>14.820000000000002</v>
      </c>
    </row>
    <row r="100" spans="4:11" x14ac:dyDescent="0.25">
      <c r="D100">
        <v>90</v>
      </c>
      <c r="F100">
        <v>22.5</v>
      </c>
      <c r="H100" t="s">
        <v>86</v>
      </c>
      <c r="I100">
        <v>15.9</v>
      </c>
    </row>
    <row r="101" spans="4:11" x14ac:dyDescent="0.25">
      <c r="H101" t="s">
        <v>87</v>
      </c>
      <c r="I101">
        <v>14.6</v>
      </c>
    </row>
    <row r="102" spans="4:11" x14ac:dyDescent="0.25">
      <c r="H102" t="s">
        <v>77</v>
      </c>
      <c r="I102">
        <v>16.2</v>
      </c>
    </row>
    <row r="103" spans="4:11" x14ac:dyDescent="0.25">
      <c r="H103" t="s">
        <v>88</v>
      </c>
      <c r="I103">
        <v>15</v>
      </c>
    </row>
    <row r="104" spans="4:11" x14ac:dyDescent="0.25">
      <c r="H104" t="s">
        <v>89</v>
      </c>
      <c r="I104">
        <v>17.2</v>
      </c>
      <c r="K104">
        <f t="shared" ref="K104" si="12">AVERAGE(I100:I104)</f>
        <v>15.780000000000001</v>
      </c>
    </row>
    <row r="105" spans="4:11" x14ac:dyDescent="0.25">
      <c r="D105">
        <v>90</v>
      </c>
      <c r="F105">
        <v>67.5</v>
      </c>
      <c r="H105" t="s">
        <v>13</v>
      </c>
      <c r="I105">
        <v>2.2000000000000002</v>
      </c>
    </row>
    <row r="106" spans="4:11" x14ac:dyDescent="0.25">
      <c r="H106" t="s">
        <v>90</v>
      </c>
      <c r="I106">
        <v>3.8</v>
      </c>
    </row>
    <row r="107" spans="4:11" x14ac:dyDescent="0.25">
      <c r="H107" t="s">
        <v>52</v>
      </c>
      <c r="I107">
        <v>3.6</v>
      </c>
    </row>
    <row r="108" spans="4:11" x14ac:dyDescent="0.25">
      <c r="H108" t="s">
        <v>91</v>
      </c>
      <c r="I108">
        <v>2.9</v>
      </c>
    </row>
    <row r="109" spans="4:11" x14ac:dyDescent="0.25">
      <c r="H109" t="s">
        <v>14</v>
      </c>
      <c r="I109">
        <v>3.1</v>
      </c>
      <c r="K109">
        <f t="shared" ref="K109" si="13">AVERAGE(I105:I109)</f>
        <v>3.12</v>
      </c>
    </row>
    <row r="110" spans="4:11" x14ac:dyDescent="0.25">
      <c r="D110">
        <v>90</v>
      </c>
      <c r="F110">
        <v>112.5</v>
      </c>
      <c r="H110" t="s">
        <v>56</v>
      </c>
      <c r="I110">
        <v>3.4</v>
      </c>
    </row>
    <row r="111" spans="4:11" x14ac:dyDescent="0.25">
      <c r="H111" t="s">
        <v>90</v>
      </c>
      <c r="I111">
        <v>3.8</v>
      </c>
    </row>
    <row r="112" spans="4:11" x14ac:dyDescent="0.25">
      <c r="H112" t="s">
        <v>81</v>
      </c>
      <c r="I112">
        <v>3.7</v>
      </c>
    </row>
    <row r="113" spans="3:16" x14ac:dyDescent="0.25">
      <c r="H113" t="s">
        <v>51</v>
      </c>
      <c r="I113">
        <v>3.3</v>
      </c>
    </row>
    <row r="114" spans="3:16" x14ac:dyDescent="0.25">
      <c r="H114" t="s">
        <v>57</v>
      </c>
      <c r="I114">
        <v>3.5</v>
      </c>
      <c r="K114">
        <f t="shared" ref="K114" si="14">AVERAGE(I110:I114)</f>
        <v>3.54</v>
      </c>
    </row>
    <row r="116" spans="3:16" x14ac:dyDescent="0.25">
      <c r="C116" t="s">
        <v>17</v>
      </c>
    </row>
    <row r="118" spans="3:16" x14ac:dyDescent="0.25">
      <c r="D118" t="s">
        <v>92</v>
      </c>
      <c r="H118" t="s">
        <v>19</v>
      </c>
    </row>
    <row r="120" spans="3:16" x14ac:dyDescent="0.25">
      <c r="D120" t="s">
        <v>93</v>
      </c>
    </row>
    <row r="122" spans="3:16" x14ac:dyDescent="0.25">
      <c r="E122" t="s">
        <v>3</v>
      </c>
      <c r="F122" t="s">
        <v>5</v>
      </c>
      <c r="I122" t="s">
        <v>18</v>
      </c>
      <c r="J122" t="s">
        <v>5</v>
      </c>
    </row>
    <row r="123" spans="3:16" x14ac:dyDescent="0.25">
      <c r="P123">
        <f>L129-G129</f>
        <v>15.360000000000003</v>
      </c>
    </row>
    <row r="124" spans="3:16" x14ac:dyDescent="0.25">
      <c r="E124" t="s">
        <v>13</v>
      </c>
      <c r="G124">
        <v>2.2000000000000002</v>
      </c>
      <c r="I124" t="s">
        <v>96</v>
      </c>
      <c r="L124">
        <v>16.600000000000001</v>
      </c>
      <c r="O124" t="s">
        <v>99</v>
      </c>
      <c r="P124">
        <f>P123/(L129+G129)</f>
        <v>0.73282442748091603</v>
      </c>
    </row>
    <row r="125" spans="3:16" x14ac:dyDescent="0.25">
      <c r="E125" t="s">
        <v>55</v>
      </c>
      <c r="G125">
        <v>3.2</v>
      </c>
      <c r="I125" t="s">
        <v>97</v>
      </c>
      <c r="L125">
        <v>19.2</v>
      </c>
    </row>
    <row r="126" spans="3:16" x14ac:dyDescent="0.25">
      <c r="E126" t="s">
        <v>95</v>
      </c>
      <c r="G126">
        <v>3</v>
      </c>
      <c r="I126" t="s">
        <v>97</v>
      </c>
      <c r="L126">
        <v>19.2</v>
      </c>
    </row>
    <row r="127" spans="3:16" x14ac:dyDescent="0.25">
      <c r="E127" t="s">
        <v>12</v>
      </c>
      <c r="G127">
        <v>2.7</v>
      </c>
      <c r="I127" t="s">
        <v>98</v>
      </c>
      <c r="L127">
        <v>18.2</v>
      </c>
    </row>
    <row r="128" spans="3:16" x14ac:dyDescent="0.25">
      <c r="E128" t="s">
        <v>91</v>
      </c>
      <c r="G128">
        <v>2.9</v>
      </c>
      <c r="I128" t="s">
        <v>100</v>
      </c>
      <c r="L128">
        <v>17.600000000000001</v>
      </c>
    </row>
    <row r="129" spans="4:15" x14ac:dyDescent="0.25">
      <c r="G129">
        <f>AVERAGE(G124:G128)</f>
        <v>2.8000000000000003</v>
      </c>
      <c r="L129">
        <f>AVERAGE(L124:L128)</f>
        <v>18.160000000000004</v>
      </c>
      <c r="N129">
        <f>SQRT(4*L129*L129*G129+4*G129*G129*L129)</f>
        <v>65.292390980879247</v>
      </c>
      <c r="O129">
        <f>N129/(N130*N130)</f>
        <v>0.14862094415771776</v>
      </c>
    </row>
    <row r="130" spans="4:15" x14ac:dyDescent="0.25">
      <c r="N130">
        <f>L129+G129</f>
        <v>20.960000000000004</v>
      </c>
    </row>
    <row r="131" spans="4:15" x14ac:dyDescent="0.25">
      <c r="D131" t="s">
        <v>101</v>
      </c>
    </row>
    <row r="133" spans="4:15" x14ac:dyDescent="0.25">
      <c r="D133" t="s">
        <v>31</v>
      </c>
      <c r="F133" t="s">
        <v>32</v>
      </c>
      <c r="H133" t="s">
        <v>33</v>
      </c>
      <c r="K133" t="s">
        <v>5</v>
      </c>
    </row>
    <row r="135" spans="4:15" x14ac:dyDescent="0.25">
      <c r="D135">
        <v>-45</v>
      </c>
      <c r="F135">
        <v>-22.5</v>
      </c>
      <c r="H135" t="s">
        <v>102</v>
      </c>
      <c r="I135">
        <v>1.7</v>
      </c>
    </row>
    <row r="136" spans="4:15" x14ac:dyDescent="0.25">
      <c r="H136" t="s">
        <v>94</v>
      </c>
      <c r="I136">
        <v>2</v>
      </c>
    </row>
    <row r="137" spans="4:15" x14ac:dyDescent="0.25">
      <c r="H137" t="s">
        <v>94</v>
      </c>
      <c r="I137">
        <v>2</v>
      </c>
    </row>
    <row r="138" spans="4:15" x14ac:dyDescent="0.25">
      <c r="H138" t="s">
        <v>11</v>
      </c>
      <c r="I138">
        <v>1.8</v>
      </c>
    </row>
    <row r="139" spans="4:15" x14ac:dyDescent="0.25">
      <c r="H139" t="s">
        <v>21</v>
      </c>
      <c r="I139">
        <v>1.5</v>
      </c>
      <c r="K139">
        <f>AVERAGE(I135:I139)</f>
        <v>1.8</v>
      </c>
    </row>
    <row r="140" spans="4:15" x14ac:dyDescent="0.25">
      <c r="D140">
        <v>-45</v>
      </c>
      <c r="F140">
        <v>22.5</v>
      </c>
      <c r="H140" t="s">
        <v>103</v>
      </c>
      <c r="I140">
        <v>11.4</v>
      </c>
    </row>
    <row r="141" spans="4:15" x14ac:dyDescent="0.25">
      <c r="H141" t="s">
        <v>104</v>
      </c>
      <c r="I141">
        <v>9.9</v>
      </c>
    </row>
    <row r="142" spans="4:15" x14ac:dyDescent="0.25">
      <c r="H142" t="s">
        <v>38</v>
      </c>
      <c r="I142">
        <v>11.5</v>
      </c>
    </row>
    <row r="143" spans="4:15" x14ac:dyDescent="0.25">
      <c r="H143" t="s">
        <v>42</v>
      </c>
      <c r="I143">
        <v>12.5</v>
      </c>
    </row>
    <row r="144" spans="4:15" x14ac:dyDescent="0.25">
      <c r="H144" t="s">
        <v>105</v>
      </c>
      <c r="I144">
        <v>11.2</v>
      </c>
      <c r="K144">
        <f t="shared" ref="K144" si="15">AVERAGE(I140:I144)</f>
        <v>11.3</v>
      </c>
    </row>
    <row r="145" spans="4:11" x14ac:dyDescent="0.25">
      <c r="D145">
        <v>-45</v>
      </c>
      <c r="F145">
        <v>67.5</v>
      </c>
      <c r="H145" t="s">
        <v>106</v>
      </c>
      <c r="I145">
        <v>21.7</v>
      </c>
    </row>
    <row r="146" spans="4:11" x14ac:dyDescent="0.25">
      <c r="H146" t="s">
        <v>9</v>
      </c>
      <c r="I146">
        <v>21.5</v>
      </c>
    </row>
    <row r="147" spans="4:11" x14ac:dyDescent="0.25">
      <c r="H147" t="s">
        <v>63</v>
      </c>
      <c r="I147">
        <v>20.7</v>
      </c>
    </row>
    <row r="148" spans="4:11" x14ac:dyDescent="0.25">
      <c r="H148" t="s">
        <v>97</v>
      </c>
      <c r="I148">
        <v>19.2</v>
      </c>
    </row>
    <row r="149" spans="4:11" x14ac:dyDescent="0.25">
      <c r="H149" t="s">
        <v>107</v>
      </c>
      <c r="I149">
        <v>23</v>
      </c>
      <c r="K149">
        <f t="shared" ref="K149" si="16">AVERAGE(I145:I149)</f>
        <v>21.220000000000002</v>
      </c>
    </row>
    <row r="150" spans="4:11" x14ac:dyDescent="0.25">
      <c r="D150">
        <v>-45</v>
      </c>
      <c r="F150">
        <v>112.5</v>
      </c>
      <c r="H150" t="s">
        <v>43</v>
      </c>
      <c r="I150">
        <v>10.7</v>
      </c>
    </row>
    <row r="151" spans="4:11" x14ac:dyDescent="0.25">
      <c r="H151" t="s">
        <v>108</v>
      </c>
      <c r="I151">
        <v>12</v>
      </c>
    </row>
    <row r="152" spans="4:11" x14ac:dyDescent="0.25">
      <c r="H152" t="s">
        <v>109</v>
      </c>
      <c r="I152">
        <v>9.4</v>
      </c>
    </row>
    <row r="153" spans="4:11" x14ac:dyDescent="0.25">
      <c r="H153" t="s">
        <v>110</v>
      </c>
      <c r="I153">
        <v>10.1</v>
      </c>
    </row>
    <row r="154" spans="4:11" x14ac:dyDescent="0.25">
      <c r="H154" t="s">
        <v>111</v>
      </c>
      <c r="I154">
        <v>8.4</v>
      </c>
      <c r="K154">
        <f t="shared" ref="K154" si="17">AVERAGE(I150:I154)</f>
        <v>10.120000000000001</v>
      </c>
    </row>
    <row r="155" spans="4:11" x14ac:dyDescent="0.25">
      <c r="D155">
        <v>0</v>
      </c>
      <c r="F155">
        <v>-22.5</v>
      </c>
      <c r="H155" t="s">
        <v>81</v>
      </c>
      <c r="I155">
        <v>3.7</v>
      </c>
    </row>
    <row r="156" spans="4:11" x14ac:dyDescent="0.25">
      <c r="H156" t="s">
        <v>95</v>
      </c>
      <c r="I156">
        <v>3</v>
      </c>
    </row>
    <row r="157" spans="4:11" x14ac:dyDescent="0.25">
      <c r="H157" t="s">
        <v>91</v>
      </c>
      <c r="I157">
        <v>2.9</v>
      </c>
    </row>
    <row r="158" spans="4:11" x14ac:dyDescent="0.25">
      <c r="H158" t="s">
        <v>81</v>
      </c>
      <c r="I158">
        <v>3.7</v>
      </c>
    </row>
    <row r="159" spans="4:11" x14ac:dyDescent="0.25">
      <c r="H159" t="s">
        <v>90</v>
      </c>
      <c r="I159">
        <v>3.8</v>
      </c>
      <c r="K159">
        <f t="shared" ref="K159" si="18">AVERAGE(I155:I159)</f>
        <v>3.4200000000000004</v>
      </c>
    </row>
    <row r="160" spans="4:11" x14ac:dyDescent="0.25">
      <c r="D160">
        <v>0</v>
      </c>
      <c r="F160">
        <v>22.5</v>
      </c>
      <c r="H160" t="s">
        <v>53</v>
      </c>
      <c r="I160">
        <v>3.9</v>
      </c>
    </row>
    <row r="161" spans="4:11" x14ac:dyDescent="0.25">
      <c r="H161" t="s">
        <v>54</v>
      </c>
      <c r="I161">
        <v>4.0999999999999996</v>
      </c>
    </row>
    <row r="162" spans="4:11" x14ac:dyDescent="0.25">
      <c r="H162" t="s">
        <v>90</v>
      </c>
      <c r="I162">
        <v>3.8</v>
      </c>
    </row>
    <row r="163" spans="4:11" x14ac:dyDescent="0.25">
      <c r="H163" t="s">
        <v>56</v>
      </c>
      <c r="I163">
        <v>3.4</v>
      </c>
    </row>
    <row r="164" spans="4:11" x14ac:dyDescent="0.25">
      <c r="H164" t="s">
        <v>52</v>
      </c>
      <c r="I164">
        <v>3.6</v>
      </c>
      <c r="K164">
        <f t="shared" ref="K164" si="19">AVERAGE(I160:I164)</f>
        <v>3.7600000000000002</v>
      </c>
    </row>
    <row r="165" spans="4:11" x14ac:dyDescent="0.25">
      <c r="D165">
        <v>0</v>
      </c>
      <c r="F165">
        <v>67.5</v>
      </c>
      <c r="H165" t="s">
        <v>112</v>
      </c>
      <c r="I165">
        <v>18.5</v>
      </c>
    </row>
    <row r="166" spans="4:11" x14ac:dyDescent="0.25">
      <c r="H166" t="s">
        <v>113</v>
      </c>
      <c r="I166">
        <v>20.3</v>
      </c>
    </row>
    <row r="167" spans="4:11" x14ac:dyDescent="0.25">
      <c r="H167" t="s">
        <v>112</v>
      </c>
      <c r="I167">
        <v>18.5</v>
      </c>
    </row>
    <row r="168" spans="4:11" x14ac:dyDescent="0.25">
      <c r="H168" t="s">
        <v>114</v>
      </c>
      <c r="I168">
        <v>19</v>
      </c>
    </row>
    <row r="169" spans="4:11" x14ac:dyDescent="0.25">
      <c r="H169" t="s">
        <v>26</v>
      </c>
      <c r="I169">
        <v>20.6</v>
      </c>
      <c r="K169">
        <f t="shared" ref="K169" si="20">AVERAGE(I165:I169)</f>
        <v>19.380000000000003</v>
      </c>
    </row>
    <row r="170" spans="4:11" x14ac:dyDescent="0.25">
      <c r="D170">
        <v>0</v>
      </c>
      <c r="F170">
        <v>112.5</v>
      </c>
      <c r="H170" t="s">
        <v>65</v>
      </c>
      <c r="I170">
        <v>19.100000000000001</v>
      </c>
    </row>
    <row r="171" spans="4:11" x14ac:dyDescent="0.25">
      <c r="H171" t="s">
        <v>115</v>
      </c>
      <c r="I171">
        <v>19.5</v>
      </c>
    </row>
    <row r="172" spans="4:11" x14ac:dyDescent="0.25">
      <c r="H172" t="s">
        <v>114</v>
      </c>
      <c r="I172">
        <v>19</v>
      </c>
    </row>
    <row r="173" spans="4:11" x14ac:dyDescent="0.25">
      <c r="H173" t="s">
        <v>61</v>
      </c>
      <c r="I173">
        <v>21.3</v>
      </c>
    </row>
    <row r="174" spans="4:11" x14ac:dyDescent="0.25">
      <c r="H174" t="s">
        <v>64</v>
      </c>
      <c r="I174">
        <v>19.399999999999999</v>
      </c>
      <c r="K174">
        <f t="shared" ref="K174" si="21">AVERAGE(I170:I174)</f>
        <v>19.660000000000004</v>
      </c>
    </row>
    <row r="175" spans="4:11" x14ac:dyDescent="0.25">
      <c r="D175">
        <v>45</v>
      </c>
      <c r="F175">
        <v>-22.5</v>
      </c>
      <c r="H175" t="s">
        <v>116</v>
      </c>
      <c r="I175">
        <v>15.4</v>
      </c>
    </row>
    <row r="176" spans="4:11" x14ac:dyDescent="0.25">
      <c r="H176" t="s">
        <v>117</v>
      </c>
      <c r="I176">
        <v>14.2</v>
      </c>
    </row>
    <row r="177" spans="4:11" x14ac:dyDescent="0.25">
      <c r="H177" t="s">
        <v>87</v>
      </c>
      <c r="I177">
        <v>14.6</v>
      </c>
    </row>
    <row r="178" spans="4:11" x14ac:dyDescent="0.25">
      <c r="H178" t="s">
        <v>118</v>
      </c>
      <c r="I178">
        <v>16.100000000000001</v>
      </c>
    </row>
    <row r="179" spans="4:11" x14ac:dyDescent="0.25">
      <c r="H179" t="s">
        <v>119</v>
      </c>
      <c r="I179">
        <v>14.1</v>
      </c>
      <c r="K179">
        <f t="shared" ref="K179" si="22">AVERAGE(I175:I179)</f>
        <v>14.88</v>
      </c>
    </row>
    <row r="180" spans="4:11" x14ac:dyDescent="0.25">
      <c r="D180">
        <v>45</v>
      </c>
      <c r="F180">
        <v>22.5</v>
      </c>
      <c r="H180" t="s">
        <v>14</v>
      </c>
      <c r="I180">
        <v>3.1</v>
      </c>
    </row>
    <row r="181" spans="4:11" x14ac:dyDescent="0.25">
      <c r="H181" t="s">
        <v>120</v>
      </c>
      <c r="I181">
        <v>5.4</v>
      </c>
    </row>
    <row r="182" spans="4:11" x14ac:dyDescent="0.25">
      <c r="H182" t="s">
        <v>69</v>
      </c>
      <c r="I182">
        <v>4.4000000000000004</v>
      </c>
    </row>
    <row r="183" spans="4:11" x14ac:dyDescent="0.25">
      <c r="H183" t="s">
        <v>68</v>
      </c>
      <c r="I183">
        <v>4.3</v>
      </c>
    </row>
    <row r="184" spans="4:11" x14ac:dyDescent="0.25">
      <c r="H184" t="s">
        <v>69</v>
      </c>
      <c r="I184">
        <v>4.4000000000000004</v>
      </c>
      <c r="K184">
        <f t="shared" ref="K184" si="23">AVERAGE(I180:I184)</f>
        <v>4.32</v>
      </c>
    </row>
    <row r="185" spans="4:11" x14ac:dyDescent="0.25">
      <c r="D185">
        <v>45</v>
      </c>
      <c r="F185">
        <v>67.5</v>
      </c>
      <c r="H185" t="s">
        <v>121</v>
      </c>
      <c r="I185">
        <v>5</v>
      </c>
    </row>
    <row r="186" spans="4:11" x14ac:dyDescent="0.25">
      <c r="H186" t="s">
        <v>122</v>
      </c>
      <c r="I186">
        <v>6.8</v>
      </c>
    </row>
    <row r="187" spans="4:11" x14ac:dyDescent="0.25">
      <c r="H187" t="s">
        <v>123</v>
      </c>
      <c r="I187">
        <v>5.6</v>
      </c>
    </row>
    <row r="188" spans="4:11" x14ac:dyDescent="0.25">
      <c r="H188" t="s">
        <v>124</v>
      </c>
      <c r="I188">
        <v>5.9</v>
      </c>
    </row>
    <row r="189" spans="4:11" x14ac:dyDescent="0.25">
      <c r="H189" t="s">
        <v>125</v>
      </c>
      <c r="I189">
        <v>5.5</v>
      </c>
      <c r="K189">
        <f t="shared" ref="K189" si="24">AVERAGE(I185:I189)</f>
        <v>5.76</v>
      </c>
    </row>
    <row r="190" spans="4:11" x14ac:dyDescent="0.25">
      <c r="D190">
        <v>45</v>
      </c>
      <c r="F190">
        <v>112.5</v>
      </c>
      <c r="H190" t="s">
        <v>126</v>
      </c>
      <c r="I190">
        <v>21.2</v>
      </c>
    </row>
    <row r="191" spans="4:11" x14ac:dyDescent="0.25">
      <c r="H191" t="s">
        <v>65</v>
      </c>
      <c r="I191">
        <v>19.100000000000001</v>
      </c>
    </row>
    <row r="192" spans="4:11" x14ac:dyDescent="0.25">
      <c r="H192" t="s">
        <v>9</v>
      </c>
      <c r="I192">
        <v>21.5</v>
      </c>
    </row>
    <row r="193" spans="4:11" x14ac:dyDescent="0.25">
      <c r="H193" t="s">
        <v>127</v>
      </c>
      <c r="I193">
        <v>20.8</v>
      </c>
    </row>
    <row r="194" spans="4:11" x14ac:dyDescent="0.25">
      <c r="H194" t="s">
        <v>58</v>
      </c>
      <c r="I194">
        <v>18.399999999999999</v>
      </c>
      <c r="K194">
        <f t="shared" ref="K194" si="25">AVERAGE(I190:I194)</f>
        <v>20.2</v>
      </c>
    </row>
    <row r="195" spans="4:11" x14ac:dyDescent="0.25">
      <c r="D195">
        <v>90</v>
      </c>
      <c r="F195">
        <v>-22.5</v>
      </c>
      <c r="H195" t="s">
        <v>128</v>
      </c>
      <c r="I195">
        <v>15.2</v>
      </c>
    </row>
    <row r="196" spans="4:11" x14ac:dyDescent="0.25">
      <c r="H196" t="s">
        <v>128</v>
      </c>
      <c r="I196">
        <v>15.2</v>
      </c>
    </row>
    <row r="197" spans="4:11" x14ac:dyDescent="0.25">
      <c r="H197" t="s">
        <v>129</v>
      </c>
      <c r="I197">
        <v>14.8</v>
      </c>
    </row>
    <row r="198" spans="4:11" x14ac:dyDescent="0.25">
      <c r="H198" t="s">
        <v>87</v>
      </c>
      <c r="I198">
        <v>14.6</v>
      </c>
    </row>
    <row r="199" spans="4:11" x14ac:dyDescent="0.25">
      <c r="H199" t="s">
        <v>130</v>
      </c>
      <c r="I199">
        <v>15.5</v>
      </c>
      <c r="K199">
        <f t="shared" ref="K199" si="26">AVERAGE(I195:I199)</f>
        <v>15.060000000000002</v>
      </c>
    </row>
    <row r="200" spans="4:11" x14ac:dyDescent="0.25">
      <c r="D200">
        <v>90</v>
      </c>
      <c r="F200">
        <v>22.5</v>
      </c>
      <c r="H200" t="s">
        <v>131</v>
      </c>
      <c r="I200">
        <v>13</v>
      </c>
    </row>
    <row r="201" spans="4:11" x14ac:dyDescent="0.25">
      <c r="H201" t="s">
        <v>132</v>
      </c>
      <c r="I201">
        <v>12.3</v>
      </c>
    </row>
    <row r="202" spans="4:11" x14ac:dyDescent="0.25">
      <c r="H202" t="s">
        <v>117</v>
      </c>
      <c r="I202">
        <v>14.2</v>
      </c>
    </row>
    <row r="203" spans="4:11" x14ac:dyDescent="0.25">
      <c r="H203" t="s">
        <v>117</v>
      </c>
      <c r="I203">
        <v>14.2</v>
      </c>
    </row>
    <row r="204" spans="4:11" x14ac:dyDescent="0.25">
      <c r="H204" t="s">
        <v>132</v>
      </c>
      <c r="I204">
        <v>12.3</v>
      </c>
      <c r="K204">
        <f t="shared" ref="K204" si="27">AVERAGE(I200:I204)</f>
        <v>13.2</v>
      </c>
    </row>
    <row r="205" spans="4:11" x14ac:dyDescent="0.25">
      <c r="D205">
        <v>90</v>
      </c>
      <c r="F205">
        <v>67.5</v>
      </c>
      <c r="H205" t="s">
        <v>41</v>
      </c>
      <c r="I205">
        <v>2.4</v>
      </c>
    </row>
    <row r="206" spans="4:11" x14ac:dyDescent="0.25">
      <c r="H206" t="s">
        <v>91</v>
      </c>
      <c r="I206">
        <v>2.9</v>
      </c>
    </row>
    <row r="207" spans="4:11" x14ac:dyDescent="0.25">
      <c r="H207" t="s">
        <v>22</v>
      </c>
      <c r="I207">
        <v>2.5</v>
      </c>
    </row>
    <row r="208" spans="4:11" x14ac:dyDescent="0.25">
      <c r="H208" t="s">
        <v>39</v>
      </c>
      <c r="I208">
        <v>1.2</v>
      </c>
    </row>
    <row r="209" spans="4:11" x14ac:dyDescent="0.25">
      <c r="H209" t="s">
        <v>70</v>
      </c>
      <c r="I209">
        <v>4.2</v>
      </c>
      <c r="K209">
        <f t="shared" ref="K209" si="28">AVERAGE(I205:I209)</f>
        <v>2.6399999999999997</v>
      </c>
    </row>
    <row r="210" spans="4:11" x14ac:dyDescent="0.25">
      <c r="D210">
        <v>90</v>
      </c>
      <c r="F210">
        <v>112.5</v>
      </c>
      <c r="H210" t="s">
        <v>69</v>
      </c>
      <c r="I210">
        <v>4.4000000000000004</v>
      </c>
    </row>
    <row r="211" spans="4:11" x14ac:dyDescent="0.25">
      <c r="H211" t="s">
        <v>120</v>
      </c>
      <c r="I211">
        <v>5.4</v>
      </c>
    </row>
    <row r="212" spans="4:11" x14ac:dyDescent="0.25">
      <c r="H212" t="s">
        <v>133</v>
      </c>
      <c r="I212">
        <v>5.2</v>
      </c>
    </row>
    <row r="213" spans="4:11" x14ac:dyDescent="0.25">
      <c r="H213" t="s">
        <v>67</v>
      </c>
      <c r="I213">
        <v>4</v>
      </c>
    </row>
    <row r="214" spans="4:11" x14ac:dyDescent="0.25">
      <c r="H214" t="s">
        <v>121</v>
      </c>
      <c r="I214">
        <v>5</v>
      </c>
      <c r="K214">
        <f t="shared" ref="K214" si="29">AVERAGE(I210:I214)</f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 Three</dc:creator>
  <cp:lastModifiedBy>akshat</cp:lastModifiedBy>
  <dcterms:created xsi:type="dcterms:W3CDTF">2015-05-19T21:06:17Z</dcterms:created>
  <dcterms:modified xsi:type="dcterms:W3CDTF">2015-05-26T19:24:26Z</dcterms:modified>
</cp:coreProperties>
</file>