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xportal-my.sharepoint.com/personal/ashetty_galaxe_com/Documents/AEXCEL/"/>
    </mc:Choice>
  </mc:AlternateContent>
  <xr:revisionPtr revIDLastSave="633" documentId="8_{AA071670-577F-4A11-AB78-23CB88281EA4}" xr6:coauthVersionLast="47" xr6:coauthVersionMax="47" xr10:uidLastSave="{4295E352-26DA-4454-AB55-82406E878BB9}"/>
  <bookViews>
    <workbookView xWindow="-110" yWindow="-110" windowWidth="19420" windowHeight="10300" activeTab="1" xr2:uid="{928ABB9E-7098-4AF1-A846-EA2BB5067424}"/>
  </bookViews>
  <sheets>
    <sheet name="day" sheetId="1" r:id="rId1"/>
    <sheet name="rept" sheetId="2" r:id="rId2"/>
    <sheet name="ASSIGNMENT" sheetId="3" r:id="rId3"/>
    <sheet name="ASSIGNM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4" l="1"/>
  <c r="D18" i="4"/>
  <c r="D17" i="4"/>
  <c r="E7" i="3"/>
  <c r="D3" i="4"/>
  <c r="C23" i="4"/>
  <c r="J59" i="1"/>
  <c r="E15" i="4"/>
  <c r="F15" i="4"/>
  <c r="G15" i="4" s="1"/>
  <c r="F11" i="4"/>
  <c r="F7" i="4"/>
  <c r="F8" i="4"/>
  <c r="F9" i="4"/>
  <c r="F10" i="4"/>
  <c r="E7" i="4"/>
  <c r="E8" i="4"/>
  <c r="E9" i="4"/>
  <c r="E10" i="4"/>
  <c r="E11" i="4"/>
  <c r="D7" i="4"/>
  <c r="D8" i="4"/>
  <c r="D9" i="4"/>
  <c r="D10" i="4"/>
  <c r="D11" i="4"/>
  <c r="F6" i="4"/>
  <c r="E6" i="4"/>
  <c r="D6" i="4"/>
  <c r="B30" i="2"/>
  <c r="C32" i="3"/>
  <c r="B6" i="3"/>
  <c r="L8" i="3"/>
  <c r="M8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12" i="3"/>
  <c r="K12" i="3" s="1"/>
  <c r="I13" i="3"/>
  <c r="P13" i="3" s="1"/>
  <c r="I14" i="3"/>
  <c r="P14" i="3" s="1"/>
  <c r="I15" i="3"/>
  <c r="P15" i="3" s="1"/>
  <c r="I16" i="3"/>
  <c r="P16" i="3" s="1"/>
  <c r="I17" i="3"/>
  <c r="P17" i="3" s="1"/>
  <c r="I18" i="3"/>
  <c r="P18" i="3" s="1"/>
  <c r="I19" i="3"/>
  <c r="P19" i="3" s="1"/>
  <c r="I20" i="3"/>
  <c r="P20" i="3" s="1"/>
  <c r="I21" i="3"/>
  <c r="P21" i="3" s="1"/>
  <c r="I12" i="3"/>
  <c r="P12" i="3" s="1"/>
  <c r="H12" i="3"/>
  <c r="O12" i="3" s="1"/>
  <c r="H13" i="3"/>
  <c r="O13" i="3" s="1"/>
  <c r="H14" i="3"/>
  <c r="O14" i="3" s="1"/>
  <c r="H15" i="3"/>
  <c r="O15" i="3" s="1"/>
  <c r="H16" i="3"/>
  <c r="O16" i="3" s="1"/>
  <c r="H17" i="3"/>
  <c r="O17" i="3" s="1"/>
  <c r="H18" i="3"/>
  <c r="O18" i="3" s="1"/>
  <c r="H19" i="3"/>
  <c r="O19" i="3" s="1"/>
  <c r="H20" i="3"/>
  <c r="O20" i="3" s="1"/>
  <c r="H21" i="3"/>
  <c r="O21" i="3" s="1"/>
  <c r="G13" i="3"/>
  <c r="Q13" i="3" s="1"/>
  <c r="R13" i="3" s="1"/>
  <c r="G14" i="3"/>
  <c r="Q14" i="3" s="1"/>
  <c r="R14" i="3" s="1"/>
  <c r="G15" i="3"/>
  <c r="Q15" i="3" s="1"/>
  <c r="R15" i="3" s="1"/>
  <c r="G16" i="3"/>
  <c r="Q16" i="3" s="1"/>
  <c r="R16" i="3" s="1"/>
  <c r="G17" i="3"/>
  <c r="Q17" i="3" s="1"/>
  <c r="R17" i="3" s="1"/>
  <c r="G18" i="3"/>
  <c r="Q18" i="3" s="1"/>
  <c r="R18" i="3" s="1"/>
  <c r="G19" i="3"/>
  <c r="Q19" i="3" s="1"/>
  <c r="R19" i="3" s="1"/>
  <c r="G20" i="3"/>
  <c r="Q20" i="3" s="1"/>
  <c r="R20" i="3" s="1"/>
  <c r="G21" i="3"/>
  <c r="Q21" i="3" s="1"/>
  <c r="R21" i="3" s="1"/>
  <c r="G12" i="3"/>
  <c r="Q12" i="3" s="1"/>
  <c r="R12" i="3" s="1"/>
  <c r="C35" i="2"/>
  <c r="B35" i="2"/>
  <c r="B34" i="2"/>
  <c r="B27" i="2"/>
  <c r="B26" i="2"/>
  <c r="B25" i="2"/>
  <c r="B24" i="2"/>
  <c r="B21" i="2"/>
  <c r="B17" i="2"/>
  <c r="C12" i="2"/>
  <c r="B12" i="2"/>
  <c r="C11" i="2"/>
  <c r="C5" i="2"/>
  <c r="J158" i="1"/>
  <c r="J157" i="1"/>
  <c r="J156" i="1"/>
  <c r="J155" i="1"/>
  <c r="J139" i="1"/>
  <c r="J120" i="1"/>
  <c r="J92" i="1"/>
  <c r="J91" i="1"/>
  <c r="J104" i="1"/>
  <c r="J103" i="1"/>
  <c r="J89" i="1"/>
  <c r="K46" i="1"/>
  <c r="K47" i="1"/>
  <c r="K45" i="1"/>
  <c r="K43" i="1"/>
  <c r="K42" i="1"/>
  <c r="K29" i="1"/>
  <c r="K28" i="1"/>
  <c r="K26" i="1"/>
  <c r="K25" i="1"/>
  <c r="K6" i="1"/>
  <c r="M4" i="1"/>
  <c r="K5" i="1"/>
  <c r="K3" i="1"/>
  <c r="Q8" i="3" l="1"/>
  <c r="K3" i="3"/>
  <c r="P8" i="3"/>
  <c r="O8" i="3"/>
  <c r="N8" i="3"/>
  <c r="I24" i="3"/>
  <c r="I25" i="3" s="1"/>
</calcChain>
</file>

<file path=xl/sharedStrings.xml><?xml version="1.0" encoding="utf-8"?>
<sst xmlns="http://schemas.openxmlformats.org/spreadsheetml/2006/main" count="114" uniqueCount="97">
  <si>
    <t>DAY()</t>
  </si>
  <si>
    <t>1900 DEFAULT YEAR</t>
  </si>
  <si>
    <t>NEG NUMBER IN YEAR</t>
  </si>
  <si>
    <t>prev year wen mnth -ve</t>
  </si>
  <si>
    <t>31-29=2 fr date</t>
  </si>
  <si>
    <t>serial no. of date</t>
  </si>
  <si>
    <t>(12  minus 6)</t>
  </si>
  <si>
    <t>check when the work will get completed</t>
  </si>
  <si>
    <t>REPT</t>
  </si>
  <si>
    <t>repeat</t>
  </si>
  <si>
    <t>text</t>
  </si>
  <si>
    <t>after rept</t>
  </si>
  <si>
    <t>_</t>
  </si>
  <si>
    <t>TRIM(text)</t>
  </si>
  <si>
    <t>data</t>
  </si>
  <si>
    <t>data after trim</t>
  </si>
  <si>
    <t xml:space="preserve">AKSHATHA           </t>
  </si>
  <si>
    <t>LENGTH</t>
  </si>
  <si>
    <t>TRIM</t>
  </si>
  <si>
    <t>Conacatenate</t>
  </si>
  <si>
    <t>DAY</t>
  </si>
  <si>
    <t>HOUR</t>
  </si>
  <si>
    <t>DATE</t>
  </si>
  <si>
    <t>DATEVALUE</t>
  </si>
  <si>
    <t>NOW()</t>
  </si>
  <si>
    <t>WEEKDAY</t>
  </si>
  <si>
    <t>NETWORKDAYS</t>
  </si>
  <si>
    <t>NWTWORKDAYS.INTL()</t>
  </si>
  <si>
    <t>WORKDAY()</t>
  </si>
  <si>
    <t>WORKDAY.INTL</t>
  </si>
  <si>
    <t>SEARCH</t>
  </si>
  <si>
    <t>akshatha@gmail.com</t>
  </si>
  <si>
    <t>char</t>
  </si>
  <si>
    <t>left(search(c5,""),-1)</t>
  </si>
  <si>
    <t>EXACT</t>
  </si>
  <si>
    <t>trunc</t>
  </si>
  <si>
    <t>FLIPKART</t>
  </si>
  <si>
    <t>Product name</t>
  </si>
  <si>
    <t>boat</t>
  </si>
  <si>
    <t>apple</t>
  </si>
  <si>
    <t>MI</t>
  </si>
  <si>
    <t>samsung</t>
  </si>
  <si>
    <t>lenovo</t>
  </si>
  <si>
    <t>hp</t>
  </si>
  <si>
    <t>Uploaded date</t>
  </si>
  <si>
    <t>oppo</t>
  </si>
  <si>
    <t>poco</t>
  </si>
  <si>
    <t>motorola</t>
  </si>
  <si>
    <t>vivo</t>
  </si>
  <si>
    <t>updated price</t>
  </si>
  <si>
    <t>original price</t>
  </si>
  <si>
    <t xml:space="preserve">TODAY </t>
  </si>
  <si>
    <t>/</t>
  </si>
  <si>
    <t>offer ends in</t>
  </si>
  <si>
    <t>Offer till</t>
  </si>
  <si>
    <t>weekend Offers</t>
  </si>
  <si>
    <t>fest offers</t>
  </si>
  <si>
    <t># purchases on wknds</t>
  </si>
  <si>
    <t>#purchases on fests</t>
  </si>
  <si>
    <t>Amount on wknds</t>
  </si>
  <si>
    <t>Amount on fest</t>
  </si>
  <si>
    <t>#purchase on workdays</t>
  </si>
  <si>
    <t>amount on workdays</t>
  </si>
  <si>
    <t>holidays</t>
  </si>
  <si>
    <t>Total weekdays</t>
  </si>
  <si>
    <t>amount on weekdays</t>
  </si>
  <si>
    <t>estimated amount on weekdays</t>
  </si>
  <si>
    <t>time:</t>
  </si>
  <si>
    <t>date</t>
  </si>
  <si>
    <t>month</t>
  </si>
  <si>
    <t>year</t>
  </si>
  <si>
    <t>hour</t>
  </si>
  <si>
    <t>Name</t>
  </si>
  <si>
    <t>email</t>
  </si>
  <si>
    <t>akshatha</t>
  </si>
  <si>
    <t>thrishala</t>
  </si>
  <si>
    <t>chaithanya</t>
  </si>
  <si>
    <t>harshita</t>
  </si>
  <si>
    <t>supriya</t>
  </si>
  <si>
    <t>sharanya</t>
  </si>
  <si>
    <t xml:space="preserve">akshatha@gmail.com               </t>
  </si>
  <si>
    <t xml:space="preserve">thrishala@yahoo.com        </t>
  </si>
  <si>
    <t xml:space="preserve">chaithanya@fb.com         </t>
  </si>
  <si>
    <t xml:space="preserve">harshitha@email.com            </t>
  </si>
  <si>
    <t xml:space="preserve">supriya@galaxe.com               </t>
  </si>
  <si>
    <t xml:space="preserve">sharanya@sahyadri.edu.in         </t>
  </si>
  <si>
    <t>trimmed email</t>
  </si>
  <si>
    <t>search</t>
  </si>
  <si>
    <t>gmail.com</t>
  </si>
  <si>
    <t>user name</t>
  </si>
  <si>
    <t>check if name is same as user name</t>
  </si>
  <si>
    <t>enter emaiL</t>
  </si>
  <si>
    <t>weekday number:</t>
  </si>
  <si>
    <t>work days alloted</t>
  </si>
  <si>
    <t>leaving holidays</t>
  </si>
  <si>
    <t>until december 12 2023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</si>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</sst>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F400]h:mm:ss\ AM/PM"/>
    <numFmt numFmtId="165" formatCode="h:mm:ss;@"/>
    <numFmt numFmtId="166" formatCode="[$-409]h:mm\ AM/P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22" fontId="0" fillId="0" borderId="0" xfId="0" applyNumberFormat="1"/>
    <xf numFmtId="0" fontId="2" fillId="0" borderId="0" xfId="0" applyFont="1"/>
    <xf numFmtId="15" fontId="0" fillId="0" borderId="0" xfId="0" applyNumberFormat="1"/>
    <xf numFmtId="0" fontId="0" fillId="0" borderId="0" xfId="0" applyAlignment="1">
      <alignment horizontal="center"/>
    </xf>
    <xf numFmtId="0" fontId="3" fillId="0" borderId="0" xfId="2"/>
    <xf numFmtId="3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14" fontId="0" fillId="0" borderId="0" xfId="1" applyNumberFormat="1" applyFont="1"/>
    <xf numFmtId="1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9" borderId="0" xfId="0" applyNumberFormat="1" applyFill="1"/>
    <xf numFmtId="14" fontId="0" fillId="9" borderId="0" xfId="1" applyNumberFormat="1" applyFont="1" applyFill="1"/>
    <xf numFmtId="2" fontId="0" fillId="9" borderId="0" xfId="0" applyNumberFormat="1" applyFill="1"/>
    <xf numFmtId="22" fontId="0" fillId="9" borderId="0" xfId="0" applyNumberFormat="1" applyFill="1"/>
    <xf numFmtId="0" fontId="0" fillId="9" borderId="1" xfId="0" applyFill="1" applyBorder="1"/>
    <xf numFmtId="0" fontId="0" fillId="0" borderId="1" xfId="0" applyBorder="1"/>
    <xf numFmtId="0" fontId="3" fillId="0" borderId="1" xfId="2" applyBorder="1"/>
    <xf numFmtId="49" fontId="0" fillId="0" borderId="0" xfId="0" applyNumberFormat="1"/>
    <xf numFmtId="2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3</xdr:row>
      <xdr:rowOff>7078</xdr:rowOff>
    </xdr:from>
    <xdr:to>
      <xdr:col>8</xdr:col>
      <xdr:colOff>463550</xdr:colOff>
      <xdr:row>19</xdr:row>
      <xdr:rowOff>70030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B01EFA-1E8A-4BB3-E5F2-2503116F5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559528"/>
          <a:ext cx="4984750" cy="3009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8</xdr:col>
      <xdr:colOff>400050</xdr:colOff>
      <xdr:row>36</xdr:row>
      <xdr:rowOff>38225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78DDC5-3C73-0EA9-269C-2628E10F0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235450"/>
          <a:ext cx="4768850" cy="243217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39</xdr:row>
      <xdr:rowOff>25400</xdr:rowOff>
    </xdr:from>
    <xdr:to>
      <xdr:col>8</xdr:col>
      <xdr:colOff>51030</xdr:colOff>
      <xdr:row>53</xdr:row>
      <xdr:rowOff>82685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ED186A-662C-3AA8-1BA2-7B126EA0D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7207250"/>
          <a:ext cx="4483330" cy="26353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7</xdr:col>
      <xdr:colOff>603472</xdr:colOff>
      <xdr:row>71</xdr:row>
      <xdr:rowOff>31884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8AC9D2-FB4E-C34D-E2F9-6A669710C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0496550"/>
          <a:ext cx="4311872" cy="26099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7</xdr:col>
      <xdr:colOff>254204</xdr:colOff>
      <xdr:row>85</xdr:row>
      <xdr:rowOff>703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CF5324-6992-3DCB-298A-EC6CFED14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3442950"/>
          <a:ext cx="3962604" cy="22035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8</xdr:col>
      <xdr:colOff>114530</xdr:colOff>
      <xdr:row>99</xdr:row>
      <xdr:rowOff>171572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6D4E3C5-F7EC-D35A-3E40-52FEBDC03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16021050"/>
          <a:ext cx="4483330" cy="23813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8</xdr:col>
      <xdr:colOff>197085</xdr:colOff>
      <xdr:row>114</xdr:row>
      <xdr:rowOff>139830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F29443-E834-4484-C83A-BCE99296D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8599150"/>
          <a:ext cx="4565885" cy="25337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8</xdr:col>
      <xdr:colOff>254238</xdr:colOff>
      <xdr:row>132</xdr:row>
      <xdr:rowOff>89037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EEF59E2-CFA7-C7EF-60B5-C13B1DBD5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1729700"/>
          <a:ext cx="4623038" cy="26671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8</xdr:col>
      <xdr:colOff>279639</xdr:colOff>
      <xdr:row>149</xdr:row>
      <xdr:rowOff>82687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6F54F0D-76FD-DFAC-535B-0A9EF2D48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24860250"/>
          <a:ext cx="4648439" cy="26607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7</xdr:col>
      <xdr:colOff>298656</xdr:colOff>
      <xdr:row>162</xdr:row>
      <xdr:rowOff>19155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FD39E9F-D127-11BC-70BE-21E7F9CC3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27806650"/>
          <a:ext cx="4007056" cy="20448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7</xdr:col>
      <xdr:colOff>520917</xdr:colOff>
      <xdr:row>181</xdr:row>
      <xdr:rowOff>82696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DAA409A-ADF9-9062-72B1-8FC9FEB6B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30568900"/>
          <a:ext cx="4229317" cy="284494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kshatha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haithanya@fb.com" TargetMode="External"/><Relationship Id="rId7" Type="http://schemas.openxmlformats.org/officeDocument/2006/relationships/hyperlink" Target="mailto:akshatha@gmail.com" TargetMode="External"/><Relationship Id="rId2" Type="http://schemas.openxmlformats.org/officeDocument/2006/relationships/hyperlink" Target="mailto:thrishala@yahoo.com" TargetMode="External"/><Relationship Id="rId1" Type="http://schemas.openxmlformats.org/officeDocument/2006/relationships/hyperlink" Target="mailto:akshatha@gmail.com" TargetMode="External"/><Relationship Id="rId6" Type="http://schemas.openxmlformats.org/officeDocument/2006/relationships/hyperlink" Target="mailto:sharanya@sahyadri.edu.in" TargetMode="External"/><Relationship Id="rId5" Type="http://schemas.openxmlformats.org/officeDocument/2006/relationships/hyperlink" Target="mailto:supriya@galaxe.com" TargetMode="External"/><Relationship Id="rId4" Type="http://schemas.openxmlformats.org/officeDocument/2006/relationships/hyperlink" Target="mailto:harshitha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A81C-78A6-40EB-8FD3-CBCB2D42401C}">
  <dimension ref="B2:S158"/>
  <sheetViews>
    <sheetView topLeftCell="A143" zoomScale="101" workbookViewId="0">
      <selection activeCell="J66" sqref="J66"/>
    </sheetView>
  </sheetViews>
  <sheetFormatPr defaultRowHeight="14.5" x14ac:dyDescent="0.35"/>
  <cols>
    <col min="7" max="8" width="9.453125" bestFit="1" customWidth="1"/>
    <col min="10" max="10" width="21.08984375" customWidth="1"/>
    <col min="11" max="11" width="16.54296875" customWidth="1"/>
    <col min="12" max="12" width="12.1796875" customWidth="1"/>
    <col min="13" max="13" width="9.453125" bestFit="1" customWidth="1"/>
    <col min="14" max="14" width="10.26953125" bestFit="1" customWidth="1"/>
    <col min="16" max="16" width="19.7265625" customWidth="1"/>
  </cols>
  <sheetData>
    <row r="2" spans="2:19" x14ac:dyDescent="0.35">
      <c r="B2" t="s">
        <v>0</v>
      </c>
    </row>
    <row r="3" spans="2:19" x14ac:dyDescent="0.35">
      <c r="K3">
        <f>DAY(41699)</f>
        <v>1</v>
      </c>
    </row>
    <row r="4" spans="2:19" x14ac:dyDescent="0.35">
      <c r="M4" s="1">
        <f ca="1">TODAY()</f>
        <v>45166</v>
      </c>
      <c r="P4" t="s">
        <v>20</v>
      </c>
      <c r="Q4" t="s">
        <v>52</v>
      </c>
      <c r="R4" t="s">
        <v>21</v>
      </c>
      <c r="S4" t="s">
        <v>52</v>
      </c>
    </row>
    <row r="5" spans="2:19" x14ac:dyDescent="0.35">
      <c r="K5">
        <f>DAY("1/3/2020")</f>
        <v>3</v>
      </c>
      <c r="P5" t="s">
        <v>22</v>
      </c>
      <c r="Q5" t="s">
        <v>52</v>
      </c>
    </row>
    <row r="6" spans="2:19" x14ac:dyDescent="0.35">
      <c r="K6">
        <f ca="1">DAY(TODAY())</f>
        <v>28</v>
      </c>
      <c r="P6" t="s">
        <v>23</v>
      </c>
      <c r="Q6" t="s">
        <v>52</v>
      </c>
    </row>
    <row r="7" spans="2:19" x14ac:dyDescent="0.35">
      <c r="P7" t="s">
        <v>51</v>
      </c>
      <c r="Q7" t="s">
        <v>52</v>
      </c>
    </row>
    <row r="8" spans="2:19" x14ac:dyDescent="0.35">
      <c r="P8" t="s">
        <v>24</v>
      </c>
      <c r="Q8" t="s">
        <v>52</v>
      </c>
    </row>
    <row r="11" spans="2:19" x14ac:dyDescent="0.35">
      <c r="P11" t="s">
        <v>25</v>
      </c>
      <c r="Q11" t="s">
        <v>52</v>
      </c>
    </row>
    <row r="12" spans="2:19" x14ac:dyDescent="0.35">
      <c r="P12" t="s">
        <v>26</v>
      </c>
      <c r="Q12" t="s">
        <v>52</v>
      </c>
    </row>
    <row r="13" spans="2:19" x14ac:dyDescent="0.35">
      <c r="P13" t="s">
        <v>27</v>
      </c>
      <c r="Q13" t="s">
        <v>52</v>
      </c>
    </row>
    <row r="14" spans="2:19" x14ac:dyDescent="0.35">
      <c r="P14" t="s">
        <v>28</v>
      </c>
      <c r="Q14" t="s">
        <v>52</v>
      </c>
    </row>
    <row r="15" spans="2:19" x14ac:dyDescent="0.35">
      <c r="P15" t="s">
        <v>29</v>
      </c>
      <c r="Q15" t="s">
        <v>52</v>
      </c>
    </row>
    <row r="25" spans="11:14" x14ac:dyDescent="0.35">
      <c r="K25">
        <f>HOUR(N25)</f>
        <v>1</v>
      </c>
      <c r="N25" s="2">
        <v>4.1666666666666664E-2</v>
      </c>
    </row>
    <row r="26" spans="11:14" x14ac:dyDescent="0.35">
      <c r="K26">
        <f>HOUR(N26)</f>
        <v>13</v>
      </c>
      <c r="N26" s="2">
        <v>0.54166666666666663</v>
      </c>
    </row>
    <row r="28" spans="11:14" x14ac:dyDescent="0.35">
      <c r="K28" s="4">
        <f>HOUR(N28)</f>
        <v>12</v>
      </c>
      <c r="N28" s="3">
        <v>0.5</v>
      </c>
    </row>
    <row r="29" spans="11:14" x14ac:dyDescent="0.35">
      <c r="K29" s="4">
        <f>HOUR(N29)</f>
        <v>13</v>
      </c>
      <c r="N29" s="3">
        <v>0.54166666666666663</v>
      </c>
    </row>
    <row r="42" spans="10:12" x14ac:dyDescent="0.35">
      <c r="K42" s="1">
        <f>DATE(2023,9,29)</f>
        <v>45198</v>
      </c>
    </row>
    <row r="43" spans="10:12" x14ac:dyDescent="0.35">
      <c r="J43" t="s">
        <v>1</v>
      </c>
      <c r="K43" s="1">
        <f>DATE(20,9,29)</f>
        <v>7578</v>
      </c>
    </row>
    <row r="45" spans="10:12" x14ac:dyDescent="0.35">
      <c r="J45" t="s">
        <v>2</v>
      </c>
      <c r="K45" s="1" t="e">
        <f>DATE(-20,8,9)</f>
        <v>#NUM!</v>
      </c>
    </row>
    <row r="46" spans="10:12" x14ac:dyDescent="0.35">
      <c r="J46" t="s">
        <v>3</v>
      </c>
      <c r="K46" s="1">
        <f>DATE(20,-6,29)</f>
        <v>7120</v>
      </c>
      <c r="L46" s="5" t="s">
        <v>6</v>
      </c>
    </row>
    <row r="47" spans="10:12" x14ac:dyDescent="0.35">
      <c r="J47" t="s">
        <v>4</v>
      </c>
      <c r="K47" s="1">
        <f>DATE(20,-1,-29)</f>
        <v>7215</v>
      </c>
    </row>
    <row r="59" spans="10:11" x14ac:dyDescent="0.35">
      <c r="J59" s="12" t="e">
        <f>DATEVALUE("29/09/2001")</f>
        <v>#VALUE!</v>
      </c>
      <c r="K59" t="s">
        <v>5</v>
      </c>
    </row>
    <row r="89" spans="10:10" x14ac:dyDescent="0.35">
      <c r="J89" s="6">
        <f ca="1">NOW()</f>
        <v>45166.394211342595</v>
      </c>
    </row>
    <row r="91" spans="10:10" x14ac:dyDescent="0.35">
      <c r="J91">
        <f ca="1">DAY(NOW())</f>
        <v>28</v>
      </c>
    </row>
    <row r="92" spans="10:10" x14ac:dyDescent="0.35">
      <c r="J92" t="e">
        <f ca="1">DATEVALUE(NOW())</f>
        <v>#VALUE!</v>
      </c>
    </row>
    <row r="102" spans="2:11" x14ac:dyDescent="0.35">
      <c r="B102" s="7"/>
    </row>
    <row r="103" spans="2:11" x14ac:dyDescent="0.35">
      <c r="J103">
        <f ca="1">WEEKDAY(TODAY())</f>
        <v>2</v>
      </c>
      <c r="K103" s="8">
        <v>44511</v>
      </c>
    </row>
    <row r="104" spans="2:11" x14ac:dyDescent="0.35">
      <c r="J104">
        <f ca="1">WEEKDAY(TODAY(),2)</f>
        <v>1</v>
      </c>
    </row>
    <row r="120" spans="10:10" x14ac:dyDescent="0.35">
      <c r="J120">
        <f>NETWORKDAYS(2/1/23,2/28/23,0)</f>
        <v>0</v>
      </c>
    </row>
    <row r="134" spans="6:10" x14ac:dyDescent="0.35">
      <c r="F134" s="1">
        <v>45145</v>
      </c>
      <c r="G134" s="1">
        <v>45162</v>
      </c>
      <c r="H134" s="1">
        <v>45147</v>
      </c>
    </row>
    <row r="135" spans="6:10" x14ac:dyDescent="0.35">
      <c r="H135" s="1">
        <v>45153</v>
      </c>
    </row>
    <row r="139" spans="6:10" x14ac:dyDescent="0.35">
      <c r="J139">
        <f>NETWORKDAYS.INTL(F134,G134,1,H134:H135)</f>
        <v>12</v>
      </c>
    </row>
    <row r="153" spans="9:11" x14ac:dyDescent="0.35">
      <c r="I153" s="35" t="s">
        <v>7</v>
      </c>
      <c r="J153" s="35"/>
      <c r="K153" s="35"/>
    </row>
    <row r="155" spans="9:11" x14ac:dyDescent="0.35">
      <c r="J155">
        <f>WORKDAY(F134,100,H134:H135)</f>
        <v>45287</v>
      </c>
    </row>
    <row r="156" spans="9:11" x14ac:dyDescent="0.35">
      <c r="J156">
        <f>DAY(J155)</f>
        <v>27</v>
      </c>
    </row>
    <row r="157" spans="9:11" x14ac:dyDescent="0.35">
      <c r="J157">
        <f>MONTH(J155)</f>
        <v>12</v>
      </c>
    </row>
    <row r="158" spans="9:11" x14ac:dyDescent="0.35">
      <c r="J158">
        <f>YEAR(J155)</f>
        <v>2023</v>
      </c>
    </row>
  </sheetData>
  <mergeCells count="1">
    <mergeCell ref="I153:K1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F3E4-BF70-475B-BF3D-A5E5FC4894A4}">
  <dimension ref="A2:F35"/>
  <sheetViews>
    <sheetView tabSelected="1" zoomScale="69" workbookViewId="0">
      <selection activeCell="B21" sqref="B21"/>
    </sheetView>
  </sheetViews>
  <sheetFormatPr defaultRowHeight="14.5" x14ac:dyDescent="0.35"/>
  <cols>
    <col min="2" max="2" width="16.54296875" customWidth="1"/>
    <col min="3" max="3" width="16.81640625" customWidth="1"/>
  </cols>
  <sheetData>
    <row r="2" spans="1:4" x14ac:dyDescent="0.35">
      <c r="B2" s="17" t="s">
        <v>8</v>
      </c>
      <c r="C2" t="s">
        <v>9</v>
      </c>
      <c r="D2" t="s">
        <v>52</v>
      </c>
    </row>
    <row r="4" spans="1:4" x14ac:dyDescent="0.35">
      <c r="B4" t="s">
        <v>10</v>
      </c>
      <c r="C4" t="s">
        <v>11</v>
      </c>
    </row>
    <row r="5" spans="1:4" x14ac:dyDescent="0.35">
      <c r="B5" t="s">
        <v>12</v>
      </c>
      <c r="C5" t="str">
        <f>REPT(B5,10)</f>
        <v>__________</v>
      </c>
    </row>
    <row r="8" spans="1:4" x14ac:dyDescent="0.35">
      <c r="B8" s="18" t="s">
        <v>13</v>
      </c>
      <c r="D8" t="s">
        <v>52</v>
      </c>
    </row>
    <row r="10" spans="1:4" x14ac:dyDescent="0.35">
      <c r="B10" t="s">
        <v>14</v>
      </c>
      <c r="C10" t="s">
        <v>15</v>
      </c>
    </row>
    <row r="11" spans="1:4" x14ac:dyDescent="0.35">
      <c r="A11" t="s">
        <v>18</v>
      </c>
      <c r="B11" t="s">
        <v>16</v>
      </c>
      <c r="C11" t="str">
        <f>TRIM(B11)</f>
        <v>AKSHATHA</v>
      </c>
    </row>
    <row r="12" spans="1:4" x14ac:dyDescent="0.35">
      <c r="A12" t="s">
        <v>17</v>
      </c>
      <c r="B12">
        <f>LEN(B11)</f>
        <v>19</v>
      </c>
      <c r="C12">
        <f>LEN(C11)</f>
        <v>8</v>
      </c>
    </row>
    <row r="15" spans="1:4" x14ac:dyDescent="0.35">
      <c r="B15" s="19" t="s">
        <v>19</v>
      </c>
      <c r="D15" t="s">
        <v>52</v>
      </c>
    </row>
    <row r="17" spans="2:6" x14ac:dyDescent="0.35">
      <c r="B17" t="str">
        <f>CONCATENATE("AKSHATHA"," ","SHETTY")</f>
        <v>AKSHATHA SHETTY</v>
      </c>
      <c r="C17" s="10" t="s">
        <v>31</v>
      </c>
      <c r="F17" t="s">
        <v>33</v>
      </c>
    </row>
    <row r="20" spans="2:6" x14ac:dyDescent="0.35">
      <c r="B20" s="20" t="s">
        <v>30</v>
      </c>
    </row>
    <row r="21" spans="2:6" x14ac:dyDescent="0.35">
      <c r="B21">
        <f>SEARCH("@",C17,1)</f>
        <v>9</v>
      </c>
    </row>
    <row r="23" spans="2:6" x14ac:dyDescent="0.35">
      <c r="B23" s="21" t="s">
        <v>32</v>
      </c>
      <c r="D23" t="s">
        <v>52</v>
      </c>
    </row>
    <row r="24" spans="2:6" x14ac:dyDescent="0.35">
      <c r="B24" t="str">
        <f>CHAR(92)</f>
        <v>\</v>
      </c>
    </row>
    <row r="25" spans="2:6" x14ac:dyDescent="0.35">
      <c r="B25" t="str">
        <f>CHAR(32)</f>
        <v xml:space="preserve"> </v>
      </c>
    </row>
    <row r="26" spans="2:6" x14ac:dyDescent="0.35">
      <c r="B26" t="str">
        <f>CHAR(34)</f>
        <v>"</v>
      </c>
    </row>
    <row r="27" spans="2:6" x14ac:dyDescent="0.35">
      <c r="B27" t="str">
        <f>CHAR(29)</f>
        <v>_x001D_</v>
      </c>
    </row>
    <row r="29" spans="2:6" x14ac:dyDescent="0.35">
      <c r="B29" s="22" t="s">
        <v>34</v>
      </c>
      <c r="D29" t="s">
        <v>52</v>
      </c>
    </row>
    <row r="30" spans="2:6" x14ac:dyDescent="0.35">
      <c r="B30" t="b">
        <f>EXACT("a","b")</f>
        <v>0</v>
      </c>
    </row>
    <row r="33" spans="2:4" x14ac:dyDescent="0.35">
      <c r="B33" s="23" t="s">
        <v>35</v>
      </c>
      <c r="D33" t="s">
        <v>52</v>
      </c>
    </row>
    <row r="34" spans="2:4" x14ac:dyDescent="0.35">
      <c r="B34">
        <f>TRUNC(12.11657,2)</f>
        <v>12.11</v>
      </c>
    </row>
    <row r="35" spans="2:4" x14ac:dyDescent="0.35">
      <c r="B35">
        <f>TRUNC(1234.76888,2)</f>
        <v>1234.76</v>
      </c>
      <c r="C35">
        <f>TRUNC(123.56789,9)</f>
        <v>123.56789000000001</v>
      </c>
    </row>
  </sheetData>
  <hyperlinks>
    <hyperlink ref="C17" r:id="rId1" xr:uid="{FB71E507-71BA-4283-8B27-A2D51EFC84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524B2-336F-4441-8E8B-7A17A7CF46E8}">
  <dimension ref="B3:U33"/>
  <sheetViews>
    <sheetView topLeftCell="E1" zoomScale="72" zoomScaleNormal="130" workbookViewId="0">
      <selection activeCell="Q8" sqref="Q8"/>
    </sheetView>
  </sheetViews>
  <sheetFormatPr defaultRowHeight="14.5" x14ac:dyDescent="0.35"/>
  <cols>
    <col min="4" max="4" width="15.36328125" customWidth="1"/>
    <col min="5" max="5" width="14.36328125" customWidth="1"/>
    <col min="6" max="6" width="11.54296875" bestFit="1" customWidth="1"/>
    <col min="7" max="7" width="14" customWidth="1"/>
    <col min="8" max="10" width="13.7265625" customWidth="1"/>
    <col min="11" max="11" width="13" customWidth="1"/>
    <col min="12" max="12" width="18.7265625" bestFit="1" customWidth="1"/>
    <col min="13" max="14" width="21.1796875" customWidth="1"/>
    <col min="15" max="15" width="16.453125" customWidth="1"/>
    <col min="16" max="16" width="14.6328125" customWidth="1"/>
    <col min="17" max="17" width="19.1796875" customWidth="1"/>
    <col min="18" max="18" width="27.6328125" customWidth="1"/>
  </cols>
  <sheetData>
    <row r="3" spans="2:20" x14ac:dyDescent="0.35">
      <c r="K3" s="36" t="str">
        <f ca="1">CONCATENATE("good",IF(HOUR(L8)&gt;12," afternoon"," morning"))</f>
        <v>good morning</v>
      </c>
      <c r="L3" s="36"/>
      <c r="M3" s="9"/>
      <c r="N3" s="9"/>
    </row>
    <row r="6" spans="2:20" x14ac:dyDescent="0.35">
      <c r="B6" s="35" t="str">
        <f>REPT("*",1000)</f>
        <v>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</row>
    <row r="7" spans="2:20" x14ac:dyDescent="0.35">
      <c r="B7" s="35"/>
      <c r="D7" s="24" t="s">
        <v>92</v>
      </c>
      <c r="E7" s="24">
        <f ca="1">WEEKDAY(TODAY(),2)</f>
        <v>1</v>
      </c>
      <c r="M7" t="s">
        <v>69</v>
      </c>
      <c r="N7" t="s">
        <v>96</v>
      </c>
      <c r="O7" t="s">
        <v>70</v>
      </c>
      <c r="P7" t="s">
        <v>71</v>
      </c>
      <c r="Q7" t="s">
        <v>68</v>
      </c>
    </row>
    <row r="8" spans="2:20" x14ac:dyDescent="0.35">
      <c r="B8" s="35"/>
      <c r="K8" t="s">
        <v>67</v>
      </c>
      <c r="L8" s="28">
        <f ca="1">NOW()</f>
        <v>45166.394211342595</v>
      </c>
      <c r="M8" s="24">
        <f ca="1">MONTH(L8)</f>
        <v>8</v>
      </c>
      <c r="N8" s="24">
        <f ca="1">DAY(L8)</f>
        <v>28</v>
      </c>
      <c r="O8" s="24">
        <f ca="1">YEAR(L8)</f>
        <v>2023</v>
      </c>
      <c r="P8" s="24">
        <f ca="1">HOUR(L8)</f>
        <v>9</v>
      </c>
      <c r="Q8" s="28">
        <f ca="1">TRUNC(L8)</f>
        <v>45166</v>
      </c>
      <c r="T8" s="35"/>
    </row>
    <row r="9" spans="2:20" x14ac:dyDescent="0.35">
      <c r="B9" s="35"/>
      <c r="D9" t="s">
        <v>36</v>
      </c>
      <c r="K9" s="1"/>
      <c r="T9" s="35"/>
    </row>
    <row r="10" spans="2:20" x14ac:dyDescent="0.35">
      <c r="B10" s="35"/>
      <c r="T10" s="35"/>
    </row>
    <row r="11" spans="2:20" x14ac:dyDescent="0.35">
      <c r="B11" s="35"/>
      <c r="D11" t="s">
        <v>37</v>
      </c>
      <c r="E11" t="s">
        <v>44</v>
      </c>
      <c r="F11" t="s">
        <v>50</v>
      </c>
      <c r="G11" t="s">
        <v>49</v>
      </c>
      <c r="H11" t="s">
        <v>55</v>
      </c>
      <c r="I11" t="s">
        <v>56</v>
      </c>
      <c r="J11" t="s">
        <v>54</v>
      </c>
      <c r="K11" s="1" t="s">
        <v>53</v>
      </c>
      <c r="L11" t="s">
        <v>57</v>
      </c>
      <c r="M11" t="s">
        <v>58</v>
      </c>
      <c r="N11" t="s">
        <v>61</v>
      </c>
      <c r="O11" t="s">
        <v>59</v>
      </c>
      <c r="P11" t="s">
        <v>60</v>
      </c>
      <c r="Q11" t="s">
        <v>62</v>
      </c>
      <c r="R11" t="s">
        <v>66</v>
      </c>
      <c r="T11" s="35"/>
    </row>
    <row r="12" spans="2:20" x14ac:dyDescent="0.35">
      <c r="B12" s="35"/>
      <c r="D12" t="s">
        <v>38</v>
      </c>
      <c r="E12" s="1">
        <v>38695</v>
      </c>
      <c r="F12" s="11">
        <v>10000</v>
      </c>
      <c r="G12" s="27">
        <f ca="1">IF(RIGHT(E12-TODAY(),2)&gt;5,F12-500,F12)</f>
        <v>9500</v>
      </c>
      <c r="H12" s="13">
        <f>0.05*(F12)</f>
        <v>500</v>
      </c>
      <c r="I12" s="13">
        <f>0.08*(F12)</f>
        <v>800</v>
      </c>
      <c r="J12" s="26">
        <f ca="1">NOW()+60</f>
        <v>45226.394211342595</v>
      </c>
      <c r="K12" s="25">
        <f ca="1">J12-NOW()</f>
        <v>60</v>
      </c>
      <c r="L12">
        <v>10</v>
      </c>
      <c r="M12">
        <v>20</v>
      </c>
      <c r="N12">
        <v>5</v>
      </c>
      <c r="O12">
        <f>(F12-H12)*L12</f>
        <v>95000</v>
      </c>
      <c r="P12">
        <f>(F12-I12)*M12</f>
        <v>184000</v>
      </c>
      <c r="Q12">
        <f ca="1">G12*N12</f>
        <v>47500</v>
      </c>
      <c r="R12" s="16">
        <f ca="1">Q12*Q12</f>
        <v>2256250000</v>
      </c>
      <c r="T12" s="35"/>
    </row>
    <row r="13" spans="2:20" x14ac:dyDescent="0.35">
      <c r="B13" s="35"/>
      <c r="D13" t="s">
        <v>39</v>
      </c>
      <c r="E13" s="1">
        <v>39060</v>
      </c>
      <c r="F13" s="11">
        <v>15000</v>
      </c>
      <c r="G13" s="12">
        <f t="shared" ref="G13:G21" ca="1" si="0">IF(RIGHT(E13-TODAY(),2)&gt;5,F13-500,F13)</f>
        <v>14500</v>
      </c>
      <c r="H13" s="13">
        <f t="shared" ref="H13:H21" si="1">0.05*(F13)</f>
        <v>750</v>
      </c>
      <c r="I13" s="13">
        <f t="shared" ref="I13:I21" si="2">0.08*(F13)</f>
        <v>1200</v>
      </c>
      <c r="J13" s="14">
        <f t="shared" ref="J13:J21" ca="1" si="3">NOW()+60</f>
        <v>45226.394211342595</v>
      </c>
      <c r="K13" s="15">
        <f t="shared" ref="K13:K21" ca="1" si="4">J13-NOW()</f>
        <v>60</v>
      </c>
      <c r="L13">
        <v>20</v>
      </c>
      <c r="M13">
        <v>30</v>
      </c>
      <c r="N13">
        <v>10</v>
      </c>
      <c r="O13">
        <f t="shared" ref="O13:O21" si="5">(F13-H13)*L13</f>
        <v>285000</v>
      </c>
      <c r="P13">
        <f t="shared" ref="P13:P21" si="6">(F13-I13)*M13</f>
        <v>414000</v>
      </c>
      <c r="Q13">
        <f t="shared" ref="Q13:Q21" ca="1" si="7">G13*N13</f>
        <v>145000</v>
      </c>
      <c r="R13" s="16">
        <f t="shared" ref="R13:R21" ca="1" si="8">Q13*Q13</f>
        <v>21025000000</v>
      </c>
      <c r="T13" s="35"/>
    </row>
    <row r="14" spans="2:20" x14ac:dyDescent="0.35">
      <c r="B14" s="35"/>
      <c r="D14" t="s">
        <v>40</v>
      </c>
      <c r="E14" s="1">
        <v>39425</v>
      </c>
      <c r="F14" s="11">
        <v>20000</v>
      </c>
      <c r="G14" s="12">
        <f t="shared" ca="1" si="0"/>
        <v>19500</v>
      </c>
      <c r="H14" s="13">
        <f t="shared" si="1"/>
        <v>1000</v>
      </c>
      <c r="I14" s="13">
        <f t="shared" si="2"/>
        <v>1600</v>
      </c>
      <c r="J14" s="14">
        <f t="shared" ca="1" si="3"/>
        <v>45226.394211342595</v>
      </c>
      <c r="K14" s="15">
        <f t="shared" ca="1" si="4"/>
        <v>60</v>
      </c>
      <c r="L14">
        <v>30</v>
      </c>
      <c r="M14">
        <v>40</v>
      </c>
      <c r="N14">
        <v>15</v>
      </c>
      <c r="O14">
        <f t="shared" si="5"/>
        <v>570000</v>
      </c>
      <c r="P14">
        <f t="shared" si="6"/>
        <v>736000</v>
      </c>
      <c r="Q14">
        <f t="shared" ca="1" si="7"/>
        <v>292500</v>
      </c>
      <c r="R14" s="16">
        <f t="shared" ca="1" si="8"/>
        <v>85556250000</v>
      </c>
      <c r="T14" s="35"/>
    </row>
    <row r="15" spans="2:20" x14ac:dyDescent="0.35">
      <c r="B15" s="35"/>
      <c r="D15" t="s">
        <v>41</v>
      </c>
      <c r="E15" s="1">
        <v>39791</v>
      </c>
      <c r="F15" s="11">
        <v>25000</v>
      </c>
      <c r="G15" s="12">
        <f t="shared" ca="1" si="0"/>
        <v>24500</v>
      </c>
      <c r="H15" s="13">
        <f t="shared" si="1"/>
        <v>1250</v>
      </c>
      <c r="I15" s="13">
        <f t="shared" si="2"/>
        <v>2000</v>
      </c>
      <c r="J15" s="14">
        <f t="shared" ca="1" si="3"/>
        <v>45226.394211342595</v>
      </c>
      <c r="K15" s="15">
        <f t="shared" ca="1" si="4"/>
        <v>60</v>
      </c>
      <c r="L15">
        <v>40</v>
      </c>
      <c r="M15">
        <v>50</v>
      </c>
      <c r="N15">
        <v>20</v>
      </c>
      <c r="O15">
        <f t="shared" si="5"/>
        <v>950000</v>
      </c>
      <c r="P15">
        <f t="shared" si="6"/>
        <v>1150000</v>
      </c>
      <c r="Q15">
        <f t="shared" ca="1" si="7"/>
        <v>490000</v>
      </c>
      <c r="R15" s="16">
        <f t="shared" ca="1" si="8"/>
        <v>240100000000</v>
      </c>
      <c r="T15" s="35"/>
    </row>
    <row r="16" spans="2:20" x14ac:dyDescent="0.35">
      <c r="B16" s="35"/>
      <c r="D16" t="s">
        <v>42</v>
      </c>
      <c r="E16" s="1">
        <v>40156</v>
      </c>
      <c r="F16" s="11">
        <v>30000</v>
      </c>
      <c r="G16" s="12">
        <f t="shared" ca="1" si="0"/>
        <v>29500</v>
      </c>
      <c r="H16" s="13">
        <f t="shared" si="1"/>
        <v>1500</v>
      </c>
      <c r="I16" s="13">
        <f t="shared" si="2"/>
        <v>2400</v>
      </c>
      <c r="J16" s="14">
        <f t="shared" ca="1" si="3"/>
        <v>45226.394211342595</v>
      </c>
      <c r="K16" s="15">
        <f t="shared" ca="1" si="4"/>
        <v>60</v>
      </c>
      <c r="L16">
        <v>50</v>
      </c>
      <c r="M16">
        <v>60</v>
      </c>
      <c r="N16">
        <v>25</v>
      </c>
      <c r="O16">
        <f t="shared" si="5"/>
        <v>1425000</v>
      </c>
      <c r="P16">
        <f t="shared" si="6"/>
        <v>1656000</v>
      </c>
      <c r="Q16">
        <f t="shared" ca="1" si="7"/>
        <v>737500</v>
      </c>
      <c r="R16" s="16">
        <f t="shared" ca="1" si="8"/>
        <v>543906250000</v>
      </c>
      <c r="T16" s="35"/>
    </row>
    <row r="17" spans="2:21" x14ac:dyDescent="0.35">
      <c r="B17" s="35"/>
      <c r="D17" t="s">
        <v>43</v>
      </c>
      <c r="E17" s="1">
        <v>40521</v>
      </c>
      <c r="F17" s="11">
        <v>35000</v>
      </c>
      <c r="G17" s="12">
        <f t="shared" ca="1" si="0"/>
        <v>34500</v>
      </c>
      <c r="H17" s="13">
        <f t="shared" si="1"/>
        <v>1750</v>
      </c>
      <c r="I17" s="13">
        <f t="shared" si="2"/>
        <v>2800</v>
      </c>
      <c r="J17" s="14">
        <f t="shared" ca="1" si="3"/>
        <v>45226.394211342595</v>
      </c>
      <c r="K17" s="15">
        <f t="shared" ca="1" si="4"/>
        <v>60</v>
      </c>
      <c r="L17">
        <v>60</v>
      </c>
      <c r="M17">
        <v>70</v>
      </c>
      <c r="N17">
        <v>30</v>
      </c>
      <c r="O17">
        <f t="shared" si="5"/>
        <v>1995000</v>
      </c>
      <c r="P17">
        <f t="shared" si="6"/>
        <v>2254000</v>
      </c>
      <c r="Q17">
        <f t="shared" ca="1" si="7"/>
        <v>1035000</v>
      </c>
      <c r="R17" s="16">
        <f t="shared" ca="1" si="8"/>
        <v>1071225000000</v>
      </c>
      <c r="T17" s="35"/>
    </row>
    <row r="18" spans="2:21" x14ac:dyDescent="0.35">
      <c r="B18" s="35"/>
      <c r="D18" t="s">
        <v>45</v>
      </c>
      <c r="E18" s="1">
        <v>40886</v>
      </c>
      <c r="F18" s="11">
        <v>40000</v>
      </c>
      <c r="G18" s="12">
        <f t="shared" ca="1" si="0"/>
        <v>39500</v>
      </c>
      <c r="H18" s="13">
        <f t="shared" si="1"/>
        <v>2000</v>
      </c>
      <c r="I18" s="13">
        <f t="shared" si="2"/>
        <v>3200</v>
      </c>
      <c r="J18" s="14">
        <f t="shared" ca="1" si="3"/>
        <v>45226.394211342595</v>
      </c>
      <c r="K18" s="15">
        <f t="shared" ca="1" si="4"/>
        <v>60</v>
      </c>
      <c r="L18">
        <v>70</v>
      </c>
      <c r="M18">
        <v>80</v>
      </c>
      <c r="N18">
        <v>35</v>
      </c>
      <c r="O18">
        <f t="shared" si="5"/>
        <v>2660000</v>
      </c>
      <c r="P18">
        <f t="shared" si="6"/>
        <v>2944000</v>
      </c>
      <c r="Q18">
        <f t="shared" ca="1" si="7"/>
        <v>1382500</v>
      </c>
      <c r="R18" s="16">
        <f t="shared" ca="1" si="8"/>
        <v>1911306250000</v>
      </c>
      <c r="T18" s="35"/>
    </row>
    <row r="19" spans="2:21" x14ac:dyDescent="0.35">
      <c r="B19" s="35"/>
      <c r="D19" t="s">
        <v>46</v>
      </c>
      <c r="E19" s="1">
        <v>41252</v>
      </c>
      <c r="F19" s="11">
        <v>45000</v>
      </c>
      <c r="G19" s="12">
        <f t="shared" ca="1" si="0"/>
        <v>44500</v>
      </c>
      <c r="H19" s="13">
        <f t="shared" si="1"/>
        <v>2250</v>
      </c>
      <c r="I19" s="13">
        <f t="shared" si="2"/>
        <v>3600</v>
      </c>
      <c r="J19" s="14">
        <f t="shared" ca="1" si="3"/>
        <v>45226.394211342595</v>
      </c>
      <c r="K19" s="15">
        <f t="shared" ca="1" si="4"/>
        <v>60</v>
      </c>
      <c r="L19">
        <v>80</v>
      </c>
      <c r="M19">
        <v>90</v>
      </c>
      <c r="N19">
        <v>40</v>
      </c>
      <c r="O19">
        <f t="shared" si="5"/>
        <v>3420000</v>
      </c>
      <c r="P19">
        <f t="shared" si="6"/>
        <v>3726000</v>
      </c>
      <c r="Q19">
        <f t="shared" ca="1" si="7"/>
        <v>1780000</v>
      </c>
      <c r="R19" s="16">
        <f t="shared" ca="1" si="8"/>
        <v>3168400000000</v>
      </c>
      <c r="T19" s="35"/>
    </row>
    <row r="20" spans="2:21" x14ac:dyDescent="0.35">
      <c r="B20" s="35"/>
      <c r="D20" t="s">
        <v>47</v>
      </c>
      <c r="E20" s="1">
        <v>41617</v>
      </c>
      <c r="F20" s="11">
        <v>50000</v>
      </c>
      <c r="G20" s="12">
        <f t="shared" ca="1" si="0"/>
        <v>49500</v>
      </c>
      <c r="H20" s="13">
        <f t="shared" si="1"/>
        <v>2500</v>
      </c>
      <c r="I20" s="13">
        <f t="shared" si="2"/>
        <v>4000</v>
      </c>
      <c r="J20" s="14">
        <f t="shared" ca="1" si="3"/>
        <v>45226.394211342595</v>
      </c>
      <c r="K20" s="15">
        <f t="shared" ca="1" si="4"/>
        <v>60</v>
      </c>
      <c r="L20">
        <v>90</v>
      </c>
      <c r="M20">
        <v>100</v>
      </c>
      <c r="N20">
        <v>45</v>
      </c>
      <c r="O20">
        <f t="shared" si="5"/>
        <v>4275000</v>
      </c>
      <c r="P20">
        <f t="shared" si="6"/>
        <v>4600000</v>
      </c>
      <c r="Q20">
        <f t="shared" ca="1" si="7"/>
        <v>2227500</v>
      </c>
      <c r="R20" s="16">
        <f t="shared" ca="1" si="8"/>
        <v>4961756250000</v>
      </c>
      <c r="T20" s="35"/>
    </row>
    <row r="21" spans="2:21" x14ac:dyDescent="0.35">
      <c r="B21" s="35"/>
      <c r="D21" t="s">
        <v>48</v>
      </c>
      <c r="E21" s="1">
        <v>41982</v>
      </c>
      <c r="F21" s="11">
        <v>55000</v>
      </c>
      <c r="G21" s="12">
        <f t="shared" ca="1" si="0"/>
        <v>54500</v>
      </c>
      <c r="H21" s="13">
        <f t="shared" si="1"/>
        <v>2750</v>
      </c>
      <c r="I21" s="13">
        <f t="shared" si="2"/>
        <v>4400</v>
      </c>
      <c r="J21" s="14">
        <f t="shared" ca="1" si="3"/>
        <v>45226.394211342595</v>
      </c>
      <c r="K21" s="15">
        <f t="shared" ca="1" si="4"/>
        <v>60</v>
      </c>
      <c r="L21">
        <v>100</v>
      </c>
      <c r="M21">
        <v>110</v>
      </c>
      <c r="N21">
        <v>50</v>
      </c>
      <c r="O21">
        <f t="shared" si="5"/>
        <v>5225000</v>
      </c>
      <c r="P21">
        <f t="shared" si="6"/>
        <v>5566000</v>
      </c>
      <c r="Q21">
        <f t="shared" ca="1" si="7"/>
        <v>2725000</v>
      </c>
      <c r="R21" s="16">
        <f t="shared" ca="1" si="8"/>
        <v>7425625000000</v>
      </c>
      <c r="T21" s="35"/>
    </row>
    <row r="22" spans="2:21" x14ac:dyDescent="0.35">
      <c r="B22" s="35"/>
      <c r="T22" s="35"/>
    </row>
    <row r="23" spans="2:21" x14ac:dyDescent="0.35">
      <c r="B23" s="35"/>
      <c r="T23" s="35"/>
    </row>
    <row r="24" spans="2:21" x14ac:dyDescent="0.35">
      <c r="B24" s="35"/>
      <c r="H24" t="s">
        <v>64</v>
      </c>
      <c r="I24" s="24">
        <f ca="1">NETWORKDAYS.INTL(TODAY(),J21,1,D26:D29)</f>
        <v>41</v>
      </c>
      <c r="T24" s="35"/>
    </row>
    <row r="25" spans="2:21" x14ac:dyDescent="0.35">
      <c r="B25" s="35"/>
      <c r="D25" t="s">
        <v>63</v>
      </c>
      <c r="H25" t="s">
        <v>65</v>
      </c>
      <c r="I25">
        <f ca="1">Q12*I24</f>
        <v>1947500</v>
      </c>
      <c r="T25" s="35"/>
    </row>
    <row r="26" spans="2:21" x14ac:dyDescent="0.35">
      <c r="B26" s="35"/>
      <c r="D26" s="1">
        <v>45167</v>
      </c>
      <c r="F26" s="15"/>
      <c r="T26" s="35"/>
    </row>
    <row r="27" spans="2:21" x14ac:dyDescent="0.35">
      <c r="B27" s="35"/>
      <c r="D27" s="1">
        <v>45168</v>
      </c>
      <c r="T27" s="35"/>
    </row>
    <row r="28" spans="2:21" x14ac:dyDescent="0.35">
      <c r="B28" s="35"/>
      <c r="D28" s="1">
        <v>45175</v>
      </c>
      <c r="T28" s="35"/>
    </row>
    <row r="29" spans="2:21" x14ac:dyDescent="0.35">
      <c r="B29" s="35"/>
      <c r="D29" s="1">
        <v>45219</v>
      </c>
      <c r="I29" s="12"/>
      <c r="T29" s="35"/>
    </row>
    <row r="30" spans="2:21" x14ac:dyDescent="0.35">
      <c r="B30" s="35"/>
      <c r="T30" s="35"/>
    </row>
    <row r="31" spans="2:21" x14ac:dyDescent="0.35">
      <c r="B31" s="35"/>
    </row>
    <row r="32" spans="2:21" x14ac:dyDescent="0.35">
      <c r="B32" s="35"/>
      <c r="C32" s="35" t="str">
        <f>REPT("*",1000)</f>
        <v>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</row>
    <row r="33" spans="2:2" x14ac:dyDescent="0.35">
      <c r="B33" s="35"/>
    </row>
  </sheetData>
  <mergeCells count="5">
    <mergeCell ref="K3:L3"/>
    <mergeCell ref="B6:T6"/>
    <mergeCell ref="B7:B33"/>
    <mergeCell ref="C32:U32"/>
    <mergeCell ref="T8:T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7F03-B68C-48D7-A348-4AC50130331F}">
  <dimension ref="B1:H23"/>
  <sheetViews>
    <sheetView zoomScale="74" workbookViewId="0">
      <selection activeCell="C23" sqref="C23"/>
    </sheetView>
  </sheetViews>
  <sheetFormatPr defaultRowHeight="14.5" x14ac:dyDescent="0.35"/>
  <cols>
    <col min="1" max="2" width="20.54296875" customWidth="1"/>
    <col min="3" max="3" width="27.6328125" customWidth="1"/>
    <col min="4" max="4" width="26.08984375" customWidth="1"/>
    <col min="6" max="6" width="18.08984375" customWidth="1"/>
    <col min="7" max="7" width="16.08984375" customWidth="1"/>
    <col min="8" max="8" width="15.7265625" customWidth="1"/>
  </cols>
  <sheetData>
    <row r="1" spans="2:8" x14ac:dyDescent="0.35">
      <c r="G1" s="32"/>
    </row>
    <row r="2" spans="2:8" x14ac:dyDescent="0.35">
      <c r="G2" s="32"/>
    </row>
    <row r="3" spans="2:8" x14ac:dyDescent="0.35">
      <c r="D3" s="24">
        <f>DATEVALUE("12/12/12")</f>
        <v>41255</v>
      </c>
      <c r="G3" s="32"/>
    </row>
    <row r="4" spans="2:8" x14ac:dyDescent="0.35">
      <c r="G4" s="32"/>
    </row>
    <row r="5" spans="2:8" x14ac:dyDescent="0.35">
      <c r="B5" t="s">
        <v>72</v>
      </c>
      <c r="C5" t="s">
        <v>73</v>
      </c>
      <c r="D5" t="s">
        <v>86</v>
      </c>
      <c r="G5" s="32"/>
    </row>
    <row r="6" spans="2:8" x14ac:dyDescent="0.35">
      <c r="B6" t="s">
        <v>74</v>
      </c>
      <c r="C6" s="10" t="s">
        <v>80</v>
      </c>
      <c r="D6" s="24" t="str">
        <f>TRIM(C6)</f>
        <v>akshatha@gmail.com</v>
      </c>
      <c r="E6">
        <f>LEN(C6)</f>
        <v>33</v>
      </c>
      <c r="F6">
        <f>LEN(D6)</f>
        <v>18</v>
      </c>
      <c r="G6" s="33"/>
      <c r="H6" s="1"/>
    </row>
    <row r="7" spans="2:8" x14ac:dyDescent="0.35">
      <c r="B7" t="s">
        <v>75</v>
      </c>
      <c r="C7" s="10" t="s">
        <v>81</v>
      </c>
      <c r="D7" t="str">
        <f t="shared" ref="D7:D11" si="0">TRIM(C7)</f>
        <v>thrishala@yahoo.com</v>
      </c>
      <c r="E7">
        <f t="shared" ref="E7:E11" si="1">LEN(C7)</f>
        <v>27</v>
      </c>
      <c r="F7">
        <f t="shared" ref="F7:F10" si="2">LEN(D7)</f>
        <v>19</v>
      </c>
      <c r="G7" s="33"/>
    </row>
    <row r="8" spans="2:8" x14ac:dyDescent="0.35">
      <c r="B8" t="s">
        <v>76</v>
      </c>
      <c r="C8" s="10" t="s">
        <v>82</v>
      </c>
      <c r="D8" t="str">
        <f t="shared" si="0"/>
        <v>chaithanya@fb.com</v>
      </c>
      <c r="E8">
        <f t="shared" si="1"/>
        <v>26</v>
      </c>
      <c r="F8">
        <f t="shared" si="2"/>
        <v>17</v>
      </c>
      <c r="G8" s="33"/>
    </row>
    <row r="9" spans="2:8" x14ac:dyDescent="0.35">
      <c r="B9" t="s">
        <v>77</v>
      </c>
      <c r="C9" s="10" t="s">
        <v>83</v>
      </c>
      <c r="D9" t="str">
        <f t="shared" si="0"/>
        <v>harshitha@email.com</v>
      </c>
      <c r="E9">
        <f t="shared" si="1"/>
        <v>31</v>
      </c>
      <c r="F9">
        <f t="shared" si="2"/>
        <v>19</v>
      </c>
      <c r="G9" s="33"/>
    </row>
    <row r="10" spans="2:8" x14ac:dyDescent="0.35">
      <c r="B10" t="s">
        <v>78</v>
      </c>
      <c r="C10" s="10" t="s">
        <v>84</v>
      </c>
      <c r="D10" t="str">
        <f t="shared" si="0"/>
        <v>supriya@galaxe.com</v>
      </c>
      <c r="E10">
        <f t="shared" si="1"/>
        <v>33</v>
      </c>
      <c r="F10">
        <f t="shared" si="2"/>
        <v>18</v>
      </c>
      <c r="G10" s="33"/>
    </row>
    <row r="11" spans="2:8" x14ac:dyDescent="0.35">
      <c r="B11" t="s">
        <v>79</v>
      </c>
      <c r="C11" s="10" t="s">
        <v>85</v>
      </c>
      <c r="D11" t="str">
        <f t="shared" si="0"/>
        <v>sharanya@sahyadri.edu.in</v>
      </c>
      <c r="E11">
        <f t="shared" si="1"/>
        <v>33</v>
      </c>
      <c r="F11">
        <f>LEN(D11)</f>
        <v>24</v>
      </c>
      <c r="G11" s="33"/>
    </row>
    <row r="14" spans="2:8" x14ac:dyDescent="0.35">
      <c r="F14" t="s">
        <v>89</v>
      </c>
      <c r="G14" t="s">
        <v>90</v>
      </c>
    </row>
    <row r="15" spans="2:8" x14ac:dyDescent="0.35">
      <c r="C15" s="29" t="s">
        <v>87</v>
      </c>
      <c r="D15" s="29" t="s">
        <v>88</v>
      </c>
      <c r="E15" s="24">
        <f>SEARCH(D15,D16,1)</f>
        <v>10</v>
      </c>
      <c r="F15" s="24" t="str">
        <f>REPLACE(D6,E15-1,F6-E15+2,CHAR(32))</f>
        <v xml:space="preserve">akshatha </v>
      </c>
      <c r="G15" s="24" t="b">
        <f>EXACT(TRIM(F15),B6)</f>
        <v>1</v>
      </c>
    </row>
    <row r="16" spans="2:8" x14ac:dyDescent="0.35">
      <c r="C16" s="30" t="s">
        <v>91</v>
      </c>
      <c r="D16" s="31" t="s">
        <v>31</v>
      </c>
    </row>
    <row r="17" spans="3:4" x14ac:dyDescent="0.35">
      <c r="C17" t="s">
        <v>93</v>
      </c>
      <c r="D17" s="34">
        <f ca="1">WORKDAY(TODAY(),100)</f>
        <v>45306</v>
      </c>
    </row>
    <row r="18" spans="3:4" x14ac:dyDescent="0.35">
      <c r="C18" t="s">
        <v>94</v>
      </c>
      <c r="D18" s="34">
        <f ca="1">WORKDAY.INTL(TODAY(),60,1,ASSIGNMENT!D26:D29)</f>
        <v>45254</v>
      </c>
    </row>
    <row r="19" spans="3:4" x14ac:dyDescent="0.35">
      <c r="C19" t="s">
        <v>95</v>
      </c>
      <c r="D19" s="24">
        <f ca="1">NETWORKDAYS(TODAY(),"12/12/23")</f>
        <v>77</v>
      </c>
    </row>
    <row r="23" spans="3:4" x14ac:dyDescent="0.35">
      <c r="C23" t="e">
        <f ca="1">DATEVALUE(TODAY())</f>
        <v>#VALUE!</v>
      </c>
    </row>
  </sheetData>
  <hyperlinks>
    <hyperlink ref="C6" r:id="rId1" xr:uid="{A45CCE60-A32C-478A-BAEA-D35312659474}"/>
    <hyperlink ref="C7" r:id="rId2" xr:uid="{91D67654-C2F7-438C-A1AF-CD1CEBF00390}"/>
    <hyperlink ref="C8" r:id="rId3" xr:uid="{1507A133-F4E7-4B07-A250-36C2D30D3C93}"/>
    <hyperlink ref="C9" r:id="rId4" xr:uid="{7B669C31-5BE7-4934-A32C-A13AD25DF55F}"/>
    <hyperlink ref="C10" r:id="rId5" xr:uid="{4F914690-25F2-4F99-8602-5079C8A7D4E9}"/>
    <hyperlink ref="C11" r:id="rId6" xr:uid="{2EBB4A75-E976-4D96-9CEA-D855FF6F968C}"/>
    <hyperlink ref="D16" r:id="rId7" xr:uid="{3A1646FA-C9FC-4724-B204-810B350F5D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</vt:lpstr>
      <vt:lpstr>rept</vt:lpstr>
      <vt:lpstr>ASSIGNMENT</vt:lpstr>
      <vt:lpstr>ASSIGNMEN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Shetty, Akshatha</dc:creator>
  <cp:lastModifiedBy>Umesh Shetty, Akshatha</cp:lastModifiedBy>
  <dcterms:created xsi:type="dcterms:W3CDTF">2023-08-24T08:52:26Z</dcterms:created>
  <dcterms:modified xsi:type="dcterms:W3CDTF">2023-08-28T04:16:27Z</dcterms:modified>
</cp:coreProperties>
</file>