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614" documentId="8_{550D67B3-3CD3-4CD9-881B-2DD4324D6A0E}" xr6:coauthVersionLast="47" xr6:coauthVersionMax="47" xr10:uidLastSave="{CE0FF284-613E-45DE-A43D-703D8EB0D110}"/>
  <bookViews>
    <workbookView minimized="1" xWindow="10140" yWindow="2910" windowWidth="7500" windowHeight="6000" xr2:uid="{89AD8499-4FA5-42C4-BE37-130266124678}"/>
  </bookViews>
  <sheets>
    <sheet name="Day5_VLOOKUP" sheetId="2" r:id="rId1"/>
    <sheet name="EXERCISE" sheetId="1" r:id="rId2"/>
    <sheet name="DAY6" sheetId="3" r:id="rId3"/>
    <sheet name="Sheet3" sheetId="4" r:id="rId4"/>
    <sheet name="Sheet2" sheetId="7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2" l="1" a="1"/>
  <c r="M11" i="2" s="1"/>
  <c r="M15" i="2"/>
  <c r="Q5" i="2" a="1"/>
  <c r="Q5" i="2" s="1"/>
  <c r="J40" i="6" l="1"/>
  <c r="G46" i="6"/>
  <c r="H40" i="6"/>
  <c r="F40" i="6"/>
  <c r="J7" i="6"/>
  <c r="H7" i="6"/>
  <c r="G7" i="6"/>
  <c r="C15" i="6"/>
  <c r="E16" i="6"/>
  <c r="E18" i="6"/>
  <c r="D17" i="6"/>
  <c r="G28" i="6"/>
  <c r="I28" i="6" s="1"/>
  <c r="H28" i="6"/>
  <c r="J28" i="6"/>
  <c r="L28" i="6"/>
  <c r="M28" i="6" s="1"/>
  <c r="M34" i="6"/>
  <c r="L29" i="6"/>
  <c r="M29" i="6" s="1"/>
  <c r="L30" i="6"/>
  <c r="M30" i="6" s="1"/>
  <c r="L31" i="6"/>
  <c r="M31" i="6" s="1"/>
  <c r="L32" i="6"/>
  <c r="M32" i="6" s="1"/>
  <c r="L33" i="6"/>
  <c r="M33" i="6" s="1"/>
  <c r="L34" i="6"/>
  <c r="J29" i="6"/>
  <c r="J30" i="6"/>
  <c r="J31" i="6"/>
  <c r="J32" i="6"/>
  <c r="J33" i="6"/>
  <c r="J34" i="6"/>
  <c r="I29" i="6"/>
  <c r="I30" i="6"/>
  <c r="I31" i="6"/>
  <c r="I32" i="6"/>
  <c r="I33" i="6"/>
  <c r="G29" i="6"/>
  <c r="G30" i="6"/>
  <c r="G31" i="6"/>
  <c r="G32" i="6"/>
  <c r="G33" i="6"/>
  <c r="G34" i="6"/>
  <c r="I34" i="6" s="1"/>
  <c r="H29" i="6"/>
  <c r="H30" i="6"/>
  <c r="H31" i="6"/>
  <c r="H32" i="6"/>
  <c r="H33" i="6"/>
  <c r="H34" i="6"/>
  <c r="K10" i="6"/>
  <c r="K14" i="6"/>
  <c r="J8" i="6"/>
  <c r="J9" i="6"/>
  <c r="J10" i="6"/>
  <c r="J11" i="6"/>
  <c r="J12" i="6"/>
  <c r="J13" i="6"/>
  <c r="J14" i="6"/>
  <c r="H8" i="6"/>
  <c r="H9" i="6"/>
  <c r="H10" i="6"/>
  <c r="H11" i="6"/>
  <c r="H12" i="6"/>
  <c r="H13" i="6"/>
  <c r="H14" i="6"/>
  <c r="F18" i="6"/>
  <c r="D18" i="6"/>
  <c r="F17" i="6"/>
  <c r="E17" i="6"/>
  <c r="F16" i="6"/>
  <c r="D16" i="6"/>
  <c r="G14" i="6"/>
  <c r="G10" i="6"/>
  <c r="G11" i="6"/>
  <c r="K11" i="6" s="1"/>
  <c r="G12" i="6"/>
  <c r="K12" i="6" s="1"/>
  <c r="G13" i="6"/>
  <c r="K13" i="6" s="1"/>
  <c r="G8" i="6"/>
  <c r="K8" i="6" s="1"/>
  <c r="G9" i="6"/>
  <c r="K9" i="6" s="1"/>
  <c r="G12" i="1"/>
  <c r="H12" i="1"/>
  <c r="C14" i="1"/>
  <c r="C13" i="1"/>
  <c r="C15" i="1"/>
  <c r="C16" i="1"/>
  <c r="C17" i="1"/>
  <c r="C18" i="1"/>
  <c r="C19" i="1"/>
  <c r="C20" i="1"/>
  <c r="C21" i="1"/>
  <c r="C22" i="1"/>
  <c r="F12" i="1"/>
  <c r="I14" i="6" l="1"/>
  <c r="I7" i="6"/>
  <c r="J20" i="6"/>
  <c r="I9" i="6"/>
  <c r="I13" i="6"/>
  <c r="I12" i="6"/>
  <c r="I8" i="6"/>
  <c r="I11" i="6"/>
  <c r="I10" i="6"/>
  <c r="K7" i="6"/>
  <c r="K20" i="6" s="1"/>
  <c r="L24" i="2"/>
  <c r="N5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D55" i="2"/>
  <c r="O54" i="2"/>
  <c r="N54" i="2"/>
  <c r="O53" i="2"/>
  <c r="K28" i="2" a="1"/>
  <c r="K28" i="2" s="1"/>
  <c r="U21" i="2" a="1"/>
  <c r="U21" i="2" s="1"/>
  <c r="F6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<sst xmlns="http://schemas.openxmlformats.org/spreadsheetml/2006/main" count="258" uniqueCount="138">
  <si>
    <t>VLOOK UP AND HLOOK UP</t>
  </si>
  <si>
    <t>SEARCH</t>
  </si>
  <si>
    <t>Name</t>
  </si>
  <si>
    <t>Result</t>
  </si>
  <si>
    <t>subject</t>
  </si>
  <si>
    <t>Marks</t>
  </si>
  <si>
    <t>maths</t>
  </si>
  <si>
    <t>Id</t>
  </si>
  <si>
    <t>cs</t>
  </si>
  <si>
    <t>A</t>
  </si>
  <si>
    <t>P</t>
  </si>
  <si>
    <t>Get value at index:</t>
  </si>
  <si>
    <t>row</t>
  </si>
  <si>
    <t>col(1-5)</t>
  </si>
  <si>
    <t>result</t>
  </si>
  <si>
    <t>B</t>
  </si>
  <si>
    <t>F</t>
  </si>
  <si>
    <t>C</t>
  </si>
  <si>
    <t>D</t>
  </si>
  <si>
    <t>E</t>
  </si>
  <si>
    <t>INPUT NAME TO GET INDEX</t>
  </si>
  <si>
    <t>G</t>
  </si>
  <si>
    <t>Get list of details from start of table</t>
  </si>
  <si>
    <t>down the rows</t>
  </si>
  <si>
    <t>across the columns</t>
  </si>
  <si>
    <t># rows</t>
  </si>
  <si>
    <t>#columns</t>
  </si>
  <si>
    <t>Lowest MARKS</t>
  </si>
  <si>
    <t>Value</t>
  </si>
  <si>
    <t>SUMIF</t>
  </si>
  <si>
    <t>SUMIFS</t>
  </si>
  <si>
    <t>akshatha</t>
  </si>
  <si>
    <t>aarundti</t>
  </si>
  <si>
    <t>Total students</t>
  </si>
  <si>
    <t>anikethan</t>
  </si>
  <si>
    <t>arun</t>
  </si>
  <si>
    <t>aashi</t>
  </si>
  <si>
    <t>belan</t>
  </si>
  <si>
    <t>sed</t>
  </si>
  <si>
    <t>mel</t>
  </si>
  <si>
    <t>bol</t>
  </si>
  <si>
    <t>ora</t>
  </si>
  <si>
    <t>Check if any 100's in maths</t>
  </si>
  <si>
    <t>S</t>
  </si>
  <si>
    <t>grades</t>
  </si>
  <si>
    <t>AVERAGE()</t>
  </si>
  <si>
    <t>AVERAGE(A2:A4)</t>
  </si>
  <si>
    <t>AVERAGE(A2:A4,20)</t>
  </si>
  <si>
    <t>AVERAGE(A2:A5)</t>
  </si>
  <si>
    <t>AVERAGE(A2:A6)</t>
  </si>
  <si>
    <t>AVERAGEIF(A2:A6,"TOM","B2:B6)</t>
  </si>
  <si>
    <t>AVERAGEIF(A2:A6,"a*","B2:B6)</t>
  </si>
  <si>
    <t>AVERAGEIF(A2:A6,"&gt;10)</t>
  </si>
  <si>
    <t>AVERAGEIF</t>
  </si>
  <si>
    <t>d</t>
  </si>
  <si>
    <t>COUNT</t>
  </si>
  <si>
    <t>COUNT(A2:A6)</t>
  </si>
  <si>
    <t>COUNTA(A2:A6)</t>
  </si>
  <si>
    <t>COUNTBLANK(A2:A6)</t>
  </si>
  <si>
    <t>countif(b3:b6,"&gt;10")</t>
  </si>
  <si>
    <t>countif(b3:b6,"a*")</t>
  </si>
  <si>
    <t>countifs</t>
  </si>
  <si>
    <t>large(a2:a4,1)</t>
  </si>
  <si>
    <t>large(a2:a4,2)</t>
  </si>
  <si>
    <t>if error</t>
  </si>
  <si>
    <t>if blank</t>
  </si>
  <si>
    <t>Rank(A2,A2:A5)</t>
  </si>
  <si>
    <t>rank -default desc</t>
  </si>
  <si>
    <t>LEFT</t>
  </si>
  <si>
    <t>c</t>
  </si>
  <si>
    <t>b</t>
  </si>
  <si>
    <t>s</t>
  </si>
  <si>
    <t>a</t>
  </si>
  <si>
    <t>reolace()</t>
  </si>
  <si>
    <t>substitute()</t>
  </si>
  <si>
    <t>rank</t>
  </si>
  <si>
    <t>min</t>
  </si>
  <si>
    <t>max</t>
  </si>
  <si>
    <t>Disc throw</t>
  </si>
  <si>
    <t>try1</t>
  </si>
  <si>
    <t>try2</t>
  </si>
  <si>
    <t>try3</t>
  </si>
  <si>
    <t>Average of all</t>
  </si>
  <si>
    <t>H</t>
  </si>
  <si>
    <t>average of scores above 10</t>
  </si>
  <si>
    <t>count</t>
  </si>
  <si>
    <t>count blank</t>
  </si>
  <si>
    <t xml:space="preserve">Total </t>
  </si>
  <si>
    <t>Number of misses</t>
  </si>
  <si>
    <t>Ranks</t>
  </si>
  <si>
    <t>Highest</t>
  </si>
  <si>
    <t>Lowest</t>
  </si>
  <si>
    <t>Check the nth rank</t>
  </si>
  <si>
    <t>highest</t>
  </si>
  <si>
    <t>lowest</t>
  </si>
  <si>
    <t>DOB</t>
  </si>
  <si>
    <t>Phone numbers</t>
  </si>
  <si>
    <t>country code</t>
  </si>
  <si>
    <t>91 9900998877</t>
  </si>
  <si>
    <t>91 8877665544</t>
  </si>
  <si>
    <t>91 8899665544</t>
  </si>
  <si>
    <t>61 5566554433</t>
  </si>
  <si>
    <t>32 5566554433</t>
  </si>
  <si>
    <t>55 6677665544</t>
  </si>
  <si>
    <t>61 8877665544</t>
  </si>
  <si>
    <t>convert to string</t>
  </si>
  <si>
    <t>Year of birth</t>
  </si>
  <si>
    <t>length of phone number</t>
  </si>
  <si>
    <t>len</t>
  </si>
  <si>
    <t>RIGHT</t>
  </si>
  <si>
    <t>TEXT</t>
  </si>
  <si>
    <t>Check if phone number has space</t>
  </si>
  <si>
    <t>MID</t>
  </si>
  <si>
    <t>MID(E28,3,1)</t>
  </si>
  <si>
    <t>LEN(E28)</t>
  </si>
  <si>
    <t>RIGHT(G28,4)</t>
  </si>
  <si>
    <t>LEFT(Sheet5!E28,2)</t>
  </si>
  <si>
    <t>TEXT(D28,"MM/DD/YYYY")</t>
  </si>
  <si>
    <t>LARGE(J7:J14,I20)</t>
  </si>
  <si>
    <t>SMALL(K7:K14,I20)</t>
  </si>
  <si>
    <t>COUNT(D7:D14)</t>
  </si>
  <si>
    <t>COUNTBLANK(E7:E14)</t>
  </si>
  <si>
    <t>AVERAGEIF(E7:E14,"&gt;10")</t>
  </si>
  <si>
    <t>COUNTA(C7:C14)</t>
  </si>
  <si>
    <t>AVERAGE(D7:F7)</t>
  </si>
  <si>
    <t>COUNTBLANK(D7:F7)</t>
  </si>
  <si>
    <t>RANK(G7,$G$7:$G$14)</t>
  </si>
  <si>
    <t>MAX(D7:F7)</t>
  </si>
  <si>
    <t>MIN(D8:G8)</t>
  </si>
  <si>
    <t>email address</t>
  </si>
  <si>
    <t>find and replace</t>
  </si>
  <si>
    <t>ABCD@GMAIL.COM</t>
  </si>
  <si>
    <t>REPLACE(LOWER(D40),FIND("@gmail.com",LOWER(D40)),LEN(D40),"@outlook.com")</t>
  </si>
  <si>
    <t>In uppercase</t>
  </si>
  <si>
    <t>SUBSTITUTE function</t>
  </si>
  <si>
    <t>good night</t>
  </si>
  <si>
    <t>SUBSTITUTE(G45,"night","morning")</t>
  </si>
  <si>
    <t>in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</si>
</sst>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2" fontId="0" fillId="0" borderId="3" xfId="0" applyNumberFormat="1" applyBorder="1"/>
    <xf numFmtId="0" fontId="0" fillId="0" borderId="3" xfId="0" applyBorder="1"/>
    <xf numFmtId="2" fontId="0" fillId="0" borderId="0" xfId="0" applyNumberFormat="1"/>
    <xf numFmtId="0" fontId="0" fillId="4" borderId="2" xfId="0" applyFill="1" applyBorder="1"/>
    <xf numFmtId="0" fontId="0" fillId="0" borderId="2" xfId="0" applyBorder="1"/>
    <xf numFmtId="0" fontId="0" fillId="6" borderId="2" xfId="0" applyFill="1" applyBorder="1"/>
    <xf numFmtId="1" fontId="0" fillId="0" borderId="0" xfId="0" applyNumberFormat="1"/>
    <xf numFmtId="0" fontId="0" fillId="5" borderId="0" xfId="0" applyFill="1"/>
    <xf numFmtId="0" fontId="0" fillId="7" borderId="0" xfId="0" applyFill="1"/>
    <xf numFmtId="0" fontId="0" fillId="8" borderId="0" xfId="0" applyFill="1"/>
    <xf numFmtId="2" fontId="0" fillId="8" borderId="0" xfId="0" applyNumberFormat="1" applyFill="1"/>
    <xf numFmtId="0" fontId="0" fillId="9" borderId="0" xfId="0" applyFill="1"/>
    <xf numFmtId="14" fontId="0" fillId="5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9" xfId="0" applyBorder="1"/>
    <xf numFmtId="0" fontId="0" fillId="0" borderId="10" xfId="0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center"/>
    </xf>
    <xf numFmtId="0" fontId="0" fillId="5" borderId="0" xfId="0" applyFill="1"/>
    <xf numFmtId="0" fontId="0" fillId="0" borderId="0" xfId="0"/>
    <xf numFmtId="0" fontId="0" fillId="2" borderId="0" xfId="0" applyFill="1"/>
    <xf numFmtId="0" fontId="0" fillId="9" borderId="0" xfId="0" applyFill="1"/>
    <xf numFmtId="0" fontId="0" fillId="11" borderId="0" xfId="0" applyFill="1"/>
    <xf numFmtId="0" fontId="2" fillId="11" borderId="0" xfId="1" applyFill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4</xdr:row>
      <xdr:rowOff>0</xdr:rowOff>
    </xdr:from>
    <xdr:to>
      <xdr:col>15</xdr:col>
      <xdr:colOff>35943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1C347C-1512-4732-9F1E-DF4576C22653}"/>
            </a:ext>
          </a:extLst>
        </xdr:cNvPr>
        <xdr:cNvSpPr txBox="1"/>
      </xdr:nvSpPr>
      <xdr:spPr>
        <a:xfrm>
          <a:off x="4366164" y="742830"/>
          <a:ext cx="4853317" cy="41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=VLOOKUP(Table12[@Name],C10:F51,HLOOKUP(E6,B8:F9,2,FALSE),FALSE)</a:t>
          </a:r>
        </a:p>
        <a:p>
          <a:endParaRPr lang="en-US" sz="1100"/>
        </a:p>
      </xdr:txBody>
    </xdr:sp>
    <xdr:clientData/>
  </xdr:twoCellAnchor>
  <xdr:twoCellAnchor>
    <xdr:from>
      <xdr:col>4</xdr:col>
      <xdr:colOff>88900</xdr:colOff>
      <xdr:row>0</xdr:row>
      <xdr:rowOff>139700</xdr:rowOff>
    </xdr:from>
    <xdr:to>
      <xdr:col>8</xdr:col>
      <xdr:colOff>50800</xdr:colOff>
      <xdr:row>2</xdr:row>
      <xdr:rowOff>120650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159687-A91F-4ACD-AEB4-80A71E0929D4}"/>
            </a:ext>
          </a:extLst>
        </xdr:cNvPr>
        <xdr:cNvSpPr txBox="1"/>
      </xdr:nvSpPr>
      <xdr:spPr>
        <a:xfrm>
          <a:off x="2527300" y="139700"/>
          <a:ext cx="2400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=VLOOKUP([@Name],C9:D51,2,FALSE)</a:t>
          </a:r>
        </a:p>
        <a:p>
          <a:endParaRPr lang="en-US" sz="1100"/>
        </a:p>
      </xdr:txBody>
    </xdr:sp>
    <xdr:clientData/>
  </xdr:twoCellAnchor>
  <xdr:twoCellAnchor>
    <xdr:from>
      <xdr:col>2</xdr:col>
      <xdr:colOff>601824</xdr:colOff>
      <xdr:row>2</xdr:row>
      <xdr:rowOff>107556</xdr:rowOff>
    </xdr:from>
    <xdr:to>
      <xdr:col>4</xdr:col>
      <xdr:colOff>124182</xdr:colOff>
      <xdr:row>3</xdr:row>
      <xdr:rowOff>163227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F23FE10C-0571-4893-85CB-8C7BFC9C7CF9}"/>
            </a:ext>
          </a:extLst>
        </xdr:cNvPr>
        <xdr:cNvSpPr/>
      </xdr:nvSpPr>
      <xdr:spPr>
        <a:xfrm rot="3660515">
          <a:off x="2071892" y="224988"/>
          <a:ext cx="239821" cy="741558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130432</xdr:colOff>
      <xdr:row>14</xdr:row>
      <xdr:rowOff>95898</xdr:rowOff>
    </xdr:from>
    <xdr:to>
      <xdr:col>14</xdr:col>
      <xdr:colOff>63757</xdr:colOff>
      <xdr:row>15</xdr:row>
      <xdr:rowOff>97197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36DA9FC6-FD54-4988-83CD-F901CD7416F5}"/>
            </a:ext>
          </a:extLst>
        </xdr:cNvPr>
        <xdr:cNvSpPr/>
      </xdr:nvSpPr>
      <xdr:spPr>
        <a:xfrm rot="5400000">
          <a:off x="8233970" y="2501610"/>
          <a:ext cx="185449" cy="54292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8</xdr:row>
      <xdr:rowOff>177800</xdr:rowOff>
    </xdr:from>
    <xdr:to>
      <xdr:col>17</xdr:col>
      <xdr:colOff>114300</xdr:colOff>
      <xdr:row>10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97CCD4-44ED-484A-B9F8-FF5105910010}"/>
            </a:ext>
          </a:extLst>
        </xdr:cNvPr>
        <xdr:cNvSpPr txBox="1"/>
      </xdr:nvSpPr>
      <xdr:spPr>
        <a:xfrm>
          <a:off x="8572500" y="1657350"/>
          <a:ext cx="1924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=INDEX(B10:F51,K11,L11)</a:t>
          </a:r>
        </a:p>
        <a:p>
          <a:endParaRPr lang="en-US" sz="1100"/>
        </a:p>
      </xdr:txBody>
    </xdr:sp>
    <xdr:clientData/>
  </xdr:twoCellAnchor>
  <xdr:twoCellAnchor>
    <xdr:from>
      <xdr:col>14</xdr:col>
      <xdr:colOff>158750</xdr:colOff>
      <xdr:row>14</xdr:row>
      <xdr:rowOff>0</xdr:rowOff>
    </xdr:from>
    <xdr:to>
      <xdr:col>17</xdr:col>
      <xdr:colOff>158750</xdr:colOff>
      <xdr:row>16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4483F1-3EE1-4BFE-AB81-BB393EFA968C}"/>
            </a:ext>
          </a:extLst>
        </xdr:cNvPr>
        <xdr:cNvSpPr txBox="1"/>
      </xdr:nvSpPr>
      <xdr:spPr>
        <a:xfrm>
          <a:off x="8693150" y="2584450"/>
          <a:ext cx="1847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=MATCH(L15,B9:B51,0)</a:t>
          </a:r>
        </a:p>
        <a:p>
          <a:endParaRPr lang="en-US" sz="1100"/>
        </a:p>
      </xdr:txBody>
    </xdr:sp>
    <xdr:clientData/>
  </xdr:twoCellAnchor>
  <xdr:twoCellAnchor>
    <xdr:from>
      <xdr:col>20</xdr:col>
      <xdr:colOff>434132</xdr:colOff>
      <xdr:row>14</xdr:row>
      <xdr:rowOff>6479</xdr:rowOff>
    </xdr:from>
    <xdr:to>
      <xdr:col>27</xdr:col>
      <xdr:colOff>211666</xdr:colOff>
      <xdr:row>17</xdr:row>
      <xdr:rowOff>144318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EFA964F-6651-46F6-8C48-962B62F5F99A}"/>
            </a:ext>
          </a:extLst>
        </xdr:cNvPr>
        <xdr:cNvSpPr txBox="1"/>
      </xdr:nvSpPr>
      <xdr:spPr>
        <a:xfrm>
          <a:off x="12645182" y="2590929"/>
          <a:ext cx="4044734" cy="690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=OFFSET(B10,Day5_VLOOKUP!N21,Day5_VLOOKUP!P21,Day5_VLOOKUP!R21,Day5_VLOOKUP!S21)</a:t>
          </a:r>
        </a:p>
      </xdr:txBody>
    </xdr:sp>
    <xdr:clientData/>
  </xdr:twoCellAnchor>
  <xdr:twoCellAnchor>
    <xdr:from>
      <xdr:col>20</xdr:col>
      <xdr:colOff>531327</xdr:colOff>
      <xdr:row>17</xdr:row>
      <xdr:rowOff>149032</xdr:rowOff>
    </xdr:from>
    <xdr:to>
      <xdr:col>21</xdr:col>
      <xdr:colOff>440614</xdr:colOff>
      <xdr:row>19</xdr:row>
      <xdr:rowOff>110155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A9B9734D-1A41-4ADE-A5D0-BC4EA9AD57DD}"/>
            </a:ext>
          </a:extLst>
        </xdr:cNvPr>
        <xdr:cNvSpPr/>
      </xdr:nvSpPr>
      <xdr:spPr>
        <a:xfrm flipH="1">
          <a:off x="12742377" y="3285932"/>
          <a:ext cx="518887" cy="32942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549214</xdr:colOff>
      <xdr:row>26</xdr:row>
      <xdr:rowOff>84946</xdr:rowOff>
    </xdr:from>
    <xdr:to>
      <xdr:col>16</xdr:col>
      <xdr:colOff>59905</xdr:colOff>
      <xdr:row>28</xdr:row>
      <xdr:rowOff>17971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6CDEF8-424B-4015-A021-B6AD372543DD}"/>
            </a:ext>
          </a:extLst>
        </xdr:cNvPr>
        <xdr:cNvSpPr txBox="1"/>
      </xdr:nvSpPr>
      <xdr:spPr>
        <a:xfrm>
          <a:off x="7254814" y="4879196"/>
          <a:ext cx="2577741" cy="30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=SMALL(E10:E51,COLUMN(E10:E15))</a:t>
          </a:r>
        </a:p>
        <a:p>
          <a:endParaRPr lang="en-US" sz="1100"/>
        </a:p>
      </xdr:txBody>
    </xdr:sp>
    <xdr:clientData/>
  </xdr:twoCellAnchor>
  <xdr:twoCellAnchor>
    <xdr:from>
      <xdr:col>11</xdr:col>
      <xdr:colOff>41934</xdr:colOff>
      <xdr:row>26</xdr:row>
      <xdr:rowOff>155757</xdr:rowOff>
    </xdr:from>
    <xdr:to>
      <xdr:col>11</xdr:col>
      <xdr:colOff>527170</xdr:colOff>
      <xdr:row>27</xdr:row>
      <xdr:rowOff>161750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F3DF2758-05F9-4998-9030-3512196C9057}"/>
            </a:ext>
          </a:extLst>
        </xdr:cNvPr>
        <xdr:cNvSpPr/>
      </xdr:nvSpPr>
      <xdr:spPr>
        <a:xfrm rot="5400000">
          <a:off x="6895080" y="4802461"/>
          <a:ext cx="190143" cy="48523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437310</xdr:colOff>
      <xdr:row>53</xdr:row>
      <xdr:rowOff>101839</xdr:rowOff>
    </xdr:from>
    <xdr:to>
      <xdr:col>7</xdr:col>
      <xdr:colOff>485236</xdr:colOff>
      <xdr:row>55</xdr:row>
      <xdr:rowOff>95848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069A23-38AA-440C-B039-BA68251EC59E}"/>
            </a:ext>
          </a:extLst>
        </xdr:cNvPr>
        <xdr:cNvSpPr txBox="1"/>
      </xdr:nvSpPr>
      <xdr:spPr>
        <a:xfrm>
          <a:off x="3485310" y="9868139"/>
          <a:ext cx="1267126" cy="362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=ROWS(B10:B51)</a:t>
          </a:r>
        </a:p>
        <a:p>
          <a:endParaRPr lang="en-US" sz="1100"/>
        </a:p>
      </xdr:txBody>
    </xdr:sp>
    <xdr:clientData/>
  </xdr:twoCellAnchor>
  <xdr:twoCellAnchor>
    <xdr:from>
      <xdr:col>4</xdr:col>
      <xdr:colOff>338467</xdr:colOff>
      <xdr:row>54</xdr:row>
      <xdr:rowOff>8986</xdr:rowOff>
    </xdr:from>
    <xdr:to>
      <xdr:col>5</xdr:col>
      <xdr:colOff>254599</xdr:colOff>
      <xdr:row>55</xdr:row>
      <xdr:rowOff>8986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4D7DF5D9-D378-4A22-BF51-2C333522C6CD}"/>
            </a:ext>
          </a:extLst>
        </xdr:cNvPr>
        <xdr:cNvSpPr/>
      </xdr:nvSpPr>
      <xdr:spPr>
        <a:xfrm rot="5400000">
          <a:off x="2947658" y="9788645"/>
          <a:ext cx="184150" cy="52573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527169</xdr:colOff>
      <xdr:row>47</xdr:row>
      <xdr:rowOff>113821</xdr:rowOff>
    </xdr:from>
    <xdr:ext cx="2252453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13ED654-0BF3-48FE-8B59-7D6336554C59}"/>
            </a:ext>
          </a:extLst>
        </xdr:cNvPr>
        <xdr:cNvSpPr txBox="1"/>
      </xdr:nvSpPr>
      <xdr:spPr>
        <a:xfrm>
          <a:off x="8451969" y="8775221"/>
          <a:ext cx="2252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=SUMIFS(M53:M57,L53:L57,"a*")</a:t>
          </a:r>
        </a:p>
        <a:p>
          <a:endParaRPr lang="en-US" sz="1100"/>
        </a:p>
      </xdr:txBody>
    </xdr:sp>
    <xdr:clientData/>
  </xdr:oneCellAnchor>
  <xdr:twoCellAnchor>
    <xdr:from>
      <xdr:col>14</xdr:col>
      <xdr:colOff>293538</xdr:colOff>
      <xdr:row>48</xdr:row>
      <xdr:rowOff>161745</xdr:rowOff>
    </xdr:from>
    <xdr:to>
      <xdr:col>14</xdr:col>
      <xdr:colOff>339257</xdr:colOff>
      <xdr:row>50</xdr:row>
      <xdr:rowOff>65896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D85E61FA-59A5-45F8-B34D-2C2A2FFF88ED}"/>
            </a:ext>
          </a:extLst>
        </xdr:cNvPr>
        <xdr:cNvSpPr/>
      </xdr:nvSpPr>
      <xdr:spPr>
        <a:xfrm>
          <a:off x="8827938" y="9007295"/>
          <a:ext cx="45719" cy="27245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179718</xdr:colOff>
      <xdr:row>48</xdr:row>
      <xdr:rowOff>173726</xdr:rowOff>
    </xdr:from>
    <xdr:to>
      <xdr:col>13</xdr:col>
      <xdr:colOff>443302</xdr:colOff>
      <xdr:row>50</xdr:row>
      <xdr:rowOff>53915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14D449-34AF-4F3B-8AAE-7995BA21893C}"/>
            </a:ext>
          </a:extLst>
        </xdr:cNvPr>
        <xdr:cNvSpPr txBox="1"/>
      </xdr:nvSpPr>
      <xdr:spPr>
        <a:xfrm>
          <a:off x="6290095" y="9093679"/>
          <a:ext cx="2096698" cy="251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=SUMIF(L53:L62,"a*",M53:M62)</a:t>
          </a:r>
        </a:p>
      </xdr:txBody>
    </xdr:sp>
    <xdr:clientData/>
  </xdr:twoCellAnchor>
  <xdr:twoCellAnchor>
    <xdr:from>
      <xdr:col>13</xdr:col>
      <xdr:colOff>191698</xdr:colOff>
      <xdr:row>22</xdr:row>
      <xdr:rowOff>83867</xdr:rowOff>
    </xdr:from>
    <xdr:to>
      <xdr:col>17</xdr:col>
      <xdr:colOff>443302</xdr:colOff>
      <xdr:row>24</xdr:row>
      <xdr:rowOff>47924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1E04DE-1956-FB77-16DA-8EC90E9A231F}"/>
            </a:ext>
          </a:extLst>
        </xdr:cNvPr>
        <xdr:cNvSpPr txBox="1"/>
      </xdr:nvSpPr>
      <xdr:spPr>
        <a:xfrm>
          <a:off x="8135189" y="4175424"/>
          <a:ext cx="2713726" cy="335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=IF(LOOKUP(100,E10:E51),TRUE,FALSE)</a:t>
          </a:r>
        </a:p>
        <a:p>
          <a:endParaRPr lang="en-US" sz="1100"/>
        </a:p>
      </xdr:txBody>
    </xdr:sp>
    <xdr:clientData/>
  </xdr:twoCellAnchor>
  <xdr:twoCellAnchor>
    <xdr:from>
      <xdr:col>12</xdr:col>
      <xdr:colOff>161745</xdr:colOff>
      <xdr:row>23</xdr:row>
      <xdr:rowOff>17972</xdr:rowOff>
    </xdr:from>
    <xdr:to>
      <xdr:col>13</xdr:col>
      <xdr:colOff>89858</xdr:colOff>
      <xdr:row>24</xdr:row>
      <xdr:rowOff>11981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FCD6D509-C33A-5C01-7EDD-97E843F9434D}"/>
            </a:ext>
          </a:extLst>
        </xdr:cNvPr>
        <xdr:cNvSpPr/>
      </xdr:nvSpPr>
      <xdr:spPr>
        <a:xfrm>
          <a:off x="7494198" y="4295236"/>
          <a:ext cx="539151" cy="1797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101601</xdr:colOff>
      <xdr:row>34</xdr:row>
      <xdr:rowOff>25400</xdr:rowOff>
    </xdr:from>
    <xdr:to>
      <xdr:col>5</xdr:col>
      <xdr:colOff>114301</xdr:colOff>
      <xdr:row>44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338C3E-134E-0A75-9660-798958958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401" y="6286500"/>
          <a:ext cx="3371850" cy="20002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10</xdr:col>
      <xdr:colOff>19349</xdr:colOff>
      <xdr:row>62</xdr:row>
      <xdr:rowOff>171553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B93F5-ED95-BB76-FF4B-93A0CE21A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9575800"/>
          <a:ext cx="5816899" cy="20130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7</xdr:col>
      <xdr:colOff>412975</xdr:colOff>
      <xdr:row>79</xdr:row>
      <xdr:rowOff>101709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5AAEB4-2441-8029-2445-892470901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2522200"/>
          <a:ext cx="4381725" cy="21273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324117</xdr:colOff>
      <xdr:row>17</xdr:row>
      <xdr:rowOff>165232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DFD97-F4FD-C9FE-3EAD-BCBE99F2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6600"/>
          <a:ext cx="5200917" cy="2559182"/>
        </a:xfrm>
        <a:prstGeom prst="rect">
          <a:avLst/>
        </a:prstGeom>
      </xdr:spPr>
    </xdr:pic>
    <xdr:clientData/>
  </xdr:twoCellAnchor>
  <xdr:twoCellAnchor editAs="oneCell">
    <xdr:from>
      <xdr:col>0</xdr:col>
      <xdr:colOff>565150</xdr:colOff>
      <xdr:row>20</xdr:row>
      <xdr:rowOff>12700</xdr:rowOff>
    </xdr:from>
    <xdr:to>
      <xdr:col>9</xdr:col>
      <xdr:colOff>209814</xdr:colOff>
      <xdr:row>31</xdr:row>
      <xdr:rowOff>31855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55466-15BF-6001-3506-049709F7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150" y="3695700"/>
          <a:ext cx="5131064" cy="2044805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33</xdr:row>
      <xdr:rowOff>63500</xdr:rowOff>
    </xdr:from>
    <xdr:to>
      <xdr:col>8</xdr:col>
      <xdr:colOff>470146</xdr:colOff>
      <xdr:row>44</xdr:row>
      <xdr:rowOff>63604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04DEC-D2CE-956D-4093-3C287413A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6140450"/>
          <a:ext cx="4794496" cy="2025754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46</xdr:row>
      <xdr:rowOff>146050</xdr:rowOff>
    </xdr:from>
    <xdr:to>
      <xdr:col>10</xdr:col>
      <xdr:colOff>127290</xdr:colOff>
      <xdr:row>56</xdr:row>
      <xdr:rowOff>139794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710927-0AA2-6282-7AC1-DC644607B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4200" y="8616950"/>
          <a:ext cx="5639090" cy="18352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597150</xdr:colOff>
      <xdr:row>68</xdr:row>
      <xdr:rowOff>76289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05C9E9-E081-4C2C-5B97-750C75C56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864850"/>
          <a:ext cx="4864350" cy="1733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9</xdr:col>
      <xdr:colOff>355869</xdr:colOff>
      <xdr:row>80</xdr:row>
      <xdr:rowOff>177904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3E8D50-D71D-1AD1-ACCF-BAFE5B02B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890500"/>
          <a:ext cx="5232669" cy="20194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25652</xdr:colOff>
      <xdr:row>96</xdr:row>
      <xdr:rowOff>44566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62607E-2FFA-C72A-B412-2DCD9704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5468600"/>
          <a:ext cx="4902452" cy="22543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432010</xdr:colOff>
      <xdr:row>112</xdr:row>
      <xdr:rowOff>158853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079DC4-BE4D-72E2-E323-4A0DBC59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783300"/>
          <a:ext cx="4089610" cy="20003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6</xdr:col>
      <xdr:colOff>476431</xdr:colOff>
      <xdr:row>124</xdr:row>
      <xdr:rowOff>177894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CA51FA1-72A8-F38B-7AE2-EC4441C51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1177250"/>
          <a:ext cx="3524431" cy="18352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A7576-62BE-4DC7-95BB-7B07B3E37060}" name="Table11" displayName="Table11" ref="B8:F52" totalsRowShown="0">
  <autoFilter ref="B8:F52" xr:uid="{D0A85D3A-2508-4B14-A564-F6C6DA7A4CFC}"/>
  <tableColumns count="5">
    <tableColumn id="1" xr3:uid="{3D6226A5-9D7E-4C69-9505-D2EB15631E01}" name="Name"/>
    <tableColumn id="2" xr3:uid="{34A1F3E8-5A74-4F3D-B284-CFD8A28A7238}" name="Id" dataDxfId="4"/>
    <tableColumn id="3" xr3:uid="{456C6A66-AFC1-4DBF-B53C-0FBE0A18343E}" name="Result"/>
    <tableColumn id="5" xr3:uid="{E759C955-A6ED-4F84-AF2B-7D71F95A3D2A}" name="maths"/>
    <tableColumn id="6" xr3:uid="{AA21325A-FE41-44BE-9DBA-3872F80BF99E}" name="cs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265C-4420-40DC-A7B0-9A5DDB66B2D0}" name="Table12" displayName="Table12" ref="B5:C6" totalsRowShown="0">
  <autoFilter ref="B5:C6" xr:uid="{7D0DB0A9-7451-4704-AD26-56DCAB6EC0D5}"/>
  <tableColumns count="2">
    <tableColumn id="1" xr3:uid="{E4F78FC9-1DDD-4AB0-9D88-994F29AA5908}" name="Name" dataDxfId="3"/>
    <tableColumn id="2" xr3:uid="{22D6D2CC-E014-41BE-A61A-222AB60D3607}" name="Result">
      <calculatedColumnFormula>VLOOKUP(Table12[[#This Row],[Name]],C9:D51,2,FALSE)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F7ED6-4530-486C-8FEF-62DE0FEA939A}" name="Table13" displayName="Table13" ref="L52:O62" totalsRowShown="0">
  <autoFilter ref="L52:O62" xr:uid="{244947BB-EF2D-416C-AFAF-AC7A26696F34}"/>
  <tableColumns count="4">
    <tableColumn id="1" xr3:uid="{D4B4D522-7D5D-4E60-AF3A-89ED9729A9DB}" name="Name"/>
    <tableColumn id="2" xr3:uid="{53355865-49EC-4FC7-8214-EC08C52CE973}" name="Value"/>
    <tableColumn id="3" xr3:uid="{70F0959C-4760-4866-BBF7-EF16E83CE32E}" name="SUMIF">
      <calculatedColumnFormula>SUMIF(L53:L62,"a*",M53:M62)</calculatedColumnFormula>
    </tableColumn>
    <tableColumn id="4" xr3:uid="{37DB6EDD-C82E-4956-BE02-010C067B24C3}" name="SUMIFS">
      <calculatedColumnFormula>SUMIFS(M53:M57,L53:L57,"a*")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89918-5613-49DC-AFBC-63AA60F343D4}" name="Table4" displayName="Table4" ref="A12:C22" totalsRowShown="0">
  <autoFilter ref="A12:C22" xr:uid="{0D089918-5613-49DC-AFBC-63AA60F343D4}"/>
  <tableColumns count="3">
    <tableColumn id="2" xr3:uid="{9FCA4E84-E839-4744-A436-DCB8C0C05A03}" name="Marks" dataDxfId="2"/>
    <tableColumn id="1" xr3:uid="{27034FF0-1614-4DA9-BB48-CB99CE3A847E}" name="grades" dataDxfId="1"/>
    <tableColumn id="3" xr3:uid="{59046FF5-B7A1-4635-8018-4A79A4C41CEE}" name="rank" dataDxfId="0">
      <calculatedColumnFormula>RANK(Table4[[#This Row],[Marks]],Table4[Marks])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CF67-840A-499B-85CF-F3599D3FB515}">
  <sheetPr codeName="Sheet1"/>
  <dimension ref="B2:V62"/>
  <sheetViews>
    <sheetView tabSelected="1" zoomScale="68" zoomScaleNormal="98" workbookViewId="0">
      <selection activeCell="M11" sqref="M11"/>
    </sheetView>
  </sheetViews>
  <sheetFormatPr defaultRowHeight="14.5" x14ac:dyDescent="0.35"/>
  <cols>
    <col min="15" max="15" width="9" customWidth="1"/>
  </cols>
  <sheetData>
    <row r="2" spans="2:17" x14ac:dyDescent="0.35">
      <c r="B2" s="23" t="s">
        <v>0</v>
      </c>
      <c r="C2" s="23"/>
      <c r="D2" s="23"/>
    </row>
    <row r="4" spans="2:17" x14ac:dyDescent="0.35">
      <c r="B4" s="1" t="s">
        <v>1</v>
      </c>
      <c r="C4" s="2"/>
      <c r="D4" s="2"/>
      <c r="E4" s="2"/>
      <c r="F4" s="2"/>
    </row>
    <row r="5" spans="2:17" x14ac:dyDescent="0.35">
      <c r="B5" t="s">
        <v>2</v>
      </c>
      <c r="C5" t="s">
        <v>3</v>
      </c>
      <c r="E5" s="3" t="s">
        <v>4</v>
      </c>
      <c r="F5" s="3" t="s">
        <v>5</v>
      </c>
      <c r="Q5" t="e" cm="1">
        <f t="array" ref="Q5">VLOOKUP(Table12[Name],C10:D16,IF(B,Table11[Name],Table11[Result]),FALSE)</f>
        <v>#NAME?</v>
      </c>
    </row>
    <row r="6" spans="2:17" ht="15" thickBot="1" x14ac:dyDescent="0.4">
      <c r="B6" s="4">
        <v>1002</v>
      </c>
      <c r="C6" s="5" t="str">
        <f>VLOOKUP(Table12[[#This Row],[Name]],C9:D51,2,FALSE)</f>
        <v>F</v>
      </c>
      <c r="D6" s="5"/>
      <c r="E6" s="3" t="s">
        <v>6</v>
      </c>
      <c r="F6" s="3">
        <f>VLOOKUP(Table12[[#This Row],[Name]],C10:F51,HLOOKUP(E6,B8:F9,2,FALSE),FALSE)</f>
        <v>40</v>
      </c>
    </row>
    <row r="8" spans="2:17" x14ac:dyDescent="0.35">
      <c r="B8" t="s">
        <v>2</v>
      </c>
      <c r="C8" s="6" t="s">
        <v>7</v>
      </c>
      <c r="D8" t="s">
        <v>3</v>
      </c>
      <c r="E8" t="s">
        <v>6</v>
      </c>
      <c r="F8" t="s">
        <v>8</v>
      </c>
    </row>
    <row r="9" spans="2:17" x14ac:dyDescent="0.35">
      <c r="B9">
        <v>1</v>
      </c>
      <c r="C9" s="6">
        <v>2</v>
      </c>
      <c r="D9">
        <v>3</v>
      </c>
      <c r="E9">
        <v>4</v>
      </c>
      <c r="F9">
        <v>5</v>
      </c>
    </row>
    <row r="10" spans="2:17" x14ac:dyDescent="0.35">
      <c r="B10" t="s">
        <v>9</v>
      </c>
      <c r="C10" s="6">
        <v>1001</v>
      </c>
      <c r="D10" t="s">
        <v>10</v>
      </c>
      <c r="E10">
        <v>100</v>
      </c>
      <c r="F10">
        <v>90</v>
      </c>
      <c r="I10" s="24" t="s">
        <v>11</v>
      </c>
      <c r="J10" s="24"/>
      <c r="K10" s="7" t="s">
        <v>12</v>
      </c>
      <c r="L10" s="7" t="s">
        <v>13</v>
      </c>
      <c r="M10" s="7" t="s">
        <v>14</v>
      </c>
    </row>
    <row r="11" spans="2:17" x14ac:dyDescent="0.35">
      <c r="B11" t="s">
        <v>15</v>
      </c>
      <c r="C11" s="6">
        <v>1002</v>
      </c>
      <c r="D11" t="s">
        <v>16</v>
      </c>
      <c r="E11">
        <v>30</v>
      </c>
      <c r="F11">
        <v>40</v>
      </c>
      <c r="I11" s="24"/>
      <c r="J11" s="24"/>
      <c r="K11" s="8">
        <v>1</v>
      </c>
      <c r="L11" s="8">
        <v>3</v>
      </c>
      <c r="M11" s="8" t="str" cm="1">
        <f t="array" ref="M11">INDEX(B10:F51,K11,L11)</f>
        <v>P</v>
      </c>
    </row>
    <row r="12" spans="2:17" x14ac:dyDescent="0.35">
      <c r="B12" t="s">
        <v>17</v>
      </c>
      <c r="C12" s="6">
        <v>1003</v>
      </c>
      <c r="D12" t="s">
        <v>16</v>
      </c>
      <c r="E12">
        <v>30</v>
      </c>
      <c r="F12">
        <v>40</v>
      </c>
    </row>
    <row r="13" spans="2:17" x14ac:dyDescent="0.35">
      <c r="B13" t="s">
        <v>18</v>
      </c>
      <c r="C13" s="6">
        <v>1004</v>
      </c>
      <c r="D13" t="s">
        <v>10</v>
      </c>
      <c r="E13">
        <v>100</v>
      </c>
      <c r="F13">
        <v>100</v>
      </c>
    </row>
    <row r="14" spans="2:17" x14ac:dyDescent="0.35">
      <c r="B14" t="s">
        <v>19</v>
      </c>
      <c r="C14" s="6">
        <v>1005</v>
      </c>
      <c r="D14" t="s">
        <v>10</v>
      </c>
      <c r="E14">
        <v>100</v>
      </c>
      <c r="F14">
        <v>90</v>
      </c>
      <c r="I14" s="25" t="s">
        <v>20</v>
      </c>
      <c r="J14" s="25"/>
      <c r="K14" s="25"/>
      <c r="L14" s="9" t="s">
        <v>2</v>
      </c>
      <c r="M14" s="9" t="s">
        <v>3</v>
      </c>
    </row>
    <row r="15" spans="2:17" x14ac:dyDescent="0.35">
      <c r="B15" t="s">
        <v>16</v>
      </c>
      <c r="C15" s="6">
        <v>1006</v>
      </c>
      <c r="D15" t="s">
        <v>16</v>
      </c>
      <c r="E15">
        <v>30</v>
      </c>
      <c r="F15">
        <v>40</v>
      </c>
      <c r="I15" s="25"/>
      <c r="J15" s="25"/>
      <c r="K15" s="25"/>
      <c r="L15" s="8" t="s">
        <v>9</v>
      </c>
      <c r="M15" s="8">
        <f>MATCH(L15,B9:B51,0)</f>
        <v>2</v>
      </c>
    </row>
    <row r="16" spans="2:17" x14ac:dyDescent="0.35">
      <c r="B16" t="s">
        <v>21</v>
      </c>
      <c r="C16" s="6">
        <v>1007</v>
      </c>
      <c r="D16" t="s">
        <v>16</v>
      </c>
      <c r="E16">
        <v>30</v>
      </c>
      <c r="F16">
        <v>40</v>
      </c>
    </row>
    <row r="17" spans="2:22" x14ac:dyDescent="0.35">
      <c r="B17" t="s">
        <v>9</v>
      </c>
      <c r="C17" s="6">
        <v>1008</v>
      </c>
      <c r="D17" t="s">
        <v>10</v>
      </c>
      <c r="E17">
        <v>100</v>
      </c>
      <c r="F17">
        <v>100</v>
      </c>
    </row>
    <row r="18" spans="2:22" x14ac:dyDescent="0.35">
      <c r="B18" t="s">
        <v>15</v>
      </c>
      <c r="C18" s="6">
        <v>1009</v>
      </c>
      <c r="D18" t="s">
        <v>10</v>
      </c>
      <c r="E18">
        <v>100</v>
      </c>
      <c r="F18">
        <v>90</v>
      </c>
    </row>
    <row r="19" spans="2:22" x14ac:dyDescent="0.35">
      <c r="B19" t="s">
        <v>17</v>
      </c>
      <c r="C19" s="6">
        <v>1010</v>
      </c>
      <c r="D19" t="s">
        <v>16</v>
      </c>
      <c r="E19">
        <v>30</v>
      </c>
      <c r="F19">
        <v>40</v>
      </c>
    </row>
    <row r="20" spans="2:22" x14ac:dyDescent="0.35">
      <c r="B20" t="s">
        <v>18</v>
      </c>
      <c r="C20" s="6">
        <v>1011</v>
      </c>
      <c r="D20" t="s">
        <v>16</v>
      </c>
      <c r="E20">
        <v>30</v>
      </c>
      <c r="F20">
        <v>40</v>
      </c>
      <c r="I20" s="26" t="s">
        <v>22</v>
      </c>
      <c r="J20" s="27"/>
      <c r="K20" s="27"/>
      <c r="L20" s="27"/>
      <c r="M20" s="28"/>
      <c r="N20" s="8" t="s">
        <v>23</v>
      </c>
      <c r="O20" s="8"/>
      <c r="P20" s="8" t="s">
        <v>24</v>
      </c>
      <c r="Q20" s="8"/>
      <c r="R20" s="8" t="s">
        <v>25</v>
      </c>
      <c r="S20" s="8" t="s">
        <v>26</v>
      </c>
      <c r="U20" t="s">
        <v>3</v>
      </c>
    </row>
    <row r="21" spans="2:22" x14ac:dyDescent="0.35">
      <c r="B21" t="s">
        <v>19</v>
      </c>
      <c r="C21" s="6">
        <v>1012</v>
      </c>
      <c r="D21" t="s">
        <v>10</v>
      </c>
      <c r="E21">
        <v>100</v>
      </c>
      <c r="F21">
        <v>100</v>
      </c>
      <c r="I21" s="29"/>
      <c r="J21" s="30"/>
      <c r="K21" s="30"/>
      <c r="L21" s="30"/>
      <c r="M21" s="31"/>
      <c r="N21" s="20">
        <v>3</v>
      </c>
      <c r="O21" s="21"/>
      <c r="P21" s="20">
        <v>1</v>
      </c>
      <c r="Q21" s="21"/>
      <c r="R21" s="8">
        <v>5</v>
      </c>
      <c r="S21" s="8">
        <v>2</v>
      </c>
      <c r="U21" cm="1">
        <f t="array" aca="1" ref="U21:V25" ca="1">OFFSET(B10,Day5_VLOOKUP!N21,Day5_VLOOKUP!P21,Day5_VLOOKUP!R21,Day5_VLOOKUP!S21)</f>
        <v>1004</v>
      </c>
      <c r="V21" t="str">
        <f ca="1"/>
        <v>P</v>
      </c>
    </row>
    <row r="22" spans="2:22" x14ac:dyDescent="0.35">
      <c r="B22" t="s">
        <v>16</v>
      </c>
      <c r="C22" s="6">
        <v>1013</v>
      </c>
      <c r="D22" t="s">
        <v>10</v>
      </c>
      <c r="E22">
        <v>100</v>
      </c>
      <c r="F22">
        <v>90</v>
      </c>
      <c r="U22">
        <f ca="1"/>
        <v>1005</v>
      </c>
      <c r="V22" t="str">
        <f ca="1"/>
        <v>P</v>
      </c>
    </row>
    <row r="23" spans="2:22" x14ac:dyDescent="0.35">
      <c r="B23" t="s">
        <v>21</v>
      </c>
      <c r="C23" s="6">
        <v>1014</v>
      </c>
      <c r="D23" t="s">
        <v>16</v>
      </c>
      <c r="E23">
        <v>30</v>
      </c>
      <c r="F23">
        <v>40</v>
      </c>
      <c r="U23">
        <f ca="1"/>
        <v>1006</v>
      </c>
      <c r="V23" t="str">
        <f ca="1"/>
        <v>F</v>
      </c>
    </row>
    <row r="24" spans="2:22" x14ac:dyDescent="0.35">
      <c r="B24" t="s">
        <v>9</v>
      </c>
      <c r="C24" s="6">
        <v>1015</v>
      </c>
      <c r="D24" t="s">
        <v>16</v>
      </c>
      <c r="E24">
        <v>30</v>
      </c>
      <c r="F24">
        <v>40</v>
      </c>
      <c r="I24" s="22" t="s">
        <v>42</v>
      </c>
      <c r="J24" s="22"/>
      <c r="K24" s="22"/>
      <c r="L24" s="11" t="b">
        <f>IF(LOOKUP(100,E10:E51),TRUE,FALSE)</f>
        <v>1</v>
      </c>
      <c r="U24">
        <f ca="1"/>
        <v>1007</v>
      </c>
      <c r="V24" t="str">
        <f ca="1"/>
        <v>F</v>
      </c>
    </row>
    <row r="25" spans="2:22" x14ac:dyDescent="0.35">
      <c r="B25" t="s">
        <v>15</v>
      </c>
      <c r="C25" s="6">
        <v>1016</v>
      </c>
      <c r="D25" t="s">
        <v>10</v>
      </c>
      <c r="E25">
        <v>100</v>
      </c>
      <c r="F25">
        <v>100</v>
      </c>
      <c r="U25">
        <f ca="1"/>
        <v>1008</v>
      </c>
      <c r="V25" t="str">
        <f ca="1"/>
        <v>P</v>
      </c>
    </row>
    <row r="26" spans="2:22" x14ac:dyDescent="0.35">
      <c r="B26" t="s">
        <v>17</v>
      </c>
      <c r="C26" s="6">
        <v>1017</v>
      </c>
      <c r="D26" t="s">
        <v>10</v>
      </c>
      <c r="E26">
        <v>100</v>
      </c>
      <c r="F26">
        <v>90</v>
      </c>
    </row>
    <row r="27" spans="2:22" x14ac:dyDescent="0.35">
      <c r="B27" t="s">
        <v>18</v>
      </c>
      <c r="C27" s="6">
        <v>1018</v>
      </c>
      <c r="D27" t="s">
        <v>16</v>
      </c>
      <c r="E27">
        <v>30</v>
      </c>
      <c r="F27">
        <v>40</v>
      </c>
    </row>
    <row r="28" spans="2:22" x14ac:dyDescent="0.35">
      <c r="B28" t="s">
        <v>19</v>
      </c>
      <c r="C28" s="6">
        <v>1019</v>
      </c>
      <c r="D28" t="s">
        <v>16</v>
      </c>
      <c r="E28">
        <v>30</v>
      </c>
      <c r="F28">
        <v>40</v>
      </c>
      <c r="I28" t="s">
        <v>27</v>
      </c>
      <c r="K28" cm="1">
        <f t="array" ref="K28">SMALL(E10:E51,COLUMN(E10:E15))</f>
        <v>30</v>
      </c>
    </row>
    <row r="29" spans="2:22" x14ac:dyDescent="0.35">
      <c r="B29" t="s">
        <v>16</v>
      </c>
      <c r="C29" s="6">
        <v>1020</v>
      </c>
      <c r="D29" t="s">
        <v>10</v>
      </c>
      <c r="E29">
        <v>100</v>
      </c>
      <c r="F29">
        <v>100</v>
      </c>
    </row>
    <row r="30" spans="2:22" x14ac:dyDescent="0.35">
      <c r="B30" t="s">
        <v>21</v>
      </c>
      <c r="C30" s="6">
        <v>1021</v>
      </c>
      <c r="D30" t="s">
        <v>10</v>
      </c>
      <c r="E30">
        <v>100</v>
      </c>
      <c r="F30">
        <v>90</v>
      </c>
    </row>
    <row r="31" spans="2:22" x14ac:dyDescent="0.35">
      <c r="B31" t="s">
        <v>9</v>
      </c>
      <c r="C31" s="6">
        <v>1022</v>
      </c>
      <c r="D31" t="s">
        <v>16</v>
      </c>
      <c r="E31">
        <v>30</v>
      </c>
      <c r="F31">
        <v>40</v>
      </c>
    </row>
    <row r="32" spans="2:22" x14ac:dyDescent="0.35">
      <c r="B32" t="s">
        <v>15</v>
      </c>
      <c r="C32" s="6">
        <v>1023</v>
      </c>
      <c r="D32" t="s">
        <v>16</v>
      </c>
      <c r="E32">
        <v>30</v>
      </c>
      <c r="F32">
        <v>40</v>
      </c>
    </row>
    <row r="33" spans="2:6" x14ac:dyDescent="0.35">
      <c r="B33" t="s">
        <v>17</v>
      </c>
      <c r="C33" s="6">
        <v>1024</v>
      </c>
      <c r="D33" t="s">
        <v>10</v>
      </c>
      <c r="E33">
        <v>100</v>
      </c>
      <c r="F33">
        <v>100</v>
      </c>
    </row>
    <row r="34" spans="2:6" x14ac:dyDescent="0.35">
      <c r="B34" t="s">
        <v>18</v>
      </c>
      <c r="C34" s="6">
        <v>1025</v>
      </c>
      <c r="D34" t="s">
        <v>10</v>
      </c>
      <c r="E34">
        <v>100</v>
      </c>
      <c r="F34">
        <v>90</v>
      </c>
    </row>
    <row r="35" spans="2:6" x14ac:dyDescent="0.35">
      <c r="B35" t="s">
        <v>19</v>
      </c>
      <c r="C35" s="6">
        <v>1026</v>
      </c>
      <c r="D35" t="s">
        <v>16</v>
      </c>
      <c r="E35">
        <v>30</v>
      </c>
      <c r="F35">
        <v>40</v>
      </c>
    </row>
    <row r="36" spans="2:6" x14ac:dyDescent="0.35">
      <c r="B36" t="s">
        <v>16</v>
      </c>
      <c r="C36" s="6">
        <v>1027</v>
      </c>
      <c r="D36" t="s">
        <v>21</v>
      </c>
      <c r="E36">
        <v>30</v>
      </c>
      <c r="F36">
        <v>40</v>
      </c>
    </row>
    <row r="37" spans="2:6" x14ac:dyDescent="0.35">
      <c r="B37" t="s">
        <v>21</v>
      </c>
      <c r="C37" s="6">
        <v>1028</v>
      </c>
      <c r="D37" t="s">
        <v>10</v>
      </c>
      <c r="E37">
        <v>100</v>
      </c>
      <c r="F37">
        <v>100</v>
      </c>
    </row>
    <row r="38" spans="2:6" x14ac:dyDescent="0.35">
      <c r="B38" t="s">
        <v>9</v>
      </c>
      <c r="C38" s="6">
        <v>1029</v>
      </c>
      <c r="D38" t="s">
        <v>10</v>
      </c>
      <c r="E38">
        <v>100</v>
      </c>
      <c r="F38">
        <v>90</v>
      </c>
    </row>
    <row r="39" spans="2:6" x14ac:dyDescent="0.35">
      <c r="B39" t="s">
        <v>15</v>
      </c>
      <c r="C39" s="6">
        <v>1030</v>
      </c>
      <c r="D39" t="s">
        <v>21</v>
      </c>
      <c r="E39">
        <v>30</v>
      </c>
      <c r="F39">
        <v>40</v>
      </c>
    </row>
    <row r="40" spans="2:6" x14ac:dyDescent="0.35">
      <c r="B40" t="s">
        <v>17</v>
      </c>
      <c r="C40" s="6">
        <v>1031</v>
      </c>
      <c r="D40" t="s">
        <v>9</v>
      </c>
      <c r="E40">
        <v>30</v>
      </c>
      <c r="F40">
        <v>40</v>
      </c>
    </row>
    <row r="41" spans="2:6" x14ac:dyDescent="0.35">
      <c r="B41" t="s">
        <v>18</v>
      </c>
      <c r="C41" s="6">
        <v>1032</v>
      </c>
      <c r="D41" t="s">
        <v>10</v>
      </c>
      <c r="E41">
        <v>100</v>
      </c>
      <c r="F41">
        <v>100</v>
      </c>
    </row>
    <row r="42" spans="2:6" x14ac:dyDescent="0.35">
      <c r="B42" t="s">
        <v>19</v>
      </c>
      <c r="C42" s="6">
        <v>1033</v>
      </c>
      <c r="D42" t="s">
        <v>10</v>
      </c>
      <c r="E42">
        <v>100</v>
      </c>
      <c r="F42">
        <v>90</v>
      </c>
    </row>
    <row r="43" spans="2:6" x14ac:dyDescent="0.35">
      <c r="B43" t="s">
        <v>16</v>
      </c>
      <c r="C43" s="6">
        <v>1034</v>
      </c>
      <c r="D43" t="s">
        <v>9</v>
      </c>
      <c r="E43">
        <v>30</v>
      </c>
      <c r="F43">
        <v>40</v>
      </c>
    </row>
    <row r="44" spans="2:6" x14ac:dyDescent="0.35">
      <c r="B44" t="s">
        <v>21</v>
      </c>
      <c r="C44" s="6">
        <v>1035</v>
      </c>
      <c r="D44" t="s">
        <v>15</v>
      </c>
      <c r="E44">
        <v>30</v>
      </c>
      <c r="F44">
        <v>40</v>
      </c>
    </row>
    <row r="45" spans="2:6" x14ac:dyDescent="0.35">
      <c r="B45" t="s">
        <v>9</v>
      </c>
      <c r="C45" s="6">
        <v>1036</v>
      </c>
      <c r="D45" t="s">
        <v>10</v>
      </c>
      <c r="E45">
        <v>100</v>
      </c>
      <c r="F45">
        <v>100</v>
      </c>
    </row>
    <row r="46" spans="2:6" x14ac:dyDescent="0.35">
      <c r="B46" t="s">
        <v>15</v>
      </c>
      <c r="C46" s="6">
        <v>1037</v>
      </c>
      <c r="D46" t="s">
        <v>10</v>
      </c>
      <c r="E46">
        <v>100</v>
      </c>
      <c r="F46">
        <v>90</v>
      </c>
    </row>
    <row r="47" spans="2:6" x14ac:dyDescent="0.35">
      <c r="B47" t="s">
        <v>17</v>
      </c>
      <c r="C47" s="6">
        <v>1038</v>
      </c>
      <c r="D47" t="s">
        <v>15</v>
      </c>
      <c r="E47">
        <v>30</v>
      </c>
      <c r="F47">
        <v>40</v>
      </c>
    </row>
    <row r="48" spans="2:6" x14ac:dyDescent="0.35">
      <c r="B48" t="s">
        <v>18</v>
      </c>
      <c r="C48" s="6">
        <v>1039</v>
      </c>
      <c r="D48" t="s">
        <v>17</v>
      </c>
      <c r="E48">
        <v>30</v>
      </c>
      <c r="F48">
        <v>40</v>
      </c>
    </row>
    <row r="49" spans="2:15" x14ac:dyDescent="0.35">
      <c r="B49" t="s">
        <v>19</v>
      </c>
      <c r="C49" s="6">
        <v>1040</v>
      </c>
      <c r="D49" t="s">
        <v>10</v>
      </c>
      <c r="E49">
        <v>100</v>
      </c>
      <c r="F49">
        <v>100</v>
      </c>
    </row>
    <row r="50" spans="2:15" x14ac:dyDescent="0.35">
      <c r="B50" t="s">
        <v>16</v>
      </c>
      <c r="C50" s="6">
        <v>1041</v>
      </c>
      <c r="D50" t="s">
        <v>10</v>
      </c>
      <c r="E50">
        <v>100</v>
      </c>
      <c r="F50">
        <v>90</v>
      </c>
    </row>
    <row r="51" spans="2:15" x14ac:dyDescent="0.35">
      <c r="B51" t="s">
        <v>21</v>
      </c>
      <c r="C51" s="6">
        <v>1042</v>
      </c>
      <c r="D51" t="s">
        <v>17</v>
      </c>
      <c r="E51">
        <v>30</v>
      </c>
      <c r="F51">
        <v>40</v>
      </c>
    </row>
    <row r="52" spans="2:15" x14ac:dyDescent="0.35">
      <c r="C52" s="10"/>
      <c r="L52" t="s">
        <v>2</v>
      </c>
      <c r="M52" t="s">
        <v>28</v>
      </c>
      <c r="N52" t="s">
        <v>29</v>
      </c>
      <c r="O52" t="s">
        <v>30</v>
      </c>
    </row>
    <row r="53" spans="2:15" x14ac:dyDescent="0.35">
      <c r="L53" t="s">
        <v>31</v>
      </c>
      <c r="M53">
        <v>100</v>
      </c>
      <c r="N53">
        <f>SUMIF(L53:L62,"a*",M53:M62)</f>
        <v>1000</v>
      </c>
      <c r="O53">
        <f>SUMIFS(M53:M57,L53:L57,"a*")</f>
        <v>1000</v>
      </c>
    </row>
    <row r="54" spans="2:15" x14ac:dyDescent="0.35">
      <c r="L54" t="s">
        <v>32</v>
      </c>
      <c r="M54">
        <v>150</v>
      </c>
      <c r="N54">
        <f t="shared" ref="N54:N62" si="0">SUMIF(L54:L63,"a*",M54:M63)</f>
        <v>900</v>
      </c>
      <c r="O54">
        <f>SUMIFS(M54:M58,L54:L58,"a*")</f>
        <v>900</v>
      </c>
    </row>
    <row r="55" spans="2:15" x14ac:dyDescent="0.35">
      <c r="B55" t="s">
        <v>33</v>
      </c>
      <c r="D55">
        <f>ROWS(B10:B51)</f>
        <v>42</v>
      </c>
      <c r="L55" t="s">
        <v>34</v>
      </c>
      <c r="M55">
        <v>200</v>
      </c>
      <c r="N55">
        <f t="shared" si="0"/>
        <v>750</v>
      </c>
      <c r="O55">
        <f t="shared" ref="O55:O61" si="1">SUMIFS(M55:M59,L55:L59,"a*")</f>
        <v>750</v>
      </c>
    </row>
    <row r="56" spans="2:15" x14ac:dyDescent="0.35">
      <c r="L56" t="s">
        <v>35</v>
      </c>
      <c r="M56">
        <v>250</v>
      </c>
      <c r="N56">
        <f t="shared" si="0"/>
        <v>550</v>
      </c>
      <c r="O56">
        <f t="shared" si="1"/>
        <v>550</v>
      </c>
    </row>
    <row r="57" spans="2:15" x14ac:dyDescent="0.35">
      <c r="L57" t="s">
        <v>36</v>
      </c>
      <c r="M57">
        <v>300</v>
      </c>
      <c r="N57">
        <f t="shared" si="0"/>
        <v>300</v>
      </c>
      <c r="O57">
        <f t="shared" si="1"/>
        <v>300</v>
      </c>
    </row>
    <row r="58" spans="2:15" x14ac:dyDescent="0.35">
      <c r="L58" t="s">
        <v>37</v>
      </c>
      <c r="M58">
        <v>350</v>
      </c>
      <c r="N58">
        <f t="shared" si="0"/>
        <v>0</v>
      </c>
      <c r="O58">
        <f t="shared" si="1"/>
        <v>0</v>
      </c>
    </row>
    <row r="59" spans="2:15" x14ac:dyDescent="0.35">
      <c r="L59" t="s">
        <v>38</v>
      </c>
      <c r="M59">
        <v>400</v>
      </c>
      <c r="N59">
        <f t="shared" si="0"/>
        <v>0</v>
      </c>
      <c r="O59">
        <f t="shared" si="1"/>
        <v>0</v>
      </c>
    </row>
    <row r="60" spans="2:15" x14ac:dyDescent="0.35">
      <c r="L60" t="s">
        <v>39</v>
      </c>
      <c r="M60">
        <v>450</v>
      </c>
      <c r="N60">
        <f t="shared" si="0"/>
        <v>0</v>
      </c>
      <c r="O60">
        <f t="shared" si="1"/>
        <v>0</v>
      </c>
    </row>
    <row r="61" spans="2:15" x14ac:dyDescent="0.35">
      <c r="L61" t="s">
        <v>40</v>
      </c>
      <c r="M61">
        <v>500</v>
      </c>
      <c r="N61">
        <f t="shared" si="0"/>
        <v>0</v>
      </c>
      <c r="O61">
        <f t="shared" si="1"/>
        <v>0</v>
      </c>
    </row>
    <row r="62" spans="2:15" x14ac:dyDescent="0.35">
      <c r="L62" t="s">
        <v>41</v>
      </c>
      <c r="M62">
        <v>550</v>
      </c>
      <c r="N62">
        <f t="shared" si="0"/>
        <v>0</v>
      </c>
      <c r="O62">
        <f>SUMIFS(M62:M66,L62:L66,"a*")</f>
        <v>0</v>
      </c>
    </row>
  </sheetData>
  <mergeCells count="7">
    <mergeCell ref="P21:Q21"/>
    <mergeCell ref="I24:K24"/>
    <mergeCell ref="B2:D2"/>
    <mergeCell ref="I10:J11"/>
    <mergeCell ref="I14:K15"/>
    <mergeCell ref="I20:M21"/>
    <mergeCell ref="N21:O2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443-FA3C-4FD4-B985-80270541A2CA}">
  <sheetPr codeName="Sheet2"/>
  <dimension ref="A3:H22"/>
  <sheetViews>
    <sheetView zoomScale="52" workbookViewId="0">
      <selection activeCell="F12" sqref="F12"/>
    </sheetView>
  </sheetViews>
  <sheetFormatPr defaultRowHeight="14.5" x14ac:dyDescent="0.35"/>
  <cols>
    <col min="2" max="3" width="10.453125" customWidth="1"/>
  </cols>
  <sheetData>
    <row r="3" spans="1:8" x14ac:dyDescent="0.35">
      <c r="E3" s="6" t="s">
        <v>76</v>
      </c>
      <c r="F3" t="s">
        <v>77</v>
      </c>
    </row>
    <row r="4" spans="1:8" ht="14" customHeight="1" x14ac:dyDescent="0.35">
      <c r="E4">
        <v>0</v>
      </c>
      <c r="F4">
        <v>39</v>
      </c>
      <c r="G4" t="s">
        <v>18</v>
      </c>
    </row>
    <row r="5" spans="1:8" x14ac:dyDescent="0.35">
      <c r="E5">
        <v>40</v>
      </c>
      <c r="F5">
        <v>59</v>
      </c>
      <c r="G5" t="s">
        <v>17</v>
      </c>
    </row>
    <row r="6" spans="1:8" x14ac:dyDescent="0.35">
      <c r="E6">
        <v>60</v>
      </c>
      <c r="F6">
        <v>79</v>
      </c>
      <c r="G6" t="s">
        <v>15</v>
      </c>
    </row>
    <row r="7" spans="1:8" x14ac:dyDescent="0.35">
      <c r="E7">
        <v>80</v>
      </c>
      <c r="F7">
        <v>89</v>
      </c>
      <c r="G7" t="s">
        <v>9</v>
      </c>
    </row>
    <row r="8" spans="1:8" x14ac:dyDescent="0.35">
      <c r="E8">
        <v>90</v>
      </c>
      <c r="F8">
        <v>100</v>
      </c>
      <c r="G8" t="s">
        <v>43</v>
      </c>
    </row>
    <row r="12" spans="1:8" x14ac:dyDescent="0.35">
      <c r="A12" s="6" t="s">
        <v>5</v>
      </c>
      <c r="B12" t="s">
        <v>44</v>
      </c>
      <c r="C12" t="s">
        <v>75</v>
      </c>
      <c r="E12">
        <v>35</v>
      </c>
      <c r="F12" t="str">
        <f>_xlfn.XLOOKUP(E12,Table4[Marks],Table4[grades],0,-1,1)</f>
        <v>D</v>
      </c>
      <c r="G12" t="str">
        <f>LOOKUP(E12,Table4[[Marks]:[grades]])</f>
        <v>D</v>
      </c>
      <c r="H12" t="str">
        <f>VLOOKUP(E12,Table4[[Marks]:[grades]],2,TRUE)</f>
        <v>D</v>
      </c>
    </row>
    <row r="13" spans="1:8" x14ac:dyDescent="0.35">
      <c r="A13">
        <v>10</v>
      </c>
      <c r="B13" t="s">
        <v>18</v>
      </c>
      <c r="C13">
        <f>RANK(Table4[[#This Row],[Marks]],Table4[Marks])</f>
        <v>10</v>
      </c>
    </row>
    <row r="14" spans="1:8" x14ac:dyDescent="0.35">
      <c r="A14">
        <v>20</v>
      </c>
      <c r="B14" t="s">
        <v>18</v>
      </c>
      <c r="C14">
        <f>RANK(Table4[[#This Row],[Marks]],Table4[Marks])</f>
        <v>9</v>
      </c>
    </row>
    <row r="15" spans="1:8" x14ac:dyDescent="0.35">
      <c r="A15">
        <v>30</v>
      </c>
      <c r="B15" t="s">
        <v>18</v>
      </c>
      <c r="C15">
        <f>RANK(Table4[[#This Row],[Marks]],Table4[Marks])</f>
        <v>8</v>
      </c>
      <c r="E15" t="s">
        <v>54</v>
      </c>
    </row>
    <row r="16" spans="1:8" x14ac:dyDescent="0.35">
      <c r="A16">
        <v>40</v>
      </c>
      <c r="B16" t="s">
        <v>17</v>
      </c>
      <c r="C16">
        <f>RANK(Table4[[#This Row],[Marks]],Table4[Marks])</f>
        <v>7</v>
      </c>
      <c r="E16" t="s">
        <v>69</v>
      </c>
    </row>
    <row r="17" spans="1:5" x14ac:dyDescent="0.35">
      <c r="A17">
        <v>50</v>
      </c>
      <c r="B17" t="s">
        <v>17</v>
      </c>
      <c r="C17">
        <f>RANK(Table4[[#This Row],[Marks]],Table4[Marks])</f>
        <v>6</v>
      </c>
      <c r="E17" t="s">
        <v>70</v>
      </c>
    </row>
    <row r="18" spans="1:5" x14ac:dyDescent="0.35">
      <c r="A18">
        <v>60</v>
      </c>
      <c r="B18" t="s">
        <v>15</v>
      </c>
      <c r="C18">
        <f>RANK(Table4[[#This Row],[Marks]],Table4[Marks])</f>
        <v>5</v>
      </c>
      <c r="E18" t="s">
        <v>72</v>
      </c>
    </row>
    <row r="19" spans="1:5" x14ac:dyDescent="0.35">
      <c r="A19">
        <v>70</v>
      </c>
      <c r="B19" t="s">
        <v>15</v>
      </c>
      <c r="C19">
        <f>RANK(Table4[[#This Row],[Marks]],Table4[Marks])</f>
        <v>4</v>
      </c>
      <c r="E19" t="s">
        <v>71</v>
      </c>
    </row>
    <row r="20" spans="1:5" x14ac:dyDescent="0.35">
      <c r="A20">
        <v>80</v>
      </c>
      <c r="B20" t="s">
        <v>9</v>
      </c>
      <c r="C20">
        <f>RANK(Table4[[#This Row],[Marks]],Table4[Marks])</f>
        <v>3</v>
      </c>
    </row>
    <row r="21" spans="1:5" x14ac:dyDescent="0.35">
      <c r="A21">
        <v>90</v>
      </c>
      <c r="B21" t="s">
        <v>43</v>
      </c>
      <c r="C21">
        <f>RANK(Table4[[#This Row],[Marks]],Table4[Marks])</f>
        <v>2</v>
      </c>
    </row>
    <row r="22" spans="1:5" x14ac:dyDescent="0.35">
      <c r="A22">
        <v>100</v>
      </c>
      <c r="B22" t="s">
        <v>43</v>
      </c>
      <c r="C22">
        <f>RANK(Table4[[#This Row],[Marks]],Table4[Marks])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3461-D3F3-445C-B032-C9C9B8CA325A}">
  <sheetPr codeName="Sheet3"/>
  <dimension ref="A1:E48"/>
  <sheetViews>
    <sheetView workbookViewId="0">
      <selection activeCell="D5" sqref="D5"/>
    </sheetView>
  </sheetViews>
  <sheetFormatPr defaultRowHeight="14.5" x14ac:dyDescent="0.35"/>
  <cols>
    <col min="2" max="2" width="12" customWidth="1"/>
    <col min="4" max="4" width="30.6328125" customWidth="1"/>
  </cols>
  <sheetData>
    <row r="1" spans="1:4" x14ac:dyDescent="0.35">
      <c r="A1">
        <v>1</v>
      </c>
    </row>
    <row r="2" spans="1:4" x14ac:dyDescent="0.35">
      <c r="A2">
        <v>2</v>
      </c>
    </row>
    <row r="3" spans="1:4" x14ac:dyDescent="0.35">
      <c r="A3">
        <v>3</v>
      </c>
    </row>
    <row r="4" spans="1:4" x14ac:dyDescent="0.35">
      <c r="A4">
        <v>4</v>
      </c>
    </row>
    <row r="5" spans="1:4" x14ac:dyDescent="0.35">
      <c r="D5" t="s">
        <v>45</v>
      </c>
    </row>
    <row r="6" spans="1:4" x14ac:dyDescent="0.35">
      <c r="A6">
        <v>0</v>
      </c>
    </row>
    <row r="7" spans="1:4" x14ac:dyDescent="0.35">
      <c r="D7" t="s">
        <v>46</v>
      </c>
    </row>
    <row r="8" spans="1:4" x14ac:dyDescent="0.35">
      <c r="D8" t="s">
        <v>47</v>
      </c>
    </row>
    <row r="9" spans="1:4" x14ac:dyDescent="0.35">
      <c r="D9" t="s">
        <v>48</v>
      </c>
    </row>
    <row r="10" spans="1:4" x14ac:dyDescent="0.35">
      <c r="D10" t="s">
        <v>49</v>
      </c>
    </row>
    <row r="13" spans="1:4" x14ac:dyDescent="0.35">
      <c r="D13" t="s">
        <v>53</v>
      </c>
    </row>
    <row r="14" spans="1:4" x14ac:dyDescent="0.35">
      <c r="D14" t="s">
        <v>50</v>
      </c>
    </row>
    <row r="15" spans="1:4" x14ac:dyDescent="0.35">
      <c r="D15" t="s">
        <v>51</v>
      </c>
    </row>
    <row r="16" spans="1:4" x14ac:dyDescent="0.35">
      <c r="D16" t="s">
        <v>52</v>
      </c>
    </row>
    <row r="19" spans="4:5" x14ac:dyDescent="0.35">
      <c r="D19" t="s">
        <v>55</v>
      </c>
    </row>
    <row r="20" spans="4:5" x14ac:dyDescent="0.35">
      <c r="D20" t="s">
        <v>56</v>
      </c>
    </row>
    <row r="21" spans="4:5" x14ac:dyDescent="0.35">
      <c r="D21" t="s">
        <v>57</v>
      </c>
    </row>
    <row r="22" spans="4:5" x14ac:dyDescent="0.35">
      <c r="D22" t="s">
        <v>58</v>
      </c>
    </row>
    <row r="24" spans="4:5" x14ac:dyDescent="0.35">
      <c r="D24" t="s">
        <v>59</v>
      </c>
      <c r="E24" t="s">
        <v>61</v>
      </c>
    </row>
    <row r="25" spans="4:5" x14ac:dyDescent="0.35">
      <c r="D25" t="s">
        <v>60</v>
      </c>
    </row>
    <row r="26" spans="4:5" x14ac:dyDescent="0.35">
      <c r="D26" t="s">
        <v>59</v>
      </c>
    </row>
    <row r="27" spans="4:5" x14ac:dyDescent="0.35">
      <c r="D27" t="s">
        <v>59</v>
      </c>
    </row>
    <row r="30" spans="4:5" x14ac:dyDescent="0.35">
      <c r="D30" t="s">
        <v>62</v>
      </c>
    </row>
    <row r="31" spans="4:5" x14ac:dyDescent="0.35">
      <c r="D31" t="s">
        <v>63</v>
      </c>
    </row>
    <row r="32" spans="4:5" x14ac:dyDescent="0.35">
      <c r="D32" t="s">
        <v>62</v>
      </c>
      <c r="E32" t="s">
        <v>65</v>
      </c>
    </row>
    <row r="33" spans="4:5" x14ac:dyDescent="0.35">
      <c r="D33" t="s">
        <v>62</v>
      </c>
      <c r="E33" t="s">
        <v>64</v>
      </c>
    </row>
    <row r="48" spans="4:5" x14ac:dyDescent="0.35">
      <c r="D48" t="s">
        <v>66</v>
      </c>
      <c r="E48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9110-DFBD-4479-9282-F4AF92EB09BE}">
  <sheetPr codeName="Sheet4"/>
  <dimension ref="B3:B101"/>
  <sheetViews>
    <sheetView topLeftCell="A31" zoomScale="136" workbookViewId="0">
      <selection activeCell="B116" sqref="B116"/>
    </sheetView>
  </sheetViews>
  <sheetFormatPr defaultRowHeight="14.5" x14ac:dyDescent="0.35"/>
  <sheetData>
    <row r="3" spans="2:2" x14ac:dyDescent="0.35">
      <c r="B3" t="s">
        <v>68</v>
      </c>
    </row>
    <row r="99" spans="2:2" x14ac:dyDescent="0.35">
      <c r="B99" t="s">
        <v>73</v>
      </c>
    </row>
    <row r="101" spans="2:2" x14ac:dyDescent="0.35">
      <c r="B101" t="s">
        <v>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064C-7031-4152-ACA6-618516F4E837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13ED-D5D1-4DC5-BBA5-143CB572D157}">
  <sheetPr codeName="Sheet6"/>
  <dimension ref="A4:O47"/>
  <sheetViews>
    <sheetView topLeftCell="A7" zoomScale="71" workbookViewId="0">
      <selection activeCell="F41" sqref="F41:J41"/>
    </sheetView>
  </sheetViews>
  <sheetFormatPr defaultRowHeight="14.5" x14ac:dyDescent="0.35"/>
  <cols>
    <col min="4" max="4" width="13.1796875" customWidth="1"/>
    <col min="7" max="7" width="21.81640625" customWidth="1"/>
    <col min="8" max="8" width="18.453125" customWidth="1"/>
    <col min="9" max="9" width="11" customWidth="1"/>
    <col min="12" max="12" width="11.08984375" customWidth="1"/>
  </cols>
  <sheetData>
    <row r="4" spans="1:12" x14ac:dyDescent="0.35">
      <c r="I4" t="s">
        <v>126</v>
      </c>
    </row>
    <row r="5" spans="1:12" x14ac:dyDescent="0.35">
      <c r="C5" t="s">
        <v>78</v>
      </c>
      <c r="G5" t="s">
        <v>124</v>
      </c>
      <c r="H5" t="s">
        <v>125</v>
      </c>
      <c r="J5" t="s">
        <v>127</v>
      </c>
    </row>
    <row r="6" spans="1:12" x14ac:dyDescent="0.35">
      <c r="C6" s="13" t="s">
        <v>2</v>
      </c>
      <c r="D6" s="13" t="s">
        <v>79</v>
      </c>
      <c r="E6" s="13" t="s">
        <v>80</v>
      </c>
      <c r="F6" s="13" t="s">
        <v>81</v>
      </c>
      <c r="G6" s="13" t="s">
        <v>82</v>
      </c>
      <c r="H6" s="13" t="s">
        <v>88</v>
      </c>
      <c r="I6" s="13" t="s">
        <v>89</v>
      </c>
      <c r="J6" s="13" t="s">
        <v>90</v>
      </c>
      <c r="K6" s="13" t="s">
        <v>91</v>
      </c>
    </row>
    <row r="7" spans="1:12" x14ac:dyDescent="0.35">
      <c r="C7" s="13" t="s">
        <v>9</v>
      </c>
      <c r="D7" s="13">
        <v>8.1999999999999993</v>
      </c>
      <c r="E7" s="13">
        <v>10</v>
      </c>
      <c r="F7" s="13"/>
      <c r="G7" s="14">
        <f>AVERAGE(D7:F7)</f>
        <v>9.1</v>
      </c>
      <c r="H7" s="13">
        <f>COUNTBLANK(D7:F7)</f>
        <v>1</v>
      </c>
      <c r="I7" s="13">
        <f>RANK(G7,$G$7:$G$14)</f>
        <v>8</v>
      </c>
      <c r="J7" s="13">
        <f>MAX(D7:F7)</f>
        <v>10</v>
      </c>
      <c r="K7" s="13">
        <f>MIN(D7:G7)</f>
        <v>8.1999999999999993</v>
      </c>
    </row>
    <row r="8" spans="1:12" x14ac:dyDescent="0.35">
      <c r="C8" s="13" t="s">
        <v>15</v>
      </c>
      <c r="D8" s="13">
        <v>10</v>
      </c>
      <c r="E8" s="13">
        <v>20.56</v>
      </c>
      <c r="F8" s="13">
        <v>15.78</v>
      </c>
      <c r="G8" s="14">
        <f t="shared" ref="G8:G14" si="0">AVERAGE(D8:F8)</f>
        <v>15.446666666666665</v>
      </c>
      <c r="H8" s="13">
        <f t="shared" ref="H8:H14" si="1">COUNTBLANK(D8:F8)</f>
        <v>0</v>
      </c>
      <c r="I8" s="13">
        <f t="shared" ref="I8:I13" si="2">RANK(G8,$G$7:$G$14)</f>
        <v>5</v>
      </c>
      <c r="J8" s="13">
        <f t="shared" ref="J8:J14" si="3">MAX(D8:F8)</f>
        <v>20.56</v>
      </c>
      <c r="K8" s="13">
        <f>MIN(D8:G8)</f>
        <v>10</v>
      </c>
    </row>
    <row r="9" spans="1:12" x14ac:dyDescent="0.35">
      <c r="C9" s="13" t="s">
        <v>17</v>
      </c>
      <c r="D9" s="13">
        <v>12.56</v>
      </c>
      <c r="E9" s="13">
        <v>22.34</v>
      </c>
      <c r="F9" s="13">
        <v>23.55</v>
      </c>
      <c r="G9" s="14">
        <f t="shared" si="0"/>
        <v>19.483333333333334</v>
      </c>
      <c r="H9" s="13">
        <f t="shared" si="1"/>
        <v>0</v>
      </c>
      <c r="I9" s="13">
        <f t="shared" si="2"/>
        <v>3</v>
      </c>
      <c r="J9" s="13">
        <f t="shared" si="3"/>
        <v>23.55</v>
      </c>
      <c r="K9" s="13">
        <f t="shared" ref="K9:K14" si="4">MIN(D9:G9)</f>
        <v>12.56</v>
      </c>
      <c r="L9" t="s">
        <v>128</v>
      </c>
    </row>
    <row r="10" spans="1:12" x14ac:dyDescent="0.35">
      <c r="C10" s="13" t="s">
        <v>18</v>
      </c>
      <c r="D10" s="13">
        <v>19.8</v>
      </c>
      <c r="E10" s="13">
        <v>17.87</v>
      </c>
      <c r="F10" s="13">
        <v>23.56</v>
      </c>
      <c r="G10" s="14">
        <f t="shared" si="0"/>
        <v>20.41</v>
      </c>
      <c r="H10" s="13">
        <f t="shared" si="1"/>
        <v>0</v>
      </c>
      <c r="I10" s="13">
        <f t="shared" si="2"/>
        <v>2</v>
      </c>
      <c r="J10" s="13">
        <f t="shared" si="3"/>
        <v>23.56</v>
      </c>
      <c r="K10" s="13">
        <f t="shared" si="4"/>
        <v>17.87</v>
      </c>
    </row>
    <row r="11" spans="1:12" x14ac:dyDescent="0.35">
      <c r="C11" s="13" t="s">
        <v>19</v>
      </c>
      <c r="D11" s="13">
        <v>11.45</v>
      </c>
      <c r="E11" s="13">
        <v>28.43</v>
      </c>
      <c r="F11" s="13">
        <v>16</v>
      </c>
      <c r="G11" s="14">
        <f t="shared" si="0"/>
        <v>18.626666666666665</v>
      </c>
      <c r="H11" s="13">
        <f t="shared" si="1"/>
        <v>0</v>
      </c>
      <c r="I11" s="13">
        <f t="shared" si="2"/>
        <v>4</v>
      </c>
      <c r="J11" s="13">
        <f t="shared" si="3"/>
        <v>28.43</v>
      </c>
      <c r="K11" s="13">
        <f t="shared" si="4"/>
        <v>11.45</v>
      </c>
    </row>
    <row r="12" spans="1:12" x14ac:dyDescent="0.35">
      <c r="C12" s="13" t="s">
        <v>16</v>
      </c>
      <c r="D12" s="13"/>
      <c r="E12" s="13">
        <v>22.56</v>
      </c>
      <c r="F12" s="13">
        <v>19.23</v>
      </c>
      <c r="G12" s="14">
        <f t="shared" si="0"/>
        <v>20.895</v>
      </c>
      <c r="H12" s="13">
        <f t="shared" si="1"/>
        <v>1</v>
      </c>
      <c r="I12" s="13">
        <f t="shared" si="2"/>
        <v>1</v>
      </c>
      <c r="J12" s="13">
        <f t="shared" si="3"/>
        <v>22.56</v>
      </c>
      <c r="K12" s="13">
        <f t="shared" si="4"/>
        <v>19.23</v>
      </c>
    </row>
    <row r="13" spans="1:12" x14ac:dyDescent="0.35">
      <c r="C13" s="13" t="s">
        <v>21</v>
      </c>
      <c r="D13" s="13">
        <v>10.43</v>
      </c>
      <c r="E13" s="13">
        <v>14.76</v>
      </c>
      <c r="F13" s="13">
        <v>16.559999999999999</v>
      </c>
      <c r="G13" s="14">
        <f t="shared" si="0"/>
        <v>13.916666666666666</v>
      </c>
      <c r="H13" s="13">
        <f t="shared" si="1"/>
        <v>0</v>
      </c>
      <c r="I13" s="13">
        <f t="shared" si="2"/>
        <v>6</v>
      </c>
      <c r="J13" s="13">
        <f t="shared" si="3"/>
        <v>16.559999999999999</v>
      </c>
      <c r="K13" s="13">
        <f t="shared" si="4"/>
        <v>10.43</v>
      </c>
    </row>
    <row r="14" spans="1:12" x14ac:dyDescent="0.35">
      <c r="C14" s="13" t="s">
        <v>83</v>
      </c>
      <c r="D14" s="13">
        <v>9.6999999999999993</v>
      </c>
      <c r="E14" s="13">
        <v>9.6999999999999993</v>
      </c>
      <c r="F14" s="13">
        <v>8</v>
      </c>
      <c r="G14" s="14">
        <f t="shared" si="0"/>
        <v>9.1333333333333329</v>
      </c>
      <c r="H14" s="13">
        <f t="shared" si="1"/>
        <v>0</v>
      </c>
      <c r="I14" s="13">
        <f>RANK(G14,$G$7:$G$14)</f>
        <v>7</v>
      </c>
      <c r="J14" s="13">
        <f t="shared" si="3"/>
        <v>9.6999999999999993</v>
      </c>
      <c r="K14" s="13">
        <f t="shared" si="4"/>
        <v>8</v>
      </c>
    </row>
    <row r="15" spans="1:12" x14ac:dyDescent="0.35">
      <c r="A15" s="15"/>
      <c r="B15" s="15" t="s">
        <v>87</v>
      </c>
      <c r="C15" s="15">
        <f>COUNTA(C7:C14)</f>
        <v>8</v>
      </c>
      <c r="D15" s="15"/>
      <c r="E15" s="15"/>
      <c r="F15" s="15"/>
      <c r="G15" t="s">
        <v>123</v>
      </c>
    </row>
    <row r="16" spans="1:12" x14ac:dyDescent="0.35">
      <c r="A16" s="32" t="s">
        <v>84</v>
      </c>
      <c r="B16" s="32"/>
      <c r="C16" s="32"/>
      <c r="D16" s="15">
        <f>AVERAGEIF(D7:D14,"&gt;10")</f>
        <v>13.56</v>
      </c>
      <c r="E16" s="15">
        <f>AVERAGEIF(E7:E14,"&gt;10")</f>
        <v>21.086666666666666</v>
      </c>
      <c r="F16" s="15">
        <f>AVERAGEIF(F7:F14,"&gt;10")</f>
        <v>19.113333333333333</v>
      </c>
      <c r="G16" t="s">
        <v>122</v>
      </c>
    </row>
    <row r="17" spans="1:15" x14ac:dyDescent="0.35">
      <c r="A17" s="15"/>
      <c r="B17" s="15" t="s">
        <v>85</v>
      </c>
      <c r="C17" s="15"/>
      <c r="D17" s="15">
        <f>COUNT(D7:D14)</f>
        <v>7</v>
      </c>
      <c r="E17" s="15">
        <f>COUNT(E7:E14)</f>
        <v>8</v>
      </c>
      <c r="F17" s="15">
        <f>COUNT(F7:F14)</f>
        <v>7</v>
      </c>
      <c r="G17" t="s">
        <v>120</v>
      </c>
    </row>
    <row r="18" spans="1:15" x14ac:dyDescent="0.35">
      <c r="A18" s="15"/>
      <c r="B18" s="15" t="s">
        <v>86</v>
      </c>
      <c r="C18" s="15"/>
      <c r="D18" s="15">
        <f>COUNTBLANK(D7:D14)</f>
        <v>1</v>
      </c>
      <c r="E18" s="15">
        <f>COUNTBLANK(E7:E14)</f>
        <v>0</v>
      </c>
      <c r="F18" s="15">
        <f t="shared" ref="F18" si="5">COUNTBLANK(F7:F14)</f>
        <v>1</v>
      </c>
      <c r="G18" t="s">
        <v>121</v>
      </c>
      <c r="J18" s="36" t="s">
        <v>118</v>
      </c>
      <c r="K18" s="36"/>
    </row>
    <row r="19" spans="1:15" x14ac:dyDescent="0.35">
      <c r="H19" s="12"/>
      <c r="I19" s="12"/>
      <c r="J19" s="12" t="s">
        <v>93</v>
      </c>
      <c r="K19" s="12" t="s">
        <v>94</v>
      </c>
    </row>
    <row r="20" spans="1:15" x14ac:dyDescent="0.35">
      <c r="H20" s="12" t="s">
        <v>92</v>
      </c>
      <c r="I20" s="12">
        <v>2</v>
      </c>
      <c r="J20" s="12">
        <f>LARGE(J7:J14,I20)</f>
        <v>23.56</v>
      </c>
      <c r="K20" s="12">
        <f>SMALL(K7:K14,I20)</f>
        <v>8.1999999999999993</v>
      </c>
      <c r="L20" s="23" t="s">
        <v>119</v>
      </c>
      <c r="M20" s="23"/>
    </row>
    <row r="25" spans="1:15" x14ac:dyDescent="0.35">
      <c r="G25" s="19" t="s">
        <v>117</v>
      </c>
      <c r="H25" s="19" t="s">
        <v>116</v>
      </c>
      <c r="I25" s="19" t="s">
        <v>115</v>
      </c>
      <c r="J25" s="19" t="s">
        <v>114</v>
      </c>
      <c r="K25" s="19"/>
      <c r="L25" s="19" t="s">
        <v>113</v>
      </c>
    </row>
    <row r="26" spans="1:15" x14ac:dyDescent="0.35">
      <c r="G26" s="19" t="s">
        <v>110</v>
      </c>
      <c r="H26" s="19" t="s">
        <v>68</v>
      </c>
      <c r="I26" s="19" t="s">
        <v>109</v>
      </c>
      <c r="J26" s="19" t="s">
        <v>108</v>
      </c>
      <c r="K26" s="19"/>
      <c r="L26" s="19" t="s">
        <v>112</v>
      </c>
    </row>
    <row r="27" spans="1:15" x14ac:dyDescent="0.35">
      <c r="C27" s="11" t="s">
        <v>2</v>
      </c>
      <c r="D27" s="11" t="s">
        <v>95</v>
      </c>
      <c r="E27" s="22" t="s">
        <v>96</v>
      </c>
      <c r="F27" s="22"/>
      <c r="G27" s="11" t="s">
        <v>105</v>
      </c>
      <c r="H27" s="11" t="s">
        <v>97</v>
      </c>
      <c r="I27" s="11" t="s">
        <v>106</v>
      </c>
      <c r="J27" s="22" t="s">
        <v>107</v>
      </c>
      <c r="K27" s="22"/>
      <c r="L27" s="35" t="s">
        <v>111</v>
      </c>
      <c r="M27" s="35"/>
      <c r="N27" s="35"/>
      <c r="O27" s="35"/>
    </row>
    <row r="28" spans="1:15" x14ac:dyDescent="0.35">
      <c r="C28" s="11" t="s">
        <v>9</v>
      </c>
      <c r="D28" s="16">
        <v>32876</v>
      </c>
      <c r="E28" s="22" t="s">
        <v>98</v>
      </c>
      <c r="F28" s="22"/>
      <c r="G28" s="11" t="str">
        <f>TEXT(D28,"MM/DD/YYYY")</f>
        <v>01/03/1990</v>
      </c>
      <c r="H28" s="11" t="str">
        <f>LEFT(Sheet5!E28,2)</f>
        <v>91</v>
      </c>
      <c r="I28" s="11" t="str">
        <f>RIGHT(G28,4)</f>
        <v>1990</v>
      </c>
      <c r="J28" s="11">
        <f>LEN(E28)</f>
        <v>13</v>
      </c>
      <c r="K28" s="11"/>
      <c r="L28" s="17" t="str">
        <f>MID(E28,3,1)</f>
        <v xml:space="preserve"> </v>
      </c>
      <c r="M28" s="17" t="b">
        <f>IF(L28=" ",TRUE,FALSE)</f>
        <v>1</v>
      </c>
      <c r="N28" s="11"/>
      <c r="O28" s="11"/>
    </row>
    <row r="29" spans="1:15" x14ac:dyDescent="0.35">
      <c r="C29" s="11" t="s">
        <v>15</v>
      </c>
      <c r="D29" s="16">
        <v>34702</v>
      </c>
      <c r="E29" s="22" t="s">
        <v>99</v>
      </c>
      <c r="F29" s="22"/>
      <c r="G29" s="11" t="str">
        <f t="shared" ref="G29:G34" si="6">TEXT(D29,"MM/DD/YYYY")</f>
        <v>01/03/1995</v>
      </c>
      <c r="H29" s="11" t="str">
        <f>LEFT(Sheet5!E29,2)</f>
        <v>91</v>
      </c>
      <c r="I29" s="11" t="str">
        <f t="shared" ref="I29:I34" si="7">RIGHT(G29,4)</f>
        <v>1995</v>
      </c>
      <c r="J29" s="11">
        <f t="shared" ref="J29:J34" si="8">LEN(E29)</f>
        <v>13</v>
      </c>
      <c r="K29" s="11"/>
      <c r="L29" s="17" t="str">
        <f t="shared" ref="L29:L34" si="9">MID(E29,3,1)</f>
        <v xml:space="preserve"> </v>
      </c>
      <c r="M29" s="17" t="b">
        <f t="shared" ref="M29:M34" si="10">IF(L29=" ",TRUE,FALSE)</f>
        <v>1</v>
      </c>
      <c r="N29" s="11"/>
      <c r="O29" s="11"/>
    </row>
    <row r="30" spans="1:15" x14ac:dyDescent="0.35">
      <c r="C30" s="11" t="s">
        <v>17</v>
      </c>
      <c r="D30" s="16">
        <v>36528</v>
      </c>
      <c r="E30" s="22" t="s">
        <v>100</v>
      </c>
      <c r="F30" s="22"/>
      <c r="G30" s="11" t="str">
        <f t="shared" si="6"/>
        <v>01/03/2000</v>
      </c>
      <c r="H30" s="11" t="str">
        <f>LEFT(Sheet5!E30,2)</f>
        <v>91</v>
      </c>
      <c r="I30" s="11" t="str">
        <f t="shared" si="7"/>
        <v>2000</v>
      </c>
      <c r="J30" s="11">
        <f t="shared" si="8"/>
        <v>13</v>
      </c>
      <c r="K30" s="11"/>
      <c r="L30" s="17" t="str">
        <f t="shared" si="9"/>
        <v xml:space="preserve"> </v>
      </c>
      <c r="M30" s="17" t="b">
        <f t="shared" si="10"/>
        <v>1</v>
      </c>
      <c r="N30" s="11"/>
      <c r="O30" s="11"/>
    </row>
    <row r="31" spans="1:15" x14ac:dyDescent="0.35">
      <c r="C31" s="11" t="s">
        <v>18</v>
      </c>
      <c r="D31" s="16">
        <v>38355</v>
      </c>
      <c r="E31" s="22" t="s">
        <v>101</v>
      </c>
      <c r="F31" s="22"/>
      <c r="G31" s="11" t="str">
        <f t="shared" si="6"/>
        <v>01/03/2005</v>
      </c>
      <c r="H31" s="11" t="str">
        <f>LEFT(Sheet5!E31,2)</f>
        <v>61</v>
      </c>
      <c r="I31" s="11" t="str">
        <f t="shared" si="7"/>
        <v>2005</v>
      </c>
      <c r="J31" s="11">
        <f t="shared" si="8"/>
        <v>13</v>
      </c>
      <c r="K31" s="11"/>
      <c r="L31" s="17" t="str">
        <f t="shared" si="9"/>
        <v xml:space="preserve"> </v>
      </c>
      <c r="M31" s="17" t="b">
        <f t="shared" si="10"/>
        <v>1</v>
      </c>
      <c r="N31" s="11"/>
      <c r="O31" s="11"/>
    </row>
    <row r="32" spans="1:15" x14ac:dyDescent="0.35">
      <c r="C32" s="11" t="s">
        <v>19</v>
      </c>
      <c r="D32" s="16">
        <v>40181</v>
      </c>
      <c r="E32" s="22" t="s">
        <v>102</v>
      </c>
      <c r="F32" s="22"/>
      <c r="G32" s="11" t="str">
        <f t="shared" si="6"/>
        <v>01/03/2010</v>
      </c>
      <c r="H32" s="11" t="str">
        <f>LEFT(Sheet5!E32,2)</f>
        <v>32</v>
      </c>
      <c r="I32" s="11" t="str">
        <f t="shared" si="7"/>
        <v>2010</v>
      </c>
      <c r="J32" s="11">
        <f t="shared" si="8"/>
        <v>13</v>
      </c>
      <c r="K32" s="11"/>
      <c r="L32" s="17" t="str">
        <f t="shared" si="9"/>
        <v xml:space="preserve"> </v>
      </c>
      <c r="M32" s="17" t="b">
        <f t="shared" si="10"/>
        <v>1</v>
      </c>
      <c r="N32" s="11"/>
      <c r="O32" s="11"/>
    </row>
    <row r="33" spans="2:15" x14ac:dyDescent="0.35">
      <c r="C33" s="11" t="s">
        <v>16</v>
      </c>
      <c r="D33" s="16">
        <v>42007</v>
      </c>
      <c r="E33" s="22" t="s">
        <v>103</v>
      </c>
      <c r="F33" s="22"/>
      <c r="G33" s="11" t="str">
        <f t="shared" si="6"/>
        <v>01/03/2015</v>
      </c>
      <c r="H33" s="11" t="str">
        <f>LEFT(Sheet5!E33,2)</f>
        <v>55</v>
      </c>
      <c r="I33" s="11" t="str">
        <f t="shared" si="7"/>
        <v>2015</v>
      </c>
      <c r="J33" s="11">
        <f t="shared" si="8"/>
        <v>13</v>
      </c>
      <c r="K33" s="11"/>
      <c r="L33" s="17" t="str">
        <f t="shared" si="9"/>
        <v xml:space="preserve"> </v>
      </c>
      <c r="M33" s="17" t="b">
        <f t="shared" si="10"/>
        <v>1</v>
      </c>
      <c r="N33" s="11"/>
      <c r="O33" s="11"/>
    </row>
    <row r="34" spans="2:15" x14ac:dyDescent="0.35">
      <c r="C34" s="11" t="s">
        <v>21</v>
      </c>
      <c r="D34" s="16">
        <v>43833</v>
      </c>
      <c r="E34" s="22" t="s">
        <v>104</v>
      </c>
      <c r="F34" s="22"/>
      <c r="G34" s="11" t="str">
        <f t="shared" si="6"/>
        <v>01/03/2020</v>
      </c>
      <c r="H34" s="11" t="str">
        <f>LEFT(Sheet5!E34,2)</f>
        <v>61</v>
      </c>
      <c r="I34" s="11" t="str">
        <f t="shared" si="7"/>
        <v>2020</v>
      </c>
      <c r="J34" s="11">
        <f t="shared" si="8"/>
        <v>13</v>
      </c>
      <c r="K34" s="11"/>
      <c r="L34" s="17" t="str">
        <f t="shared" si="9"/>
        <v xml:space="preserve"> </v>
      </c>
      <c r="M34" s="17" t="b">
        <f t="shared" si="10"/>
        <v>1</v>
      </c>
      <c r="N34" s="11"/>
      <c r="O34" s="11"/>
    </row>
    <row r="39" spans="2:15" x14ac:dyDescent="0.35">
      <c r="F39" s="33" t="s">
        <v>130</v>
      </c>
      <c r="G39" s="33"/>
      <c r="H39" s="19" t="s">
        <v>133</v>
      </c>
      <c r="J39" t="s">
        <v>137</v>
      </c>
    </row>
    <row r="40" spans="2:15" x14ac:dyDescent="0.35">
      <c r="B40" s="39" t="s">
        <v>129</v>
      </c>
      <c r="C40" s="39"/>
      <c r="D40" s="40" t="s">
        <v>131</v>
      </c>
      <c r="E40" s="40"/>
      <c r="F40" s="34" t="str">
        <f>REPLACE(LOWER(D40),FIND("@gmail.com",LOWER(D40)),LEN(D40),"@outlook.com")</f>
        <v>abcd@outlook.com</v>
      </c>
      <c r="G40" s="34"/>
      <c r="H40" s="18" t="str">
        <f>UPPER(F40)</f>
        <v>ABCD@OUTLOOK.COM</v>
      </c>
      <c r="I40" s="18"/>
      <c r="J40" s="39" t="str">
        <f>PROPER(D40)</f>
        <v>Abcd@Gmail.Com</v>
      </c>
      <c r="K40" s="39"/>
    </row>
    <row r="41" spans="2:15" x14ac:dyDescent="0.35">
      <c r="F41" s="37" t="s">
        <v>132</v>
      </c>
      <c r="G41" s="37"/>
      <c r="H41" s="37"/>
      <c r="I41" s="37"/>
      <c r="J41" s="37"/>
    </row>
    <row r="42" spans="2:15" x14ac:dyDescent="0.35">
      <c r="F42" s="36"/>
      <c r="G42" s="36"/>
      <c r="H42" s="36"/>
      <c r="I42" s="36"/>
      <c r="J42" s="36"/>
    </row>
    <row r="45" spans="2:15" x14ac:dyDescent="0.35">
      <c r="B45" s="38" t="s">
        <v>134</v>
      </c>
      <c r="C45" s="38"/>
      <c r="D45" s="38"/>
      <c r="E45" s="15"/>
      <c r="F45" s="15"/>
      <c r="G45" s="15" t="s">
        <v>135</v>
      </c>
    </row>
    <row r="46" spans="2:15" x14ac:dyDescent="0.35">
      <c r="B46" s="32" t="s">
        <v>136</v>
      </c>
      <c r="C46" s="32"/>
      <c r="D46" s="32"/>
      <c r="E46" s="32"/>
      <c r="F46" s="15"/>
      <c r="G46" s="15" t="str">
        <f>SUBSTITUTE(G45,"night","morning")</f>
        <v>good morning</v>
      </c>
    </row>
    <row r="47" spans="2:15" x14ac:dyDescent="0.35">
      <c r="B47" s="32"/>
      <c r="C47" s="32"/>
      <c r="D47" s="32"/>
      <c r="E47" s="32"/>
      <c r="F47" s="15"/>
      <c r="G47" s="15"/>
    </row>
  </sheetData>
  <mergeCells count="22">
    <mergeCell ref="F41:J41"/>
    <mergeCell ref="F42:J42"/>
    <mergeCell ref="B45:D45"/>
    <mergeCell ref="B46:E47"/>
    <mergeCell ref="J40:K40"/>
    <mergeCell ref="B40:C40"/>
    <mergeCell ref="D40:E40"/>
    <mergeCell ref="F39:G39"/>
    <mergeCell ref="F40:G40"/>
    <mergeCell ref="J27:K27"/>
    <mergeCell ref="L27:O27"/>
    <mergeCell ref="J18:K18"/>
    <mergeCell ref="L20:M20"/>
    <mergeCell ref="E32:F32"/>
    <mergeCell ref="E33:F33"/>
    <mergeCell ref="E34:F34"/>
    <mergeCell ref="E31:F31"/>
    <mergeCell ref="A16:C16"/>
    <mergeCell ref="E27:F27"/>
    <mergeCell ref="E28:F28"/>
    <mergeCell ref="E29:F29"/>
    <mergeCell ref="E30:F30"/>
  </mergeCells>
  <phoneticPr fontId="1" type="noConversion"/>
  <hyperlinks>
    <hyperlink ref="D40" r:id="rId1" xr:uid="{BC888473-E038-47A0-B315-303B2C548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Day5_VLOOKUP</vt:lpstr>
      <vt:lpstr>EXERCISE</vt:lpstr>
      <vt:lpstr>DAY6</vt:lpstr>
      <vt:lpstr>Sheet3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2023-08-22T13:32:18Z</dcterms:created>
  <dcterms:modified xsi:type="dcterms:W3CDTF">2023-08-30T17:59:08Z</dcterms:modified>
</cp:coreProperties>
</file>