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88AC1989-8180-4071-B593-6B69830BFE64}" xr6:coauthVersionLast="47" xr6:coauthVersionMax="47" xr10:uidLastSave="{00000000-0000-0000-0000-000000000000}"/>
  <bookViews>
    <workbookView xWindow="-108" yWindow="-108" windowWidth="23256" windowHeight="12576" firstSheet="2" activeTab="13" xr2:uid="{00000000-000D-0000-FFFF-FFFF00000000}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  <sheet name="Day-8" sheetId="10" r:id="rId8"/>
    <sheet name="Day-9" sheetId="11" r:id="rId9"/>
    <sheet name="Day-10" sheetId="12" r:id="rId10"/>
    <sheet name="Day-11" sheetId="13" r:id="rId11"/>
    <sheet name="Day-12" sheetId="14" r:id="rId12"/>
    <sheet name="Day-13" sheetId="15" r:id="rId13"/>
    <sheet name="Day-14" sheetId="16" r:id="rId14"/>
  </sheets>
  <definedNames>
    <definedName name="_xlnm._FilterDatabase" localSheetId="13" hidden="1">'Day-14'!$F$3:$F$11</definedName>
    <definedName name="_xlnm._FilterDatabase" localSheetId="1" hidden="1">'Day-2'!$C$3:$F$29</definedName>
    <definedName name="_xlnm._FilterDatabase" localSheetId="2" hidden="1">'Day-3'!$E$3:$E$29</definedName>
    <definedName name="_xlnm.Extract" localSheetId="13">'Day-14'!$I$3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6" l="1"/>
  <c r="G17" i="16"/>
  <c r="G16" i="16"/>
  <c r="G15" i="16"/>
  <c r="E14" i="16"/>
  <c r="G14" i="16"/>
  <c r="G13" i="16"/>
  <c r="G12" i="16"/>
  <c r="E42" i="15"/>
  <c r="E41" i="15"/>
  <c r="E40" i="15"/>
  <c r="E39" i="15"/>
  <c r="J9" i="15"/>
  <c r="J8" i="15"/>
  <c r="J7" i="15"/>
  <c r="J6" i="15"/>
  <c r="J5" i="15"/>
  <c r="F6" i="13"/>
  <c r="F7" i="13"/>
  <c r="F8" i="13"/>
  <c r="F5" i="13"/>
  <c r="E6" i="13"/>
  <c r="E7" i="13"/>
  <c r="E8" i="13"/>
  <c r="E5" i="13"/>
  <c r="D6" i="13"/>
  <c r="D7" i="13"/>
  <c r="D8" i="13"/>
  <c r="D5" i="13"/>
  <c r="P6" i="11"/>
  <c r="P7" i="11"/>
  <c r="P8" i="11"/>
  <c r="P5" i="11"/>
  <c r="K6" i="11"/>
  <c r="K7" i="11"/>
  <c r="K8" i="11"/>
  <c r="K9" i="11"/>
  <c r="K10" i="11"/>
  <c r="K11" i="11"/>
  <c r="K12" i="11"/>
  <c r="K13" i="11"/>
  <c r="K14" i="11"/>
  <c r="K15" i="11"/>
  <c r="K16" i="11"/>
  <c r="K5" i="11"/>
  <c r="E5" i="11"/>
  <c r="E6" i="11"/>
  <c r="E7" i="11"/>
  <c r="E8" i="11"/>
  <c r="E9" i="11"/>
  <c r="E10" i="11"/>
  <c r="E11" i="11"/>
  <c r="E12" i="11"/>
  <c r="E13" i="11"/>
  <c r="E4" i="11"/>
  <c r="M17" i="7"/>
  <c r="I17" i="7"/>
  <c r="F17" i="7"/>
  <c r="C17" i="7"/>
  <c r="B17" i="7"/>
  <c r="J11" i="7"/>
  <c r="F11" i="7"/>
  <c r="C11" i="7"/>
  <c r="B11" i="7"/>
  <c r="I5" i="7"/>
  <c r="F5" i="7"/>
  <c r="C5" i="7"/>
  <c r="B5" i="7"/>
  <c r="E30" i="3"/>
  <c r="G30" i="3"/>
  <c r="D30" i="2"/>
  <c r="F30" i="2"/>
  <c r="F5" i="1"/>
  <c r="M5" i="1" s="1"/>
  <c r="F6" i="1"/>
  <c r="J6" i="1" s="1"/>
  <c r="F4" i="1"/>
  <c r="K4" i="1" s="1"/>
  <c r="K5" i="1" l="1"/>
  <c r="M4" i="1"/>
  <c r="L6" i="1"/>
  <c r="L5" i="1"/>
  <c r="J4" i="1"/>
  <c r="M6" i="1"/>
  <c r="L4" i="1"/>
  <c r="K6" i="1"/>
  <c r="F7" i="1"/>
  <c r="G6" i="1" s="1"/>
  <c r="J5" i="1"/>
  <c r="G4" i="1" l="1"/>
  <c r="G5" i="1"/>
  <c r="G7" i="1" l="1"/>
</calcChain>
</file>

<file path=xl/sharedStrings.xml><?xml version="1.0" encoding="utf-8"?>
<sst xmlns="http://schemas.openxmlformats.org/spreadsheetml/2006/main" count="827" uniqueCount="295">
  <si>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</si>
  <si>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</si>
  <si>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</si>
  <si>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</si>
  <si>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</si>
  <si>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</si>
  <si>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</si>
  <si>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</si>
  <si>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</si>
  <si>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</si>
  <si>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</si>
  <si>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</si>
  <si>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</si>
  <si>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</si>
  <si>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</si>
  <si>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</si>
  <si>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</si>
  <si>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</si>
  <si>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</si>
  <si>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</si>
  <si>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</si>
  <si>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</si>
  <si>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</si>
  <si>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</si>
  <si>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</si>
  <si>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</si>
  <si>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</si>
  <si>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</si>
  <si>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</si>
  <si>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</si>
  <si>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</si>
  <si>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</si>
  <si>
    <t>Excel Sort Basics</t>
  </si>
  <si>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</si>
  <si>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</si>
  <si>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</si>
  <si>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</si>
  <si>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</si>
  <si>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</si>
  <si>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</si>
  <si>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</si>
  <si>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</si>
  <si>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</si>
  <si>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</si>
  <si>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</si>
  <si>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</si>
  <si>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</si>
  <si>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</si>
  <si>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</si>
  <si>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</si>
  <si>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</si>
  <si>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</si>
  <si>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</si>
  <si>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</si>
  <si>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</si>
  <si>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Sort/Unsort</t>
  </si>
  <si>
    <t>#</t>
  </si>
  <si>
    <t>Create Smart Drop Down List</t>
  </si>
  <si>
    <t>Select from a list, check for dates, numbers between certain values and specific text length.</t>
  </si>
  <si>
    <t>Project Start Date</t>
  </si>
  <si>
    <t>Project Number</t>
  </si>
  <si>
    <t>Company Code</t>
  </si>
  <si>
    <t>Project Description</t>
  </si>
  <si>
    <t>Health</t>
  </si>
  <si>
    <t>Policy</t>
  </si>
  <si>
    <t>MICRO</t>
  </si>
  <si>
    <t>AMAZO</t>
  </si>
  <si>
    <t>FLIPC</t>
  </si>
  <si>
    <t>ATLAS</t>
  </si>
  <si>
    <t>INFOS</t>
  </si>
  <si>
    <t>TECHM</t>
  </si>
  <si>
    <t>GOOGL</t>
  </si>
  <si>
    <t>MINDT</t>
  </si>
  <si>
    <t>APPLE</t>
  </si>
  <si>
    <t>It is a nice AI project on driverless cabs</t>
  </si>
  <si>
    <t>This is new addition to our amazon services</t>
  </si>
  <si>
    <t>This is to address the problems in the delivery times</t>
  </si>
  <si>
    <t>Creating a new software to manage employees</t>
  </si>
  <si>
    <t>A new client is now added to process policy issues</t>
  </si>
  <si>
    <t>An armoured vehicle to be used both on land and water</t>
  </si>
  <si>
    <t>Introducing Google school of learning and growing together</t>
  </si>
  <si>
    <t>A new cheap device that has all the benefits like a pro apple device</t>
  </si>
  <si>
    <t>Focussing on healthcare equipments to increase crop production</t>
  </si>
  <si>
    <t>Custom Data Validation</t>
  </si>
  <si>
    <t>1 Letter 4 Numbers</t>
  </si>
  <si>
    <t>2 Letters Fixed, 4 Numbers</t>
  </si>
  <si>
    <t>Project Code</t>
  </si>
  <si>
    <t>2 Letters 4 Numbers</t>
  </si>
  <si>
    <t>length = 5</t>
  </si>
  <si>
    <t>last 4 characters are numbers</t>
  </si>
  <si>
    <t>First character is non-numeric</t>
  </si>
  <si>
    <t>Combined</t>
  </si>
  <si>
    <t>A2345</t>
  </si>
  <si>
    <t>B2345</t>
  </si>
  <si>
    <t>C1245</t>
  </si>
  <si>
    <t>PT4534</t>
  </si>
  <si>
    <t>length = 6</t>
  </si>
  <si>
    <t>First 2 characters are Fixed = "PT"</t>
  </si>
  <si>
    <t>PT1234</t>
  </si>
  <si>
    <t>PT7896</t>
  </si>
  <si>
    <t>Second character is non-numeric</t>
  </si>
  <si>
    <t>AB1234</t>
  </si>
  <si>
    <t>CD7895</t>
  </si>
  <si>
    <t>EF1595</t>
  </si>
  <si>
    <t>GH3571</t>
  </si>
  <si>
    <t>Headers &amp; Footers</t>
  </si>
  <si>
    <t>Calculate Percentage in Excel the right way!</t>
  </si>
  <si>
    <t>Name</t>
  </si>
  <si>
    <t>Points</t>
  </si>
  <si>
    <t>Percentage</t>
  </si>
  <si>
    <t>Olivia</t>
  </si>
  <si>
    <t>Emma</t>
  </si>
  <si>
    <t>Sophia</t>
  </si>
  <si>
    <t>Liam</t>
  </si>
  <si>
    <t>Ava</t>
  </si>
  <si>
    <t>Noah</t>
  </si>
  <si>
    <t>Oliver</t>
  </si>
  <si>
    <t>William</t>
  </si>
  <si>
    <t>Isabella</t>
  </si>
  <si>
    <t>Elijah</t>
  </si>
  <si>
    <t>Sales Values</t>
  </si>
  <si>
    <t>App</t>
  </si>
  <si>
    <t>Actual</t>
  </si>
  <si>
    <t>Budget</t>
  </si>
  <si>
    <t>% Change</t>
  </si>
  <si>
    <t>Voltage</t>
  </si>
  <si>
    <t>Inkly</t>
  </si>
  <si>
    <t>Kind Ape</t>
  </si>
  <si>
    <t>Pet Feed</t>
  </si>
  <si>
    <t>Right App</t>
  </si>
  <si>
    <t>Mirrrr</t>
  </si>
  <si>
    <t>Halotot</t>
  </si>
  <si>
    <t>Flowrrr</t>
  </si>
  <si>
    <t>Silvrr</t>
  </si>
  <si>
    <t>Starting Price</t>
  </si>
  <si>
    <t>Increase Price by</t>
  </si>
  <si>
    <t>End Price</t>
  </si>
  <si>
    <t>FIND REPLACE</t>
  </si>
  <si>
    <t>Excel Cell Modes</t>
  </si>
  <si>
    <t>Ready</t>
  </si>
  <si>
    <t>Enter</t>
  </si>
  <si>
    <t>Point</t>
  </si>
  <si>
    <t>Edit</t>
  </si>
  <si>
    <t>When you click any cell in the sheet it first goes into ready mode.</t>
  </si>
  <si>
    <t>When you start typing it enters into the enter mode.</t>
  </si>
  <si>
    <t>When you are typing a formula, it goes into point mode where you can insert cell reference by using the arrow keys.</t>
  </si>
  <si>
    <t>Let's say that you want to edit a formula so if you are in point model and use arrow keys it will move to the next cells. Edit mode allows you to edit the formula or text.</t>
  </si>
  <si>
    <t>CASE of Text Data</t>
  </si>
  <si>
    <t>#1 Formula Method</t>
  </si>
  <si>
    <t>Upper Case</t>
  </si>
  <si>
    <t>Lower Case</t>
  </si>
  <si>
    <t>Proper Case</t>
  </si>
  <si>
    <t>Gary Miller</t>
  </si>
  <si>
    <t>Gary   miller</t>
  </si>
  <si>
    <t xml:space="preserve">Virat koHlI  </t>
  </si>
  <si>
    <t xml:space="preserve">  SaCHiN   TenDULkAr  </t>
  </si>
  <si>
    <t xml:space="preserve">RiChaRD   FeYNmaNN  </t>
  </si>
  <si>
    <t>#2 Flash Fill Method</t>
  </si>
  <si>
    <t>GARY MILLER</t>
  </si>
  <si>
    <t>VIRAT KOHLI</t>
  </si>
  <si>
    <t>SACHIN TENDULKAR</t>
  </si>
  <si>
    <t>RICHARD FEYNMANN</t>
  </si>
  <si>
    <t>gary miller</t>
  </si>
  <si>
    <t>virat kohli</t>
  </si>
  <si>
    <t>sachin tendulkar</t>
  </si>
  <si>
    <t>richard feynmann</t>
  </si>
  <si>
    <t>Virat Kohli</t>
  </si>
  <si>
    <t>Sachin Tendulkar</t>
  </si>
  <si>
    <t>Richard Feynmann</t>
  </si>
  <si>
    <t>Lock Cells &amp; Protect Excel Worksheet</t>
  </si>
  <si>
    <t>Week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</si>
  <si>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</si>
  <si>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</si>
  <si>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</si>
  <si>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</si>
  <si>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</si>
  <si>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</si>
  <si>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</si>
  <si>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</si>
  <si>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</si>
  <si>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</si>
  <si>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</si>
  <si>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</si>
  <si>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</si>
  <si>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</si>
  <si>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</si>
  <si>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</si>
  <si>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</si>
  <si>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</si>
  <si>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</si>
  <si>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</si>
  <si>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</si>
  <si>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</si>
  <si>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</si>
  <si>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</si>
  <si>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</si>
  <si>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</si>
  <si>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</si>
  <si>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</si>
  <si>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</si>
  <si>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</si>
  <si>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</si>
  <si>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</si>
  <si>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</si>
  <si>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</si>
  <si>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</si>
  <si>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</si>
  <si>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</si>
  <si>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</si>
  <si>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</si>
  <si>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</si>
  <si>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</si>
  <si>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</si>
  <si>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</si>
  <si>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VLOOKUP &amp; HLOOKUP</t>
  </si>
  <si>
    <t>Sales Agent</t>
  </si>
  <si>
    <t>Quantity</t>
  </si>
  <si>
    <t>Price</t>
  </si>
  <si>
    <t xml:space="preserve">Customer </t>
  </si>
  <si>
    <t>Agent Report</t>
  </si>
  <si>
    <t>Agent A</t>
  </si>
  <si>
    <t>Customer A</t>
  </si>
  <si>
    <t>Select Agent:</t>
  </si>
  <si>
    <t>Agent B</t>
  </si>
  <si>
    <t>Customer B</t>
  </si>
  <si>
    <t>Find Price</t>
  </si>
  <si>
    <t>Agent C</t>
  </si>
  <si>
    <t>Customer C</t>
  </si>
  <si>
    <t>Find Customer</t>
  </si>
  <si>
    <t>Agent D</t>
  </si>
  <si>
    <t>Customer D</t>
  </si>
  <si>
    <t>Agent E</t>
  </si>
  <si>
    <t>Customer E</t>
  </si>
  <si>
    <t>Price Calculated</t>
  </si>
  <si>
    <t>Agent F</t>
  </si>
  <si>
    <t>Customer F</t>
  </si>
  <si>
    <t>Agent G</t>
  </si>
  <si>
    <t>Customer G</t>
  </si>
  <si>
    <t xml:space="preserve">Agent H    </t>
  </si>
  <si>
    <t>Customer H</t>
  </si>
  <si>
    <t>Agent I</t>
  </si>
  <si>
    <t>Customer I</t>
  </si>
  <si>
    <t>Agent J</t>
  </si>
  <si>
    <t>Customer J</t>
  </si>
  <si>
    <t>Agent K</t>
  </si>
  <si>
    <t>Customer K</t>
  </si>
  <si>
    <t>Agent L</t>
  </si>
  <si>
    <t>Customer L</t>
  </si>
  <si>
    <t>Agent M</t>
  </si>
  <si>
    <t>Customer M</t>
  </si>
  <si>
    <t>Agent N</t>
  </si>
  <si>
    <t>Customer N</t>
  </si>
  <si>
    <t>Agent O</t>
  </si>
  <si>
    <t>Customer O</t>
  </si>
  <si>
    <t>Agent P</t>
  </si>
  <si>
    <t>Customer P</t>
  </si>
  <si>
    <t>Agent Q</t>
  </si>
  <si>
    <t>Customer Q</t>
  </si>
  <si>
    <t>Agent R</t>
  </si>
  <si>
    <t>Customer R</t>
  </si>
  <si>
    <t>Agent S</t>
  </si>
  <si>
    <t>Customer S</t>
  </si>
  <si>
    <t>Agent T</t>
  </si>
  <si>
    <t>Customer T</t>
  </si>
  <si>
    <t>Agent U</t>
  </si>
  <si>
    <t>Customer U</t>
  </si>
  <si>
    <t>Agent V</t>
  </si>
  <si>
    <t>Customer V</t>
  </si>
  <si>
    <t>Agent W</t>
  </si>
  <si>
    <t>Customer W</t>
  </si>
  <si>
    <t>Agent X</t>
  </si>
  <si>
    <t>Customer X</t>
  </si>
  <si>
    <t>Agent Y</t>
  </si>
  <si>
    <t>Customer Y</t>
  </si>
  <si>
    <t>Agent Z</t>
  </si>
  <si>
    <t>Customer Z</t>
  </si>
  <si>
    <t>Formulas &amp; Functions</t>
  </si>
  <si>
    <t>Department</t>
  </si>
  <si>
    <t>Salary</t>
  </si>
  <si>
    <t>James Willard</t>
  </si>
  <si>
    <t>Richard Elliot</t>
  </si>
  <si>
    <t>Robert Spear</t>
  </si>
  <si>
    <t>Romina Mun</t>
  </si>
  <si>
    <t>Paul Garza</t>
  </si>
  <si>
    <t>Robert Marquez</t>
  </si>
  <si>
    <t>Natalie Porter</t>
  </si>
  <si>
    <t>Finance</t>
  </si>
  <si>
    <t>Sales</t>
  </si>
  <si>
    <t>Procurement</t>
  </si>
  <si>
    <t>SUM</t>
  </si>
  <si>
    <t>AVERAGE</t>
  </si>
  <si>
    <t>COUNT</t>
  </si>
  <si>
    <t>MIN</t>
  </si>
  <si>
    <t>MAX</t>
  </si>
  <si>
    <t>Finance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</si>
</sst>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5" fillId="3" borderId="11" xfId="0" applyFont="1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0" borderId="13" xfId="0" applyBorder="1"/>
    <xf numFmtId="0" fontId="0" fillId="8" borderId="2" xfId="0" applyFill="1" applyBorder="1"/>
    <xf numFmtId="1" fontId="0" fillId="0" borderId="2" xfId="0" applyNumberFormat="1" applyBorder="1"/>
    <xf numFmtId="0" fontId="2" fillId="6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12" fillId="0" borderId="13" xfId="0" applyFont="1" applyBorder="1" applyAlignment="1">
      <alignment horizontal="center"/>
    </xf>
    <xf numFmtId="3" fontId="0" fillId="0" borderId="2" xfId="0" applyNumberFormat="1" applyBorder="1"/>
    <xf numFmtId="0" fontId="0" fillId="0" borderId="6" xfId="0" applyBorder="1"/>
    <xf numFmtId="3" fontId="0" fillId="0" borderId="6" xfId="0" applyNumberFormat="1" applyBorder="1"/>
    <xf numFmtId="0" fontId="2" fillId="0" borderId="12" xfId="0" applyFont="1" applyBorder="1"/>
  </cellXfs>
  <cellStyles count="9">
    <cellStyle name="Comma 2" xfId="6" xr:uid="{FB7796FF-EE83-4834-81F2-1465ACD8A209}"/>
    <cellStyle name="Hyperlink 2" xfId="3" xr:uid="{DA3F0C31-CC79-4E87-AFB1-7A6099006D56}"/>
    <cellStyle name="Hyperlink 3" xfId="4" xr:uid="{C4CE5DF7-4AB3-4E3B-B8AF-6BB298E76A64}"/>
    <cellStyle name="Normal" xfId="0" builtinId="0"/>
    <cellStyle name="Normal 2" xfId="2" xr:uid="{27E0D15E-1D11-4E0E-9819-2BF1029C6403}"/>
    <cellStyle name="Normal 3" xfId="5" xr:uid="{323CA2F9-9C7C-4081-B581-9FDBBADDCB50}"/>
    <cellStyle name="Normal 3 15 2" xfId="8" xr:uid="{EC99567D-A299-4710-9B75-CC28E1808607}"/>
    <cellStyle name="Percent" xfId="1" builtinId="5"/>
    <cellStyle name="Percent 2" xfId="7" xr:uid="{E8494675-2B61-4121-80E1-BBCDC14FBEE3}"/>
  </cellStyles>
  <dxfs count="4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9"/>
        <color theme="1"/>
      </font>
      <border diagonalUp="0" diagonalDown="0">
        <left/>
        <right/>
        <top/>
        <bottom/>
        <vertical/>
        <horizontal/>
      </border>
    </dxf>
    <dxf>
      <border>
        <top/>
        <bottom style="thin">
          <color theme="1" tint="0.499984740745262"/>
        </bottom>
      </border>
    </dxf>
    <dxf>
      <border>
        <top/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medium">
          <color auto="1"/>
        </bottom>
        <horizontal style="medium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medium">
          <color theme="1"/>
        </top>
        <bottom style="medium">
          <color theme="1"/>
        </bottom>
      </border>
    </dxf>
    <dxf>
      <font>
        <b/>
        <color theme="1"/>
      </font>
      <border>
        <top/>
        <bottom style="medium">
          <color theme="1"/>
        </bottom>
        <vertical/>
      </border>
    </dxf>
    <dxf>
      <font>
        <color theme="1"/>
      </font>
      <border>
        <vertical style="double">
          <color theme="0"/>
        </vertical>
        <horizontal style="thin">
          <color theme="0" tint="-0.14999847407452621"/>
        </horizontal>
      </border>
    </dxf>
  </dxfs>
  <tableStyles count="2" defaultTableStyle="TableStyleMedium2" defaultPivotStyle="PivotStyleLight16">
    <tableStyle name="PivotFancy" table="0" count="12" xr9:uid="{A96DE6E9-C043-48BF-981B-CC78C23158D1}">
      <tableStyleElement type="wholeTable" dxfId="41"/>
      <tableStyleElement type="headerRow" dxfId="40"/>
      <tableStyleElement type="totalRow" dxfId="39"/>
      <tableStyleElement type="firstRowStripe" dxfId="38"/>
      <tableStyleElement type="firstColumnStripe" dxfId="37"/>
      <tableStyleElement type="firstHeaderCell" dxfId="36"/>
      <tableStyleElement type="firstSubtotalRow" dxfId="35"/>
      <tableStyleElement type="secondSubtotalRow" dxfId="34"/>
      <tableStyleElement type="firstRowSubheading" dxfId="33"/>
      <tableStyleElement type="secondRowSubheading" dxfId="32"/>
      <tableStyleElement type="pageFieldLabels" dxfId="31"/>
      <tableStyleElement type="pageFieldValues" dxfId="30"/>
    </tableStyle>
    <tableStyle name="Slicerwithoutborder" pivot="0" table="0" count="2" xr9:uid="{CD3724C7-39F7-4B56-A201-585128461B42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27" totalsRowDxfId="24" headerRowBorderDxfId="26" tableBorderDxfId="25" totalsRowBorderDxfId="23">
  <autoFilter ref="C3:F29" xr:uid="{016ADBE1-08D9-4B7E-A1A8-89A759CE6156}"/>
  <tableColumns count="4">
    <tableColumn id="1" xr3:uid="{01F75E0F-C556-4397-A3C6-F78A3C4562FB}" name="Channel" totalsRowLabel="Total" dataDxfId="22" totalsRowDxfId="21"/>
    <tableColumn id="2" xr3:uid="{9BF6FA7A-9107-4797-9A17-B67D9B04AE99}" name="Product" totalsRowFunction="count" dataDxfId="20" totalsRowDxfId="19"/>
    <tableColumn id="3" xr3:uid="{38DCF557-C89E-4344-BB24-42D1694BCA5D}" name="Date" dataDxfId="18" totalsRowDxfId="17"/>
    <tableColumn id="4" xr3:uid="{A5D19D6E-8245-4186-9586-37072967D824}" name="Sales Value" totalsRowFunction="sum" dataDxfId="16" totalsRow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14" headerRowBorderDxfId="13" tableBorderDxfId="12" totalsRowBorderDxfId="11">
  <tableColumns count="4">
    <tableColumn id="1" xr3:uid="{7D149612-333D-4F8F-A7D3-CE7875BF0A5F}" name="Channel" totalsRowLabel="Total" dataDxfId="10" totalsRowDxfId="9"/>
    <tableColumn id="2" xr3:uid="{EB3B883E-008D-47A2-B372-FEBA8A25D63F}" name="Product" totalsRowFunction="count" dataDxfId="8" totalsRowDxfId="7"/>
    <tableColumn id="3" xr3:uid="{08805D3D-07B4-4FFF-BFE2-C02148D098E9}" name="Date" dataDxfId="6" totalsRowDxfId="5"/>
    <tableColumn id="4" xr3:uid="{ED916B00-D255-4E2D-94B3-9BD17081553B}" name="Sales Value" totalsRowFunction="sum" dataDxfId="4" totalsRow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8D6C8-93DC-4761-B251-9F27B86B8B15}" name="TableDiv" displayName="TableDiv" ref="H4:H9" totalsRowShown="0" headerRowDxfId="2" headerRowBorderDxfId="1" tableBorderDxfId="0">
  <autoFilter ref="H4:H9" xr:uid="{0EE8D6C8-93DC-4761-B251-9F27B86B8B15}"/>
  <tableColumns count="1">
    <tableColumn id="1" xr3:uid="{3843E976-0EFC-4D33-BEC2-236EAF0CBBCB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0" zoomScaleNormal="110" workbookViewId="0">
      <selection activeCell="B23" sqref="B23:D24"/>
    </sheetView>
  </sheetViews>
  <sheetFormatPr defaultRowHeight="14.4"/>
  <cols>
    <col min="1" max="1" width="14.33203125" bestFit="1" customWidth="1"/>
    <col min="7" max="7" width="8.88671875" customWidth="1"/>
    <col min="8" max="8" width="4.21875" customWidth="1"/>
    <col min="9" max="9" width="15.109375" customWidth="1"/>
  </cols>
  <sheetData>
    <row r="1" spans="1:13" ht="15" thickBot="1">
      <c r="A1" s="52" t="s">
        <v>0</v>
      </c>
      <c r="B1" s="52"/>
      <c r="C1" s="52"/>
      <c r="D1" s="52"/>
      <c r="E1" s="52"/>
    </row>
    <row r="3" spans="1:1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 t="shared" ref="J4:M6" si="0">B4/$F4</f>
        <v>9.0909090909090912E-2</v>
      </c>
      <c r="K4" s="8">
        <f t="shared" si="0"/>
        <v>0.18181818181818182</v>
      </c>
      <c r="L4" s="8">
        <f t="shared" si="0"/>
        <v>0.45454545454545453</v>
      </c>
      <c r="M4" s="8">
        <f t="shared" si="0"/>
        <v>0.27272727272727271</v>
      </c>
    </row>
    <row r="5" spans="1:1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1">SUM(B5:E5)</f>
        <v>630</v>
      </c>
      <c r="G5" s="8">
        <f t="shared" ref="G5:G6" si="2">F5/$F$7</f>
        <v>0.25250501002004005</v>
      </c>
      <c r="I5" s="5" t="s">
        <v>6</v>
      </c>
      <c r="J5" s="8">
        <f t="shared" si="0"/>
        <v>0.23809523809523808</v>
      </c>
      <c r="K5" s="8">
        <f t="shared" si="0"/>
        <v>0.3968253968253968</v>
      </c>
      <c r="L5" s="8">
        <f t="shared" si="0"/>
        <v>0.22222222222222221</v>
      </c>
      <c r="M5" s="8">
        <f t="shared" si="0"/>
        <v>0.14285714285714285</v>
      </c>
    </row>
    <row r="6" spans="1:1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1"/>
        <v>765</v>
      </c>
      <c r="G6" s="8">
        <f t="shared" si="2"/>
        <v>0.30661322645290578</v>
      </c>
      <c r="I6" s="5" t="s">
        <v>7</v>
      </c>
      <c r="J6" s="8">
        <f t="shared" si="0"/>
        <v>0.30065359477124182</v>
      </c>
      <c r="K6" s="8">
        <f t="shared" si="0"/>
        <v>0.45751633986928103</v>
      </c>
      <c r="L6" s="8">
        <f t="shared" si="0"/>
        <v>0.13071895424836602</v>
      </c>
      <c r="M6" s="8">
        <f t="shared" si="0"/>
        <v>0.1111111111111111</v>
      </c>
    </row>
    <row r="7" spans="1:13">
      <c r="F7" s="2">
        <f>SUM(F4:F6)</f>
        <v>2495</v>
      </c>
      <c r="G7" s="7">
        <f>SUM(G4:G6)</f>
        <v>1</v>
      </c>
    </row>
    <row r="10" spans="1:13">
      <c r="A10" s="53" t="s">
        <v>9</v>
      </c>
      <c r="B10" s="53"/>
      <c r="C10" s="53"/>
      <c r="D10" s="53"/>
      <c r="E10" s="53"/>
      <c r="F10" s="53"/>
      <c r="G10" s="53"/>
      <c r="H10" s="53"/>
      <c r="I10" s="53"/>
    </row>
    <row r="12" spans="1:13">
      <c r="A12" t="s">
        <v>11</v>
      </c>
    </row>
    <row r="14" spans="1:13">
      <c r="A14" s="1" t="s">
        <v>12</v>
      </c>
    </row>
    <row r="16" spans="1:13">
      <c r="A16" s="42" t="s">
        <v>138</v>
      </c>
    </row>
    <row r="18" spans="1:2">
      <c r="A18" s="42" t="s">
        <v>139</v>
      </c>
      <c r="B18" t="s">
        <v>143</v>
      </c>
    </row>
    <row r="19" spans="1:2">
      <c r="A19" s="42" t="s">
        <v>140</v>
      </c>
      <c r="B19" t="s">
        <v>144</v>
      </c>
    </row>
    <row r="20" spans="1:2">
      <c r="A20" s="42" t="s">
        <v>141</v>
      </c>
      <c r="B20" t="s">
        <v>145</v>
      </c>
    </row>
    <row r="21" spans="1:2">
      <c r="A21" s="42" t="s">
        <v>142</v>
      </c>
      <c r="B21" t="s">
        <v>146</v>
      </c>
    </row>
  </sheetData>
  <mergeCells count="2">
    <mergeCell ref="A1:E1"/>
    <mergeCell ref="A10:I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zoomScale="110" zoomScaleNormal="110" workbookViewId="0">
      <selection activeCell="I20" sqref="I20"/>
    </sheetView>
  </sheetViews>
  <sheetFormatPr defaultRowHeight="14.4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>
      <c r="A1" s="52" t="s">
        <v>13</v>
      </c>
      <c r="B1" s="52"/>
      <c r="D1" t="s">
        <v>26</v>
      </c>
    </row>
    <row r="3" spans="1:6">
      <c r="C3" s="12" t="s">
        <v>14</v>
      </c>
      <c r="D3" s="13" t="s">
        <v>15</v>
      </c>
      <c r="E3" s="13" t="s">
        <v>16</v>
      </c>
      <c r="F3" s="14" t="s">
        <v>17</v>
      </c>
    </row>
    <row r="4" spans="1:6">
      <c r="C4" s="11" t="s">
        <v>18</v>
      </c>
      <c r="D4" s="9" t="s">
        <v>19</v>
      </c>
      <c r="E4" s="10">
        <v>43108</v>
      </c>
      <c r="F4" s="21">
        <v>200</v>
      </c>
    </row>
    <row r="5" spans="1:6">
      <c r="C5" s="11" t="s">
        <v>20</v>
      </c>
      <c r="D5" s="9" t="s">
        <v>21</v>
      </c>
      <c r="E5" s="10">
        <v>43108</v>
      </c>
      <c r="F5" s="22">
        <v>250</v>
      </c>
    </row>
    <row r="6" spans="1:6">
      <c r="C6" s="11" t="s">
        <v>22</v>
      </c>
      <c r="D6" s="9" t="s">
        <v>23</v>
      </c>
      <c r="E6" s="10">
        <v>43111</v>
      </c>
      <c r="F6" s="22">
        <v>300</v>
      </c>
    </row>
    <row r="7" spans="1:6">
      <c r="C7" s="11" t="s">
        <v>20</v>
      </c>
      <c r="D7" s="9" t="s">
        <v>19</v>
      </c>
      <c r="E7" s="10">
        <v>43141</v>
      </c>
      <c r="F7" s="22">
        <v>260</v>
      </c>
    </row>
    <row r="8" spans="1:6">
      <c r="C8" s="11" t="s">
        <v>22</v>
      </c>
      <c r="D8" s="9" t="s">
        <v>24</v>
      </c>
      <c r="E8" s="10">
        <v>43141</v>
      </c>
      <c r="F8" s="22">
        <v>270</v>
      </c>
    </row>
    <row r="9" spans="1:6">
      <c r="C9" s="11" t="s">
        <v>18</v>
      </c>
      <c r="D9" s="9" t="s">
        <v>19</v>
      </c>
      <c r="E9" s="10">
        <v>43089</v>
      </c>
      <c r="F9" s="22">
        <v>280</v>
      </c>
    </row>
    <row r="10" spans="1:6">
      <c r="C10" s="11" t="s">
        <v>20</v>
      </c>
      <c r="D10" s="9" t="s">
        <v>23</v>
      </c>
      <c r="E10" s="10">
        <v>43040</v>
      </c>
      <c r="F10" s="21">
        <v>100</v>
      </c>
    </row>
    <row r="11" spans="1:6">
      <c r="C11" s="11" t="s">
        <v>20</v>
      </c>
      <c r="D11" s="9" t="s">
        <v>19</v>
      </c>
      <c r="E11" s="10">
        <v>43040</v>
      </c>
      <c r="F11" s="23">
        <v>500</v>
      </c>
    </row>
    <row r="12" spans="1:6">
      <c r="C12" s="11" t="s">
        <v>18</v>
      </c>
      <c r="D12" s="9" t="s">
        <v>24</v>
      </c>
      <c r="E12" s="10">
        <v>43040</v>
      </c>
      <c r="F12" s="23">
        <v>410</v>
      </c>
    </row>
    <row r="13" spans="1:6">
      <c r="C13" s="11" t="s">
        <v>20</v>
      </c>
      <c r="D13" s="9" t="s">
        <v>25</v>
      </c>
      <c r="E13" s="10">
        <v>43089</v>
      </c>
      <c r="F13" s="22">
        <v>300</v>
      </c>
    </row>
    <row r="14" spans="1:6">
      <c r="C14" s="11" t="s">
        <v>22</v>
      </c>
      <c r="D14" s="9" t="s">
        <v>23</v>
      </c>
      <c r="E14" s="10">
        <v>43089</v>
      </c>
      <c r="F14" s="23">
        <v>400</v>
      </c>
    </row>
    <row r="15" spans="1:6">
      <c r="C15" s="11" t="s">
        <v>20</v>
      </c>
      <c r="D15" s="9" t="s">
        <v>21</v>
      </c>
      <c r="E15" s="10">
        <v>43089</v>
      </c>
      <c r="F15" s="21">
        <v>100</v>
      </c>
    </row>
    <row r="16" spans="1:6">
      <c r="C16" s="11" t="s">
        <v>20</v>
      </c>
      <c r="D16" s="9" t="s">
        <v>25</v>
      </c>
      <c r="E16" s="10">
        <v>43108</v>
      </c>
      <c r="F16" s="23">
        <v>401</v>
      </c>
    </row>
    <row r="17" spans="3:6">
      <c r="C17" s="11" t="s">
        <v>22</v>
      </c>
      <c r="D17" s="9" t="s">
        <v>23</v>
      </c>
      <c r="E17" s="10">
        <v>43108</v>
      </c>
      <c r="F17" s="23">
        <v>430</v>
      </c>
    </row>
    <row r="18" spans="3:6">
      <c r="C18" s="11" t="s">
        <v>20</v>
      </c>
      <c r="D18" s="9" t="s">
        <v>19</v>
      </c>
      <c r="E18" s="10">
        <v>43108</v>
      </c>
      <c r="F18" s="22">
        <v>285</v>
      </c>
    </row>
    <row r="19" spans="3:6">
      <c r="C19" s="11" t="s">
        <v>22</v>
      </c>
      <c r="D19" s="9" t="s">
        <v>21</v>
      </c>
      <c r="E19" s="10">
        <v>43111</v>
      </c>
      <c r="F19" s="23">
        <v>344</v>
      </c>
    </row>
    <row r="20" spans="3:6">
      <c r="C20" s="11" t="s">
        <v>20</v>
      </c>
      <c r="D20" s="9" t="s">
        <v>21</v>
      </c>
      <c r="E20" s="10">
        <v>43141</v>
      </c>
      <c r="F20" s="23">
        <v>304</v>
      </c>
    </row>
    <row r="21" spans="3:6">
      <c r="C21" s="11" t="s">
        <v>20</v>
      </c>
      <c r="D21" s="9" t="s">
        <v>23</v>
      </c>
      <c r="E21" s="10">
        <v>43110</v>
      </c>
      <c r="F21" s="23">
        <v>431</v>
      </c>
    </row>
    <row r="22" spans="3:6">
      <c r="C22" s="11" t="s">
        <v>22</v>
      </c>
      <c r="D22" s="9" t="s">
        <v>24</v>
      </c>
      <c r="E22" s="10">
        <v>43110</v>
      </c>
      <c r="F22" s="22">
        <v>298</v>
      </c>
    </row>
    <row r="23" spans="3:6">
      <c r="C23" s="11" t="s">
        <v>20</v>
      </c>
      <c r="D23" s="9" t="s">
        <v>24</v>
      </c>
      <c r="E23" s="10">
        <v>43110</v>
      </c>
      <c r="F23" s="22">
        <v>258</v>
      </c>
    </row>
    <row r="24" spans="3:6">
      <c r="C24" s="11" t="s">
        <v>20</v>
      </c>
      <c r="D24" s="9" t="s">
        <v>25</v>
      </c>
      <c r="E24" s="10">
        <v>43110</v>
      </c>
      <c r="F24" s="22">
        <v>251</v>
      </c>
    </row>
    <row r="25" spans="3:6">
      <c r="C25" s="11" t="s">
        <v>20</v>
      </c>
      <c r="D25" s="9" t="s">
        <v>23</v>
      </c>
      <c r="E25" s="10">
        <v>43079</v>
      </c>
      <c r="F25" s="22">
        <v>260</v>
      </c>
    </row>
    <row r="26" spans="3:6">
      <c r="C26" s="11" t="s">
        <v>22</v>
      </c>
      <c r="D26" s="9" t="s">
        <v>21</v>
      </c>
      <c r="E26" s="10">
        <v>43079</v>
      </c>
      <c r="F26" s="23">
        <v>415</v>
      </c>
    </row>
    <row r="27" spans="3:6">
      <c r="C27" s="11" t="s">
        <v>20</v>
      </c>
      <c r="D27" s="9" t="s">
        <v>25</v>
      </c>
      <c r="E27" s="10">
        <v>43049</v>
      </c>
      <c r="F27" s="22">
        <v>266</v>
      </c>
    </row>
    <row r="28" spans="3:6">
      <c r="C28" s="11" t="s">
        <v>20</v>
      </c>
      <c r="D28" s="9" t="s">
        <v>19</v>
      </c>
      <c r="E28" s="10">
        <v>43049</v>
      </c>
      <c r="F28" s="23">
        <v>425</v>
      </c>
    </row>
    <row r="29" spans="3:6">
      <c r="C29" s="15" t="s">
        <v>22</v>
      </c>
      <c r="D29" s="16" t="s">
        <v>21</v>
      </c>
      <c r="E29" s="17">
        <v>43108</v>
      </c>
      <c r="F29" s="24">
        <v>429</v>
      </c>
    </row>
    <row r="30" spans="3:6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zoomScale="110" zoomScaleNormal="110" workbookViewId="0">
      <selection activeCell="I20" sqref="I20"/>
    </sheetView>
  </sheetViews>
  <sheetFormatPr defaultRowHeight="14.4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>
      <c r="A1" s="52" t="s">
        <v>27</v>
      </c>
      <c r="B1" s="52"/>
      <c r="C1" s="52"/>
      <c r="I1" s="30" t="s">
        <v>14</v>
      </c>
      <c r="J1" s="30" t="s">
        <v>15</v>
      </c>
      <c r="K1" s="30" t="s">
        <v>17</v>
      </c>
      <c r="L1" s="30" t="s">
        <v>17</v>
      </c>
    </row>
    <row r="2" spans="1:12">
      <c r="I2" s="9" t="s">
        <v>20</v>
      </c>
      <c r="J2" s="9" t="s">
        <v>28</v>
      </c>
      <c r="K2" s="9" t="s">
        <v>30</v>
      </c>
      <c r="L2" s="9" t="s">
        <v>31</v>
      </c>
    </row>
    <row r="3" spans="1:12">
      <c r="D3" s="26" t="s">
        <v>14</v>
      </c>
      <c r="E3" s="27" t="s">
        <v>15</v>
      </c>
      <c r="F3" s="27" t="s">
        <v>16</v>
      </c>
      <c r="G3" s="28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>
      <c r="D4" s="11" t="s">
        <v>18</v>
      </c>
      <c r="E4" s="9" t="s">
        <v>19</v>
      </c>
      <c r="F4" s="10">
        <v>43108</v>
      </c>
      <c r="G4" s="29">
        <v>200</v>
      </c>
    </row>
    <row r="5" spans="1:12">
      <c r="D5" s="11" t="s">
        <v>20</v>
      </c>
      <c r="E5" s="9" t="s">
        <v>21</v>
      </c>
      <c r="F5" s="10">
        <v>43108</v>
      </c>
      <c r="G5" s="29">
        <v>250</v>
      </c>
      <c r="I5" s="27" t="s">
        <v>15</v>
      </c>
    </row>
    <row r="6" spans="1:12">
      <c r="D6" s="11" t="s">
        <v>22</v>
      </c>
      <c r="E6" s="9" t="s">
        <v>23</v>
      </c>
      <c r="F6" s="10">
        <v>43111</v>
      </c>
      <c r="G6" s="29">
        <v>300</v>
      </c>
      <c r="I6" s="9" t="s">
        <v>19</v>
      </c>
    </row>
    <row r="7" spans="1:12">
      <c r="D7" s="11" t="s">
        <v>20</v>
      </c>
      <c r="E7" s="9" t="s">
        <v>19</v>
      </c>
      <c r="F7" s="10">
        <v>43141</v>
      </c>
      <c r="G7" s="29">
        <v>260</v>
      </c>
      <c r="I7" s="9" t="s">
        <v>21</v>
      </c>
    </row>
    <row r="8" spans="1:12">
      <c r="D8" s="11" t="s">
        <v>22</v>
      </c>
      <c r="E8" s="9" t="s">
        <v>24</v>
      </c>
      <c r="F8" s="10">
        <v>43141</v>
      </c>
      <c r="G8" s="29">
        <v>270</v>
      </c>
      <c r="I8" s="9" t="s">
        <v>23</v>
      </c>
    </row>
    <row r="9" spans="1:12">
      <c r="D9" s="11" t="s">
        <v>18</v>
      </c>
      <c r="E9" s="9" t="s">
        <v>19</v>
      </c>
      <c r="F9" s="10">
        <v>43089</v>
      </c>
      <c r="G9" s="29">
        <v>280</v>
      </c>
      <c r="I9" s="9" t="s">
        <v>24</v>
      </c>
    </row>
    <row r="10" spans="1:12">
      <c r="D10" s="11" t="s">
        <v>20</v>
      </c>
      <c r="E10" s="9" t="s">
        <v>23</v>
      </c>
      <c r="F10" s="10">
        <v>43040</v>
      </c>
      <c r="G10" s="29">
        <v>100</v>
      </c>
      <c r="I10" s="9" t="s">
        <v>25</v>
      </c>
    </row>
    <row r="11" spans="1:12">
      <c r="D11" s="11" t="s">
        <v>20</v>
      </c>
      <c r="E11" s="9" t="s">
        <v>19</v>
      </c>
      <c r="F11" s="10">
        <v>43040</v>
      </c>
      <c r="G11" s="29">
        <v>500</v>
      </c>
    </row>
    <row r="12" spans="1:12">
      <c r="D12" s="11" t="s">
        <v>18</v>
      </c>
      <c r="E12" s="9" t="s">
        <v>24</v>
      </c>
      <c r="F12" s="10">
        <v>43040</v>
      </c>
      <c r="G12" s="29">
        <v>410</v>
      </c>
    </row>
    <row r="13" spans="1:12">
      <c r="D13" s="11" t="s">
        <v>20</v>
      </c>
      <c r="E13" s="9" t="s">
        <v>25</v>
      </c>
      <c r="F13" s="10">
        <v>43089</v>
      </c>
      <c r="G13" s="29">
        <v>300</v>
      </c>
    </row>
    <row r="14" spans="1:12">
      <c r="D14" s="11" t="s">
        <v>22</v>
      </c>
      <c r="E14" s="9" t="s">
        <v>23</v>
      </c>
      <c r="F14" s="10">
        <v>43089</v>
      </c>
      <c r="G14" s="29">
        <v>400</v>
      </c>
    </row>
    <row r="15" spans="1:12">
      <c r="D15" s="11" t="s">
        <v>20</v>
      </c>
      <c r="E15" s="9" t="s">
        <v>21</v>
      </c>
      <c r="F15" s="10">
        <v>43089</v>
      </c>
      <c r="G15" s="29">
        <v>100</v>
      </c>
    </row>
    <row r="16" spans="1:12">
      <c r="D16" s="11" t="s">
        <v>20</v>
      </c>
      <c r="E16" s="9" t="s">
        <v>25</v>
      </c>
      <c r="F16" s="10">
        <v>43108</v>
      </c>
      <c r="G16" s="29">
        <v>401</v>
      </c>
    </row>
    <row r="17" spans="4:7">
      <c r="D17" s="11" t="s">
        <v>22</v>
      </c>
      <c r="E17" s="9" t="s">
        <v>23</v>
      </c>
      <c r="F17" s="10">
        <v>43108</v>
      </c>
      <c r="G17" s="29">
        <v>430</v>
      </c>
    </row>
    <row r="18" spans="4:7">
      <c r="D18" s="11" t="s">
        <v>20</v>
      </c>
      <c r="E18" s="9" t="s">
        <v>19</v>
      </c>
      <c r="F18" s="10">
        <v>43108</v>
      </c>
      <c r="G18" s="29">
        <v>285</v>
      </c>
    </row>
    <row r="19" spans="4:7">
      <c r="D19" s="11" t="s">
        <v>22</v>
      </c>
      <c r="E19" s="9" t="s">
        <v>21</v>
      </c>
      <c r="F19" s="10">
        <v>43111</v>
      </c>
      <c r="G19" s="29">
        <v>344</v>
      </c>
    </row>
    <row r="20" spans="4:7">
      <c r="D20" s="11" t="s">
        <v>20</v>
      </c>
      <c r="E20" s="9" t="s">
        <v>21</v>
      </c>
      <c r="F20" s="10">
        <v>43141</v>
      </c>
      <c r="G20" s="29">
        <v>304</v>
      </c>
    </row>
    <row r="21" spans="4:7">
      <c r="D21" s="11" t="s">
        <v>20</v>
      </c>
      <c r="E21" s="9" t="s">
        <v>23</v>
      </c>
      <c r="F21" s="10">
        <v>43110</v>
      </c>
      <c r="G21" s="29">
        <v>431</v>
      </c>
    </row>
    <row r="22" spans="4:7">
      <c r="D22" s="11" t="s">
        <v>22</v>
      </c>
      <c r="E22" s="9" t="s">
        <v>24</v>
      </c>
      <c r="F22" s="10">
        <v>43110</v>
      </c>
      <c r="G22" s="29">
        <v>298</v>
      </c>
    </row>
    <row r="23" spans="4:7">
      <c r="D23" s="11" t="s">
        <v>20</v>
      </c>
      <c r="E23" s="9" t="s">
        <v>24</v>
      </c>
      <c r="F23" s="10">
        <v>43110</v>
      </c>
      <c r="G23" s="29">
        <v>258</v>
      </c>
    </row>
    <row r="24" spans="4:7">
      <c r="D24" s="11" t="s">
        <v>20</v>
      </c>
      <c r="E24" s="9" t="s">
        <v>25</v>
      </c>
      <c r="F24" s="10">
        <v>43110</v>
      </c>
      <c r="G24" s="29">
        <v>251</v>
      </c>
    </row>
    <row r="25" spans="4:7">
      <c r="D25" s="11" t="s">
        <v>20</v>
      </c>
      <c r="E25" s="9" t="s">
        <v>23</v>
      </c>
      <c r="F25" s="10">
        <v>43079</v>
      </c>
      <c r="G25" s="29">
        <v>260</v>
      </c>
    </row>
    <row r="26" spans="4:7">
      <c r="D26" s="11" t="s">
        <v>22</v>
      </c>
      <c r="E26" s="9" t="s">
        <v>21</v>
      </c>
      <c r="F26" s="10">
        <v>43079</v>
      </c>
      <c r="G26" s="29">
        <v>415</v>
      </c>
    </row>
    <row r="27" spans="4:7">
      <c r="D27" s="11" t="s">
        <v>20</v>
      </c>
      <c r="E27" s="9" t="s">
        <v>25</v>
      </c>
      <c r="F27" s="10">
        <v>43049</v>
      </c>
      <c r="G27" s="29">
        <v>266</v>
      </c>
    </row>
    <row r="28" spans="4:7">
      <c r="D28" s="11" t="s">
        <v>20</v>
      </c>
      <c r="E28" s="9" t="s">
        <v>19</v>
      </c>
      <c r="F28" s="10">
        <v>43049</v>
      </c>
      <c r="G28" s="29">
        <v>425</v>
      </c>
    </row>
    <row r="29" spans="4:7">
      <c r="D29" s="15" t="s">
        <v>22</v>
      </c>
      <c r="E29" s="16" t="s">
        <v>21</v>
      </c>
      <c r="F29" s="17">
        <v>43108</v>
      </c>
      <c r="G29" s="25">
        <v>429</v>
      </c>
    </row>
    <row r="30" spans="4:7">
      <c r="D30" s="15" t="s">
        <v>8</v>
      </c>
      <c r="E30" s="16">
        <f>SUBTOTAL(103,Table2[Product])</f>
        <v>26</v>
      </c>
      <c r="F30" s="16"/>
      <c r="G30" s="25">
        <f>SUBTOTAL(109,Table2[Sales Value])</f>
        <v>8167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D00-80FC-42C0-A490-F9016C3DF4B0}">
  <dimension ref="A1:F38"/>
  <sheetViews>
    <sheetView zoomScale="110" zoomScaleNormal="110" workbookViewId="0">
      <selection activeCell="C4" sqref="C4:F38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52" t="s">
        <v>32</v>
      </c>
      <c r="B1" s="52"/>
    </row>
    <row r="4" spans="1:6">
      <c r="C4" s="31" t="s">
        <v>33</v>
      </c>
      <c r="D4" s="31" t="s">
        <v>34</v>
      </c>
      <c r="E4" s="31" t="s">
        <v>35</v>
      </c>
      <c r="F4" s="31" t="s">
        <v>36</v>
      </c>
    </row>
    <row r="5" spans="1:6">
      <c r="C5" t="s">
        <v>42</v>
      </c>
      <c r="D5" t="s">
        <v>40</v>
      </c>
      <c r="E5" t="s">
        <v>43</v>
      </c>
      <c r="F5" s="32">
        <v>47296</v>
      </c>
    </row>
    <row r="6" spans="1:6">
      <c r="C6" t="s">
        <v>42</v>
      </c>
      <c r="D6" t="s">
        <v>40</v>
      </c>
      <c r="E6" t="s">
        <v>45</v>
      </c>
      <c r="F6" s="32">
        <v>8132</v>
      </c>
    </row>
    <row r="7" spans="1:6">
      <c r="C7" t="s">
        <v>42</v>
      </c>
      <c r="D7" t="s">
        <v>40</v>
      </c>
      <c r="E7" t="s">
        <v>44</v>
      </c>
      <c r="F7" s="32">
        <v>6487</v>
      </c>
    </row>
    <row r="8" spans="1:6">
      <c r="C8" t="s">
        <v>42</v>
      </c>
      <c r="D8" t="s">
        <v>48</v>
      </c>
      <c r="E8" t="s">
        <v>45</v>
      </c>
      <c r="F8" s="32">
        <v>29277</v>
      </c>
    </row>
    <row r="9" spans="1:6">
      <c r="C9" t="s">
        <v>42</v>
      </c>
      <c r="D9" t="s">
        <v>47</v>
      </c>
      <c r="E9" t="s">
        <v>45</v>
      </c>
      <c r="F9" s="32">
        <v>26412</v>
      </c>
    </row>
    <row r="10" spans="1:6">
      <c r="C10" t="s">
        <v>42</v>
      </c>
      <c r="D10" t="s">
        <v>47</v>
      </c>
      <c r="E10" t="s">
        <v>43</v>
      </c>
      <c r="F10" s="32">
        <v>8532</v>
      </c>
    </row>
    <row r="11" spans="1:6">
      <c r="C11" t="s">
        <v>42</v>
      </c>
      <c r="D11" t="s">
        <v>38</v>
      </c>
      <c r="E11" t="s">
        <v>45</v>
      </c>
      <c r="F11" s="32">
        <v>49988</v>
      </c>
    </row>
    <row r="12" spans="1:6">
      <c r="C12" t="s">
        <v>42</v>
      </c>
      <c r="D12" t="s">
        <v>38</v>
      </c>
      <c r="E12" t="s">
        <v>44</v>
      </c>
      <c r="F12" s="32">
        <v>49144</v>
      </c>
    </row>
    <row r="13" spans="1:6">
      <c r="C13" t="s">
        <v>42</v>
      </c>
      <c r="D13" t="s">
        <v>38</v>
      </c>
      <c r="E13" t="s">
        <v>43</v>
      </c>
      <c r="F13" s="32">
        <v>34155</v>
      </c>
    </row>
    <row r="14" spans="1:6">
      <c r="C14" t="s">
        <v>42</v>
      </c>
      <c r="D14" t="s">
        <v>49</v>
      </c>
      <c r="E14" t="s">
        <v>43</v>
      </c>
      <c r="F14" s="32">
        <v>46652</v>
      </c>
    </row>
    <row r="15" spans="1:6">
      <c r="C15" t="s">
        <v>42</v>
      </c>
      <c r="D15" t="s">
        <v>49</v>
      </c>
      <c r="E15" t="s">
        <v>45</v>
      </c>
      <c r="F15" s="32">
        <v>28020</v>
      </c>
    </row>
    <row r="16" spans="1:6">
      <c r="C16" t="s">
        <v>42</v>
      </c>
      <c r="D16" t="s">
        <v>49</v>
      </c>
      <c r="E16" t="s">
        <v>44</v>
      </c>
      <c r="F16" s="32">
        <v>28523</v>
      </c>
    </row>
    <row r="17" spans="3:6">
      <c r="C17" t="s">
        <v>37</v>
      </c>
      <c r="D17" t="s">
        <v>40</v>
      </c>
      <c r="E17" t="s">
        <v>46</v>
      </c>
      <c r="F17" s="32">
        <v>90530</v>
      </c>
    </row>
    <row r="18" spans="3:6">
      <c r="C18" t="s">
        <v>37</v>
      </c>
      <c r="D18" t="s">
        <v>40</v>
      </c>
      <c r="E18" t="s">
        <v>41</v>
      </c>
      <c r="F18" s="32">
        <v>46994</v>
      </c>
    </row>
    <row r="19" spans="3:6">
      <c r="C19" t="s">
        <v>37</v>
      </c>
      <c r="D19" t="s">
        <v>40</v>
      </c>
      <c r="E19" t="s">
        <v>39</v>
      </c>
      <c r="F19" s="32">
        <v>3000</v>
      </c>
    </row>
    <row r="20" spans="3:6">
      <c r="C20" t="s">
        <v>37</v>
      </c>
      <c r="D20" t="s">
        <v>48</v>
      </c>
      <c r="E20" t="s">
        <v>46</v>
      </c>
      <c r="F20" s="32">
        <v>34196</v>
      </c>
    </row>
    <row r="21" spans="3:6">
      <c r="C21" t="s">
        <v>37</v>
      </c>
      <c r="D21" t="s">
        <v>47</v>
      </c>
      <c r="E21" t="s">
        <v>41</v>
      </c>
      <c r="F21" s="32">
        <v>85200</v>
      </c>
    </row>
    <row r="22" spans="3:6">
      <c r="C22" t="s">
        <v>37</v>
      </c>
      <c r="D22" t="s">
        <v>47</v>
      </c>
      <c r="E22" t="s">
        <v>39</v>
      </c>
      <c r="F22" s="32">
        <v>9000</v>
      </c>
    </row>
    <row r="23" spans="3:6">
      <c r="C23" t="s">
        <v>37</v>
      </c>
      <c r="D23" t="s">
        <v>47</v>
      </c>
      <c r="E23" t="s">
        <v>46</v>
      </c>
      <c r="F23" s="32">
        <v>13500</v>
      </c>
    </row>
    <row r="24" spans="3:6">
      <c r="C24" t="s">
        <v>37</v>
      </c>
      <c r="D24" t="s">
        <v>38</v>
      </c>
      <c r="E24" t="s">
        <v>39</v>
      </c>
      <c r="F24" s="32">
        <v>40000</v>
      </c>
    </row>
    <row r="25" spans="3:6">
      <c r="C25" t="s">
        <v>37</v>
      </c>
      <c r="D25" t="s">
        <v>49</v>
      </c>
      <c r="E25" t="s">
        <v>39</v>
      </c>
      <c r="F25" s="32">
        <v>20898</v>
      </c>
    </row>
    <row r="26" spans="3:6">
      <c r="C26" t="s">
        <v>50</v>
      </c>
      <c r="D26" t="s">
        <v>40</v>
      </c>
      <c r="E26" t="s">
        <v>52</v>
      </c>
      <c r="F26" s="32">
        <v>43784</v>
      </c>
    </row>
    <row r="27" spans="3:6">
      <c r="C27" t="s">
        <v>50</v>
      </c>
      <c r="D27" t="s">
        <v>40</v>
      </c>
      <c r="E27" t="s">
        <v>51</v>
      </c>
      <c r="F27" s="32">
        <v>34155</v>
      </c>
    </row>
    <row r="28" spans="3:6">
      <c r="C28" t="s">
        <v>50</v>
      </c>
      <c r="D28" t="s">
        <v>40</v>
      </c>
      <c r="E28" t="s">
        <v>53</v>
      </c>
      <c r="F28" s="32">
        <v>19789</v>
      </c>
    </row>
    <row r="29" spans="3:6">
      <c r="C29" t="s">
        <v>50</v>
      </c>
      <c r="D29" t="s">
        <v>48</v>
      </c>
      <c r="E29" t="s">
        <v>54</v>
      </c>
      <c r="F29" s="32">
        <v>49656</v>
      </c>
    </row>
    <row r="30" spans="3:6">
      <c r="C30" t="s">
        <v>50</v>
      </c>
      <c r="D30" t="s">
        <v>48</v>
      </c>
      <c r="E30" t="s">
        <v>53</v>
      </c>
      <c r="F30" s="32">
        <v>9432</v>
      </c>
    </row>
    <row r="31" spans="3:6">
      <c r="C31" t="s">
        <v>50</v>
      </c>
      <c r="D31" t="s">
        <v>47</v>
      </c>
      <c r="E31" t="s">
        <v>52</v>
      </c>
      <c r="F31" s="32">
        <v>46922</v>
      </c>
    </row>
    <row r="32" spans="3:6">
      <c r="C32" t="s">
        <v>50</v>
      </c>
      <c r="D32" t="s">
        <v>47</v>
      </c>
      <c r="E32" t="s">
        <v>53</v>
      </c>
      <c r="F32" s="32">
        <v>46336</v>
      </c>
    </row>
    <row r="33" spans="3:6">
      <c r="C33" t="s">
        <v>50</v>
      </c>
      <c r="D33" t="s">
        <v>47</v>
      </c>
      <c r="E33" t="s">
        <v>54</v>
      </c>
      <c r="F33" s="32">
        <v>30832</v>
      </c>
    </row>
    <row r="34" spans="3:6">
      <c r="C34" t="s">
        <v>50</v>
      </c>
      <c r="D34" t="s">
        <v>38</v>
      </c>
      <c r="E34" t="s">
        <v>51</v>
      </c>
      <c r="F34" s="32">
        <v>44675</v>
      </c>
    </row>
    <row r="35" spans="3:6">
      <c r="C35" t="s">
        <v>50</v>
      </c>
      <c r="D35" t="s">
        <v>38</v>
      </c>
      <c r="E35" t="s">
        <v>54</v>
      </c>
      <c r="F35" s="32">
        <v>13596</v>
      </c>
    </row>
    <row r="36" spans="3:6">
      <c r="C36" t="s">
        <v>50</v>
      </c>
      <c r="D36" t="s">
        <v>49</v>
      </c>
      <c r="E36" t="s">
        <v>52</v>
      </c>
      <c r="F36" s="32">
        <v>42569</v>
      </c>
    </row>
    <row r="37" spans="3:6">
      <c r="C37" t="s">
        <v>50</v>
      </c>
      <c r="D37" t="s">
        <v>49</v>
      </c>
      <c r="E37" t="s">
        <v>53</v>
      </c>
      <c r="F37" s="32">
        <v>18524</v>
      </c>
    </row>
    <row r="38" spans="3:6">
      <c r="C38" t="s">
        <v>50</v>
      </c>
      <c r="D38" t="s">
        <v>49</v>
      </c>
      <c r="E38" t="s">
        <v>54</v>
      </c>
      <c r="F38" s="32">
        <v>2116</v>
      </c>
    </row>
  </sheetData>
  <sortState xmlns:xlrd2="http://schemas.microsoft.com/office/spreadsheetml/2017/richdata2" ref="C5:F38">
    <sortCondition ref="C5:C38" customList="Productivity,Utility,Game"/>
    <sortCondition ref="D5:D38"/>
    <sortCondition sortBy="icon" ref="F5:F38" iconSet="3Flags" iconId="2"/>
    <sortCondition sortBy="icon" ref="F5:F38" iconSet="3Flags" iconId="1"/>
  </sortState>
  <mergeCells count="1">
    <mergeCell ref="A1:B1"/>
  </mergeCells>
  <conditionalFormatting sqref="F5:F38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6C27-6C18-4AA2-A056-D97167A8B3BE}">
  <dimension ref="A1:G37"/>
  <sheetViews>
    <sheetView topLeftCell="A31" workbookViewId="0">
      <selection activeCell="I20" sqref="I20"/>
    </sheetView>
  </sheetViews>
  <sheetFormatPr defaultRowHeight="14.4"/>
  <cols>
    <col min="4" max="4" width="10.6640625" bestFit="1" customWidth="1"/>
    <col min="5" max="5" width="12.88671875" bestFit="1" customWidth="1"/>
    <col min="6" max="6" width="10.44140625" bestFit="1" customWidth="1"/>
    <col min="7" max="7" width="8.33203125" bestFit="1" customWidth="1"/>
  </cols>
  <sheetData>
    <row r="1" spans="1:7" ht="15" thickBot="1">
      <c r="A1" s="52" t="s">
        <v>55</v>
      </c>
      <c r="B1" s="52"/>
    </row>
    <row r="3" spans="1:7">
      <c r="C3" t="s">
        <v>56</v>
      </c>
      <c r="D3" s="31" t="s">
        <v>33</v>
      </c>
      <c r="E3" s="31" t="s">
        <v>34</v>
      </c>
      <c r="F3" s="31" t="s">
        <v>35</v>
      </c>
      <c r="G3" s="31" t="s">
        <v>36</v>
      </c>
    </row>
    <row r="4" spans="1:7">
      <c r="C4">
        <v>1</v>
      </c>
      <c r="D4" t="s">
        <v>37</v>
      </c>
      <c r="E4" t="s">
        <v>38</v>
      </c>
      <c r="F4" t="s">
        <v>39</v>
      </c>
      <c r="G4" s="32">
        <v>40000</v>
      </c>
    </row>
    <row r="5" spans="1:7">
      <c r="C5">
        <v>2</v>
      </c>
      <c r="D5" t="s">
        <v>37</v>
      </c>
      <c r="E5" t="s">
        <v>40</v>
      </c>
      <c r="F5" t="s">
        <v>41</v>
      </c>
      <c r="G5" s="32">
        <v>46994</v>
      </c>
    </row>
    <row r="6" spans="1:7">
      <c r="C6">
        <v>3</v>
      </c>
      <c r="D6" t="s">
        <v>42</v>
      </c>
      <c r="E6" t="s">
        <v>38</v>
      </c>
      <c r="F6" t="s">
        <v>43</v>
      </c>
      <c r="G6" s="32">
        <v>34155</v>
      </c>
    </row>
    <row r="7" spans="1:7">
      <c r="C7">
        <v>4</v>
      </c>
      <c r="D7" t="s">
        <v>42</v>
      </c>
      <c r="E7" t="s">
        <v>38</v>
      </c>
      <c r="F7" t="s">
        <v>44</v>
      </c>
      <c r="G7" s="32">
        <v>49144</v>
      </c>
    </row>
    <row r="8" spans="1:7">
      <c r="C8">
        <v>5</v>
      </c>
      <c r="D8" t="s">
        <v>42</v>
      </c>
      <c r="E8" t="s">
        <v>38</v>
      </c>
      <c r="F8" t="s">
        <v>45</v>
      </c>
      <c r="G8" s="32">
        <v>49988</v>
      </c>
    </row>
    <row r="9" spans="1:7">
      <c r="C9">
        <v>6</v>
      </c>
      <c r="D9" t="s">
        <v>37</v>
      </c>
      <c r="E9" t="s">
        <v>40</v>
      </c>
      <c r="F9" t="s">
        <v>39</v>
      </c>
      <c r="G9" s="32">
        <v>3000</v>
      </c>
    </row>
    <row r="10" spans="1:7">
      <c r="C10">
        <v>7</v>
      </c>
      <c r="D10" t="s">
        <v>37</v>
      </c>
      <c r="E10" t="s">
        <v>40</v>
      </c>
      <c r="F10" t="s">
        <v>46</v>
      </c>
      <c r="G10" s="32">
        <v>90530</v>
      </c>
    </row>
    <row r="11" spans="1:7">
      <c r="C11">
        <v>8</v>
      </c>
      <c r="D11" t="s">
        <v>37</v>
      </c>
      <c r="E11" t="s">
        <v>47</v>
      </c>
      <c r="F11" t="s">
        <v>46</v>
      </c>
      <c r="G11" s="32">
        <v>13500</v>
      </c>
    </row>
    <row r="12" spans="1:7">
      <c r="C12">
        <v>9</v>
      </c>
      <c r="D12" t="s">
        <v>37</v>
      </c>
      <c r="E12" t="s">
        <v>48</v>
      </c>
      <c r="F12" t="s">
        <v>46</v>
      </c>
      <c r="G12" s="32">
        <v>34196</v>
      </c>
    </row>
    <row r="13" spans="1:7">
      <c r="C13">
        <v>10</v>
      </c>
      <c r="D13" t="s">
        <v>42</v>
      </c>
      <c r="E13" t="s">
        <v>49</v>
      </c>
      <c r="F13" t="s">
        <v>43</v>
      </c>
      <c r="G13" s="32">
        <v>46652</v>
      </c>
    </row>
    <row r="14" spans="1:7">
      <c r="C14">
        <v>11</v>
      </c>
      <c r="D14" t="s">
        <v>42</v>
      </c>
      <c r="E14" t="s">
        <v>49</v>
      </c>
      <c r="F14" t="s">
        <v>44</v>
      </c>
      <c r="G14" s="32">
        <v>28523</v>
      </c>
    </row>
    <row r="15" spans="1:7">
      <c r="C15">
        <v>12</v>
      </c>
      <c r="D15" t="s">
        <v>37</v>
      </c>
      <c r="E15" t="s">
        <v>49</v>
      </c>
      <c r="F15" t="s">
        <v>39</v>
      </c>
      <c r="G15" s="32">
        <v>20898</v>
      </c>
    </row>
    <row r="16" spans="1:7">
      <c r="C16">
        <v>13</v>
      </c>
      <c r="D16" t="s">
        <v>42</v>
      </c>
      <c r="E16" t="s">
        <v>40</v>
      </c>
      <c r="F16" t="s">
        <v>45</v>
      </c>
      <c r="G16" s="32">
        <v>8132</v>
      </c>
    </row>
    <row r="17" spans="3:7">
      <c r="C17">
        <v>14</v>
      </c>
      <c r="D17" t="s">
        <v>42</v>
      </c>
      <c r="E17" t="s">
        <v>40</v>
      </c>
      <c r="F17" t="s">
        <v>43</v>
      </c>
      <c r="G17" s="32">
        <v>47296</v>
      </c>
    </row>
    <row r="18" spans="3:7">
      <c r="C18">
        <v>15</v>
      </c>
      <c r="D18" t="s">
        <v>42</v>
      </c>
      <c r="E18" t="s">
        <v>47</v>
      </c>
      <c r="F18" t="s">
        <v>43</v>
      </c>
      <c r="G18" s="32">
        <v>8532</v>
      </c>
    </row>
    <row r="19" spans="3:7">
      <c r="C19">
        <v>16</v>
      </c>
      <c r="D19" t="s">
        <v>50</v>
      </c>
      <c r="E19" t="s">
        <v>38</v>
      </c>
      <c r="F19" t="s">
        <v>51</v>
      </c>
      <c r="G19" s="32">
        <v>44675</v>
      </c>
    </row>
    <row r="20" spans="3:7">
      <c r="C20">
        <v>17</v>
      </c>
      <c r="D20" t="s">
        <v>50</v>
      </c>
      <c r="E20" t="s">
        <v>49</v>
      </c>
      <c r="F20" t="s">
        <v>52</v>
      </c>
      <c r="G20" s="32">
        <v>42569</v>
      </c>
    </row>
    <row r="21" spans="3:7">
      <c r="C21">
        <v>18</v>
      </c>
      <c r="D21" t="s">
        <v>50</v>
      </c>
      <c r="E21" t="s">
        <v>49</v>
      </c>
      <c r="F21" t="s">
        <v>53</v>
      </c>
      <c r="G21" s="32">
        <v>18524</v>
      </c>
    </row>
    <row r="22" spans="3:7">
      <c r="C22">
        <v>19</v>
      </c>
      <c r="D22" t="s">
        <v>50</v>
      </c>
      <c r="E22" t="s">
        <v>49</v>
      </c>
      <c r="F22" t="s">
        <v>54</v>
      </c>
      <c r="G22" s="32">
        <v>2116</v>
      </c>
    </row>
    <row r="23" spans="3:7">
      <c r="C23">
        <v>20</v>
      </c>
      <c r="D23" t="s">
        <v>50</v>
      </c>
      <c r="E23" t="s">
        <v>38</v>
      </c>
      <c r="F23" t="s">
        <v>54</v>
      </c>
      <c r="G23" s="32">
        <v>13596</v>
      </c>
    </row>
    <row r="24" spans="3:7">
      <c r="C24">
        <v>21</v>
      </c>
      <c r="D24" t="s">
        <v>42</v>
      </c>
      <c r="E24" t="s">
        <v>40</v>
      </c>
      <c r="F24" t="s">
        <v>44</v>
      </c>
      <c r="G24" s="32">
        <v>6487</v>
      </c>
    </row>
    <row r="25" spans="3:7">
      <c r="C25">
        <v>22</v>
      </c>
      <c r="D25" t="s">
        <v>42</v>
      </c>
      <c r="E25" t="s">
        <v>47</v>
      </c>
      <c r="F25" t="s">
        <v>45</v>
      </c>
      <c r="G25" s="32">
        <v>26412</v>
      </c>
    </row>
    <row r="26" spans="3:7">
      <c r="C26">
        <v>23</v>
      </c>
      <c r="D26" t="s">
        <v>42</v>
      </c>
      <c r="E26" t="s">
        <v>48</v>
      </c>
      <c r="F26" t="s">
        <v>45</v>
      </c>
      <c r="G26" s="32">
        <v>29277</v>
      </c>
    </row>
    <row r="27" spans="3:7">
      <c r="C27">
        <v>24</v>
      </c>
      <c r="D27" t="s">
        <v>50</v>
      </c>
      <c r="E27" t="s">
        <v>40</v>
      </c>
      <c r="F27" t="s">
        <v>51</v>
      </c>
      <c r="G27" s="32">
        <v>34155</v>
      </c>
    </row>
    <row r="28" spans="3:7">
      <c r="C28">
        <v>25</v>
      </c>
      <c r="D28" t="s">
        <v>50</v>
      </c>
      <c r="E28" t="s">
        <v>40</v>
      </c>
      <c r="F28" t="s">
        <v>53</v>
      </c>
      <c r="G28" s="32">
        <v>19789</v>
      </c>
    </row>
    <row r="29" spans="3:7">
      <c r="C29">
        <v>26</v>
      </c>
      <c r="D29" t="s">
        <v>50</v>
      </c>
      <c r="E29" t="s">
        <v>40</v>
      </c>
      <c r="F29" t="s">
        <v>52</v>
      </c>
      <c r="G29" s="32">
        <v>43784</v>
      </c>
    </row>
    <row r="30" spans="3:7">
      <c r="C30">
        <v>27</v>
      </c>
      <c r="D30" t="s">
        <v>42</v>
      </c>
      <c r="E30" t="s">
        <v>49</v>
      </c>
      <c r="F30" t="s">
        <v>45</v>
      </c>
      <c r="G30" s="32">
        <v>28020</v>
      </c>
    </row>
    <row r="31" spans="3:7">
      <c r="C31">
        <v>28</v>
      </c>
      <c r="D31" t="s">
        <v>50</v>
      </c>
      <c r="E31" t="s">
        <v>47</v>
      </c>
      <c r="F31" t="s">
        <v>53</v>
      </c>
      <c r="G31" s="32">
        <v>46336</v>
      </c>
    </row>
    <row r="32" spans="3:7">
      <c r="C32">
        <v>29</v>
      </c>
      <c r="D32" t="s">
        <v>50</v>
      </c>
      <c r="E32" t="s">
        <v>47</v>
      </c>
      <c r="F32" t="s">
        <v>54</v>
      </c>
      <c r="G32" s="32">
        <v>30832</v>
      </c>
    </row>
    <row r="33" spans="3:7">
      <c r="C33">
        <v>30</v>
      </c>
      <c r="D33" t="s">
        <v>37</v>
      </c>
      <c r="E33" t="s">
        <v>47</v>
      </c>
      <c r="F33" t="s">
        <v>41</v>
      </c>
      <c r="G33" s="32">
        <v>85200</v>
      </c>
    </row>
    <row r="34" spans="3:7">
      <c r="C34">
        <v>31</v>
      </c>
      <c r="D34" t="s">
        <v>37</v>
      </c>
      <c r="E34" t="s">
        <v>47</v>
      </c>
      <c r="F34" t="s">
        <v>39</v>
      </c>
      <c r="G34" s="32">
        <v>9000</v>
      </c>
    </row>
    <row r="35" spans="3:7">
      <c r="C35">
        <v>32</v>
      </c>
      <c r="D35" t="s">
        <v>50</v>
      </c>
      <c r="E35" t="s">
        <v>47</v>
      </c>
      <c r="F35" t="s">
        <v>52</v>
      </c>
      <c r="G35" s="32">
        <v>46922</v>
      </c>
    </row>
    <row r="36" spans="3:7">
      <c r="C36">
        <v>33</v>
      </c>
      <c r="D36" t="s">
        <v>50</v>
      </c>
      <c r="E36" t="s">
        <v>48</v>
      </c>
      <c r="F36" t="s">
        <v>54</v>
      </c>
      <c r="G36" s="32">
        <v>49656</v>
      </c>
    </row>
    <row r="37" spans="3:7">
      <c r="C37">
        <v>34</v>
      </c>
      <c r="D37" t="s">
        <v>50</v>
      </c>
      <c r="E37" t="s">
        <v>48</v>
      </c>
      <c r="F37" t="s">
        <v>53</v>
      </c>
      <c r="G37" s="32">
        <v>9432</v>
      </c>
    </row>
  </sheetData>
  <sortState xmlns:xlrd2="http://schemas.microsoft.com/office/spreadsheetml/2017/richdata2" ref="C4:G37">
    <sortCondition ref="C4:C3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756-7E1F-4FAE-B8CA-E47FA757D423}">
  <dimension ref="A1:H14"/>
  <sheetViews>
    <sheetView zoomScale="110" zoomScaleNormal="110" workbookViewId="0">
      <selection activeCell="I20" sqref="I20"/>
    </sheetView>
  </sheetViews>
  <sheetFormatPr defaultRowHeight="14.4"/>
  <cols>
    <col min="1" max="1" width="12.21875" customWidth="1"/>
    <col min="2" max="2" width="15.88671875" bestFit="1" customWidth="1"/>
    <col min="3" max="3" width="14.21875" bestFit="1" customWidth="1"/>
    <col min="4" max="4" width="13.88671875" bestFit="1" customWidth="1"/>
    <col min="5" max="5" width="59" bestFit="1" customWidth="1"/>
    <col min="8" max="9" width="9.44140625" customWidth="1"/>
  </cols>
  <sheetData>
    <row r="1" spans="1:8" ht="15" thickBot="1">
      <c r="A1" s="52" t="s">
        <v>57</v>
      </c>
      <c r="B1" s="52"/>
      <c r="C1" s="52"/>
    </row>
    <row r="3" spans="1:8">
      <c r="A3" t="s">
        <v>58</v>
      </c>
    </row>
    <row r="4" spans="1:8">
      <c r="H4" s="34" t="s">
        <v>33</v>
      </c>
    </row>
    <row r="5" spans="1:8">
      <c r="A5" s="33" t="s">
        <v>33</v>
      </c>
      <c r="B5" s="33" t="s">
        <v>59</v>
      </c>
      <c r="C5" s="33" t="s">
        <v>60</v>
      </c>
      <c r="D5" s="33" t="s">
        <v>61</v>
      </c>
      <c r="E5" s="33" t="s">
        <v>62</v>
      </c>
      <c r="H5" t="s">
        <v>50</v>
      </c>
    </row>
    <row r="6" spans="1:8">
      <c r="A6" s="9" t="s">
        <v>50</v>
      </c>
      <c r="B6" s="10">
        <v>45460</v>
      </c>
      <c r="C6" s="9">
        <v>1000</v>
      </c>
      <c r="D6" s="9" t="s">
        <v>65</v>
      </c>
      <c r="E6" s="9" t="s">
        <v>74</v>
      </c>
      <c r="H6" t="s">
        <v>42</v>
      </c>
    </row>
    <row r="7" spans="1:8">
      <c r="A7" t="s">
        <v>42</v>
      </c>
      <c r="B7" s="10">
        <v>45461</v>
      </c>
      <c r="C7" s="9">
        <v>1001</v>
      </c>
      <c r="D7" s="9" t="s">
        <v>66</v>
      </c>
      <c r="E7" s="9" t="s">
        <v>75</v>
      </c>
      <c r="H7" t="s">
        <v>37</v>
      </c>
    </row>
    <row r="8" spans="1:8">
      <c r="A8" t="s">
        <v>37</v>
      </c>
      <c r="B8" s="10">
        <v>45462</v>
      </c>
      <c r="C8" s="9">
        <v>1002</v>
      </c>
      <c r="D8" s="9" t="s">
        <v>67</v>
      </c>
      <c r="E8" s="9" t="s">
        <v>76</v>
      </c>
      <c r="H8" t="s">
        <v>63</v>
      </c>
    </row>
    <row r="9" spans="1:8">
      <c r="A9" t="s">
        <v>63</v>
      </c>
      <c r="B9" s="10">
        <v>45463</v>
      </c>
      <c r="C9" s="9">
        <v>1003</v>
      </c>
      <c r="D9" s="9" t="s">
        <v>68</v>
      </c>
      <c r="E9" s="9" t="s">
        <v>77</v>
      </c>
      <c r="H9" t="s">
        <v>64</v>
      </c>
    </row>
    <row r="10" spans="1:8">
      <c r="A10" t="s">
        <v>64</v>
      </c>
      <c r="B10" s="10">
        <v>45464</v>
      </c>
      <c r="C10" s="9">
        <v>1004</v>
      </c>
      <c r="D10" s="9" t="s">
        <v>69</v>
      </c>
      <c r="E10" s="9" t="s">
        <v>78</v>
      </c>
    </row>
    <row r="11" spans="1:8">
      <c r="A11" t="s">
        <v>50</v>
      </c>
      <c r="B11" s="10">
        <v>45465</v>
      </c>
      <c r="C11" s="9">
        <v>1005</v>
      </c>
      <c r="D11" s="9" t="s">
        <v>70</v>
      </c>
      <c r="E11" s="9" t="s">
        <v>79</v>
      </c>
    </row>
    <row r="12" spans="1:8">
      <c r="A12" t="s">
        <v>42</v>
      </c>
      <c r="B12" s="10">
        <v>45466</v>
      </c>
      <c r="C12" s="9">
        <v>1006</v>
      </c>
      <c r="D12" s="9" t="s">
        <v>71</v>
      </c>
      <c r="E12" s="9" t="s">
        <v>80</v>
      </c>
    </row>
    <row r="13" spans="1:8">
      <c r="A13" t="s">
        <v>63</v>
      </c>
      <c r="B13" s="10">
        <v>45467</v>
      </c>
      <c r="C13" s="9">
        <v>1007</v>
      </c>
      <c r="D13" s="9" t="s">
        <v>72</v>
      </c>
      <c r="E13" s="9" t="s">
        <v>82</v>
      </c>
    </row>
    <row r="14" spans="1:8">
      <c r="A14" t="s">
        <v>63</v>
      </c>
      <c r="B14" s="10">
        <v>45468</v>
      </c>
      <c r="C14" s="9">
        <v>1008</v>
      </c>
      <c r="D14" s="9" t="s">
        <v>73</v>
      </c>
      <c r="E14" s="9" t="s">
        <v>81</v>
      </c>
    </row>
  </sheetData>
  <mergeCells count="1">
    <mergeCell ref="A1:C1"/>
  </mergeCells>
  <phoneticPr fontId="3" type="noConversion"/>
  <dataValidations count="7">
    <dataValidation type="list" allowBlank="1" showInputMessage="1" showErrorMessage="1" sqref="K8" xr:uid="{7E1014A0-8B82-4670-B521-3FEAE8EBE1BB}">
      <formula1>"Game, Productivity, Utility"</formula1>
    </dataValidation>
    <dataValidation type="list" allowBlank="1" showInputMessage="1" showErrorMessage="1" sqref="K5:K7" xr:uid="{7629C85F-5B1D-4862-A99F-9DC6318F6F5E}">
      <formula1>$I$5:$I$8</formula1>
    </dataValidation>
    <dataValidation type="list" allowBlank="1" showInputMessage="1" showErrorMessage="1" errorTitle="DivisionError" error="Select items from list only" promptTitle="Select Division" prompt="Please make a selection from the list" sqref="A6:A14" xr:uid="{0DA342EF-881C-4F08-B8AF-660FC497CCF1}">
      <formula1>INDIRECT("TableDiv[[Division]]")</formula1>
    </dataValidation>
    <dataValidation type="date" operator="greaterThanOrEqual" allowBlank="1" showInputMessage="1" showErrorMessage="1" errorTitle="DateError" error="Date must be greater than or equal to today's date" promptTitle="Date" prompt="Please enter project start date" sqref="B6:B14" xr:uid="{4992CD1F-D4AC-44AC-8AC0-B391B6CF0213}">
      <formula1>TODAY()</formula1>
    </dataValidation>
    <dataValidation type="whole" allowBlank="1" showInputMessage="1" showErrorMessage="1" error="Number should be between 1000 to 2000" prompt="Please enter your project number" sqref="C6:C14" xr:uid="{EF0D6A35-A72F-4EE2-997D-227137B0B496}">
      <formula1>1000</formula1>
      <formula2>2000</formula2>
    </dataValidation>
    <dataValidation type="textLength" operator="equal" allowBlank="1" showInputMessage="1" showErrorMessage="1" error="company code must be 5 characters only" prompt="Please enter company code" sqref="D6:D15" xr:uid="{519645E6-3CDE-40CA-9795-6F9A9D1C072F}">
      <formula1>5</formula1>
    </dataValidation>
    <dataValidation type="textLength" operator="greaterThan" allowBlank="1" showInputMessage="1" showErrorMessage="1" error="description must be more than 25 characters" prompt="Please enter project description" sqref="E6" xr:uid="{67A9D799-93BF-45EB-8BCE-6991345DBDBE}">
      <formula1>25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27B-6143-4C20-8168-DA4C50732FA9}">
  <dimension ref="A1:M20"/>
  <sheetViews>
    <sheetView showWhiteSpace="0" zoomScale="110" zoomScaleNormal="110" workbookViewId="0">
      <selection activeCell="I20" sqref="I20"/>
    </sheetView>
  </sheetViews>
  <sheetFormatPr defaultRowHeight="14.4"/>
  <cols>
    <col min="1" max="1" width="23.6640625" bestFit="1" customWidth="1"/>
    <col min="2" max="2" width="9.33203125" bestFit="1" customWidth="1"/>
  </cols>
  <sheetData>
    <row r="1" spans="1:13" ht="15" thickBot="1">
      <c r="A1" s="52" t="s">
        <v>83</v>
      </c>
      <c r="B1" s="52"/>
      <c r="C1" s="52"/>
    </row>
    <row r="3" spans="1:13">
      <c r="A3" t="s">
        <v>84</v>
      </c>
    </row>
    <row r="4" spans="1:13">
      <c r="A4" s="35" t="s">
        <v>61</v>
      </c>
      <c r="B4" t="s">
        <v>88</v>
      </c>
      <c r="C4" t="s">
        <v>89</v>
      </c>
      <c r="F4" t="s">
        <v>90</v>
      </c>
      <c r="I4" t="s">
        <v>91</v>
      </c>
    </row>
    <row r="5" spans="1:13">
      <c r="A5" t="s">
        <v>92</v>
      </c>
      <c r="B5" t="b">
        <f>LEN(A5)=5</f>
        <v>1</v>
      </c>
      <c r="C5" t="b">
        <f>ISNUMBER(VALUE(RIGHT(A5,4)))</f>
        <v>1</v>
      </c>
      <c r="F5" s="36" t="b">
        <f>NOT(ISNUMBER(VALUE(LEFT(A5,1))))</f>
        <v>1</v>
      </c>
      <c r="I5" t="b">
        <f>AND(LEN(A5)=5,ISNUMBER(VALUE(RIGHT(A5,4))),NOT(ISNUMBER(VALUE(LEFT(A5,1)))))</f>
        <v>1</v>
      </c>
    </row>
    <row r="6" spans="1:13">
      <c r="A6" t="s">
        <v>93</v>
      </c>
    </row>
    <row r="7" spans="1:13">
      <c r="A7" t="s">
        <v>94</v>
      </c>
    </row>
    <row r="9" spans="1:13">
      <c r="A9" t="s">
        <v>85</v>
      </c>
    </row>
    <row r="10" spans="1:13">
      <c r="A10" s="35" t="s">
        <v>86</v>
      </c>
      <c r="B10" t="s">
        <v>96</v>
      </c>
      <c r="C10" t="s">
        <v>89</v>
      </c>
      <c r="F10" t="s">
        <v>97</v>
      </c>
      <c r="J10" t="s">
        <v>91</v>
      </c>
    </row>
    <row r="11" spans="1:13">
      <c r="A11" t="s">
        <v>95</v>
      </c>
      <c r="B11" t="b">
        <f>LEN(A11)=6</f>
        <v>1</v>
      </c>
      <c r="C11" t="b">
        <f>ISNUMBER(VALUE(RIGHT(A11,4)))</f>
        <v>1</v>
      </c>
      <c r="F11" s="36" t="b">
        <f>LEFT(A11,2)="PT"</f>
        <v>1</v>
      </c>
      <c r="J11" t="b">
        <f>AND(LEFT(A11,2)="PT",ISNUMBER(VALUE(RIGHT(A11,4))),LEN(A11)=6)</f>
        <v>1</v>
      </c>
    </row>
    <row r="12" spans="1:13">
      <c r="A12" t="s">
        <v>98</v>
      </c>
    </row>
    <row r="13" spans="1:13">
      <c r="A13" t="s">
        <v>99</v>
      </c>
    </row>
    <row r="15" spans="1:13">
      <c r="A15" t="s">
        <v>87</v>
      </c>
    </row>
    <row r="16" spans="1:13">
      <c r="A16" s="35" t="s">
        <v>61</v>
      </c>
      <c r="B16" t="s">
        <v>96</v>
      </c>
      <c r="C16" t="s">
        <v>89</v>
      </c>
      <c r="F16" t="s">
        <v>90</v>
      </c>
      <c r="I16" t="s">
        <v>100</v>
      </c>
      <c r="M16" t="s">
        <v>91</v>
      </c>
    </row>
    <row r="17" spans="1:13">
      <c r="A17" t="s">
        <v>101</v>
      </c>
      <c r="B17" t="b">
        <f>LEN(A17)=6</f>
        <v>1</v>
      </c>
      <c r="C17" t="b">
        <f>ISNUMBER(VALUE(RIGHT(A17,4)))</f>
        <v>1</v>
      </c>
      <c r="F17" s="36" t="b">
        <f>NOT(ISNUMBER(VALUE(LEFT(A17,1))))</f>
        <v>1</v>
      </c>
      <c r="I17" t="b">
        <f>NOT(ISNUMBER(VALUE(MID(A17,2,1))))</f>
        <v>1</v>
      </c>
      <c r="M17" t="b">
        <f>AND(LEN(A17)=6,ISNUMBER(VALUE(RIGHT(A17,4))),NOT(ISNUMBER(VALUE(LEFT(A17,1)))),NOT(ISNUMBER(VALUE(MID(A17,2,1)))))</f>
        <v>1</v>
      </c>
    </row>
    <row r="18" spans="1:13">
      <c r="A18" t="s">
        <v>102</v>
      </c>
    </row>
    <row r="19" spans="1:13">
      <c r="A19" t="s">
        <v>103</v>
      </c>
    </row>
    <row r="20" spans="1:13">
      <c r="A20" t="s">
        <v>104</v>
      </c>
    </row>
  </sheetData>
  <mergeCells count="1">
    <mergeCell ref="A1:C1"/>
  </mergeCells>
  <dataValidations count="3">
    <dataValidation type="custom" allowBlank="1" showInputMessage="1" showErrorMessage="1" error="Company Code Format is not proper" prompt="Please enter 1 Letter &amp; 4 Numbers for your company code" sqref="A5:A8" xr:uid="{D2A839DD-E940-4B8A-BA03-E71ABC7CC9FB}">
      <formula1>AND(LEN(A5)=5,ISNUMBER(VALUE(RIGHT(A5,4))),NOT(ISNUMBER(VALUE(LEFT(A5,1)))))</formula1>
    </dataValidation>
    <dataValidation type="custom" allowBlank="1" showInputMessage="1" showErrorMessage="1" error="Project Code is not in Proper Format" prompt="Please enter &quot;PT&quot; followed by 4 Numbers" sqref="A11:A14" xr:uid="{E4749F25-68E7-4108-980E-DDA4FF69E987}">
      <formula1>AND(LEFT(A11,2)="PT",ISNUMBER(VALUE(RIGHT(A11,4))),LEN(A11)=6)</formula1>
    </dataValidation>
    <dataValidation type="custom" allowBlank="1" showInputMessage="1" showErrorMessage="1" error="Company Code is not in Proper Format" prompt="Please enter 2 Letters and 4 Numbers for your company code" sqref="A17:A20" xr:uid="{28E73089-72AD-481B-93D7-18C0B5253F5B}">
      <formula1>AND(LEN(A17)=6,ISNUMBER(VALUE(RIGHT(A17,4))),NOT(ISNUMBER(VALUE(LEFT(A17,1)))),NOT(ISNUMBER(VALUE(MID(A17,2,1)))))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CA-4D73-477C-AC13-C10AC1812F6A}">
  <dimension ref="A1:B1"/>
  <sheetViews>
    <sheetView view="pageLayout" zoomScaleNormal="110" workbookViewId="0">
      <selection activeCell="D46" sqref="D46"/>
    </sheetView>
  </sheetViews>
  <sheetFormatPr defaultRowHeight="14.4"/>
  <sheetData>
    <row r="1" spans="1:2" ht="15" thickBot="1">
      <c r="A1" s="54" t="s">
        <v>105</v>
      </c>
      <c r="B1" s="54"/>
    </row>
  </sheetData>
  <mergeCells count="1">
    <mergeCell ref="A1:B1"/>
  </mergeCells>
  <pageMargins left="0.7" right="0.7" top="0.75" bottom="0.75" header="0.3" footer="0.3"/>
  <pageSetup orientation="portrait" r:id="rId1"/>
  <headerFooter>
    <oddHeader>&amp;LMICROSOFT EXCEL TUTORIALS
&amp;A&amp;C&amp;D&amp;R&amp;T</oddHeader>
    <oddFooter>&amp;L&amp;"-,Bold"AKSHAY PAUNIKAR&amp;RPage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59B-B384-418D-A5CC-5046733A215D}">
  <dimension ref="A1:P16"/>
  <sheetViews>
    <sheetView zoomScale="110" zoomScaleNormal="110" workbookViewId="0">
      <selection activeCell="P5" sqref="P5:P8"/>
    </sheetView>
  </sheetViews>
  <sheetFormatPr defaultRowHeight="14.4"/>
  <cols>
    <col min="1" max="1" width="6" bestFit="1" customWidth="1"/>
    <col min="2" max="2" width="7.33203125" bestFit="1" customWidth="1"/>
    <col min="3" max="3" width="6.21875" bestFit="1" customWidth="1"/>
    <col min="4" max="4" width="5.21875" bestFit="1" customWidth="1"/>
    <col min="5" max="5" width="10.44140625" bestFit="1" customWidth="1"/>
    <col min="8" max="8" width="9.21875" bestFit="1" customWidth="1"/>
    <col min="9" max="9" width="6.21875" bestFit="1" customWidth="1"/>
    <col min="10" max="10" width="6.88671875" bestFit="1" customWidth="1"/>
    <col min="11" max="11" width="9.109375" bestFit="1" customWidth="1"/>
    <col min="14" max="14" width="12" bestFit="1" customWidth="1"/>
    <col min="15" max="15" width="15.109375" bestFit="1" customWidth="1"/>
    <col min="16" max="16" width="8.6640625" bestFit="1" customWidth="1"/>
  </cols>
  <sheetData>
    <row r="1" spans="1:16" ht="15" thickBot="1">
      <c r="A1" s="55" t="s">
        <v>106</v>
      </c>
      <c r="B1" s="55"/>
      <c r="C1" s="55"/>
      <c r="D1" s="55"/>
      <c r="E1" s="55"/>
      <c r="F1" s="55"/>
    </row>
    <row r="3" spans="1:16">
      <c r="B3" s="37" t="s">
        <v>107</v>
      </c>
      <c r="C3" s="37" t="s">
        <v>108</v>
      </c>
      <c r="D3" s="37" t="s">
        <v>8</v>
      </c>
      <c r="E3" s="37" t="s">
        <v>109</v>
      </c>
      <c r="H3" s="56" t="s">
        <v>120</v>
      </c>
      <c r="I3" s="56"/>
      <c r="J3" s="56"/>
      <c r="K3" s="56"/>
    </row>
    <row r="4" spans="1:16">
      <c r="B4" s="38" t="s">
        <v>110</v>
      </c>
      <c r="C4" s="38">
        <v>480</v>
      </c>
      <c r="D4" s="38">
        <v>500</v>
      </c>
      <c r="E4" s="39">
        <f>C4/D4</f>
        <v>0.96</v>
      </c>
      <c r="H4" s="38" t="s">
        <v>121</v>
      </c>
      <c r="I4" s="38" t="s">
        <v>122</v>
      </c>
      <c r="J4" s="38" t="s">
        <v>123</v>
      </c>
      <c r="K4" s="38" t="s">
        <v>124</v>
      </c>
      <c r="N4" s="38" t="s">
        <v>134</v>
      </c>
      <c r="O4" s="38" t="s">
        <v>135</v>
      </c>
      <c r="P4" s="38" t="s">
        <v>136</v>
      </c>
    </row>
    <row r="5" spans="1:16">
      <c r="B5" s="38" t="s">
        <v>111</v>
      </c>
      <c r="C5" s="38">
        <v>470</v>
      </c>
      <c r="D5" s="38">
        <v>500</v>
      </c>
      <c r="E5" s="39">
        <f t="shared" ref="E5:E13" si="0">C5/D5</f>
        <v>0.94</v>
      </c>
      <c r="H5" s="38" t="s">
        <v>43</v>
      </c>
      <c r="I5" s="38">
        <v>14432</v>
      </c>
      <c r="J5" s="38">
        <v>15113</v>
      </c>
      <c r="K5" s="39">
        <f>I5/J5-1</f>
        <v>-4.5060543902600392E-2</v>
      </c>
      <c r="N5" s="38">
        <v>100</v>
      </c>
      <c r="O5" s="39">
        <v>0.1</v>
      </c>
      <c r="P5" s="38">
        <f>N5*(1+O5)</f>
        <v>110.00000000000001</v>
      </c>
    </row>
    <row r="6" spans="1:16">
      <c r="B6" s="38" t="s">
        <v>112</v>
      </c>
      <c r="C6" s="38">
        <v>468</v>
      </c>
      <c r="D6" s="38">
        <v>500</v>
      </c>
      <c r="E6" s="39">
        <f t="shared" si="0"/>
        <v>0.93600000000000005</v>
      </c>
      <c r="H6" s="38" t="s">
        <v>45</v>
      </c>
      <c r="I6" s="38">
        <v>17990</v>
      </c>
      <c r="J6" s="38">
        <v>18181</v>
      </c>
      <c r="K6" s="39">
        <f t="shared" ref="K6:K16" si="1">I6/J6-1</f>
        <v>-1.0505472746273559E-2</v>
      </c>
      <c r="N6" s="38">
        <v>50</v>
      </c>
      <c r="O6" s="39">
        <v>-0.2</v>
      </c>
      <c r="P6" s="38">
        <f t="shared" ref="P6:P8" si="2">N6*(1+O6)</f>
        <v>40</v>
      </c>
    </row>
    <row r="7" spans="1:16">
      <c r="B7" s="38" t="s">
        <v>113</v>
      </c>
      <c r="C7" s="38">
        <v>423</v>
      </c>
      <c r="D7" s="38">
        <v>500</v>
      </c>
      <c r="E7" s="39">
        <f t="shared" si="0"/>
        <v>0.84599999999999997</v>
      </c>
      <c r="H7" s="38" t="s">
        <v>125</v>
      </c>
      <c r="I7" s="38">
        <v>15117</v>
      </c>
      <c r="J7" s="38">
        <v>13455</v>
      </c>
      <c r="K7" s="39">
        <f t="shared" si="1"/>
        <v>0.12352285395763651</v>
      </c>
      <c r="N7" s="38">
        <v>80</v>
      </c>
      <c r="O7" s="39">
        <v>0.05</v>
      </c>
      <c r="P7" s="38">
        <f t="shared" si="2"/>
        <v>84</v>
      </c>
    </row>
    <row r="8" spans="1:16">
      <c r="B8" s="38" t="s">
        <v>114</v>
      </c>
      <c r="C8" s="38">
        <v>415</v>
      </c>
      <c r="D8" s="38">
        <v>500</v>
      </c>
      <c r="E8" s="39">
        <f t="shared" si="0"/>
        <v>0.83</v>
      </c>
      <c r="H8" s="38" t="s">
        <v>126</v>
      </c>
      <c r="I8" s="38">
        <v>11154</v>
      </c>
      <c r="J8" s="38">
        <v>12031</v>
      </c>
      <c r="K8" s="39">
        <f t="shared" si="1"/>
        <v>-7.2895021195245602E-2</v>
      </c>
      <c r="N8" s="38">
        <v>20</v>
      </c>
      <c r="O8" s="39">
        <v>0.3</v>
      </c>
      <c r="P8" s="38">
        <f t="shared" si="2"/>
        <v>26</v>
      </c>
    </row>
    <row r="9" spans="1:16">
      <c r="B9" s="38" t="s">
        <v>115</v>
      </c>
      <c r="C9" s="38">
        <v>406</v>
      </c>
      <c r="D9" s="38">
        <v>500</v>
      </c>
      <c r="E9" s="39">
        <f t="shared" si="0"/>
        <v>0.81200000000000006</v>
      </c>
      <c r="H9" s="38" t="s">
        <v>44</v>
      </c>
      <c r="I9" s="38">
        <v>11022</v>
      </c>
      <c r="J9" s="38">
        <v>14600</v>
      </c>
      <c r="K9" s="39">
        <f t="shared" si="1"/>
        <v>-0.24506849315068491</v>
      </c>
    </row>
    <row r="10" spans="1:16">
      <c r="B10" s="38" t="s">
        <v>116</v>
      </c>
      <c r="C10" s="38">
        <v>358</v>
      </c>
      <c r="D10" s="38">
        <v>500</v>
      </c>
      <c r="E10" s="39">
        <f t="shared" si="0"/>
        <v>0.71599999999999997</v>
      </c>
      <c r="H10" s="38" t="s">
        <v>127</v>
      </c>
      <c r="I10" s="38">
        <v>8905</v>
      </c>
      <c r="J10" s="38">
        <v>9096</v>
      </c>
      <c r="K10" s="39">
        <f t="shared" si="1"/>
        <v>-2.0998240985048322E-2</v>
      </c>
    </row>
    <row r="11" spans="1:16">
      <c r="B11" s="38" t="s">
        <v>117</v>
      </c>
      <c r="C11" s="38">
        <v>369</v>
      </c>
      <c r="D11" s="38">
        <v>500</v>
      </c>
      <c r="E11" s="39">
        <f t="shared" si="0"/>
        <v>0.73799999999999999</v>
      </c>
      <c r="H11" s="38" t="s">
        <v>128</v>
      </c>
      <c r="I11" s="38">
        <v>16735</v>
      </c>
      <c r="J11" s="38">
        <v>18207</v>
      </c>
      <c r="K11" s="39">
        <f t="shared" si="1"/>
        <v>-8.0848025484703712E-2</v>
      </c>
    </row>
    <row r="12" spans="1:16">
      <c r="B12" s="38" t="s">
        <v>118</v>
      </c>
      <c r="C12" s="38">
        <v>358</v>
      </c>
      <c r="D12" s="38">
        <v>500</v>
      </c>
      <c r="E12" s="39">
        <f t="shared" si="0"/>
        <v>0.71599999999999997</v>
      </c>
      <c r="H12" s="38" t="s">
        <v>129</v>
      </c>
      <c r="I12" s="38">
        <v>3635</v>
      </c>
      <c r="J12" s="38">
        <v>3579</v>
      </c>
      <c r="K12" s="39">
        <f t="shared" si="1"/>
        <v>1.5646828723107076E-2</v>
      </c>
    </row>
    <row r="13" spans="1:16">
      <c r="B13" s="38" t="s">
        <v>119</v>
      </c>
      <c r="C13" s="38">
        <v>320</v>
      </c>
      <c r="D13" s="38">
        <v>500</v>
      </c>
      <c r="E13" s="39">
        <f t="shared" si="0"/>
        <v>0.64</v>
      </c>
      <c r="H13" s="38" t="s">
        <v>130</v>
      </c>
      <c r="I13" s="38">
        <v>15627</v>
      </c>
      <c r="J13" s="38">
        <v>14634</v>
      </c>
      <c r="K13" s="39">
        <f t="shared" si="1"/>
        <v>6.7855678556785648E-2</v>
      </c>
    </row>
    <row r="14" spans="1:16">
      <c r="H14" s="38" t="s">
        <v>131</v>
      </c>
      <c r="I14" s="38">
        <v>7270</v>
      </c>
      <c r="J14" s="38">
        <v>7158</v>
      </c>
      <c r="K14" s="39">
        <f t="shared" si="1"/>
        <v>1.5646828723107076E-2</v>
      </c>
    </row>
    <row r="15" spans="1:16">
      <c r="H15" s="38" t="s">
        <v>132</v>
      </c>
      <c r="I15" s="38">
        <v>5955</v>
      </c>
      <c r="J15" s="38">
        <v>5977</v>
      </c>
      <c r="K15" s="39">
        <f t="shared" si="1"/>
        <v>-3.6807763091851742E-3</v>
      </c>
    </row>
    <row r="16" spans="1:16">
      <c r="H16" s="38" t="s">
        <v>133</v>
      </c>
      <c r="I16" s="38">
        <v>7666</v>
      </c>
      <c r="J16" s="38">
        <v>7099</v>
      </c>
      <c r="K16" s="39">
        <f t="shared" si="1"/>
        <v>7.9870404282293306E-2</v>
      </c>
    </row>
  </sheetData>
  <mergeCells count="2">
    <mergeCell ref="A1:F1"/>
    <mergeCell ref="H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CB2-93D0-4DD1-99B9-B44D93E8E056}">
  <dimension ref="A1:F37"/>
  <sheetViews>
    <sheetView topLeftCell="A11" zoomScale="110" zoomScaleNormal="110" workbookViewId="0">
      <selection activeCell="J5" sqref="J5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54" t="s">
        <v>137</v>
      </c>
      <c r="B1" s="54"/>
    </row>
    <row r="3" spans="1:6">
      <c r="C3" s="40" t="s">
        <v>33</v>
      </c>
      <c r="D3" s="40" t="s">
        <v>34</v>
      </c>
      <c r="E3" s="40" t="s">
        <v>35</v>
      </c>
      <c r="F3" s="40" t="s">
        <v>36</v>
      </c>
    </row>
    <row r="4" spans="1:6">
      <c r="C4" s="41" t="s">
        <v>42</v>
      </c>
      <c r="D4" s="41" t="s">
        <v>40</v>
      </c>
      <c r="E4" s="41" t="s">
        <v>43</v>
      </c>
      <c r="F4" s="41">
        <v>47296</v>
      </c>
    </row>
    <row r="5" spans="1:6">
      <c r="C5" s="41" t="s">
        <v>42</v>
      </c>
      <c r="D5" s="41" t="s">
        <v>40</v>
      </c>
      <c r="E5" s="41" t="s">
        <v>45</v>
      </c>
      <c r="F5" s="41">
        <v>8132</v>
      </c>
    </row>
    <row r="6" spans="1:6">
      <c r="C6" s="41" t="s">
        <v>42</v>
      </c>
      <c r="D6" s="41" t="s">
        <v>40</v>
      </c>
      <c r="E6" s="41" t="s">
        <v>44</v>
      </c>
      <c r="F6" s="41">
        <v>6487</v>
      </c>
    </row>
    <row r="7" spans="1:6">
      <c r="C7" s="41" t="s">
        <v>42</v>
      </c>
      <c r="D7" s="41" t="s">
        <v>48</v>
      </c>
      <c r="E7" s="41" t="s">
        <v>45</v>
      </c>
      <c r="F7" s="41">
        <v>29277</v>
      </c>
    </row>
    <row r="8" spans="1:6">
      <c r="C8" s="41" t="s">
        <v>42</v>
      </c>
      <c r="D8" s="41" t="s">
        <v>47</v>
      </c>
      <c r="E8" s="41" t="s">
        <v>45</v>
      </c>
      <c r="F8" s="41">
        <v>26412</v>
      </c>
    </row>
    <row r="9" spans="1:6">
      <c r="C9" s="41" t="s">
        <v>42</v>
      </c>
      <c r="D9" s="41" t="s">
        <v>47</v>
      </c>
      <c r="E9" s="41" t="s">
        <v>43</v>
      </c>
      <c r="F9" s="41">
        <v>8532</v>
      </c>
    </row>
    <row r="10" spans="1:6">
      <c r="C10" s="41" t="s">
        <v>42</v>
      </c>
      <c r="D10" s="41" t="s">
        <v>38</v>
      </c>
      <c r="E10" s="41" t="s">
        <v>45</v>
      </c>
      <c r="F10" s="41">
        <v>49988</v>
      </c>
    </row>
    <row r="11" spans="1:6">
      <c r="C11" s="41" t="s">
        <v>42</v>
      </c>
      <c r="D11" s="41" t="s">
        <v>38</v>
      </c>
      <c r="E11" s="41" t="s">
        <v>44</v>
      </c>
      <c r="F11" s="41">
        <v>49144</v>
      </c>
    </row>
    <row r="12" spans="1:6">
      <c r="C12" s="41" t="s">
        <v>42</v>
      </c>
      <c r="D12" s="41" t="s">
        <v>38</v>
      </c>
      <c r="E12" s="41" t="s">
        <v>43</v>
      </c>
      <c r="F12" s="41">
        <v>34155</v>
      </c>
    </row>
    <row r="13" spans="1:6">
      <c r="C13" s="41" t="s">
        <v>42</v>
      </c>
      <c r="D13" s="41" t="s">
        <v>49</v>
      </c>
      <c r="E13" s="41" t="s">
        <v>43</v>
      </c>
      <c r="F13" s="41">
        <v>46652</v>
      </c>
    </row>
    <row r="14" spans="1:6">
      <c r="C14" s="41" t="s">
        <v>42</v>
      </c>
      <c r="D14" s="41" t="s">
        <v>49</v>
      </c>
      <c r="E14" s="41" t="s">
        <v>45</v>
      </c>
      <c r="F14" s="41">
        <v>28020</v>
      </c>
    </row>
    <row r="15" spans="1:6">
      <c r="C15" s="41" t="s">
        <v>42</v>
      </c>
      <c r="D15" s="41" t="s">
        <v>49</v>
      </c>
      <c r="E15" s="41" t="s">
        <v>44</v>
      </c>
      <c r="F15" s="41">
        <v>28523</v>
      </c>
    </row>
    <row r="16" spans="1:6">
      <c r="C16" s="41" t="s">
        <v>37</v>
      </c>
      <c r="D16" s="41" t="s">
        <v>40</v>
      </c>
      <c r="E16" s="41" t="s">
        <v>46</v>
      </c>
      <c r="F16" s="41">
        <v>90530</v>
      </c>
    </row>
    <row r="17" spans="3:6">
      <c r="C17" s="41" t="s">
        <v>37</v>
      </c>
      <c r="D17" s="41" t="s">
        <v>40</v>
      </c>
      <c r="E17" s="41" t="s">
        <v>41</v>
      </c>
      <c r="F17" s="41">
        <v>46994</v>
      </c>
    </row>
    <row r="18" spans="3:6">
      <c r="C18" s="41" t="s">
        <v>37</v>
      </c>
      <c r="D18" s="41" t="s">
        <v>40</v>
      </c>
      <c r="E18" s="41" t="s">
        <v>39</v>
      </c>
      <c r="F18" s="41">
        <v>3000</v>
      </c>
    </row>
    <row r="19" spans="3:6">
      <c r="C19" s="41" t="s">
        <v>37</v>
      </c>
      <c r="D19" s="41" t="s">
        <v>48</v>
      </c>
      <c r="E19" s="41" t="s">
        <v>46</v>
      </c>
      <c r="F19" s="41">
        <v>34196</v>
      </c>
    </row>
    <row r="20" spans="3:6">
      <c r="C20" s="41" t="s">
        <v>37</v>
      </c>
      <c r="D20" s="41" t="s">
        <v>47</v>
      </c>
      <c r="E20" s="41" t="s">
        <v>41</v>
      </c>
      <c r="F20" s="41">
        <v>85200</v>
      </c>
    </row>
    <row r="21" spans="3:6">
      <c r="C21" s="41" t="s">
        <v>37</v>
      </c>
      <c r="D21" s="41" t="s">
        <v>47</v>
      </c>
      <c r="E21" s="41" t="s">
        <v>39</v>
      </c>
      <c r="F21" s="41">
        <v>9000</v>
      </c>
    </row>
    <row r="22" spans="3:6">
      <c r="C22" s="41" t="s">
        <v>37</v>
      </c>
      <c r="D22" s="41" t="s">
        <v>47</v>
      </c>
      <c r="E22" s="41" t="s">
        <v>46</v>
      </c>
      <c r="F22" s="41">
        <v>13500</v>
      </c>
    </row>
    <row r="23" spans="3:6">
      <c r="C23" s="41" t="s">
        <v>37</v>
      </c>
      <c r="D23" s="41" t="s">
        <v>38</v>
      </c>
      <c r="E23" s="41" t="s">
        <v>39</v>
      </c>
      <c r="F23" s="41">
        <v>40000</v>
      </c>
    </row>
    <row r="24" spans="3:6">
      <c r="C24" s="41" t="s">
        <v>37</v>
      </c>
      <c r="D24" s="41" t="s">
        <v>49</v>
      </c>
      <c r="E24" s="41" t="s">
        <v>39</v>
      </c>
      <c r="F24" s="41">
        <v>20898</v>
      </c>
    </row>
    <row r="25" spans="3:6">
      <c r="C25" s="41" t="s">
        <v>50</v>
      </c>
      <c r="D25" s="41" t="s">
        <v>40</v>
      </c>
      <c r="E25" s="41" t="s">
        <v>52</v>
      </c>
      <c r="F25" s="41">
        <v>43784</v>
      </c>
    </row>
    <row r="26" spans="3:6">
      <c r="C26" s="41" t="s">
        <v>50</v>
      </c>
      <c r="D26" s="41" t="s">
        <v>40</v>
      </c>
      <c r="E26" s="41" t="s">
        <v>51</v>
      </c>
      <c r="F26" s="41">
        <v>34155</v>
      </c>
    </row>
    <row r="27" spans="3:6">
      <c r="C27" s="41" t="s">
        <v>50</v>
      </c>
      <c r="D27" s="41" t="s">
        <v>40</v>
      </c>
      <c r="E27" s="41" t="s">
        <v>53</v>
      </c>
      <c r="F27" s="41">
        <v>19789</v>
      </c>
    </row>
    <row r="28" spans="3:6">
      <c r="C28" s="41" t="s">
        <v>50</v>
      </c>
      <c r="D28" s="41" t="s">
        <v>48</v>
      </c>
      <c r="E28" s="41" t="s">
        <v>54</v>
      </c>
      <c r="F28" s="41">
        <v>49656</v>
      </c>
    </row>
    <row r="29" spans="3:6">
      <c r="C29" s="41" t="s">
        <v>50</v>
      </c>
      <c r="D29" s="41" t="s">
        <v>48</v>
      </c>
      <c r="E29" s="41" t="s">
        <v>53</v>
      </c>
      <c r="F29" s="41">
        <v>9432</v>
      </c>
    </row>
    <row r="30" spans="3:6">
      <c r="C30" s="41" t="s">
        <v>50</v>
      </c>
      <c r="D30" s="41" t="s">
        <v>47</v>
      </c>
      <c r="E30" s="41" t="s">
        <v>52</v>
      </c>
      <c r="F30" s="41">
        <v>46922</v>
      </c>
    </row>
    <row r="31" spans="3:6">
      <c r="C31" s="41" t="s">
        <v>50</v>
      </c>
      <c r="D31" s="41" t="s">
        <v>47</v>
      </c>
      <c r="E31" s="41" t="s">
        <v>53</v>
      </c>
      <c r="F31" s="41">
        <v>46336</v>
      </c>
    </row>
    <row r="32" spans="3:6">
      <c r="C32" s="41" t="s">
        <v>50</v>
      </c>
      <c r="D32" s="41" t="s">
        <v>47</v>
      </c>
      <c r="E32" s="41" t="s">
        <v>54</v>
      </c>
      <c r="F32" s="41">
        <v>30832</v>
      </c>
    </row>
    <row r="33" spans="3:6">
      <c r="C33" s="41" t="s">
        <v>50</v>
      </c>
      <c r="D33" s="41" t="s">
        <v>38</v>
      </c>
      <c r="E33" s="41" t="s">
        <v>51</v>
      </c>
      <c r="F33" s="41">
        <v>44675</v>
      </c>
    </row>
    <row r="34" spans="3:6">
      <c r="C34" s="41" t="s">
        <v>50</v>
      </c>
      <c r="D34" s="41" t="s">
        <v>38</v>
      </c>
      <c r="E34" s="41" t="s">
        <v>54</v>
      </c>
      <c r="F34" s="41">
        <v>13596</v>
      </c>
    </row>
    <row r="35" spans="3:6">
      <c r="C35" s="41" t="s">
        <v>50</v>
      </c>
      <c r="D35" s="41" t="s">
        <v>49</v>
      </c>
      <c r="E35" s="41" t="s">
        <v>52</v>
      </c>
      <c r="F35" s="41">
        <v>42569</v>
      </c>
    </row>
    <row r="36" spans="3:6">
      <c r="C36" s="41" t="s">
        <v>50</v>
      </c>
      <c r="D36" s="41" t="s">
        <v>49</v>
      </c>
      <c r="E36" s="41" t="s">
        <v>53</v>
      </c>
      <c r="F36" s="41">
        <v>18524</v>
      </c>
    </row>
    <row r="37" spans="3:6">
      <c r="C37" s="41" t="s">
        <v>50</v>
      </c>
      <c r="D37" s="41" t="s">
        <v>49</v>
      </c>
      <c r="E37" s="41" t="s">
        <v>54</v>
      </c>
      <c r="F37" s="41">
        <v>2116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54C2-672F-4185-AAA6-F9DC37923135}">
  <dimension ref="A1:F15"/>
  <sheetViews>
    <sheetView workbookViewId="0">
      <selection activeCell="F18" sqref="F18"/>
    </sheetView>
  </sheetViews>
  <sheetFormatPr defaultRowHeight="14.4"/>
  <cols>
    <col min="3" max="3" width="19.88671875" bestFit="1" customWidth="1"/>
    <col min="4" max="4" width="18.77734375" bestFit="1" customWidth="1"/>
    <col min="5" max="5" width="15.33203125" bestFit="1" customWidth="1"/>
    <col min="6" max="6" width="16" bestFit="1" customWidth="1"/>
  </cols>
  <sheetData>
    <row r="1" spans="1:6" ht="15" thickBot="1">
      <c r="A1" s="52" t="s">
        <v>147</v>
      </c>
      <c r="B1" s="52"/>
    </row>
    <row r="3" spans="1:6" ht="15" thickBot="1">
      <c r="A3" s="52" t="s">
        <v>148</v>
      </c>
      <c r="B3" s="52"/>
    </row>
    <row r="4" spans="1:6" ht="15" thickBot="1">
      <c r="C4" s="44" t="s">
        <v>107</v>
      </c>
      <c r="D4" s="44" t="s">
        <v>149</v>
      </c>
      <c r="E4" s="44" t="s">
        <v>150</v>
      </c>
      <c r="F4" s="44" t="s">
        <v>151</v>
      </c>
    </row>
    <row r="5" spans="1:6">
      <c r="C5" t="s">
        <v>153</v>
      </c>
      <c r="D5" t="str">
        <f>TRIM(UPPER(C5))</f>
        <v>GARY MILLER</v>
      </c>
      <c r="E5" t="str">
        <f>TRIM(LOWER(C5))</f>
        <v>gary miller</v>
      </c>
      <c r="F5" t="str">
        <f>TRIM(PROPER(C5))</f>
        <v>Gary Miller</v>
      </c>
    </row>
    <row r="6" spans="1:6">
      <c r="C6" t="s">
        <v>154</v>
      </c>
      <c r="D6" t="str">
        <f t="shared" ref="D6:D8" si="0">TRIM(UPPER(C6))</f>
        <v>VIRAT KOHLI</v>
      </c>
      <c r="E6" t="str">
        <f t="shared" ref="E6:E8" si="1">TRIM(LOWER(C6))</f>
        <v>virat kohli</v>
      </c>
      <c r="F6" t="str">
        <f t="shared" ref="F6:F8" si="2">TRIM(PROPER(C6))</f>
        <v>Virat Kohli</v>
      </c>
    </row>
    <row r="7" spans="1:6">
      <c r="C7" t="s">
        <v>155</v>
      </c>
      <c r="D7" t="str">
        <f t="shared" si="0"/>
        <v>SACHIN TENDULKAR</v>
      </c>
      <c r="E7" t="str">
        <f t="shared" si="1"/>
        <v>sachin tendulkar</v>
      </c>
      <c r="F7" t="str">
        <f t="shared" si="2"/>
        <v>Sachin Tendulkar</v>
      </c>
    </row>
    <row r="8" spans="1:6">
      <c r="C8" t="s">
        <v>156</v>
      </c>
      <c r="D8" t="str">
        <f t="shared" si="0"/>
        <v>RICHARD FEYNMANN</v>
      </c>
      <c r="E8" t="str">
        <f t="shared" si="1"/>
        <v>richard feynmann</v>
      </c>
      <c r="F8" t="str">
        <f t="shared" si="2"/>
        <v>Richard Feynmann</v>
      </c>
    </row>
    <row r="10" spans="1:6" ht="15" thickBot="1">
      <c r="A10" s="52" t="s">
        <v>157</v>
      </c>
      <c r="B10" s="52"/>
    </row>
    <row r="11" spans="1:6" ht="15" thickBot="1">
      <c r="C11" s="44" t="s">
        <v>107</v>
      </c>
      <c r="D11" s="44" t="s">
        <v>149</v>
      </c>
      <c r="E11" s="44" t="s">
        <v>150</v>
      </c>
      <c r="F11" s="44" t="s">
        <v>151</v>
      </c>
    </row>
    <row r="12" spans="1:6">
      <c r="C12" t="s">
        <v>153</v>
      </c>
      <c r="D12" t="s">
        <v>158</v>
      </c>
      <c r="E12" t="s">
        <v>162</v>
      </c>
      <c r="F12" t="s">
        <v>152</v>
      </c>
    </row>
    <row r="13" spans="1:6">
      <c r="C13" t="s">
        <v>154</v>
      </c>
      <c r="D13" t="s">
        <v>159</v>
      </c>
      <c r="E13" t="s">
        <v>163</v>
      </c>
      <c r="F13" t="s">
        <v>166</v>
      </c>
    </row>
    <row r="14" spans="1:6">
      <c r="C14" t="s">
        <v>155</v>
      </c>
      <c r="D14" t="s">
        <v>160</v>
      </c>
      <c r="E14" t="s">
        <v>164</v>
      </c>
      <c r="F14" t="s">
        <v>167</v>
      </c>
    </row>
    <row r="15" spans="1:6">
      <c r="C15" t="s">
        <v>156</v>
      </c>
      <c r="D15" t="s">
        <v>161</v>
      </c>
      <c r="E15" t="s">
        <v>165</v>
      </c>
      <c r="F15" t="s">
        <v>168</v>
      </c>
    </row>
  </sheetData>
  <mergeCells count="3">
    <mergeCell ref="A1:B1"/>
    <mergeCell ref="A3:B3"/>
    <mergeCell ref="A10: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DAA7-CAAB-4145-A204-2395D99BDB4A}">
  <dimension ref="A1:U13"/>
  <sheetViews>
    <sheetView workbookViewId="0">
      <selection activeCell="G17" sqref="G17"/>
    </sheetView>
  </sheetViews>
  <sheetFormatPr defaultRowHeight="14.4"/>
  <sheetData>
    <row r="1" spans="1:21" ht="15" thickBot="1">
      <c r="A1" s="52" t="s">
        <v>169</v>
      </c>
      <c r="B1" s="52"/>
      <c r="C1" s="52"/>
      <c r="D1" s="52"/>
    </row>
    <row r="3" spans="1:21" ht="15" thickBot="1">
      <c r="A3" s="45" t="s">
        <v>170</v>
      </c>
      <c r="B3" s="43" t="s">
        <v>171</v>
      </c>
      <c r="C3" s="43" t="s">
        <v>172</v>
      </c>
      <c r="D3" s="43" t="s">
        <v>173</v>
      </c>
      <c r="E3" s="43" t="s">
        <v>174</v>
      </c>
      <c r="F3" s="43" t="s">
        <v>175</v>
      </c>
      <c r="G3" s="43" t="s">
        <v>176</v>
      </c>
      <c r="H3" s="43" t="s">
        <v>177</v>
      </c>
      <c r="I3" s="43" t="s">
        <v>178</v>
      </c>
      <c r="J3" s="43" t="s">
        <v>179</v>
      </c>
      <c r="K3" s="43" t="s">
        <v>180</v>
      </c>
      <c r="L3" s="43" t="s">
        <v>181</v>
      </c>
      <c r="M3" s="43" t="s">
        <v>182</v>
      </c>
      <c r="N3" s="43" t="s">
        <v>183</v>
      </c>
      <c r="O3" s="43" t="s">
        <v>184</v>
      </c>
      <c r="P3" s="43" t="s">
        <v>185</v>
      </c>
      <c r="Q3" s="43" t="s">
        <v>186</v>
      </c>
      <c r="R3" s="43" t="s">
        <v>187</v>
      </c>
      <c r="S3" s="43" t="s">
        <v>188</v>
      </c>
      <c r="T3" s="43" t="s">
        <v>189</v>
      </c>
      <c r="U3" s="43" t="s">
        <v>190</v>
      </c>
    </row>
    <row r="4" spans="1:21">
      <c r="A4" s="46">
        <v>1</v>
      </c>
      <c r="B4" s="47" t="s">
        <v>191</v>
      </c>
      <c r="C4" s="2"/>
      <c r="D4" s="2"/>
      <c r="E4" s="2"/>
      <c r="F4" s="2"/>
      <c r="G4" s="2"/>
      <c r="H4" s="2"/>
      <c r="I4" s="2"/>
      <c r="J4" s="2"/>
      <c r="K4" s="2"/>
      <c r="L4" s="47" t="s">
        <v>192</v>
      </c>
      <c r="M4" s="2"/>
      <c r="N4" s="2"/>
      <c r="O4" s="2"/>
      <c r="P4" s="2"/>
      <c r="Q4" s="2"/>
      <c r="R4" s="2"/>
      <c r="S4" s="2"/>
      <c r="T4" s="2"/>
      <c r="U4" s="2"/>
    </row>
    <row r="5" spans="1:21">
      <c r="A5" s="46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7" t="s">
        <v>193</v>
      </c>
      <c r="Q5" s="2"/>
      <c r="R5" s="2"/>
      <c r="S5" s="2"/>
      <c r="T5" s="2"/>
      <c r="U5" s="47" t="s">
        <v>194</v>
      </c>
    </row>
    <row r="6" spans="1:21">
      <c r="A6" s="46">
        <v>3</v>
      </c>
      <c r="B6" s="2"/>
      <c r="C6" s="2"/>
      <c r="D6" s="2"/>
      <c r="E6" s="2"/>
      <c r="F6" s="47" t="s">
        <v>195</v>
      </c>
      <c r="G6" s="2"/>
      <c r="H6" s="2"/>
      <c r="I6" s="2"/>
      <c r="J6" s="47" t="s">
        <v>196</v>
      </c>
      <c r="K6" s="2"/>
      <c r="L6" s="2"/>
      <c r="M6" s="2"/>
      <c r="N6" s="2"/>
      <c r="O6" s="2"/>
      <c r="P6" s="2"/>
      <c r="Q6" s="2"/>
      <c r="R6" s="2"/>
      <c r="S6" s="47" t="s">
        <v>197</v>
      </c>
      <c r="T6" s="2"/>
      <c r="U6" s="2"/>
    </row>
    <row r="7" spans="1:21">
      <c r="A7" s="46">
        <v>4</v>
      </c>
      <c r="B7" s="2"/>
      <c r="C7" s="2"/>
      <c r="D7" s="2"/>
      <c r="E7" s="2"/>
      <c r="F7" s="2"/>
      <c r="G7" s="2"/>
      <c r="H7" s="47" t="s">
        <v>198</v>
      </c>
      <c r="I7" s="2"/>
      <c r="J7" s="2"/>
      <c r="K7" s="2"/>
      <c r="L7" s="47" t="s">
        <v>199</v>
      </c>
      <c r="M7" s="2"/>
      <c r="N7" s="2"/>
      <c r="O7" s="2"/>
      <c r="P7" s="2"/>
      <c r="Q7" s="47" t="s">
        <v>200</v>
      </c>
      <c r="R7" s="2"/>
      <c r="S7" s="2"/>
      <c r="T7" s="2"/>
      <c r="U7" s="2"/>
    </row>
    <row r="8" spans="1:21">
      <c r="A8" s="46">
        <v>5</v>
      </c>
      <c r="B8" s="2"/>
      <c r="C8" s="47" t="s">
        <v>201</v>
      </c>
      <c r="D8" s="2"/>
      <c r="E8" s="2"/>
      <c r="F8" s="2"/>
      <c r="G8" s="2"/>
      <c r="H8" s="2"/>
      <c r="I8" s="2"/>
      <c r="J8" s="2"/>
      <c r="K8" s="2"/>
      <c r="L8" s="2"/>
      <c r="M8" s="2"/>
      <c r="N8" s="47" t="s">
        <v>202</v>
      </c>
      <c r="O8" s="2"/>
      <c r="P8" s="2"/>
      <c r="Q8" s="2"/>
      <c r="R8" s="47" t="s">
        <v>203</v>
      </c>
      <c r="S8" s="2"/>
      <c r="T8" s="2"/>
      <c r="U8" s="2"/>
    </row>
    <row r="9" spans="1:21">
      <c r="A9" s="46">
        <v>6</v>
      </c>
      <c r="B9" s="2"/>
      <c r="C9" s="2"/>
      <c r="D9" s="47" t="s">
        <v>204</v>
      </c>
      <c r="E9" s="2"/>
      <c r="F9" s="2"/>
      <c r="G9" s="47" t="s">
        <v>205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6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6">
        <v>8</v>
      </c>
      <c r="B11" s="2"/>
      <c r="C11" s="2"/>
      <c r="D11" s="2"/>
      <c r="E11" s="2"/>
      <c r="F11" s="2"/>
      <c r="G11" s="2"/>
      <c r="H11" s="2"/>
      <c r="I11" s="2"/>
      <c r="J11" s="47" t="s">
        <v>206</v>
      </c>
      <c r="K11" s="2"/>
      <c r="L11" s="47" t="s">
        <v>207</v>
      </c>
      <c r="M11" s="2"/>
      <c r="N11" s="2"/>
      <c r="O11" s="2"/>
      <c r="P11" s="2"/>
      <c r="Q11" s="47" t="s">
        <v>208</v>
      </c>
      <c r="R11" s="2"/>
      <c r="S11" s="2"/>
      <c r="T11" s="2"/>
      <c r="U11" s="47" t="s">
        <v>209</v>
      </c>
    </row>
    <row r="12" spans="1:21">
      <c r="A12" s="46">
        <v>9</v>
      </c>
      <c r="B12" s="47" t="s">
        <v>210</v>
      </c>
      <c r="C12" s="2"/>
      <c r="D12" s="2"/>
      <c r="E12" s="2"/>
      <c r="F12" s="2"/>
      <c r="G12" s="2"/>
      <c r="H12" s="47" t="s">
        <v>211</v>
      </c>
      <c r="I12" s="2"/>
      <c r="J12" s="2"/>
      <c r="K12" s="2"/>
      <c r="L12" s="2"/>
      <c r="M12" s="2"/>
      <c r="N12" s="47" t="s">
        <v>212</v>
      </c>
      <c r="O12" s="2"/>
      <c r="P12" s="2"/>
      <c r="Q12" s="2"/>
      <c r="R12" s="2"/>
      <c r="S12" s="2"/>
      <c r="T12" s="2"/>
      <c r="U12" s="2"/>
    </row>
    <row r="13" spans="1:21">
      <c r="A13" s="46">
        <v>10</v>
      </c>
      <c r="B13" s="2"/>
      <c r="C13" s="2"/>
      <c r="D13" s="2"/>
      <c r="E13" s="47" t="s">
        <v>213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sheetProtection sheet="1" objects="1" scenarios="1"/>
  <mergeCells count="1">
    <mergeCell ref="A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3BDE-AAC5-49E8-BABD-DB58712F0EA5}">
  <dimension ref="A1:AA42"/>
  <sheetViews>
    <sheetView topLeftCell="A21" workbookViewId="0">
      <selection activeCell="G40" sqref="G40"/>
    </sheetView>
  </sheetViews>
  <sheetFormatPr defaultRowHeight="14.4"/>
  <cols>
    <col min="1" max="1" width="9.109375" bestFit="1" customWidth="1"/>
    <col min="2" max="3" width="10.44140625" bestFit="1" customWidth="1"/>
    <col min="4" max="4" width="12.6640625" bestFit="1" customWidth="1"/>
    <col min="5" max="5" width="10.5546875" bestFit="1" customWidth="1"/>
    <col min="6" max="6" width="10.33203125" bestFit="1" customWidth="1"/>
    <col min="7" max="7" width="10.21875" bestFit="1" customWidth="1"/>
    <col min="8" max="8" width="10.5546875" bestFit="1" customWidth="1"/>
    <col min="9" max="9" width="14.109375" bestFit="1" customWidth="1"/>
    <col min="10" max="10" width="9.88671875" bestFit="1" customWidth="1"/>
    <col min="11" max="11" width="10" bestFit="1" customWidth="1"/>
    <col min="12" max="12" width="10.33203125" bestFit="1" customWidth="1"/>
    <col min="13" max="13" width="10.21875" bestFit="1" customWidth="1"/>
    <col min="14" max="14" width="11" bestFit="1" customWidth="1"/>
    <col min="15" max="16" width="10.6640625" bestFit="1" customWidth="1"/>
    <col min="17" max="17" width="10.33203125" bestFit="1" customWidth="1"/>
    <col min="18" max="18" width="10.6640625" bestFit="1" customWidth="1"/>
    <col min="19" max="19" width="10.44140625" bestFit="1" customWidth="1"/>
    <col min="20" max="20" width="10.21875" bestFit="1" customWidth="1"/>
    <col min="21" max="21" width="10.33203125" bestFit="1" customWidth="1"/>
    <col min="22" max="22" width="10.6640625" bestFit="1" customWidth="1"/>
    <col min="23" max="23" width="10.44140625" bestFit="1" customWidth="1"/>
    <col min="24" max="24" width="11.109375" bestFit="1" customWidth="1"/>
    <col min="25" max="26" width="10.33203125" bestFit="1" customWidth="1"/>
    <col min="27" max="27" width="10.21875" bestFit="1" customWidth="1"/>
  </cols>
  <sheetData>
    <row r="1" spans="1:10" ht="17.399999999999999">
      <c r="A1" s="58" t="s">
        <v>214</v>
      </c>
      <c r="B1" s="58"/>
      <c r="C1" s="58"/>
      <c r="D1" s="48"/>
      <c r="E1" s="48"/>
      <c r="F1" s="48"/>
      <c r="G1" s="48"/>
      <c r="H1" s="48"/>
    </row>
    <row r="3" spans="1:10" ht="28.8">
      <c r="A3" s="51" t="s">
        <v>215</v>
      </c>
      <c r="B3" s="51" t="s">
        <v>216</v>
      </c>
      <c r="C3" s="51" t="s">
        <v>36</v>
      </c>
      <c r="D3" s="51" t="s">
        <v>217</v>
      </c>
      <c r="E3" s="51" t="s">
        <v>218</v>
      </c>
      <c r="I3" s="57" t="s">
        <v>219</v>
      </c>
      <c r="J3" s="57"/>
    </row>
    <row r="4" spans="1:10">
      <c r="A4" s="9" t="s">
        <v>220</v>
      </c>
      <c r="B4" s="9">
        <v>5</v>
      </c>
      <c r="C4" s="9">
        <v>200</v>
      </c>
      <c r="D4" s="50">
        <v>40</v>
      </c>
      <c r="E4" s="50" t="s">
        <v>221</v>
      </c>
      <c r="I4" s="49" t="s">
        <v>222</v>
      </c>
      <c r="J4" s="49" t="s">
        <v>244</v>
      </c>
    </row>
    <row r="5" spans="1:10">
      <c r="A5" s="9" t="s">
        <v>223</v>
      </c>
      <c r="B5" s="9">
        <v>6</v>
      </c>
      <c r="C5" s="9">
        <v>300</v>
      </c>
      <c r="D5" s="50">
        <v>50</v>
      </c>
      <c r="E5" s="50" t="s">
        <v>224</v>
      </c>
      <c r="I5" s="9" t="s">
        <v>225</v>
      </c>
      <c r="J5" s="9">
        <f>VLOOKUP(J4,A4:E29,4,FALSE)</f>
        <v>32</v>
      </c>
    </row>
    <row r="6" spans="1:10">
      <c r="A6" s="9" t="s">
        <v>226</v>
      </c>
      <c r="B6" s="9">
        <v>1</v>
      </c>
      <c r="C6" s="9">
        <v>50</v>
      </c>
      <c r="D6" s="50">
        <v>50</v>
      </c>
      <c r="E6" s="50" t="s">
        <v>227</v>
      </c>
      <c r="I6" s="9" t="s">
        <v>228</v>
      </c>
      <c r="J6" s="9" t="str">
        <f>VLOOKUP(J4,A4:E29,5,FALSE)</f>
        <v>Customer K</v>
      </c>
    </row>
    <row r="7" spans="1:10">
      <c r="A7" s="9" t="s">
        <v>229</v>
      </c>
      <c r="B7" s="9">
        <v>9</v>
      </c>
      <c r="C7" s="9">
        <v>350</v>
      </c>
      <c r="D7" s="50">
        <v>38.888888888888886</v>
      </c>
      <c r="E7" s="50" t="s">
        <v>230</v>
      </c>
      <c r="I7" s="9" t="s">
        <v>233</v>
      </c>
      <c r="J7" s="9">
        <f>VLOOKUP(J4,A4:E29,4,FALSE) * VLOOKUP(J4,A4:E29,2,FALSE)</f>
        <v>320</v>
      </c>
    </row>
    <row r="8" spans="1:10">
      <c r="A8" s="9" t="s">
        <v>231</v>
      </c>
      <c r="B8" s="9">
        <v>2</v>
      </c>
      <c r="C8" s="9">
        <v>90</v>
      </c>
      <c r="D8" s="50">
        <v>45</v>
      </c>
      <c r="E8" s="50" t="s">
        <v>232</v>
      </c>
      <c r="I8" s="9" t="s">
        <v>216</v>
      </c>
      <c r="J8" s="9">
        <f>VLOOKUP(J4,A4:E29,2,FALSE)</f>
        <v>10</v>
      </c>
    </row>
    <row r="9" spans="1:10">
      <c r="A9" s="9" t="s">
        <v>234</v>
      </c>
      <c r="B9" s="9">
        <v>3</v>
      </c>
      <c r="C9" s="9">
        <v>200</v>
      </c>
      <c r="D9" s="50">
        <v>66.666666666666671</v>
      </c>
      <c r="E9" s="50" t="s">
        <v>235</v>
      </c>
      <c r="I9" s="9" t="s">
        <v>36</v>
      </c>
      <c r="J9" s="9">
        <f>VLOOKUP(J4,A4:E29,3,FALSE)</f>
        <v>320</v>
      </c>
    </row>
    <row r="10" spans="1:10">
      <c r="A10" s="9" t="s">
        <v>236</v>
      </c>
      <c r="B10" s="9">
        <v>4</v>
      </c>
      <c r="C10" s="9">
        <v>350</v>
      </c>
      <c r="D10" s="50">
        <v>87.5</v>
      </c>
      <c r="E10" s="50" t="s">
        <v>237</v>
      </c>
    </row>
    <row r="11" spans="1:10">
      <c r="A11" s="9" t="s">
        <v>238</v>
      </c>
      <c r="B11" s="9">
        <v>9</v>
      </c>
      <c r="C11" s="9">
        <v>333</v>
      </c>
      <c r="D11" s="9">
        <v>37</v>
      </c>
      <c r="E11" s="50" t="s">
        <v>239</v>
      </c>
    </row>
    <row r="12" spans="1:10">
      <c r="A12" s="9" t="s">
        <v>240</v>
      </c>
      <c r="B12" s="9">
        <v>10</v>
      </c>
      <c r="C12" s="9">
        <v>410</v>
      </c>
      <c r="D12" s="9">
        <v>41</v>
      </c>
      <c r="E12" s="50" t="s">
        <v>241</v>
      </c>
    </row>
    <row r="13" spans="1:10">
      <c r="A13" s="9" t="s">
        <v>242</v>
      </c>
      <c r="B13" s="9">
        <v>7</v>
      </c>
      <c r="C13" s="9">
        <v>280</v>
      </c>
      <c r="D13" s="9">
        <v>40</v>
      </c>
      <c r="E13" s="50" t="s">
        <v>243</v>
      </c>
    </row>
    <row r="14" spans="1:10">
      <c r="A14" s="9" t="s">
        <v>244</v>
      </c>
      <c r="B14" s="9">
        <v>10</v>
      </c>
      <c r="C14" s="9">
        <v>320</v>
      </c>
      <c r="D14" s="9">
        <v>32</v>
      </c>
      <c r="E14" s="50" t="s">
        <v>245</v>
      </c>
    </row>
    <row r="15" spans="1:10">
      <c r="A15" s="9" t="s">
        <v>246</v>
      </c>
      <c r="B15" s="9">
        <v>8</v>
      </c>
      <c r="C15" s="9">
        <v>272</v>
      </c>
      <c r="D15" s="9">
        <v>34</v>
      </c>
      <c r="E15" s="50" t="s">
        <v>247</v>
      </c>
    </row>
    <row r="16" spans="1:10">
      <c r="A16" s="9" t="s">
        <v>248</v>
      </c>
      <c r="B16" s="9">
        <v>10</v>
      </c>
      <c r="C16" s="9">
        <v>300</v>
      </c>
      <c r="D16" s="9">
        <v>30</v>
      </c>
      <c r="E16" s="50" t="s">
        <v>249</v>
      </c>
    </row>
    <row r="17" spans="1:27">
      <c r="A17" s="9" t="s">
        <v>250</v>
      </c>
      <c r="B17" s="9">
        <v>4</v>
      </c>
      <c r="C17" s="9">
        <v>168</v>
      </c>
      <c r="D17" s="9">
        <v>42</v>
      </c>
      <c r="E17" s="50" t="s">
        <v>251</v>
      </c>
    </row>
    <row r="18" spans="1:27">
      <c r="A18" s="9" t="s">
        <v>252</v>
      </c>
      <c r="B18" s="9">
        <v>9</v>
      </c>
      <c r="C18" s="9">
        <v>279</v>
      </c>
      <c r="D18" s="9">
        <v>31</v>
      </c>
      <c r="E18" s="50" t="s">
        <v>253</v>
      </c>
    </row>
    <row r="19" spans="1:27">
      <c r="A19" s="9" t="s">
        <v>254</v>
      </c>
      <c r="B19" s="9">
        <v>8</v>
      </c>
      <c r="C19" s="9">
        <v>320</v>
      </c>
      <c r="D19" s="9">
        <v>40</v>
      </c>
      <c r="E19" s="50" t="s">
        <v>255</v>
      </c>
    </row>
    <row r="20" spans="1:27">
      <c r="A20" s="9" t="s">
        <v>256</v>
      </c>
      <c r="B20" s="9">
        <v>3</v>
      </c>
      <c r="C20" s="9">
        <v>144</v>
      </c>
      <c r="D20" s="9">
        <v>48</v>
      </c>
      <c r="E20" s="50" t="s">
        <v>257</v>
      </c>
    </row>
    <row r="21" spans="1:27">
      <c r="A21" s="9" t="s">
        <v>258</v>
      </c>
      <c r="B21" s="9">
        <v>10</v>
      </c>
      <c r="C21" s="9">
        <v>380</v>
      </c>
      <c r="D21" s="9">
        <v>38</v>
      </c>
      <c r="E21" s="50" t="s">
        <v>259</v>
      </c>
    </row>
    <row r="22" spans="1:27">
      <c r="A22" s="9" t="s">
        <v>260</v>
      </c>
      <c r="B22" s="9">
        <v>4</v>
      </c>
      <c r="C22" s="9">
        <v>192</v>
      </c>
      <c r="D22" s="9">
        <v>48</v>
      </c>
      <c r="E22" s="50" t="s">
        <v>261</v>
      </c>
    </row>
    <row r="23" spans="1:27">
      <c r="A23" s="9" t="s">
        <v>262</v>
      </c>
      <c r="B23" s="9">
        <v>4</v>
      </c>
      <c r="C23" s="9">
        <v>160</v>
      </c>
      <c r="D23" s="9">
        <v>40</v>
      </c>
      <c r="E23" s="50" t="s">
        <v>263</v>
      </c>
    </row>
    <row r="24" spans="1:27">
      <c r="A24" s="9" t="s">
        <v>264</v>
      </c>
      <c r="B24" s="9">
        <v>5</v>
      </c>
      <c r="C24" s="9">
        <v>155</v>
      </c>
      <c r="D24" s="9">
        <v>31</v>
      </c>
      <c r="E24" s="50" t="s">
        <v>265</v>
      </c>
    </row>
    <row r="25" spans="1:27">
      <c r="A25" s="9" t="s">
        <v>266</v>
      </c>
      <c r="B25" s="9">
        <v>8</v>
      </c>
      <c r="C25" s="9">
        <v>352</v>
      </c>
      <c r="D25" s="9">
        <v>44</v>
      </c>
      <c r="E25" s="50" t="s">
        <v>267</v>
      </c>
    </row>
    <row r="26" spans="1:27">
      <c r="A26" s="9" t="s">
        <v>268</v>
      </c>
      <c r="B26" s="9">
        <v>8</v>
      </c>
      <c r="C26" s="9">
        <v>400</v>
      </c>
      <c r="D26" s="9">
        <v>50</v>
      </c>
      <c r="E26" s="50" t="s">
        <v>269</v>
      </c>
    </row>
    <row r="27" spans="1:27">
      <c r="A27" s="9" t="s">
        <v>270</v>
      </c>
      <c r="B27" s="9">
        <v>8</v>
      </c>
      <c r="C27" s="9">
        <v>280</v>
      </c>
      <c r="D27" s="9">
        <v>35</v>
      </c>
      <c r="E27" s="50" t="s">
        <v>271</v>
      </c>
    </row>
    <row r="28" spans="1:27">
      <c r="A28" s="9" t="s">
        <v>272</v>
      </c>
      <c r="B28" s="9">
        <v>10</v>
      </c>
      <c r="C28" s="9">
        <v>350</v>
      </c>
      <c r="D28" s="9">
        <v>35</v>
      </c>
      <c r="E28" s="50" t="s">
        <v>273</v>
      </c>
    </row>
    <row r="29" spans="1:27">
      <c r="A29" s="9" t="s">
        <v>274</v>
      </c>
      <c r="B29" s="9">
        <v>3</v>
      </c>
      <c r="C29" s="9">
        <v>102</v>
      </c>
      <c r="D29" s="9">
        <v>34</v>
      </c>
      <c r="E29" s="50" t="s">
        <v>275</v>
      </c>
    </row>
    <row r="32" spans="1:27" ht="28.8">
      <c r="A32" s="51" t="s">
        <v>215</v>
      </c>
      <c r="B32" s="9" t="s">
        <v>220</v>
      </c>
      <c r="C32" s="9" t="s">
        <v>223</v>
      </c>
      <c r="D32" s="9" t="s">
        <v>226</v>
      </c>
      <c r="E32" s="9" t="s">
        <v>229</v>
      </c>
      <c r="F32" s="9" t="s">
        <v>231</v>
      </c>
      <c r="G32" s="9" t="s">
        <v>234</v>
      </c>
      <c r="H32" s="9" t="s">
        <v>236</v>
      </c>
      <c r="I32" s="9" t="s">
        <v>238</v>
      </c>
      <c r="J32" s="9" t="s">
        <v>240</v>
      </c>
      <c r="K32" s="9" t="s">
        <v>242</v>
      </c>
      <c r="L32" s="9" t="s">
        <v>244</v>
      </c>
      <c r="M32" s="9" t="s">
        <v>246</v>
      </c>
      <c r="N32" s="9" t="s">
        <v>248</v>
      </c>
      <c r="O32" s="9" t="s">
        <v>250</v>
      </c>
      <c r="P32" s="9" t="s">
        <v>252</v>
      </c>
      <c r="Q32" s="9" t="s">
        <v>254</v>
      </c>
      <c r="R32" s="9" t="s">
        <v>256</v>
      </c>
      <c r="S32" s="9" t="s">
        <v>258</v>
      </c>
      <c r="T32" s="9" t="s">
        <v>260</v>
      </c>
      <c r="U32" s="9" t="s">
        <v>262</v>
      </c>
      <c r="V32" s="9" t="s">
        <v>264</v>
      </c>
      <c r="W32" s="9" t="s">
        <v>266</v>
      </c>
      <c r="X32" s="9" t="s">
        <v>268</v>
      </c>
      <c r="Y32" s="9" t="s">
        <v>270</v>
      </c>
      <c r="Z32" s="9" t="s">
        <v>272</v>
      </c>
      <c r="AA32" s="9" t="s">
        <v>274</v>
      </c>
    </row>
    <row r="33" spans="1:27">
      <c r="A33" s="51" t="s">
        <v>216</v>
      </c>
      <c r="B33" s="9">
        <v>5</v>
      </c>
      <c r="C33" s="9">
        <v>6</v>
      </c>
      <c r="D33" s="9">
        <v>1</v>
      </c>
      <c r="E33" s="9">
        <v>9</v>
      </c>
      <c r="F33" s="9">
        <v>2</v>
      </c>
      <c r="G33" s="9">
        <v>3</v>
      </c>
      <c r="H33" s="9">
        <v>4</v>
      </c>
      <c r="I33" s="9">
        <v>9</v>
      </c>
      <c r="J33" s="9">
        <v>10</v>
      </c>
      <c r="K33" s="9">
        <v>7</v>
      </c>
      <c r="L33" s="9">
        <v>10</v>
      </c>
      <c r="M33" s="9">
        <v>8</v>
      </c>
      <c r="N33" s="9">
        <v>10</v>
      </c>
      <c r="O33" s="9">
        <v>4</v>
      </c>
      <c r="P33" s="9">
        <v>9</v>
      </c>
      <c r="Q33" s="9">
        <v>8</v>
      </c>
      <c r="R33" s="9">
        <v>3</v>
      </c>
      <c r="S33" s="9">
        <v>10</v>
      </c>
      <c r="T33" s="9">
        <v>4</v>
      </c>
      <c r="U33" s="9">
        <v>4</v>
      </c>
      <c r="V33" s="9">
        <v>5</v>
      </c>
      <c r="W33" s="9">
        <v>8</v>
      </c>
      <c r="X33" s="9">
        <v>8</v>
      </c>
      <c r="Y33" s="9">
        <v>8</v>
      </c>
      <c r="Z33" s="9">
        <v>10</v>
      </c>
      <c r="AA33" s="9">
        <v>3</v>
      </c>
    </row>
    <row r="34" spans="1:27">
      <c r="A34" s="51" t="s">
        <v>36</v>
      </c>
      <c r="B34" s="9">
        <v>200</v>
      </c>
      <c r="C34" s="9">
        <v>300</v>
      </c>
      <c r="D34" s="9">
        <v>50</v>
      </c>
      <c r="E34" s="9">
        <v>350</v>
      </c>
      <c r="F34" s="9">
        <v>90</v>
      </c>
      <c r="G34" s="9">
        <v>200</v>
      </c>
      <c r="H34" s="9">
        <v>350</v>
      </c>
      <c r="I34" s="9">
        <v>333</v>
      </c>
      <c r="J34" s="9">
        <v>410</v>
      </c>
      <c r="K34" s="9">
        <v>280</v>
      </c>
      <c r="L34" s="9">
        <v>320</v>
      </c>
      <c r="M34" s="9">
        <v>272</v>
      </c>
      <c r="N34" s="9">
        <v>300</v>
      </c>
      <c r="O34" s="9">
        <v>168</v>
      </c>
      <c r="P34" s="9">
        <v>279</v>
      </c>
      <c r="Q34" s="9">
        <v>320</v>
      </c>
      <c r="R34" s="9">
        <v>144</v>
      </c>
      <c r="S34" s="9">
        <v>380</v>
      </c>
      <c r="T34" s="9">
        <v>192</v>
      </c>
      <c r="U34" s="9">
        <v>160</v>
      </c>
      <c r="V34" s="9">
        <v>155</v>
      </c>
      <c r="W34" s="9">
        <v>352</v>
      </c>
      <c r="X34" s="9">
        <v>400</v>
      </c>
      <c r="Y34" s="9">
        <v>280</v>
      </c>
      <c r="Z34" s="9">
        <v>350</v>
      </c>
      <c r="AA34" s="9">
        <v>102</v>
      </c>
    </row>
    <row r="35" spans="1:27">
      <c r="A35" s="51" t="s">
        <v>217</v>
      </c>
      <c r="B35" s="50">
        <v>40</v>
      </c>
      <c r="C35" s="50">
        <v>50</v>
      </c>
      <c r="D35" s="50">
        <v>50</v>
      </c>
      <c r="E35" s="50">
        <v>38.888888888888886</v>
      </c>
      <c r="F35" s="50">
        <v>45</v>
      </c>
      <c r="G35" s="50">
        <v>66.666666666666671</v>
      </c>
      <c r="H35" s="50">
        <v>87.5</v>
      </c>
      <c r="I35" s="9">
        <v>37</v>
      </c>
      <c r="J35" s="9">
        <v>41</v>
      </c>
      <c r="K35" s="9">
        <v>40</v>
      </c>
      <c r="L35" s="9">
        <v>32</v>
      </c>
      <c r="M35" s="9">
        <v>34</v>
      </c>
      <c r="N35" s="9">
        <v>30</v>
      </c>
      <c r="O35" s="9">
        <v>42</v>
      </c>
      <c r="P35" s="9">
        <v>31</v>
      </c>
      <c r="Q35" s="9">
        <v>40</v>
      </c>
      <c r="R35" s="9">
        <v>48</v>
      </c>
      <c r="S35" s="9">
        <v>38</v>
      </c>
      <c r="T35" s="9">
        <v>48</v>
      </c>
      <c r="U35" s="9">
        <v>40</v>
      </c>
      <c r="V35" s="9">
        <v>31</v>
      </c>
      <c r="W35" s="9">
        <v>44</v>
      </c>
      <c r="X35" s="9">
        <v>50</v>
      </c>
      <c r="Y35" s="9">
        <v>35</v>
      </c>
      <c r="Z35" s="9">
        <v>35</v>
      </c>
      <c r="AA35" s="9">
        <v>34</v>
      </c>
    </row>
    <row r="36" spans="1:27">
      <c r="A36" s="51" t="s">
        <v>218</v>
      </c>
      <c r="B36" s="50" t="s">
        <v>221</v>
      </c>
      <c r="C36" s="50" t="s">
        <v>224</v>
      </c>
      <c r="D36" s="50" t="s">
        <v>227</v>
      </c>
      <c r="E36" s="50" t="s">
        <v>230</v>
      </c>
      <c r="F36" s="50" t="s">
        <v>232</v>
      </c>
      <c r="G36" s="50" t="s">
        <v>235</v>
      </c>
      <c r="H36" s="50" t="s">
        <v>237</v>
      </c>
      <c r="I36" s="50" t="s">
        <v>239</v>
      </c>
      <c r="J36" s="50" t="s">
        <v>241</v>
      </c>
      <c r="K36" s="50" t="s">
        <v>243</v>
      </c>
      <c r="L36" s="50" t="s">
        <v>245</v>
      </c>
      <c r="M36" s="50" t="s">
        <v>247</v>
      </c>
      <c r="N36" s="50" t="s">
        <v>249</v>
      </c>
      <c r="O36" s="50" t="s">
        <v>251</v>
      </c>
      <c r="P36" s="50" t="s">
        <v>253</v>
      </c>
      <c r="Q36" s="50" t="s">
        <v>255</v>
      </c>
      <c r="R36" s="50" t="s">
        <v>257</v>
      </c>
      <c r="S36" s="50" t="s">
        <v>259</v>
      </c>
      <c r="T36" s="50" t="s">
        <v>261</v>
      </c>
      <c r="U36" s="50" t="s">
        <v>263</v>
      </c>
      <c r="V36" s="50" t="s">
        <v>265</v>
      </c>
      <c r="W36" s="50" t="s">
        <v>267</v>
      </c>
      <c r="X36" s="50" t="s">
        <v>269</v>
      </c>
      <c r="Y36" s="50" t="s">
        <v>271</v>
      </c>
      <c r="Z36" s="50" t="s">
        <v>273</v>
      </c>
      <c r="AA36" s="50" t="s">
        <v>275</v>
      </c>
    </row>
    <row r="38" spans="1:27">
      <c r="D38" s="49" t="s">
        <v>222</v>
      </c>
      <c r="E38" s="49" t="s">
        <v>229</v>
      </c>
    </row>
    <row r="39" spans="1:27">
      <c r="D39" s="9" t="s">
        <v>225</v>
      </c>
      <c r="E39" s="50">
        <f>HLOOKUP(E38,B32:AA36,4,FALSE)</f>
        <v>38.888888888888886</v>
      </c>
    </row>
    <row r="40" spans="1:27">
      <c r="D40" s="9" t="s">
        <v>228</v>
      </c>
      <c r="E40" s="9" t="str">
        <f>HLOOKUP(E38,B32:AA36,5,FALSE)</f>
        <v>Customer D</v>
      </c>
    </row>
    <row r="41" spans="1:27">
      <c r="D41" s="9" t="s">
        <v>216</v>
      </c>
      <c r="E41" s="9">
        <f>HLOOKUP(E38,B32:AA36,2,FALSE)</f>
        <v>9</v>
      </c>
    </row>
    <row r="42" spans="1:27">
      <c r="D42" s="9" t="s">
        <v>36</v>
      </c>
      <c r="E42" s="9">
        <f>HLOOKUP(E38,B32:AA36,3,FALSE)</f>
        <v>350</v>
      </c>
    </row>
  </sheetData>
  <mergeCells count="2">
    <mergeCell ref="I3:J3"/>
    <mergeCell ref="A1:C1"/>
  </mergeCells>
  <dataValidations count="2">
    <dataValidation type="list" allowBlank="1" showInputMessage="1" showErrorMessage="1" error="Invalid agent" prompt="Select the Sales Agent" sqref="J4" xr:uid="{300F8BDE-2E3D-4DC4-90E9-0F7C82A57B91}">
      <formula1>$A$4:$A$29</formula1>
    </dataValidation>
    <dataValidation type="list" allowBlank="1" showInputMessage="1" showErrorMessage="1" error="Invalid Sales Agent" prompt="Select Sales Agent" sqref="E38" xr:uid="{EDFBB9E9-5F8C-4B43-B03C-40AB17BB12D4}">
      <formula1>$B$32:$AA$32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F55-CAD1-49F7-A8EB-DD8BF5EC43C9}">
  <dimension ref="B1:I17"/>
  <sheetViews>
    <sheetView tabSelected="1" topLeftCell="B1" zoomScaleNormal="100" workbookViewId="0">
      <selection activeCell="K17" sqref="K17"/>
    </sheetView>
  </sheetViews>
  <sheetFormatPr defaultRowHeight="14.4"/>
  <cols>
    <col min="5" max="5" width="14.21875" bestFit="1" customWidth="1"/>
    <col min="6" max="6" width="11.5546875" bestFit="1" customWidth="1"/>
    <col min="7" max="7" width="7.44140625" bestFit="1" customWidth="1"/>
    <col min="9" max="9" width="11.5546875" bestFit="1" customWidth="1"/>
  </cols>
  <sheetData>
    <row r="1" spans="2:9" ht="15" thickBot="1">
      <c r="B1" s="52" t="s">
        <v>276</v>
      </c>
      <c r="C1" s="52"/>
      <c r="D1" s="52"/>
    </row>
    <row r="3" spans="2:9" ht="15" thickBot="1">
      <c r="E3" s="62" t="s">
        <v>107</v>
      </c>
      <c r="F3" s="62" t="s">
        <v>277</v>
      </c>
      <c r="G3" s="62" t="s">
        <v>278</v>
      </c>
      <c r="I3" s="62" t="s">
        <v>277</v>
      </c>
    </row>
    <row r="4" spans="2:9">
      <c r="E4" s="60" t="s">
        <v>152</v>
      </c>
      <c r="F4" s="60" t="s">
        <v>286</v>
      </c>
      <c r="G4" s="61">
        <v>60270</v>
      </c>
      <c r="I4" s="60" t="s">
        <v>286</v>
      </c>
    </row>
    <row r="5" spans="2:9">
      <c r="E5" s="9" t="s">
        <v>279</v>
      </c>
      <c r="F5" s="9" t="s">
        <v>287</v>
      </c>
      <c r="G5" s="59">
        <v>39627</v>
      </c>
      <c r="I5" s="9" t="s">
        <v>287</v>
      </c>
    </row>
    <row r="6" spans="2:9">
      <c r="E6" s="9" t="s">
        <v>280</v>
      </c>
      <c r="F6" s="9" t="s">
        <v>286</v>
      </c>
      <c r="G6" s="59">
        <v>29727</v>
      </c>
      <c r="I6" s="9" t="s">
        <v>288</v>
      </c>
    </row>
    <row r="7" spans="2:9">
      <c r="E7" s="9" t="s">
        <v>281</v>
      </c>
      <c r="F7" s="9" t="s">
        <v>287</v>
      </c>
      <c r="G7" s="59">
        <v>93668</v>
      </c>
    </row>
    <row r="8" spans="2:9">
      <c r="E8" s="9" t="s">
        <v>282</v>
      </c>
      <c r="F8" s="9" t="s">
        <v>286</v>
      </c>
      <c r="G8" s="59">
        <v>134000</v>
      </c>
    </row>
    <row r="9" spans="2:9">
      <c r="E9" s="9" t="s">
        <v>283</v>
      </c>
      <c r="F9" s="9" t="s">
        <v>287</v>
      </c>
      <c r="G9" s="59">
        <v>34808</v>
      </c>
    </row>
    <row r="10" spans="2:9">
      <c r="E10" s="9" t="s">
        <v>284</v>
      </c>
      <c r="F10" s="9" t="s">
        <v>287</v>
      </c>
      <c r="G10" s="59">
        <v>134468</v>
      </c>
    </row>
    <row r="11" spans="2:9">
      <c r="E11" s="9" t="s">
        <v>285</v>
      </c>
      <c r="F11" s="9" t="s">
        <v>288</v>
      </c>
      <c r="G11" s="59">
        <v>45000</v>
      </c>
    </row>
    <row r="12" spans="2:9">
      <c r="G12" s="32">
        <f>SUM(G4:G11)</f>
        <v>571568</v>
      </c>
      <c r="H12" t="s">
        <v>289</v>
      </c>
    </row>
    <row r="13" spans="2:9">
      <c r="G13" s="32">
        <f>AVERAGE(G4:G11)</f>
        <v>71446</v>
      </c>
      <c r="H13" t="s">
        <v>290</v>
      </c>
    </row>
    <row r="14" spans="2:9">
      <c r="E14">
        <f>COUNTA(E4:E11)</f>
        <v>8</v>
      </c>
      <c r="F14">
        <f>ROWS(I4:I6)</f>
        <v>3</v>
      </c>
      <c r="G14">
        <f>COUNT(G4:G11)</f>
        <v>8</v>
      </c>
      <c r="H14" t="s">
        <v>291</v>
      </c>
    </row>
    <row r="15" spans="2:9">
      <c r="G15" s="32">
        <f>MIN(G4:G11)</f>
        <v>29727</v>
      </c>
      <c r="H15" t="s">
        <v>292</v>
      </c>
    </row>
    <row r="16" spans="2:9">
      <c r="G16" s="32">
        <f>MAX(G4:G11)</f>
        <v>134468</v>
      </c>
      <c r="H16" t="s">
        <v>293</v>
      </c>
    </row>
    <row r="17" spans="7:8">
      <c r="G17">
        <f>AVERAGEIFS(G4:G11,F4:F11,"Sales")</f>
        <v>75642.75</v>
      </c>
      <c r="H17" t="s">
        <v>294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Day-1</vt:lpstr>
      <vt:lpstr>Day-2</vt:lpstr>
      <vt:lpstr>Day-3</vt:lpstr>
      <vt:lpstr>Day-4</vt:lpstr>
      <vt:lpstr>Day-5</vt:lpstr>
      <vt:lpstr>Day-6</vt:lpstr>
      <vt:lpstr>Day-7</vt:lpstr>
      <vt:lpstr>Day-8</vt:lpstr>
      <vt:lpstr>Day-9</vt:lpstr>
      <vt:lpstr>Day-10</vt:lpstr>
      <vt:lpstr>Day-11</vt:lpstr>
      <vt:lpstr>Day-12</vt:lpstr>
      <vt:lpstr>Day-13</vt:lpstr>
      <vt:lpstr>Day-14</vt:lpstr>
      <vt:lpstr>'Day-14'!Extract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cp:lastPrinted>2024-06-18T05:01:15Z</cp:lastPrinted>
  <dcterms:created xsi:type="dcterms:W3CDTF">2015-06-05T18:17:20Z</dcterms:created>
  <dcterms:modified xsi:type="dcterms:W3CDTF">2024-08-21T17:31:13Z</dcterms:modified>
</cp:coreProperties>
</file>