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iNeuron\Excel\"/>
    </mc:Choice>
  </mc:AlternateContent>
  <xr:revisionPtr revIDLastSave="0" documentId="13_ncr:1_{FAF7D62D-F85B-4893-AECD-5FEE19DE01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4" i="1" l="1"/>
  <c r="F135" i="1"/>
  <c r="F136" i="1"/>
  <c r="F137" i="1"/>
  <c r="F138" i="1"/>
  <c r="F139" i="1"/>
  <c r="F140" i="1"/>
  <c r="F141" i="1"/>
  <c r="F142" i="1"/>
  <c r="F133" i="1"/>
  <c r="I121" i="1"/>
  <c r="I122" i="1"/>
  <c r="I123" i="1"/>
  <c r="I124" i="1"/>
  <c r="I125" i="1"/>
  <c r="I126" i="1"/>
  <c r="I127" i="1"/>
  <c r="I128" i="1"/>
  <c r="I129" i="1"/>
  <c r="H121" i="1"/>
  <c r="H122" i="1"/>
  <c r="H123" i="1"/>
  <c r="H124" i="1"/>
  <c r="H125" i="1"/>
  <c r="H126" i="1"/>
  <c r="H127" i="1"/>
  <c r="H128" i="1"/>
  <c r="H129" i="1"/>
  <c r="H120" i="1"/>
  <c r="I120" i="1"/>
  <c r="F121" i="1"/>
  <c r="F122" i="1"/>
  <c r="F123" i="1"/>
  <c r="F124" i="1"/>
  <c r="F125" i="1"/>
  <c r="F126" i="1"/>
  <c r="F127" i="1"/>
  <c r="F128" i="1"/>
  <c r="F129" i="1"/>
  <c r="F120" i="1"/>
  <c r="E121" i="1"/>
  <c r="E122" i="1"/>
  <c r="E123" i="1"/>
  <c r="E124" i="1"/>
  <c r="E125" i="1"/>
  <c r="E126" i="1"/>
  <c r="E127" i="1"/>
  <c r="E128" i="1"/>
  <c r="E129" i="1"/>
  <c r="E120" i="1"/>
  <c r="G121" i="1"/>
  <c r="G122" i="1"/>
  <c r="G123" i="1"/>
  <c r="G124" i="1"/>
  <c r="G125" i="1"/>
  <c r="G126" i="1"/>
  <c r="G127" i="1"/>
  <c r="G128" i="1"/>
  <c r="G129" i="1"/>
  <c r="G12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02" i="1"/>
  <c r="M65" i="1"/>
  <c r="M66" i="1"/>
  <c r="Q84" i="1"/>
  <c r="Q85" i="1"/>
  <c r="Q86" i="1"/>
  <c r="Q87" i="1"/>
  <c r="Q88" i="1"/>
  <c r="Q89" i="1"/>
  <c r="Q90" i="1"/>
  <c r="Q91" i="1"/>
  <c r="Q92" i="1"/>
  <c r="Q93" i="1"/>
  <c r="Q94" i="1"/>
  <c r="Q83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66" i="1"/>
  <c r="P67" i="1"/>
  <c r="P68" i="1"/>
  <c r="P69" i="1"/>
  <c r="P70" i="1"/>
  <c r="P71" i="1"/>
  <c r="P72" i="1"/>
  <c r="P73" i="1"/>
  <c r="P74" i="1"/>
  <c r="P75" i="1"/>
  <c r="P76" i="1"/>
  <c r="P65" i="1"/>
  <c r="O66" i="1"/>
  <c r="O67" i="1"/>
  <c r="O68" i="1"/>
  <c r="O69" i="1"/>
  <c r="O70" i="1"/>
  <c r="O71" i="1"/>
  <c r="O72" i="1"/>
  <c r="O73" i="1"/>
  <c r="O74" i="1"/>
  <c r="O75" i="1"/>
  <c r="O76" i="1"/>
  <c r="O65" i="1"/>
  <c r="N66" i="1"/>
  <c r="N67" i="1"/>
  <c r="N68" i="1"/>
  <c r="N69" i="1"/>
  <c r="N70" i="1"/>
  <c r="N71" i="1"/>
  <c r="N72" i="1"/>
  <c r="N73" i="1"/>
  <c r="N74" i="1"/>
  <c r="N75" i="1"/>
  <c r="N76" i="1"/>
  <c r="N65" i="1"/>
  <c r="M67" i="1"/>
  <c r="M68" i="1"/>
  <c r="M69" i="1"/>
  <c r="M70" i="1"/>
  <c r="M71" i="1"/>
  <c r="M72" i="1"/>
  <c r="M73" i="1"/>
  <c r="M74" i="1"/>
  <c r="M75" i="1"/>
  <c r="M76" i="1"/>
  <c r="J57" i="1"/>
  <c r="F57" i="1"/>
  <c r="J56" i="1"/>
  <c r="F56" i="1"/>
  <c r="J55" i="1"/>
  <c r="J54" i="1"/>
  <c r="J53" i="1"/>
  <c r="F53" i="1"/>
  <c r="E60" i="1" s="1"/>
  <c r="E49" i="1"/>
  <c r="E48" i="1"/>
  <c r="J46" i="1"/>
  <c r="F46" i="1"/>
  <c r="J45" i="1"/>
  <c r="F45" i="1"/>
  <c r="J44" i="1"/>
  <c r="F44" i="1"/>
  <c r="J43" i="1"/>
  <c r="F43" i="1"/>
  <c r="J42" i="1"/>
  <c r="F42" i="1"/>
  <c r="E38" i="1"/>
  <c r="J35" i="1"/>
  <c r="F35" i="1"/>
  <c r="J34" i="1"/>
  <c r="F34" i="1"/>
  <c r="J33" i="1"/>
  <c r="F33" i="1"/>
  <c r="J32" i="1"/>
  <c r="E37" i="1" s="1"/>
  <c r="F32" i="1"/>
  <c r="J31" i="1"/>
  <c r="F31" i="1"/>
  <c r="E27" i="1"/>
  <c r="J21" i="1"/>
  <c r="J22" i="1"/>
  <c r="E26" i="1" s="1"/>
  <c r="J23" i="1"/>
  <c r="J24" i="1"/>
  <c r="J20" i="1"/>
  <c r="F24" i="1"/>
  <c r="F23" i="1"/>
  <c r="F22" i="1"/>
  <c r="F21" i="1"/>
  <c r="F20" i="1"/>
  <c r="E16" i="1"/>
  <c r="F16" i="1"/>
  <c r="G16" i="1"/>
  <c r="G12" i="1"/>
  <c r="G13" i="1"/>
  <c r="G14" i="1"/>
  <c r="G15" i="1"/>
  <c r="G11" i="1"/>
  <c r="F12" i="1"/>
  <c r="F13" i="1"/>
  <c r="F14" i="1"/>
  <c r="F15" i="1"/>
  <c r="F11" i="1"/>
  <c r="E13" i="1"/>
  <c r="E14" i="1"/>
  <c r="E15" i="1"/>
  <c r="E12" i="1"/>
  <c r="E11" i="1"/>
  <c r="G6" i="1"/>
  <c r="F4" i="1"/>
  <c r="G4" i="1" s="1"/>
  <c r="F5" i="1"/>
  <c r="G5" i="1" s="1"/>
  <c r="F6" i="1"/>
  <c r="F7" i="1"/>
  <c r="G7" i="1" s="1"/>
  <c r="F3" i="1"/>
  <c r="G3" i="1" s="1"/>
  <c r="E59" i="1" l="1"/>
</calcChain>
</file>

<file path=xl/sharedStrings.xml><?xml version="1.0" encoding="utf-8"?>
<sst xmlns="http://schemas.openxmlformats.org/spreadsheetml/2006/main" count="407" uniqueCount="155">
  <si>
    <t>1) Concatenate</t>
  </si>
  <si>
    <t>First Name</t>
  </si>
  <si>
    <t>Last Name</t>
  </si>
  <si>
    <t>Middle Name</t>
  </si>
  <si>
    <t>Full Name</t>
  </si>
  <si>
    <t>Akshay</t>
  </si>
  <si>
    <t xml:space="preserve">Pandurang </t>
  </si>
  <si>
    <t>Paunikar</t>
  </si>
  <si>
    <t>Ankita</t>
  </si>
  <si>
    <t xml:space="preserve">Dattatray </t>
  </si>
  <si>
    <t>Tawale</t>
  </si>
  <si>
    <t>Pushpa</t>
  </si>
  <si>
    <t>Aniket</t>
  </si>
  <si>
    <t>Kautuka</t>
  </si>
  <si>
    <t>Sr No</t>
  </si>
  <si>
    <t>Pandurang</t>
  </si>
  <si>
    <t>2) Len()</t>
  </si>
  <si>
    <t>Length</t>
  </si>
  <si>
    <t>3) Days</t>
  </si>
  <si>
    <t>Start Date</t>
  </si>
  <si>
    <t>End Date</t>
  </si>
  <si>
    <t>Total Days</t>
  </si>
  <si>
    <t>Total Working Days</t>
  </si>
  <si>
    <t>4) Networkdays</t>
  </si>
  <si>
    <t>Total Years</t>
  </si>
  <si>
    <t>Gender</t>
  </si>
  <si>
    <t>Male</t>
  </si>
  <si>
    <t>Female</t>
  </si>
  <si>
    <t>Age</t>
  </si>
  <si>
    <t>DOB</t>
  </si>
  <si>
    <t>Date</t>
  </si>
  <si>
    <t>Female Total Age Today</t>
  </si>
  <si>
    <t>Male Total Age Today</t>
  </si>
  <si>
    <t>5)Sumifs / Sumif</t>
  </si>
  <si>
    <t>Female Average Age Today</t>
  </si>
  <si>
    <t>Male Average Age Today</t>
  </si>
  <si>
    <t>6) Averageifs / Averageif</t>
  </si>
  <si>
    <t>Total Females</t>
  </si>
  <si>
    <t>Total Males</t>
  </si>
  <si>
    <t>7) Countifs / Countif</t>
  </si>
  <si>
    <t>Number of Empty Cells</t>
  </si>
  <si>
    <t>8) Counta / Countblank</t>
  </si>
  <si>
    <t>Number of Non Empty Cells</t>
  </si>
  <si>
    <t>9) Vlookup</t>
  </si>
  <si>
    <t>Counts the number of cells that are not empty / empty</t>
  </si>
  <si>
    <t>It’s a function that tells Excel to look for a specific value in a column (the so-called ‘table array’) to return a value from another column in the same row.</t>
  </si>
  <si>
    <t>Policy Details</t>
  </si>
  <si>
    <t xml:space="preserve">Customer ID </t>
  </si>
  <si>
    <t xml:space="preserve">Policy ID </t>
  </si>
  <si>
    <t>Product ID</t>
  </si>
  <si>
    <t>Premium ($)</t>
  </si>
  <si>
    <t>Customer Details</t>
  </si>
  <si>
    <t>Customer ID</t>
  </si>
  <si>
    <t>Name</t>
  </si>
  <si>
    <t>City</t>
  </si>
  <si>
    <t>Vintage (in Months)</t>
  </si>
  <si>
    <t>Joe</t>
  </si>
  <si>
    <t>Jon</t>
  </si>
  <si>
    <t>Catherine</t>
  </si>
  <si>
    <t>Lucy</t>
  </si>
  <si>
    <t>Alex</t>
  </si>
  <si>
    <t>Andy</t>
  </si>
  <si>
    <t>Natasha</t>
  </si>
  <si>
    <t>Prasad</t>
  </si>
  <si>
    <t>Rita</t>
  </si>
  <si>
    <t>Chris</t>
  </si>
  <si>
    <t>Anthony</t>
  </si>
  <si>
    <t>Mark</t>
  </si>
  <si>
    <t>M</t>
  </si>
  <si>
    <t>F</t>
  </si>
  <si>
    <t xml:space="preserve"> M</t>
  </si>
  <si>
    <t>London</t>
  </si>
  <si>
    <t>Nottingham</t>
  </si>
  <si>
    <t>Birmingham</t>
  </si>
  <si>
    <t>Manchester</t>
  </si>
  <si>
    <t>Edinburgh</t>
  </si>
  <si>
    <t>Oxford</t>
  </si>
  <si>
    <t>Bradford</t>
  </si>
  <si>
    <t>10) Hlookup</t>
  </si>
  <si>
    <t>Product Details</t>
  </si>
  <si>
    <t>Product Type</t>
  </si>
  <si>
    <t>Child Plan</t>
  </si>
  <si>
    <t>Pension</t>
  </si>
  <si>
    <t>Investment</t>
  </si>
  <si>
    <t>Protection</t>
  </si>
  <si>
    <t>11) IF</t>
  </si>
  <si>
    <t>ECODE</t>
  </si>
  <si>
    <t>Department</t>
  </si>
  <si>
    <t>Actual(No. of Hours</t>
  </si>
  <si>
    <t>Target(No. of Hours)</t>
  </si>
  <si>
    <t>Pay per Hour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</si>
  <si>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</si>
  <si>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</si>
  <si>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</si>
  <si>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</si>
  <si>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</si>
  <si>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</si>
  <si>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</si>
  <si>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</si>
  <si>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</si>
  <si>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</si>
  <si>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</si>
  <si>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</si>
  <si>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</si>
  <si>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</si>
  <si>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</si>
  <si>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Admin</t>
  </si>
  <si>
    <t>Sales</t>
  </si>
  <si>
    <t>Support</t>
  </si>
  <si>
    <t>HR</t>
  </si>
  <si>
    <t>Overtime</t>
  </si>
  <si>
    <t>12)IFERROR</t>
  </si>
  <si>
    <t>Candidate ID</t>
  </si>
  <si>
    <t>Skill</t>
  </si>
  <si>
    <t>Python with Find</t>
  </si>
  <si>
    <t>Python with Search</t>
  </si>
  <si>
    <t>IFERROR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</si>
  <si>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</si>
  <si>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</si>
  <si>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</si>
  <si>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</si>
  <si>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</si>
  <si>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</si>
  <si>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</si>
  <si>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</si>
  <si>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</si>
  <si>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</si>
  <si>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Anil Kumar</t>
  </si>
  <si>
    <t>Amit Kumar</t>
  </si>
  <si>
    <t>Kunal Gupta</t>
  </si>
  <si>
    <t>Ray Mehra</t>
  </si>
  <si>
    <t>Deepak Kumar</t>
  </si>
  <si>
    <t>Preeti Kaur</t>
  </si>
  <si>
    <t>Priya Srivastava</t>
  </si>
  <si>
    <t>Ayushi Sharma</t>
  </si>
  <si>
    <t>Ankit Khanna</t>
  </si>
  <si>
    <t>Mustaq Ahmed</t>
  </si>
  <si>
    <t>Excel, R, Tableau</t>
  </si>
  <si>
    <t>R, Excel, SQL, Tableau</t>
  </si>
  <si>
    <t>Tableau, Excel</t>
  </si>
  <si>
    <t>Python, R, Machine Learning, Deep Learning</t>
  </si>
  <si>
    <t>Python, Deep Learning, Machine Learning, ComputerVision</t>
  </si>
  <si>
    <t>Java, C++, HTML, CSS, JavaScript</t>
  </si>
  <si>
    <t>MongoDB, SQL, Java, C++, C#</t>
  </si>
  <si>
    <t>Python, Excel, R, SQL, Machine Learning, Tableau</t>
  </si>
  <si>
    <t>Python, Excel, R, SQL, Machine Learning, Deep Learning, Tableau</t>
  </si>
  <si>
    <t>Python, Hadoop, Spark, Hive, Scala, SQL, Azure</t>
  </si>
  <si>
    <t>13)Find/Search</t>
  </si>
  <si>
    <t>Mobile No</t>
  </si>
  <si>
    <t>LEFT</t>
  </si>
  <si>
    <t>RIGHT</t>
  </si>
  <si>
    <t>14)Left/Right</t>
  </si>
  <si>
    <t>15)Rank()</t>
  </si>
  <si>
    <t>Salary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</si>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</sst>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22222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topLeftCell="A126" workbookViewId="0">
      <selection activeCell="B144" sqref="B144"/>
    </sheetView>
  </sheetViews>
  <sheetFormatPr defaultRowHeight="14.4" x14ac:dyDescent="0.3"/>
  <cols>
    <col min="1" max="1" width="13.5546875" bestFit="1" customWidth="1"/>
    <col min="2" max="2" width="23.77734375" bestFit="1" customWidth="1"/>
    <col min="3" max="3" width="23.77734375" customWidth="1"/>
    <col min="4" max="4" width="15" customWidth="1"/>
    <col min="5" max="5" width="17.77734375" bestFit="1" customWidth="1"/>
    <col min="6" max="6" width="24" bestFit="1" customWidth="1"/>
    <col min="7" max="7" width="12" bestFit="1" customWidth="1"/>
    <col min="8" max="8" width="9.6640625" bestFit="1" customWidth="1"/>
    <col min="10" max="10" width="9.5546875" bestFit="1" customWidth="1"/>
    <col min="11" max="11" width="18" bestFit="1" customWidth="1"/>
    <col min="16" max="16" width="10.6640625" bestFit="1" customWidth="1"/>
    <col min="17" max="17" width="12.21875" bestFit="1" customWidth="1"/>
  </cols>
  <sheetData>
    <row r="1" spans="1:7" x14ac:dyDescent="0.3">
      <c r="A1" s="7" t="s">
        <v>0</v>
      </c>
      <c r="G1" s="7" t="s">
        <v>16</v>
      </c>
    </row>
    <row r="2" spans="1:7" x14ac:dyDescent="0.3">
      <c r="A2" s="1" t="s">
        <v>14</v>
      </c>
      <c r="B2" s="1" t="s">
        <v>1</v>
      </c>
      <c r="C2" s="1"/>
      <c r="D2" s="1" t="s">
        <v>3</v>
      </c>
      <c r="E2" s="1" t="s">
        <v>2</v>
      </c>
      <c r="F2" s="8" t="s">
        <v>4</v>
      </c>
      <c r="G2" s="8" t="s">
        <v>17</v>
      </c>
    </row>
    <row r="3" spans="1:7" x14ac:dyDescent="0.3">
      <c r="A3" s="2">
        <v>1</v>
      </c>
      <c r="B3" s="2" t="s">
        <v>5</v>
      </c>
      <c r="C3" s="2"/>
      <c r="D3" s="2" t="s">
        <v>15</v>
      </c>
      <c r="E3" s="2" t="s">
        <v>7</v>
      </c>
      <c r="F3" s="9" t="str">
        <f>_xlfn.CONCAT(B3, " ", D3, " ", E3)</f>
        <v>Akshay Pandurang Paunikar</v>
      </c>
      <c r="G3" s="9">
        <f>LEN(F3)</f>
        <v>25</v>
      </c>
    </row>
    <row r="4" spans="1:7" x14ac:dyDescent="0.3">
      <c r="A4" s="2">
        <v>2</v>
      </c>
      <c r="B4" s="2" t="s">
        <v>8</v>
      </c>
      <c r="C4" s="2"/>
      <c r="D4" s="2" t="s">
        <v>9</v>
      </c>
      <c r="E4" s="2" t="s">
        <v>10</v>
      </c>
      <c r="F4" s="9" t="str">
        <f t="shared" ref="F4:F7" si="0">_xlfn.CONCAT(B4, " ", D4, " ", E4)</f>
        <v>Ankita Dattatray  Tawale</v>
      </c>
      <c r="G4" s="9">
        <f t="shared" ref="G4:G7" si="1">LEN(F4)</f>
        <v>24</v>
      </c>
    </row>
    <row r="5" spans="1:7" x14ac:dyDescent="0.3">
      <c r="A5" s="2">
        <v>3</v>
      </c>
      <c r="B5" s="2" t="s">
        <v>11</v>
      </c>
      <c r="C5" s="2"/>
      <c r="D5" s="2" t="s">
        <v>6</v>
      </c>
      <c r="E5" s="2" t="s">
        <v>7</v>
      </c>
      <c r="F5" s="9" t="str">
        <f t="shared" si="0"/>
        <v>Pushpa Pandurang  Paunikar</v>
      </c>
      <c r="G5" s="9">
        <f t="shared" si="1"/>
        <v>26</v>
      </c>
    </row>
    <row r="6" spans="1:7" x14ac:dyDescent="0.3">
      <c r="A6" s="2">
        <v>4</v>
      </c>
      <c r="B6" s="2" t="s">
        <v>12</v>
      </c>
      <c r="C6" s="2"/>
      <c r="D6" s="2" t="s">
        <v>6</v>
      </c>
      <c r="E6" s="2" t="s">
        <v>7</v>
      </c>
      <c r="F6" s="9" t="str">
        <f t="shared" si="0"/>
        <v>Aniket Pandurang  Paunikar</v>
      </c>
      <c r="G6" s="9">
        <f t="shared" si="1"/>
        <v>26</v>
      </c>
    </row>
    <row r="7" spans="1:7" x14ac:dyDescent="0.3">
      <c r="A7" s="2">
        <v>5</v>
      </c>
      <c r="B7" s="2" t="s">
        <v>13</v>
      </c>
      <c r="C7" s="2"/>
      <c r="D7" s="2" t="s">
        <v>9</v>
      </c>
      <c r="E7" s="2" t="s">
        <v>10</v>
      </c>
      <c r="F7" s="9" t="str">
        <f t="shared" si="0"/>
        <v>Kautuka Dattatray  Tawale</v>
      </c>
      <c r="G7" s="9">
        <f t="shared" si="1"/>
        <v>25</v>
      </c>
    </row>
    <row r="8" spans="1:7" x14ac:dyDescent="0.3">
      <c r="F8" s="2"/>
      <c r="G8" s="2"/>
    </row>
    <row r="9" spans="1:7" x14ac:dyDescent="0.3">
      <c r="A9" s="7" t="s">
        <v>18</v>
      </c>
      <c r="F9" s="7" t="s">
        <v>23</v>
      </c>
    </row>
    <row r="10" spans="1:7" x14ac:dyDescent="0.3">
      <c r="A10" s="1" t="s">
        <v>14</v>
      </c>
      <c r="B10" s="1" t="s">
        <v>19</v>
      </c>
      <c r="C10" s="1"/>
      <c r="D10" s="1" t="s">
        <v>20</v>
      </c>
      <c r="E10" s="8" t="s">
        <v>21</v>
      </c>
      <c r="F10" s="8" t="s">
        <v>22</v>
      </c>
      <c r="G10" s="8" t="s">
        <v>24</v>
      </c>
    </row>
    <row r="11" spans="1:7" x14ac:dyDescent="0.3">
      <c r="A11" s="2">
        <v>1</v>
      </c>
      <c r="B11" s="4">
        <v>43831</v>
      </c>
      <c r="C11" s="4"/>
      <c r="D11" s="4">
        <v>44652</v>
      </c>
      <c r="E11" s="9">
        <f>_xlfn.DAYS(D11,B11)</f>
        <v>821</v>
      </c>
      <c r="F11" s="9">
        <f>NETWORKDAYS(B11,D11)</f>
        <v>588</v>
      </c>
      <c r="G11" s="10">
        <f>YEARFRAC(B11,D11)</f>
        <v>2.25</v>
      </c>
    </row>
    <row r="12" spans="1:7" x14ac:dyDescent="0.3">
      <c r="A12" s="2">
        <v>2</v>
      </c>
      <c r="B12" s="4">
        <v>44682</v>
      </c>
      <c r="C12" s="4"/>
      <c r="D12" s="4">
        <v>44805</v>
      </c>
      <c r="E12" s="9">
        <f>_xlfn.DAYS(D12,B12)</f>
        <v>123</v>
      </c>
      <c r="F12" s="9">
        <f t="shared" ref="F12:F16" si="2">NETWORKDAYS(B12,D12)</f>
        <v>89</v>
      </c>
      <c r="G12" s="10">
        <f t="shared" ref="G12:G16" si="3">YEARFRAC(B12,D12)</f>
        <v>0.33333333333333331</v>
      </c>
    </row>
    <row r="13" spans="1:7" x14ac:dyDescent="0.3">
      <c r="A13" s="2">
        <v>3</v>
      </c>
      <c r="B13" s="4">
        <v>44562</v>
      </c>
      <c r="C13" s="4"/>
      <c r="D13" s="4">
        <v>44743</v>
      </c>
      <c r="E13" s="9">
        <f t="shared" ref="E13:E16" si="4">_xlfn.DAYS(D13,B13)</f>
        <v>181</v>
      </c>
      <c r="F13" s="9">
        <f t="shared" si="2"/>
        <v>130</v>
      </c>
      <c r="G13" s="10">
        <f t="shared" si="3"/>
        <v>0.5</v>
      </c>
    </row>
    <row r="14" spans="1:7" x14ac:dyDescent="0.3">
      <c r="A14" s="2">
        <v>4</v>
      </c>
      <c r="B14" s="5">
        <v>44682</v>
      </c>
      <c r="C14" s="5"/>
      <c r="D14" s="4">
        <v>44741</v>
      </c>
      <c r="E14" s="9">
        <f t="shared" si="4"/>
        <v>59</v>
      </c>
      <c r="F14" s="9">
        <f t="shared" si="2"/>
        <v>43</v>
      </c>
      <c r="G14" s="10">
        <f t="shared" si="3"/>
        <v>0.16111111111111112</v>
      </c>
    </row>
    <row r="15" spans="1:7" x14ac:dyDescent="0.3">
      <c r="A15" s="2">
        <v>5</v>
      </c>
      <c r="B15" s="4">
        <v>34422</v>
      </c>
      <c r="C15" s="4"/>
      <c r="D15" s="4">
        <v>44684</v>
      </c>
      <c r="E15" s="9">
        <f t="shared" si="4"/>
        <v>10262</v>
      </c>
      <c r="F15" s="9">
        <f t="shared" si="2"/>
        <v>7331</v>
      </c>
      <c r="G15" s="10">
        <f t="shared" si="3"/>
        <v>28.094444444444445</v>
      </c>
    </row>
    <row r="16" spans="1:7" x14ac:dyDescent="0.3">
      <c r="A16" s="2">
        <v>6</v>
      </c>
      <c r="B16" s="3">
        <v>43304</v>
      </c>
      <c r="C16" s="3"/>
      <c r="D16" s="3">
        <v>44139</v>
      </c>
      <c r="E16" s="9">
        <f t="shared" si="4"/>
        <v>835</v>
      </c>
      <c r="F16" s="9">
        <f t="shared" si="2"/>
        <v>598</v>
      </c>
      <c r="G16" s="10">
        <f t="shared" si="3"/>
        <v>2.2805555555555554</v>
      </c>
    </row>
    <row r="18" spans="1:11" x14ac:dyDescent="0.3">
      <c r="A18" s="7" t="s">
        <v>33</v>
      </c>
    </row>
    <row r="19" spans="1:11" x14ac:dyDescent="0.3">
      <c r="A19" s="1" t="s">
        <v>14</v>
      </c>
      <c r="B19" s="1" t="s">
        <v>1</v>
      </c>
      <c r="C19" s="1"/>
      <c r="D19" s="1" t="s">
        <v>3</v>
      </c>
      <c r="E19" s="1" t="s">
        <v>2</v>
      </c>
      <c r="F19" s="1" t="s">
        <v>4</v>
      </c>
      <c r="G19" s="1" t="s">
        <v>25</v>
      </c>
      <c r="H19" s="1" t="s">
        <v>29</v>
      </c>
      <c r="I19" s="1" t="s">
        <v>30</v>
      </c>
      <c r="J19" s="1" t="s">
        <v>28</v>
      </c>
      <c r="K19" s="1"/>
    </row>
    <row r="20" spans="1:11" x14ac:dyDescent="0.3">
      <c r="A20" s="2">
        <v>1</v>
      </c>
      <c r="B20" s="2" t="s">
        <v>5</v>
      </c>
      <c r="C20" s="2"/>
      <c r="D20" s="2" t="s">
        <v>15</v>
      </c>
      <c r="E20" s="2" t="s">
        <v>7</v>
      </c>
      <c r="F20" s="2" t="str">
        <f>_xlfn.CONCAT(B20, " ", D20, " ", E20)</f>
        <v>Akshay Pandurang Paunikar</v>
      </c>
      <c r="G20" s="2" t="s">
        <v>26</v>
      </c>
      <c r="H20" s="3">
        <v>34422</v>
      </c>
      <c r="I20" s="3">
        <v>44684</v>
      </c>
      <c r="J20" s="6">
        <f>YEARFRAC(H20,I20)</f>
        <v>28.094444444444445</v>
      </c>
    </row>
    <row r="21" spans="1:11" x14ac:dyDescent="0.3">
      <c r="A21" s="2">
        <v>2</v>
      </c>
      <c r="B21" s="2" t="s">
        <v>8</v>
      </c>
      <c r="C21" s="2"/>
      <c r="D21" s="2" t="s">
        <v>9</v>
      </c>
      <c r="E21" s="2" t="s">
        <v>10</v>
      </c>
      <c r="F21" s="2" t="str">
        <f t="shared" ref="F21:F24" si="5">_xlfn.CONCAT(B21, " ", D21, " ", E21)</f>
        <v>Ankita Dattatray  Tawale</v>
      </c>
      <c r="G21" s="2" t="s">
        <v>27</v>
      </c>
      <c r="H21" s="3">
        <v>32898</v>
      </c>
      <c r="I21" s="3">
        <v>44684</v>
      </c>
      <c r="J21" s="6">
        <f t="shared" ref="J21:J24" si="6">YEARFRAC(H21,I21)</f>
        <v>32.272222222222226</v>
      </c>
    </row>
    <row r="22" spans="1:11" x14ac:dyDescent="0.3">
      <c r="A22" s="2">
        <v>3</v>
      </c>
      <c r="B22" s="2" t="s">
        <v>11</v>
      </c>
      <c r="C22" s="2"/>
      <c r="D22" s="2" t="s">
        <v>6</v>
      </c>
      <c r="E22" s="2" t="s">
        <v>7</v>
      </c>
      <c r="F22" s="2" t="str">
        <f t="shared" si="5"/>
        <v>Pushpa Pandurang  Paunikar</v>
      </c>
      <c r="G22" s="2" t="s">
        <v>27</v>
      </c>
      <c r="H22" s="3">
        <v>24555</v>
      </c>
      <c r="I22" s="3">
        <v>44684</v>
      </c>
      <c r="J22" s="6">
        <f t="shared" si="6"/>
        <v>55.108333333333334</v>
      </c>
    </row>
    <row r="23" spans="1:11" x14ac:dyDescent="0.3">
      <c r="A23" s="2">
        <v>4</v>
      </c>
      <c r="B23" s="2" t="s">
        <v>12</v>
      </c>
      <c r="C23" s="2"/>
      <c r="D23" s="2" t="s">
        <v>6</v>
      </c>
      <c r="E23" s="2" t="s">
        <v>7</v>
      </c>
      <c r="F23" s="2" t="str">
        <f t="shared" si="5"/>
        <v>Aniket Pandurang  Paunikar</v>
      </c>
      <c r="G23" s="2" t="s">
        <v>26</v>
      </c>
      <c r="H23" s="3">
        <v>31837</v>
      </c>
      <c r="I23" s="3">
        <v>44684</v>
      </c>
      <c r="J23" s="6">
        <f t="shared" si="6"/>
        <v>35.172222222222224</v>
      </c>
    </row>
    <row r="24" spans="1:11" x14ac:dyDescent="0.3">
      <c r="A24" s="2">
        <v>5</v>
      </c>
      <c r="B24" s="2" t="s">
        <v>13</v>
      </c>
      <c r="C24" s="2"/>
      <c r="D24" s="2" t="s">
        <v>9</v>
      </c>
      <c r="E24" s="2" t="s">
        <v>10</v>
      </c>
      <c r="F24" s="2" t="str">
        <f t="shared" si="5"/>
        <v>Kautuka Dattatray  Tawale</v>
      </c>
      <c r="G24" s="2" t="s">
        <v>27</v>
      </c>
      <c r="H24" s="3">
        <v>43404</v>
      </c>
      <c r="I24" s="3">
        <v>44684</v>
      </c>
      <c r="J24" s="6">
        <f t="shared" si="6"/>
        <v>3.5083333333333333</v>
      </c>
    </row>
    <row r="25" spans="1:11" x14ac:dyDescent="0.3">
      <c r="J25" s="6"/>
    </row>
    <row r="26" spans="1:11" x14ac:dyDescent="0.3">
      <c r="B26" s="9" t="s">
        <v>31</v>
      </c>
      <c r="C26" s="9"/>
      <c r="E26" s="11">
        <f>SUMIFS(J20:J24,G20:G24,"Female")</f>
        <v>90.8888888888889</v>
      </c>
    </row>
    <row r="27" spans="1:11" x14ac:dyDescent="0.3">
      <c r="B27" s="9" t="s">
        <v>32</v>
      </c>
      <c r="C27" s="9"/>
      <c r="E27" s="11">
        <f>SUMIF(G20:G24,"Male",J20:J24)</f>
        <v>63.266666666666666</v>
      </c>
    </row>
    <row r="28" spans="1:11" x14ac:dyDescent="0.3">
      <c r="E28" s="6"/>
    </row>
    <row r="29" spans="1:11" x14ac:dyDescent="0.3">
      <c r="A29" s="7" t="s">
        <v>36</v>
      </c>
    </row>
    <row r="30" spans="1:11" x14ac:dyDescent="0.3">
      <c r="A30" s="1" t="s">
        <v>14</v>
      </c>
      <c r="B30" s="1" t="s">
        <v>1</v>
      </c>
      <c r="C30" s="1"/>
      <c r="D30" s="1" t="s">
        <v>3</v>
      </c>
      <c r="E30" s="1" t="s">
        <v>2</v>
      </c>
      <c r="F30" s="1" t="s">
        <v>4</v>
      </c>
      <c r="G30" s="1" t="s">
        <v>25</v>
      </c>
      <c r="H30" s="1" t="s">
        <v>29</v>
      </c>
      <c r="I30" s="1" t="s">
        <v>30</v>
      </c>
      <c r="J30" s="1" t="s">
        <v>28</v>
      </c>
    </row>
    <row r="31" spans="1:11" x14ac:dyDescent="0.3">
      <c r="A31" s="2">
        <v>1</v>
      </c>
      <c r="B31" s="2" t="s">
        <v>5</v>
      </c>
      <c r="C31" s="2"/>
      <c r="D31" s="2" t="s">
        <v>15</v>
      </c>
      <c r="E31" s="2" t="s">
        <v>7</v>
      </c>
      <c r="F31" s="2" t="str">
        <f>_xlfn.CONCAT(B31, " ", D31, " ", E31)</f>
        <v>Akshay Pandurang Paunikar</v>
      </c>
      <c r="G31" s="2" t="s">
        <v>26</v>
      </c>
      <c r="H31" s="3">
        <v>34422</v>
      </c>
      <c r="I31" s="3">
        <v>44684</v>
      </c>
      <c r="J31" s="6">
        <f>YEARFRAC(H31,I31)</f>
        <v>28.094444444444445</v>
      </c>
    </row>
    <row r="32" spans="1:11" x14ac:dyDescent="0.3">
      <c r="A32" s="2">
        <v>2</v>
      </c>
      <c r="B32" s="2" t="s">
        <v>8</v>
      </c>
      <c r="C32" s="2"/>
      <c r="D32" s="2" t="s">
        <v>9</v>
      </c>
      <c r="E32" s="2" t="s">
        <v>10</v>
      </c>
      <c r="F32" s="2" t="str">
        <f t="shared" ref="F32:F35" si="7">_xlfn.CONCAT(B32, " ", D32, " ", E32)</f>
        <v>Ankita Dattatray  Tawale</v>
      </c>
      <c r="G32" s="2" t="s">
        <v>27</v>
      </c>
      <c r="H32" s="3">
        <v>32898</v>
      </c>
      <c r="I32" s="3">
        <v>44684</v>
      </c>
      <c r="J32" s="6">
        <f t="shared" ref="J32:J35" si="8">YEARFRAC(H32,I32)</f>
        <v>32.272222222222226</v>
      </c>
    </row>
    <row r="33" spans="1:10" x14ac:dyDescent="0.3">
      <c r="A33" s="2">
        <v>3</v>
      </c>
      <c r="B33" s="2" t="s">
        <v>11</v>
      </c>
      <c r="C33" s="2"/>
      <c r="D33" s="2" t="s">
        <v>6</v>
      </c>
      <c r="E33" s="2" t="s">
        <v>7</v>
      </c>
      <c r="F33" s="2" t="str">
        <f t="shared" si="7"/>
        <v>Pushpa Pandurang  Paunikar</v>
      </c>
      <c r="G33" s="2" t="s">
        <v>27</v>
      </c>
      <c r="H33" s="3">
        <v>24555</v>
      </c>
      <c r="I33" s="3">
        <v>44684</v>
      </c>
      <c r="J33" s="6">
        <f t="shared" si="8"/>
        <v>55.108333333333334</v>
      </c>
    </row>
    <row r="34" spans="1:10" x14ac:dyDescent="0.3">
      <c r="A34" s="2">
        <v>4</v>
      </c>
      <c r="B34" s="2" t="s">
        <v>12</v>
      </c>
      <c r="C34" s="2"/>
      <c r="D34" s="2" t="s">
        <v>6</v>
      </c>
      <c r="E34" s="2" t="s">
        <v>7</v>
      </c>
      <c r="F34" s="2" t="str">
        <f t="shared" si="7"/>
        <v>Aniket Pandurang  Paunikar</v>
      </c>
      <c r="G34" s="2" t="s">
        <v>26</v>
      </c>
      <c r="H34" s="3">
        <v>31837</v>
      </c>
      <c r="I34" s="3">
        <v>44684</v>
      </c>
      <c r="J34" s="6">
        <f t="shared" si="8"/>
        <v>35.172222222222224</v>
      </c>
    </row>
    <row r="35" spans="1:10" x14ac:dyDescent="0.3">
      <c r="A35" s="2">
        <v>5</v>
      </c>
      <c r="B35" s="2" t="s">
        <v>13</v>
      </c>
      <c r="C35" s="2"/>
      <c r="D35" s="2" t="s">
        <v>9</v>
      </c>
      <c r="E35" s="2" t="s">
        <v>10</v>
      </c>
      <c r="F35" s="2" t="str">
        <f t="shared" si="7"/>
        <v>Kautuka Dattatray  Tawale</v>
      </c>
      <c r="G35" s="2" t="s">
        <v>27</v>
      </c>
      <c r="H35" s="3">
        <v>43404</v>
      </c>
      <c r="I35" s="3">
        <v>44684</v>
      </c>
      <c r="J35" s="6">
        <f t="shared" si="8"/>
        <v>3.5083333333333333</v>
      </c>
    </row>
    <row r="37" spans="1:10" x14ac:dyDescent="0.3">
      <c r="B37" s="9" t="s">
        <v>34</v>
      </c>
      <c r="C37" s="9"/>
      <c r="E37" s="10">
        <f>AVERAGEIFS(J31:J35,G31:G35,"Female")</f>
        <v>30.296296296296301</v>
      </c>
    </row>
    <row r="38" spans="1:10" x14ac:dyDescent="0.3">
      <c r="B38" s="9" t="s">
        <v>35</v>
      </c>
      <c r="C38" s="9"/>
      <c r="E38" s="10">
        <f>AVERAGEIF(G31:G35,"Male",J31:J35)</f>
        <v>31.633333333333333</v>
      </c>
    </row>
    <row r="40" spans="1:10" x14ac:dyDescent="0.3">
      <c r="A40" s="12" t="s">
        <v>39</v>
      </c>
    </row>
    <row r="41" spans="1:10" x14ac:dyDescent="0.3">
      <c r="A41" s="1" t="s">
        <v>14</v>
      </c>
      <c r="B41" s="1" t="s">
        <v>1</v>
      </c>
      <c r="C41" s="1"/>
      <c r="D41" s="1" t="s">
        <v>3</v>
      </c>
      <c r="E41" s="1" t="s">
        <v>2</v>
      </c>
      <c r="F41" s="1" t="s">
        <v>4</v>
      </c>
      <c r="G41" s="1" t="s">
        <v>25</v>
      </c>
      <c r="H41" s="1" t="s">
        <v>29</v>
      </c>
      <c r="I41" s="1" t="s">
        <v>30</v>
      </c>
      <c r="J41" s="1" t="s">
        <v>28</v>
      </c>
    </row>
    <row r="42" spans="1:10" x14ac:dyDescent="0.3">
      <c r="A42" s="2">
        <v>1</v>
      </c>
      <c r="B42" s="2" t="s">
        <v>5</v>
      </c>
      <c r="C42" s="2"/>
      <c r="D42" s="2" t="s">
        <v>15</v>
      </c>
      <c r="E42" s="2" t="s">
        <v>7</v>
      </c>
      <c r="F42" s="2" t="str">
        <f>_xlfn.CONCAT(B42, " ", D42, " ", E42)</f>
        <v>Akshay Pandurang Paunikar</v>
      </c>
      <c r="G42" s="2" t="s">
        <v>26</v>
      </c>
      <c r="H42" s="3">
        <v>34422</v>
      </c>
      <c r="I42" s="3">
        <v>44684</v>
      </c>
      <c r="J42" s="6">
        <f>YEARFRAC(H42,I42)</f>
        <v>28.094444444444445</v>
      </c>
    </row>
    <row r="43" spans="1:10" x14ac:dyDescent="0.3">
      <c r="A43" s="2">
        <v>2</v>
      </c>
      <c r="B43" s="2" t="s">
        <v>8</v>
      </c>
      <c r="C43" s="2"/>
      <c r="D43" s="2" t="s">
        <v>9</v>
      </c>
      <c r="E43" s="2" t="s">
        <v>10</v>
      </c>
      <c r="F43" s="2" t="str">
        <f t="shared" ref="F43:F46" si="9">_xlfn.CONCAT(B43, " ", D43, " ", E43)</f>
        <v>Ankita Dattatray  Tawale</v>
      </c>
      <c r="G43" s="2" t="s">
        <v>27</v>
      </c>
      <c r="H43" s="3">
        <v>32898</v>
      </c>
      <c r="I43" s="3">
        <v>44684</v>
      </c>
      <c r="J43" s="6">
        <f t="shared" ref="J43:J46" si="10">YEARFRAC(H43,I43)</f>
        <v>32.272222222222226</v>
      </c>
    </row>
    <row r="44" spans="1:10" x14ac:dyDescent="0.3">
      <c r="A44" s="2">
        <v>3</v>
      </c>
      <c r="B44" s="2" t="s">
        <v>11</v>
      </c>
      <c r="C44" s="2"/>
      <c r="D44" s="2" t="s">
        <v>6</v>
      </c>
      <c r="E44" s="2" t="s">
        <v>7</v>
      </c>
      <c r="F44" s="2" t="str">
        <f t="shared" si="9"/>
        <v>Pushpa Pandurang  Paunikar</v>
      </c>
      <c r="G44" s="2" t="s">
        <v>27</v>
      </c>
      <c r="H44" s="3">
        <v>24555</v>
      </c>
      <c r="I44" s="3">
        <v>44684</v>
      </c>
      <c r="J44" s="6">
        <f t="shared" si="10"/>
        <v>55.108333333333334</v>
      </c>
    </row>
    <row r="45" spans="1:10" x14ac:dyDescent="0.3">
      <c r="A45" s="2">
        <v>4</v>
      </c>
      <c r="B45" s="2" t="s">
        <v>12</v>
      </c>
      <c r="C45" s="2"/>
      <c r="D45" s="2" t="s">
        <v>6</v>
      </c>
      <c r="E45" s="2" t="s">
        <v>7</v>
      </c>
      <c r="F45" s="2" t="str">
        <f t="shared" si="9"/>
        <v>Aniket Pandurang  Paunikar</v>
      </c>
      <c r="G45" s="2" t="s">
        <v>26</v>
      </c>
      <c r="H45" s="3">
        <v>31837</v>
      </c>
      <c r="I45" s="3">
        <v>44684</v>
      </c>
      <c r="J45" s="6">
        <f t="shared" si="10"/>
        <v>35.172222222222224</v>
      </c>
    </row>
    <row r="46" spans="1:10" x14ac:dyDescent="0.3">
      <c r="A46" s="2">
        <v>5</v>
      </c>
      <c r="B46" s="2" t="s">
        <v>13</v>
      </c>
      <c r="C46" s="2"/>
      <c r="D46" s="2" t="s">
        <v>9</v>
      </c>
      <c r="E46" s="2" t="s">
        <v>10</v>
      </c>
      <c r="F46" s="2" t="str">
        <f t="shared" si="9"/>
        <v>Kautuka Dattatray  Tawale</v>
      </c>
      <c r="G46" s="2" t="s">
        <v>27</v>
      </c>
      <c r="H46" s="3">
        <v>43404</v>
      </c>
      <c r="I46" s="3">
        <v>44684</v>
      </c>
      <c r="J46" s="6">
        <f t="shared" si="10"/>
        <v>3.5083333333333333</v>
      </c>
    </row>
    <row r="48" spans="1:10" x14ac:dyDescent="0.3">
      <c r="B48" s="9" t="s">
        <v>37</v>
      </c>
      <c r="C48" s="9"/>
      <c r="E48" s="10">
        <f>COUNTIFS(G42:G46,"Female")</f>
        <v>3</v>
      </c>
    </row>
    <row r="49" spans="1:16" x14ac:dyDescent="0.3">
      <c r="B49" s="9" t="s">
        <v>38</v>
      </c>
      <c r="C49" s="9"/>
      <c r="E49" s="10">
        <f>COUNTIF(G42:G46,"Male")</f>
        <v>2</v>
      </c>
    </row>
    <row r="51" spans="1:16" x14ac:dyDescent="0.3">
      <c r="A51" s="12" t="s">
        <v>41</v>
      </c>
      <c r="D51" s="14" t="s">
        <v>44</v>
      </c>
    </row>
    <row r="52" spans="1:16" x14ac:dyDescent="0.3">
      <c r="A52" s="1" t="s">
        <v>14</v>
      </c>
      <c r="B52" s="1" t="s">
        <v>1</v>
      </c>
      <c r="C52" s="1"/>
      <c r="D52" s="1" t="s">
        <v>3</v>
      </c>
      <c r="E52" s="1" t="s">
        <v>2</v>
      </c>
      <c r="F52" s="1" t="s">
        <v>4</v>
      </c>
      <c r="G52" s="1" t="s">
        <v>25</v>
      </c>
      <c r="H52" s="1" t="s">
        <v>29</v>
      </c>
      <c r="I52" s="1" t="s">
        <v>30</v>
      </c>
      <c r="J52" s="1" t="s">
        <v>28</v>
      </c>
    </row>
    <row r="53" spans="1:16" x14ac:dyDescent="0.3">
      <c r="A53" s="2">
        <v>1</v>
      </c>
      <c r="B53" s="2" t="s">
        <v>5</v>
      </c>
      <c r="C53" s="2"/>
      <c r="D53" s="2" t="s">
        <v>15</v>
      </c>
      <c r="E53" s="2" t="s">
        <v>7</v>
      </c>
      <c r="F53" s="2" t="str">
        <f>_xlfn.CONCAT(B53, " ", D53, " ", E53)</f>
        <v>Akshay Pandurang Paunikar</v>
      </c>
      <c r="G53" s="2" t="s">
        <v>26</v>
      </c>
      <c r="H53" s="3">
        <v>34422</v>
      </c>
      <c r="I53" s="3">
        <v>44684</v>
      </c>
      <c r="J53" s="6">
        <f>YEARFRAC(H53,I53)</f>
        <v>28.094444444444445</v>
      </c>
    </row>
    <row r="54" spans="1:16" x14ac:dyDescent="0.3">
      <c r="A54" s="2">
        <v>2</v>
      </c>
      <c r="B54" s="2" t="s">
        <v>8</v>
      </c>
      <c r="C54" s="2"/>
      <c r="D54" s="2" t="s">
        <v>9</v>
      </c>
      <c r="E54" s="2" t="s">
        <v>10</v>
      </c>
      <c r="F54" s="2"/>
      <c r="G54" s="2" t="s">
        <v>27</v>
      </c>
      <c r="H54" s="3">
        <v>32898</v>
      </c>
      <c r="I54" s="3">
        <v>44684</v>
      </c>
      <c r="J54" s="6">
        <f t="shared" ref="J54:J57" si="11">YEARFRAC(H54,I54)</f>
        <v>32.272222222222226</v>
      </c>
    </row>
    <row r="55" spans="1:16" x14ac:dyDescent="0.3">
      <c r="A55" s="2">
        <v>3</v>
      </c>
      <c r="B55" s="2" t="s">
        <v>11</v>
      </c>
      <c r="C55" s="2"/>
      <c r="D55" s="2" t="s">
        <v>6</v>
      </c>
      <c r="E55" s="2" t="s">
        <v>7</v>
      </c>
      <c r="F55" s="2"/>
      <c r="G55" s="2" t="s">
        <v>27</v>
      </c>
      <c r="H55" s="3">
        <v>24555</v>
      </c>
      <c r="I55" s="3">
        <v>44684</v>
      </c>
      <c r="J55" s="6">
        <f t="shared" si="11"/>
        <v>55.108333333333334</v>
      </c>
    </row>
    <row r="56" spans="1:16" x14ac:dyDescent="0.3">
      <c r="A56" s="2">
        <v>4</v>
      </c>
      <c r="B56" s="2" t="s">
        <v>12</v>
      </c>
      <c r="C56" s="2"/>
      <c r="D56" s="2" t="s">
        <v>6</v>
      </c>
      <c r="E56" s="2" t="s">
        <v>7</v>
      </c>
      <c r="F56" s="2" t="str">
        <f t="shared" ref="F56:F57" si="12">_xlfn.CONCAT(B56, " ", D56, " ", E56)</f>
        <v>Aniket Pandurang  Paunikar</v>
      </c>
      <c r="G56" s="2" t="s">
        <v>26</v>
      </c>
      <c r="H56" s="3">
        <v>31837</v>
      </c>
      <c r="I56" s="3">
        <v>44684</v>
      </c>
      <c r="J56" s="6">
        <f t="shared" si="11"/>
        <v>35.172222222222224</v>
      </c>
    </row>
    <row r="57" spans="1:16" x14ac:dyDescent="0.3">
      <c r="A57" s="2">
        <v>5</v>
      </c>
      <c r="B57" s="2" t="s">
        <v>13</v>
      </c>
      <c r="C57" s="2"/>
      <c r="D57" s="2" t="s">
        <v>9</v>
      </c>
      <c r="E57" s="2" t="s">
        <v>10</v>
      </c>
      <c r="F57" s="2" t="str">
        <f t="shared" si="12"/>
        <v>Kautuka Dattatray  Tawale</v>
      </c>
      <c r="G57" s="2" t="s">
        <v>27</v>
      </c>
      <c r="H57" s="3">
        <v>43404</v>
      </c>
      <c r="I57" s="3">
        <v>44684</v>
      </c>
      <c r="J57" s="6">
        <f t="shared" si="11"/>
        <v>3.5083333333333333</v>
      </c>
    </row>
    <row r="59" spans="1:16" x14ac:dyDescent="0.3">
      <c r="B59" s="9" t="s">
        <v>42</v>
      </c>
      <c r="C59" s="9"/>
      <c r="E59" s="10">
        <f>COUNTA(F53:F57)</f>
        <v>3</v>
      </c>
    </row>
    <row r="60" spans="1:16" x14ac:dyDescent="0.3">
      <c r="B60" s="9" t="s">
        <v>40</v>
      </c>
      <c r="C60" s="9"/>
      <c r="E60" s="10">
        <f>COUNTBLANK(F53:F57)</f>
        <v>2</v>
      </c>
    </row>
    <row r="62" spans="1:16" x14ac:dyDescent="0.3">
      <c r="A62" s="12" t="s">
        <v>43</v>
      </c>
      <c r="D62" s="14" t="s">
        <v>45</v>
      </c>
    </row>
    <row r="63" spans="1:16" x14ac:dyDescent="0.3">
      <c r="A63" s="15" t="s">
        <v>46</v>
      </c>
      <c r="D63" s="13"/>
      <c r="F63" s="1" t="s">
        <v>51</v>
      </c>
    </row>
    <row r="64" spans="1:16" x14ac:dyDescent="0.3">
      <c r="A64" s="1" t="s">
        <v>47</v>
      </c>
      <c r="B64" s="1" t="s">
        <v>48</v>
      </c>
      <c r="C64" s="1"/>
      <c r="D64" s="1" t="s">
        <v>49</v>
      </c>
      <c r="E64" s="1" t="s">
        <v>50</v>
      </c>
      <c r="F64" s="1" t="s">
        <v>52</v>
      </c>
      <c r="G64" s="1" t="s">
        <v>53</v>
      </c>
      <c r="H64" s="1" t="s">
        <v>25</v>
      </c>
      <c r="I64" s="1" t="s">
        <v>28</v>
      </c>
      <c r="J64" s="1" t="s">
        <v>54</v>
      </c>
      <c r="K64" s="1" t="s">
        <v>55</v>
      </c>
      <c r="M64" s="8" t="s">
        <v>53</v>
      </c>
      <c r="N64" s="8" t="s">
        <v>25</v>
      </c>
      <c r="O64" s="8" t="s">
        <v>28</v>
      </c>
      <c r="P64" s="8" t="s">
        <v>54</v>
      </c>
    </row>
    <row r="65" spans="1:16" x14ac:dyDescent="0.3">
      <c r="A65" s="2">
        <v>1</v>
      </c>
      <c r="B65" s="2">
        <v>4010</v>
      </c>
      <c r="C65" s="2"/>
      <c r="D65" s="2">
        <v>4</v>
      </c>
      <c r="E65" s="2">
        <v>2300</v>
      </c>
      <c r="F65" s="2">
        <v>1</v>
      </c>
      <c r="G65" s="2" t="s">
        <v>56</v>
      </c>
      <c r="H65" s="2" t="s">
        <v>68</v>
      </c>
      <c r="I65" s="2">
        <v>33</v>
      </c>
      <c r="J65" s="2" t="s">
        <v>71</v>
      </c>
      <c r="K65" s="2">
        <v>21</v>
      </c>
      <c r="M65" s="10" t="str">
        <f>VLOOKUP(A65,F64:K76,2,0)</f>
        <v>Joe</v>
      </c>
      <c r="N65" s="10" t="str">
        <f>VLOOKUP(A65,F64:K77,3,0)</f>
        <v>M</v>
      </c>
      <c r="O65" s="10">
        <f>VLOOKUP(A65,F64:K76,4,0)</f>
        <v>33</v>
      </c>
      <c r="P65" s="10" t="str">
        <f>VLOOKUP(A65,F64:K76,5,0)</f>
        <v>London</v>
      </c>
    </row>
    <row r="66" spans="1:16" x14ac:dyDescent="0.3">
      <c r="A66" s="2">
        <v>2</v>
      </c>
      <c r="B66" s="2">
        <v>1001</v>
      </c>
      <c r="C66" s="2"/>
      <c r="D66" s="2">
        <v>1</v>
      </c>
      <c r="E66" s="2">
        <v>1500</v>
      </c>
      <c r="F66" s="2">
        <v>2</v>
      </c>
      <c r="G66" s="2" t="s">
        <v>57</v>
      </c>
      <c r="H66" s="2" t="s">
        <v>68</v>
      </c>
      <c r="I66" s="2">
        <v>30</v>
      </c>
      <c r="J66" s="2" t="s">
        <v>72</v>
      </c>
      <c r="K66" s="2">
        <v>10</v>
      </c>
      <c r="M66" s="10" t="str">
        <f>VLOOKUP(A66,F65:K77,2,0)</f>
        <v>Jon</v>
      </c>
      <c r="N66" s="10" t="str">
        <f t="shared" ref="N66:N76" si="13">VLOOKUP(A66,F65:K78,3,0)</f>
        <v>M</v>
      </c>
      <c r="O66" s="10">
        <f t="shared" ref="O66:O76" si="14">VLOOKUP(A66,F65:K77,4,0)</f>
        <v>30</v>
      </c>
      <c r="P66" s="10" t="str">
        <f t="shared" ref="P66:P76" si="15">VLOOKUP(A66,F65:K77,5,0)</f>
        <v>Nottingham</v>
      </c>
    </row>
    <row r="67" spans="1:16" x14ac:dyDescent="0.3">
      <c r="A67" s="2">
        <v>3</v>
      </c>
      <c r="B67" s="2">
        <v>2030</v>
      </c>
      <c r="C67" s="2"/>
      <c r="D67" s="2">
        <v>2</v>
      </c>
      <c r="E67" s="2">
        <v>5200</v>
      </c>
      <c r="F67" s="2">
        <v>3</v>
      </c>
      <c r="G67" s="2" t="s">
        <v>58</v>
      </c>
      <c r="H67" s="2" t="s">
        <v>69</v>
      </c>
      <c r="I67" s="2">
        <v>28</v>
      </c>
      <c r="J67" s="2" t="s">
        <v>73</v>
      </c>
      <c r="K67" s="2">
        <v>3</v>
      </c>
      <c r="M67" s="10" t="str">
        <f t="shared" ref="M66:M76" si="16">VLOOKUP(A67,F66:K78,2,0)</f>
        <v>Catherine</v>
      </c>
      <c r="N67" s="10" t="str">
        <f t="shared" si="13"/>
        <v>F</v>
      </c>
      <c r="O67" s="10">
        <f t="shared" si="14"/>
        <v>28</v>
      </c>
      <c r="P67" s="10" t="str">
        <f t="shared" si="15"/>
        <v>Birmingham</v>
      </c>
    </row>
    <row r="68" spans="1:16" x14ac:dyDescent="0.3">
      <c r="A68" s="2">
        <v>4</v>
      </c>
      <c r="B68" s="2">
        <v>1020</v>
      </c>
      <c r="C68" s="2"/>
      <c r="D68" s="2">
        <v>1</v>
      </c>
      <c r="E68" s="2">
        <v>5600</v>
      </c>
      <c r="F68" s="2">
        <v>4</v>
      </c>
      <c r="G68" s="2" t="s">
        <v>59</v>
      </c>
      <c r="H68" s="2" t="s">
        <v>69</v>
      </c>
      <c r="I68" s="2">
        <v>36</v>
      </c>
      <c r="J68" s="2" t="s">
        <v>74</v>
      </c>
      <c r="K68" s="2">
        <v>5</v>
      </c>
      <c r="M68" s="10" t="str">
        <f t="shared" si="16"/>
        <v>Lucy</v>
      </c>
      <c r="N68" s="10" t="str">
        <f t="shared" si="13"/>
        <v>F</v>
      </c>
      <c r="O68" s="10">
        <f t="shared" si="14"/>
        <v>36</v>
      </c>
      <c r="P68" s="10" t="str">
        <f t="shared" si="15"/>
        <v>Manchester</v>
      </c>
    </row>
    <row r="69" spans="1:16" x14ac:dyDescent="0.3">
      <c r="A69" s="2">
        <v>5</v>
      </c>
      <c r="B69" s="2">
        <v>1025</v>
      </c>
      <c r="C69" s="2"/>
      <c r="D69" s="2">
        <v>1</v>
      </c>
      <c r="E69" s="2">
        <v>18400</v>
      </c>
      <c r="F69" s="2">
        <v>5</v>
      </c>
      <c r="G69" s="2" t="s">
        <v>60</v>
      </c>
      <c r="H69" s="2" t="s">
        <v>70</v>
      </c>
      <c r="I69" s="2">
        <v>30</v>
      </c>
      <c r="J69" s="2" t="s">
        <v>71</v>
      </c>
      <c r="K69" s="2">
        <v>3</v>
      </c>
      <c r="M69" s="10" t="str">
        <f t="shared" si="16"/>
        <v>Alex</v>
      </c>
      <c r="N69" s="10" t="str">
        <f t="shared" si="13"/>
        <v xml:space="preserve"> M</v>
      </c>
      <c r="O69" s="10">
        <f t="shared" si="14"/>
        <v>30</v>
      </c>
      <c r="P69" s="10" t="str">
        <f t="shared" si="15"/>
        <v>London</v>
      </c>
    </row>
    <row r="70" spans="1:16" x14ac:dyDescent="0.3">
      <c r="A70" s="2">
        <v>6</v>
      </c>
      <c r="B70" s="2">
        <v>4003</v>
      </c>
      <c r="C70" s="2"/>
      <c r="D70" s="2">
        <v>4</v>
      </c>
      <c r="E70" s="2">
        <v>1500</v>
      </c>
      <c r="F70" s="2">
        <v>6</v>
      </c>
      <c r="G70" s="2" t="s">
        <v>61</v>
      </c>
      <c r="H70" s="2" t="s">
        <v>68</v>
      </c>
      <c r="I70" s="2">
        <v>35</v>
      </c>
      <c r="J70" s="2" t="s">
        <v>71</v>
      </c>
      <c r="K70" s="2">
        <v>21</v>
      </c>
      <c r="M70" s="10" t="str">
        <f t="shared" si="16"/>
        <v>Andy</v>
      </c>
      <c r="N70" s="10" t="str">
        <f t="shared" si="13"/>
        <v>M</v>
      </c>
      <c r="O70" s="10">
        <f t="shared" si="14"/>
        <v>35</v>
      </c>
      <c r="P70" s="10" t="str">
        <f t="shared" si="15"/>
        <v>London</v>
      </c>
    </row>
    <row r="71" spans="1:16" x14ac:dyDescent="0.3">
      <c r="A71" s="2">
        <v>7</v>
      </c>
      <c r="B71" s="2">
        <v>1090</v>
      </c>
      <c r="C71" s="2"/>
      <c r="D71" s="2">
        <v>1</v>
      </c>
      <c r="E71" s="2">
        <v>17600</v>
      </c>
      <c r="F71" s="2">
        <v>7</v>
      </c>
      <c r="G71" s="2" t="s">
        <v>62</v>
      </c>
      <c r="H71" s="2" t="s">
        <v>69</v>
      </c>
      <c r="I71" s="2">
        <v>32</v>
      </c>
      <c r="J71" s="2" t="s">
        <v>71</v>
      </c>
      <c r="K71" s="2">
        <v>11</v>
      </c>
      <c r="M71" s="10" t="str">
        <f t="shared" si="16"/>
        <v>Natasha</v>
      </c>
      <c r="N71" s="10" t="str">
        <f t="shared" si="13"/>
        <v>F</v>
      </c>
      <c r="O71" s="10">
        <f t="shared" si="14"/>
        <v>32</v>
      </c>
      <c r="P71" s="10" t="str">
        <f t="shared" si="15"/>
        <v>London</v>
      </c>
    </row>
    <row r="72" spans="1:16" x14ac:dyDescent="0.3">
      <c r="A72" s="2">
        <v>8</v>
      </c>
      <c r="B72" s="2">
        <v>4123</v>
      </c>
      <c r="C72" s="2"/>
      <c r="D72" s="2">
        <v>4</v>
      </c>
      <c r="E72" s="2">
        <v>3000</v>
      </c>
      <c r="F72" s="2">
        <v>8</v>
      </c>
      <c r="G72" s="2" t="s">
        <v>63</v>
      </c>
      <c r="H72" s="2" t="s">
        <v>68</v>
      </c>
      <c r="I72" s="2">
        <v>47</v>
      </c>
      <c r="J72" s="2" t="s">
        <v>75</v>
      </c>
      <c r="K72" s="2">
        <v>20</v>
      </c>
      <c r="M72" s="10" t="str">
        <f t="shared" si="16"/>
        <v>Prasad</v>
      </c>
      <c r="N72" s="10" t="str">
        <f t="shared" si="13"/>
        <v>M</v>
      </c>
      <c r="O72" s="10">
        <f t="shared" si="14"/>
        <v>47</v>
      </c>
      <c r="P72" s="10" t="str">
        <f t="shared" si="15"/>
        <v>Edinburgh</v>
      </c>
    </row>
    <row r="73" spans="1:16" x14ac:dyDescent="0.3">
      <c r="A73" s="2">
        <v>9</v>
      </c>
      <c r="B73" s="2">
        <v>1111</v>
      </c>
      <c r="C73" s="2"/>
      <c r="D73" s="2">
        <v>1</v>
      </c>
      <c r="E73" s="2">
        <v>9600</v>
      </c>
      <c r="F73" s="2">
        <v>9</v>
      </c>
      <c r="G73" s="2" t="s">
        <v>64</v>
      </c>
      <c r="H73" s="2" t="s">
        <v>69</v>
      </c>
      <c r="I73" s="2">
        <v>29</v>
      </c>
      <c r="J73" s="2" t="s">
        <v>72</v>
      </c>
      <c r="K73" s="2">
        <v>15</v>
      </c>
      <c r="M73" s="10" t="str">
        <f t="shared" si="16"/>
        <v>Rita</v>
      </c>
      <c r="N73" s="10" t="str">
        <f t="shared" si="13"/>
        <v>F</v>
      </c>
      <c r="O73" s="10">
        <f t="shared" si="14"/>
        <v>29</v>
      </c>
      <c r="P73" s="10" t="str">
        <f t="shared" si="15"/>
        <v>Nottingham</v>
      </c>
    </row>
    <row r="74" spans="1:16" x14ac:dyDescent="0.3">
      <c r="A74" s="2">
        <v>10</v>
      </c>
      <c r="B74" s="2">
        <v>1123</v>
      </c>
      <c r="C74" s="2"/>
      <c r="D74" s="2">
        <v>1</v>
      </c>
      <c r="E74" s="2">
        <v>15800</v>
      </c>
      <c r="F74" s="2">
        <v>10</v>
      </c>
      <c r="G74" s="2" t="s">
        <v>65</v>
      </c>
      <c r="H74" s="2" t="s">
        <v>68</v>
      </c>
      <c r="I74" s="2">
        <v>28</v>
      </c>
      <c r="J74" s="2" t="s">
        <v>76</v>
      </c>
      <c r="K74" s="2">
        <v>0</v>
      </c>
      <c r="M74" s="10" t="str">
        <f t="shared" si="16"/>
        <v>Chris</v>
      </c>
      <c r="N74" s="10" t="str">
        <f t="shared" si="13"/>
        <v>M</v>
      </c>
      <c r="O74" s="10">
        <f t="shared" si="14"/>
        <v>28</v>
      </c>
      <c r="P74" s="10" t="str">
        <f t="shared" si="15"/>
        <v>Oxford</v>
      </c>
    </row>
    <row r="75" spans="1:16" x14ac:dyDescent="0.3">
      <c r="A75" s="2">
        <v>11</v>
      </c>
      <c r="B75" s="2">
        <v>1233</v>
      </c>
      <c r="C75" s="2"/>
      <c r="D75" s="2">
        <v>1</v>
      </c>
      <c r="E75" s="2">
        <v>6300</v>
      </c>
      <c r="F75" s="2">
        <v>11</v>
      </c>
      <c r="G75" s="2" t="s">
        <v>66</v>
      </c>
      <c r="H75" s="2" t="s">
        <v>68</v>
      </c>
      <c r="I75" s="2">
        <v>38</v>
      </c>
      <c r="J75" s="2" t="s">
        <v>77</v>
      </c>
      <c r="K75" s="2">
        <v>21</v>
      </c>
      <c r="M75" s="10" t="str">
        <f t="shared" si="16"/>
        <v>Anthony</v>
      </c>
      <c r="N75" s="10" t="str">
        <f t="shared" si="13"/>
        <v>M</v>
      </c>
      <c r="O75" s="10">
        <f t="shared" si="14"/>
        <v>38</v>
      </c>
      <c r="P75" s="10" t="str">
        <f t="shared" si="15"/>
        <v>Bradford</v>
      </c>
    </row>
    <row r="76" spans="1:16" x14ac:dyDescent="0.3">
      <c r="A76" s="2">
        <v>12</v>
      </c>
      <c r="B76" s="2">
        <v>3456</v>
      </c>
      <c r="C76" s="2"/>
      <c r="D76" s="2">
        <v>3</v>
      </c>
      <c r="E76" s="2">
        <v>18400</v>
      </c>
      <c r="F76" s="2">
        <v>12</v>
      </c>
      <c r="G76" s="2" t="s">
        <v>67</v>
      </c>
      <c r="H76" s="2" t="s">
        <v>68</v>
      </c>
      <c r="I76" s="2">
        <v>36</v>
      </c>
      <c r="J76" s="2" t="s">
        <v>74</v>
      </c>
      <c r="K76" s="2">
        <v>20</v>
      </c>
      <c r="M76" s="10" t="str">
        <f t="shared" si="16"/>
        <v>Mark</v>
      </c>
      <c r="N76" s="10" t="str">
        <f t="shared" si="13"/>
        <v>M</v>
      </c>
      <c r="O76" s="10">
        <f t="shared" si="14"/>
        <v>36</v>
      </c>
      <c r="P76" s="10" t="str">
        <f t="shared" si="15"/>
        <v>Manchester</v>
      </c>
    </row>
    <row r="78" spans="1:16" x14ac:dyDescent="0.3">
      <c r="D78" s="10"/>
    </row>
    <row r="80" spans="1:16" x14ac:dyDescent="0.3">
      <c r="A80" s="12" t="s">
        <v>78</v>
      </c>
    </row>
    <row r="81" spans="1:17" x14ac:dyDescent="0.3">
      <c r="A81" s="15" t="s">
        <v>46</v>
      </c>
      <c r="D81" s="13"/>
      <c r="F81" s="1" t="s">
        <v>51</v>
      </c>
    </row>
    <row r="82" spans="1:17" x14ac:dyDescent="0.3">
      <c r="A82" s="1" t="s">
        <v>47</v>
      </c>
      <c r="B82" s="1" t="s">
        <v>48</v>
      </c>
      <c r="C82" s="1"/>
      <c r="D82" s="1" t="s">
        <v>49</v>
      </c>
      <c r="E82" s="1" t="s">
        <v>50</v>
      </c>
      <c r="F82" s="1" t="s">
        <v>52</v>
      </c>
      <c r="G82" s="1" t="s">
        <v>53</v>
      </c>
      <c r="H82" s="1" t="s">
        <v>25</v>
      </c>
      <c r="I82" s="1" t="s">
        <v>28</v>
      </c>
      <c r="J82" s="1" t="s">
        <v>54</v>
      </c>
      <c r="K82" s="1" t="s">
        <v>55</v>
      </c>
      <c r="M82" s="16" t="s">
        <v>53</v>
      </c>
      <c r="N82" s="16" t="s">
        <v>25</v>
      </c>
      <c r="O82" s="16" t="s">
        <v>28</v>
      </c>
      <c r="P82" s="16" t="s">
        <v>54</v>
      </c>
      <c r="Q82" s="8" t="s">
        <v>80</v>
      </c>
    </row>
    <row r="83" spans="1:17" x14ac:dyDescent="0.3">
      <c r="A83" s="2">
        <v>1</v>
      </c>
      <c r="B83" s="2">
        <v>4010</v>
      </c>
      <c r="C83" s="2"/>
      <c r="D83" s="2">
        <v>4</v>
      </c>
      <c r="E83" s="2">
        <v>2300</v>
      </c>
      <c r="F83" s="2">
        <v>1</v>
      </c>
      <c r="G83" s="2" t="s">
        <v>56</v>
      </c>
      <c r="H83" s="2" t="s">
        <v>68</v>
      </c>
      <c r="I83" s="2">
        <v>33</v>
      </c>
      <c r="J83" s="2" t="s">
        <v>71</v>
      </c>
      <c r="K83" s="2">
        <v>21</v>
      </c>
      <c r="M83" s="17" t="str">
        <f>VLOOKUP(A83,F82:K94,2,0)</f>
        <v>Joe</v>
      </c>
      <c r="N83" s="17" t="str">
        <f>VLOOKUP(A83,F82:K95,3,0)</f>
        <v>M</v>
      </c>
      <c r="O83" s="17">
        <f>VLOOKUP(A83,F82:K94,4,0)</f>
        <v>33</v>
      </c>
      <c r="P83" s="17" t="str">
        <f>VLOOKUP(A83,F82:K94,5,0)</f>
        <v>London</v>
      </c>
      <c r="Q83" s="10" t="str">
        <f>HLOOKUP(D83,A$97:F$98,2,0)</f>
        <v>Protection</v>
      </c>
    </row>
    <row r="84" spans="1:17" x14ac:dyDescent="0.3">
      <c r="A84" s="2">
        <v>2</v>
      </c>
      <c r="B84" s="2">
        <v>1001</v>
      </c>
      <c r="C84" s="2"/>
      <c r="D84" s="2">
        <v>1</v>
      </c>
      <c r="E84" s="2">
        <v>1500</v>
      </c>
      <c r="F84" s="2">
        <v>2</v>
      </c>
      <c r="G84" s="2" t="s">
        <v>57</v>
      </c>
      <c r="H84" s="2" t="s">
        <v>68</v>
      </c>
      <c r="I84" s="2">
        <v>30</v>
      </c>
      <c r="J84" s="2" t="s">
        <v>72</v>
      </c>
      <c r="K84" s="2">
        <v>10</v>
      </c>
      <c r="M84" s="17" t="str">
        <f t="shared" ref="M84:M94" si="17">VLOOKUP(A84,F83:K95,2,0)</f>
        <v>Jon</v>
      </c>
      <c r="N84" s="17" t="str">
        <f t="shared" ref="N84:N94" si="18">VLOOKUP(A84,F83:K96,3,0)</f>
        <v>M</v>
      </c>
      <c r="O84" s="17">
        <f t="shared" ref="O84:O94" si="19">VLOOKUP(A84,F83:K95,4,0)</f>
        <v>30</v>
      </c>
      <c r="P84" s="17" t="str">
        <f t="shared" ref="P84:P94" si="20">VLOOKUP(A84,F83:K95,5,0)</f>
        <v>Nottingham</v>
      </c>
      <c r="Q84" s="10" t="str">
        <f t="shared" ref="Q84:Q94" si="21">HLOOKUP(D84,A$97:F$98,2,0)</f>
        <v>Child Plan</v>
      </c>
    </row>
    <row r="85" spans="1:17" x14ac:dyDescent="0.3">
      <c r="A85" s="2">
        <v>3</v>
      </c>
      <c r="B85" s="2">
        <v>2030</v>
      </c>
      <c r="C85" s="2"/>
      <c r="D85" s="2">
        <v>2</v>
      </c>
      <c r="E85" s="2">
        <v>5200</v>
      </c>
      <c r="F85" s="2">
        <v>3</v>
      </c>
      <c r="G85" s="2" t="s">
        <v>58</v>
      </c>
      <c r="H85" s="2" t="s">
        <v>69</v>
      </c>
      <c r="I85" s="2">
        <v>28</v>
      </c>
      <c r="J85" s="2" t="s">
        <v>73</v>
      </c>
      <c r="K85" s="2">
        <v>3</v>
      </c>
      <c r="M85" s="17" t="str">
        <f t="shared" si="17"/>
        <v>Catherine</v>
      </c>
      <c r="N85" s="17" t="str">
        <f t="shared" si="18"/>
        <v>F</v>
      </c>
      <c r="O85" s="17">
        <f t="shared" si="19"/>
        <v>28</v>
      </c>
      <c r="P85" s="17" t="str">
        <f t="shared" si="20"/>
        <v>Birmingham</v>
      </c>
      <c r="Q85" s="10" t="str">
        <f t="shared" si="21"/>
        <v>Pension</v>
      </c>
    </row>
    <row r="86" spans="1:17" x14ac:dyDescent="0.3">
      <c r="A86" s="2">
        <v>4</v>
      </c>
      <c r="B86" s="2">
        <v>1020</v>
      </c>
      <c r="C86" s="2"/>
      <c r="D86" s="2">
        <v>1</v>
      </c>
      <c r="E86" s="2">
        <v>5600</v>
      </c>
      <c r="F86" s="2">
        <v>4</v>
      </c>
      <c r="G86" s="2" t="s">
        <v>59</v>
      </c>
      <c r="H86" s="2" t="s">
        <v>69</v>
      </c>
      <c r="I86" s="2">
        <v>36</v>
      </c>
      <c r="J86" s="2" t="s">
        <v>74</v>
      </c>
      <c r="K86" s="2">
        <v>5</v>
      </c>
      <c r="M86" s="17" t="str">
        <f t="shared" si="17"/>
        <v>Lucy</v>
      </c>
      <c r="N86" s="17" t="str">
        <f t="shared" si="18"/>
        <v>F</v>
      </c>
      <c r="O86" s="17">
        <f t="shared" si="19"/>
        <v>36</v>
      </c>
      <c r="P86" s="17" t="str">
        <f t="shared" si="20"/>
        <v>Manchester</v>
      </c>
      <c r="Q86" s="10" t="str">
        <f t="shared" si="21"/>
        <v>Child Plan</v>
      </c>
    </row>
    <row r="87" spans="1:17" x14ac:dyDescent="0.3">
      <c r="A87" s="2">
        <v>5</v>
      </c>
      <c r="B87" s="2">
        <v>1025</v>
      </c>
      <c r="C87" s="2"/>
      <c r="D87" s="2">
        <v>1</v>
      </c>
      <c r="E87" s="2">
        <v>18400</v>
      </c>
      <c r="F87" s="2">
        <v>5</v>
      </c>
      <c r="G87" s="2" t="s">
        <v>60</v>
      </c>
      <c r="H87" s="2" t="s">
        <v>70</v>
      </c>
      <c r="I87" s="2">
        <v>30</v>
      </c>
      <c r="J87" s="2" t="s">
        <v>71</v>
      </c>
      <c r="K87" s="2">
        <v>3</v>
      </c>
      <c r="M87" s="17" t="str">
        <f t="shared" si="17"/>
        <v>Alex</v>
      </c>
      <c r="N87" s="17" t="str">
        <f t="shared" si="18"/>
        <v xml:space="preserve"> M</v>
      </c>
      <c r="O87" s="17">
        <f t="shared" si="19"/>
        <v>30</v>
      </c>
      <c r="P87" s="17" t="str">
        <f t="shared" si="20"/>
        <v>London</v>
      </c>
      <c r="Q87" s="10" t="str">
        <f t="shared" si="21"/>
        <v>Child Plan</v>
      </c>
    </row>
    <row r="88" spans="1:17" x14ac:dyDescent="0.3">
      <c r="A88" s="2">
        <v>6</v>
      </c>
      <c r="B88" s="2">
        <v>4003</v>
      </c>
      <c r="C88" s="2"/>
      <c r="D88" s="2">
        <v>4</v>
      </c>
      <c r="E88" s="2">
        <v>1500</v>
      </c>
      <c r="F88" s="2">
        <v>6</v>
      </c>
      <c r="G88" s="2" t="s">
        <v>61</v>
      </c>
      <c r="H88" s="2" t="s">
        <v>68</v>
      </c>
      <c r="I88" s="2">
        <v>35</v>
      </c>
      <c r="J88" s="2" t="s">
        <v>71</v>
      </c>
      <c r="K88" s="2">
        <v>21</v>
      </c>
      <c r="M88" s="17" t="str">
        <f t="shared" si="17"/>
        <v>Andy</v>
      </c>
      <c r="N88" s="17" t="str">
        <f t="shared" si="18"/>
        <v>M</v>
      </c>
      <c r="O88" s="17">
        <f t="shared" si="19"/>
        <v>35</v>
      </c>
      <c r="P88" s="17" t="str">
        <f t="shared" si="20"/>
        <v>London</v>
      </c>
      <c r="Q88" s="10" t="str">
        <f t="shared" si="21"/>
        <v>Protection</v>
      </c>
    </row>
    <row r="89" spans="1:17" x14ac:dyDescent="0.3">
      <c r="A89" s="2">
        <v>7</v>
      </c>
      <c r="B89" s="2">
        <v>1090</v>
      </c>
      <c r="C89" s="2"/>
      <c r="D89" s="2">
        <v>1</v>
      </c>
      <c r="E89" s="2">
        <v>17600</v>
      </c>
      <c r="F89" s="2">
        <v>7</v>
      </c>
      <c r="G89" s="2" t="s">
        <v>62</v>
      </c>
      <c r="H89" s="2" t="s">
        <v>69</v>
      </c>
      <c r="I89" s="2">
        <v>32</v>
      </c>
      <c r="J89" s="2" t="s">
        <v>71</v>
      </c>
      <c r="K89" s="2">
        <v>11</v>
      </c>
      <c r="M89" s="17" t="str">
        <f t="shared" si="17"/>
        <v>Natasha</v>
      </c>
      <c r="N89" s="17" t="str">
        <f t="shared" si="18"/>
        <v>F</v>
      </c>
      <c r="O89" s="17">
        <f t="shared" si="19"/>
        <v>32</v>
      </c>
      <c r="P89" s="17" t="str">
        <f t="shared" si="20"/>
        <v>London</v>
      </c>
      <c r="Q89" s="10" t="str">
        <f t="shared" si="21"/>
        <v>Child Plan</v>
      </c>
    </row>
    <row r="90" spans="1:17" x14ac:dyDescent="0.3">
      <c r="A90" s="2">
        <v>8</v>
      </c>
      <c r="B90" s="2">
        <v>4123</v>
      </c>
      <c r="C90" s="2"/>
      <c r="D90" s="2">
        <v>4</v>
      </c>
      <c r="E90" s="2">
        <v>3000</v>
      </c>
      <c r="F90" s="2">
        <v>8</v>
      </c>
      <c r="G90" s="2" t="s">
        <v>63</v>
      </c>
      <c r="H90" s="2" t="s">
        <v>68</v>
      </c>
      <c r="I90" s="2">
        <v>47</v>
      </c>
      <c r="J90" s="2" t="s">
        <v>75</v>
      </c>
      <c r="K90" s="2">
        <v>20</v>
      </c>
      <c r="M90" s="17" t="str">
        <f t="shared" si="17"/>
        <v>Prasad</v>
      </c>
      <c r="N90" s="17" t="str">
        <f t="shared" si="18"/>
        <v>M</v>
      </c>
      <c r="O90" s="17">
        <f t="shared" si="19"/>
        <v>47</v>
      </c>
      <c r="P90" s="17" t="str">
        <f t="shared" si="20"/>
        <v>Edinburgh</v>
      </c>
      <c r="Q90" s="10" t="str">
        <f t="shared" si="21"/>
        <v>Protection</v>
      </c>
    </row>
    <row r="91" spans="1:17" x14ac:dyDescent="0.3">
      <c r="A91" s="2">
        <v>9</v>
      </c>
      <c r="B91" s="2">
        <v>1111</v>
      </c>
      <c r="C91" s="2"/>
      <c r="D91" s="2">
        <v>1</v>
      </c>
      <c r="E91" s="2">
        <v>9600</v>
      </c>
      <c r="F91" s="2">
        <v>9</v>
      </c>
      <c r="G91" s="2" t="s">
        <v>64</v>
      </c>
      <c r="H91" s="2" t="s">
        <v>69</v>
      </c>
      <c r="I91" s="2">
        <v>29</v>
      </c>
      <c r="J91" s="2" t="s">
        <v>72</v>
      </c>
      <c r="K91" s="2">
        <v>15</v>
      </c>
      <c r="M91" s="17" t="str">
        <f t="shared" si="17"/>
        <v>Rita</v>
      </c>
      <c r="N91" s="17" t="str">
        <f t="shared" si="18"/>
        <v>F</v>
      </c>
      <c r="O91" s="17">
        <f t="shared" si="19"/>
        <v>29</v>
      </c>
      <c r="P91" s="17" t="str">
        <f t="shared" si="20"/>
        <v>Nottingham</v>
      </c>
      <c r="Q91" s="10" t="str">
        <f t="shared" si="21"/>
        <v>Child Plan</v>
      </c>
    </row>
    <row r="92" spans="1:17" x14ac:dyDescent="0.3">
      <c r="A92" s="2">
        <v>10</v>
      </c>
      <c r="B92" s="2">
        <v>1123</v>
      </c>
      <c r="C92" s="2"/>
      <c r="D92" s="2">
        <v>1</v>
      </c>
      <c r="E92" s="2">
        <v>15800</v>
      </c>
      <c r="F92" s="2">
        <v>10</v>
      </c>
      <c r="G92" s="2" t="s">
        <v>65</v>
      </c>
      <c r="H92" s="2" t="s">
        <v>68</v>
      </c>
      <c r="I92" s="2">
        <v>28</v>
      </c>
      <c r="J92" s="2" t="s">
        <v>76</v>
      </c>
      <c r="K92" s="2">
        <v>0</v>
      </c>
      <c r="M92" s="17" t="str">
        <f t="shared" si="17"/>
        <v>Chris</v>
      </c>
      <c r="N92" s="17" t="str">
        <f t="shared" si="18"/>
        <v>M</v>
      </c>
      <c r="O92" s="17">
        <f t="shared" si="19"/>
        <v>28</v>
      </c>
      <c r="P92" s="17" t="str">
        <f t="shared" si="20"/>
        <v>Oxford</v>
      </c>
      <c r="Q92" s="10" t="str">
        <f t="shared" si="21"/>
        <v>Child Plan</v>
      </c>
    </row>
    <row r="93" spans="1:17" x14ac:dyDescent="0.3">
      <c r="A93" s="2">
        <v>11</v>
      </c>
      <c r="B93" s="2">
        <v>1233</v>
      </c>
      <c r="C93" s="2"/>
      <c r="D93" s="2">
        <v>1</v>
      </c>
      <c r="E93" s="2">
        <v>6300</v>
      </c>
      <c r="F93" s="2">
        <v>11</v>
      </c>
      <c r="G93" s="2" t="s">
        <v>66</v>
      </c>
      <c r="H93" s="2" t="s">
        <v>68</v>
      </c>
      <c r="I93" s="2">
        <v>38</v>
      </c>
      <c r="J93" s="2" t="s">
        <v>77</v>
      </c>
      <c r="K93" s="2">
        <v>21</v>
      </c>
      <c r="M93" s="17" t="str">
        <f t="shared" si="17"/>
        <v>Anthony</v>
      </c>
      <c r="N93" s="17" t="str">
        <f t="shared" si="18"/>
        <v>M</v>
      </c>
      <c r="O93" s="17">
        <f t="shared" si="19"/>
        <v>38</v>
      </c>
      <c r="P93" s="17" t="str">
        <f t="shared" si="20"/>
        <v>Bradford</v>
      </c>
      <c r="Q93" s="10" t="str">
        <f t="shared" si="21"/>
        <v>Child Plan</v>
      </c>
    </row>
    <row r="94" spans="1:17" x14ac:dyDescent="0.3">
      <c r="A94" s="2">
        <v>12</v>
      </c>
      <c r="B94" s="2">
        <v>3456</v>
      </c>
      <c r="C94" s="2"/>
      <c r="D94" s="2">
        <v>3</v>
      </c>
      <c r="E94" s="2">
        <v>18400</v>
      </c>
      <c r="F94" s="2">
        <v>12</v>
      </c>
      <c r="G94" s="2" t="s">
        <v>67</v>
      </c>
      <c r="H94" s="2" t="s">
        <v>68</v>
      </c>
      <c r="I94" s="2">
        <v>36</v>
      </c>
      <c r="J94" s="2" t="s">
        <v>74</v>
      </c>
      <c r="K94" s="2">
        <v>20</v>
      </c>
      <c r="M94" s="17" t="str">
        <f t="shared" si="17"/>
        <v>Mark</v>
      </c>
      <c r="N94" s="17" t="str">
        <f t="shared" si="18"/>
        <v>M</v>
      </c>
      <c r="O94" s="17">
        <f t="shared" si="19"/>
        <v>36</v>
      </c>
      <c r="P94" s="17" t="str">
        <f t="shared" si="20"/>
        <v>Manchester</v>
      </c>
      <c r="Q94" s="10" t="str">
        <f t="shared" si="21"/>
        <v>Investment</v>
      </c>
    </row>
    <row r="96" spans="1:17" x14ac:dyDescent="0.3">
      <c r="A96" s="15" t="s">
        <v>79</v>
      </c>
    </row>
    <row r="97" spans="1:8" x14ac:dyDescent="0.3">
      <c r="A97" s="15" t="s">
        <v>49</v>
      </c>
      <c r="B97" s="2">
        <v>1</v>
      </c>
      <c r="C97" s="2"/>
      <c r="D97" s="2">
        <v>2</v>
      </c>
      <c r="E97" s="2">
        <v>3</v>
      </c>
      <c r="F97" s="2">
        <v>4</v>
      </c>
    </row>
    <row r="98" spans="1:8" x14ac:dyDescent="0.3">
      <c r="A98" s="15" t="s">
        <v>80</v>
      </c>
      <c r="B98" s="2" t="s">
        <v>81</v>
      </c>
      <c r="C98" s="2"/>
      <c r="D98" s="2" t="s">
        <v>82</v>
      </c>
      <c r="E98" s="2" t="s">
        <v>83</v>
      </c>
      <c r="F98" s="2" t="s">
        <v>84</v>
      </c>
    </row>
    <row r="99" spans="1:8" x14ac:dyDescent="0.3">
      <c r="A99" s="15"/>
    </row>
    <row r="100" spans="1:8" x14ac:dyDescent="0.3">
      <c r="A100" s="12" t="s">
        <v>85</v>
      </c>
    </row>
    <row r="101" spans="1:8" x14ac:dyDescent="0.3">
      <c r="A101" s="15" t="s">
        <v>86</v>
      </c>
      <c r="B101" s="15" t="s">
        <v>25</v>
      </c>
      <c r="C101" s="15"/>
      <c r="D101" s="15" t="s">
        <v>87</v>
      </c>
      <c r="E101" s="15" t="s">
        <v>88</v>
      </c>
      <c r="F101" s="15" t="s">
        <v>89</v>
      </c>
      <c r="G101" s="15" t="s">
        <v>90</v>
      </c>
      <c r="H101" s="8" t="s">
        <v>110</v>
      </c>
    </row>
    <row r="102" spans="1:8" x14ac:dyDescent="0.3">
      <c r="A102" s="19" t="s">
        <v>91</v>
      </c>
      <c r="B102" s="2" t="s">
        <v>26</v>
      </c>
      <c r="C102" s="2"/>
      <c r="D102" s="2" t="s">
        <v>106</v>
      </c>
      <c r="E102" s="2">
        <v>15.45</v>
      </c>
      <c r="F102" s="2">
        <v>26</v>
      </c>
      <c r="G102" s="2">
        <v>20</v>
      </c>
      <c r="H102" s="2">
        <f>_xlfn.IFS(E102&lt;=9,0,E102&lt;=10,100,E102&lt;=11,200,E102&lt;=12,300,E102&lt;=13,400,E102&lt;=14,500,E102&lt;=15,600,E102&lt;=16,700,E102&lt;=17,800,E102&lt;=18,900)</f>
        <v>700</v>
      </c>
    </row>
    <row r="103" spans="1:8" x14ac:dyDescent="0.3">
      <c r="A103" s="18" t="s">
        <v>92</v>
      </c>
      <c r="B103" s="2" t="s">
        <v>27</v>
      </c>
      <c r="C103" s="2"/>
      <c r="D103" s="2" t="s">
        <v>107</v>
      </c>
      <c r="E103" s="2">
        <v>13.75</v>
      </c>
      <c r="F103" s="2">
        <v>15</v>
      </c>
      <c r="G103" s="2">
        <v>20</v>
      </c>
      <c r="H103" s="2">
        <f t="shared" ref="H103:H116" si="22">_xlfn.IFS(E103&lt;=9,0,E103&lt;=10,100,E103&lt;=11,200,E103&lt;=12,300,E103&lt;=13,400,E103&lt;=14,500,E103&lt;=15,600,E103&lt;=16,700,E103&lt;=17,800,E103&lt;=18,900)</f>
        <v>500</v>
      </c>
    </row>
    <row r="104" spans="1:8" x14ac:dyDescent="0.3">
      <c r="A104" s="18" t="s">
        <v>93</v>
      </c>
      <c r="B104" s="2" t="s">
        <v>26</v>
      </c>
      <c r="C104" s="2"/>
      <c r="D104" s="2" t="s">
        <v>108</v>
      </c>
      <c r="E104" s="2">
        <v>14.6</v>
      </c>
      <c r="F104" s="2">
        <v>15</v>
      </c>
      <c r="G104" s="2">
        <v>20</v>
      </c>
      <c r="H104" s="2">
        <f t="shared" si="22"/>
        <v>600</v>
      </c>
    </row>
    <row r="105" spans="1:8" x14ac:dyDescent="0.3">
      <c r="A105" s="18" t="s">
        <v>94</v>
      </c>
      <c r="B105" s="2" t="s">
        <v>26</v>
      </c>
      <c r="C105" s="2"/>
      <c r="D105" s="2" t="s">
        <v>109</v>
      </c>
      <c r="E105" s="2">
        <v>15.49</v>
      </c>
      <c r="F105" s="2">
        <v>25</v>
      </c>
      <c r="G105" s="2">
        <v>20</v>
      </c>
      <c r="H105" s="2">
        <f t="shared" si="22"/>
        <v>700</v>
      </c>
    </row>
    <row r="106" spans="1:8" x14ac:dyDescent="0.3">
      <c r="A106" s="18" t="s">
        <v>95</v>
      </c>
      <c r="B106" s="2" t="s">
        <v>26</v>
      </c>
      <c r="C106" s="2"/>
      <c r="D106" s="2" t="s">
        <v>106</v>
      </c>
      <c r="E106" s="2">
        <v>12.33</v>
      </c>
      <c r="F106" s="2">
        <v>28</v>
      </c>
      <c r="G106" s="2">
        <v>20</v>
      </c>
      <c r="H106" s="2">
        <f t="shared" si="22"/>
        <v>400</v>
      </c>
    </row>
    <row r="107" spans="1:8" x14ac:dyDescent="0.3">
      <c r="A107" s="18" t="s">
        <v>96</v>
      </c>
      <c r="B107" s="2" t="s">
        <v>26</v>
      </c>
      <c r="C107" s="2"/>
      <c r="D107" s="2" t="s">
        <v>107</v>
      </c>
      <c r="E107" s="2">
        <v>13.75</v>
      </c>
      <c r="F107" s="2">
        <v>26</v>
      </c>
      <c r="G107" s="2">
        <v>20</v>
      </c>
      <c r="H107" s="2">
        <f t="shared" si="22"/>
        <v>500</v>
      </c>
    </row>
    <row r="108" spans="1:8" x14ac:dyDescent="0.3">
      <c r="A108" s="18" t="s">
        <v>97</v>
      </c>
      <c r="B108" s="2" t="s">
        <v>27</v>
      </c>
      <c r="C108" s="2"/>
      <c r="D108" s="2" t="s">
        <v>108</v>
      </c>
      <c r="E108" s="2">
        <v>13.54</v>
      </c>
      <c r="F108" s="2">
        <v>20</v>
      </c>
      <c r="G108" s="2">
        <v>20</v>
      </c>
      <c r="H108" s="2">
        <f t="shared" si="22"/>
        <v>500</v>
      </c>
    </row>
    <row r="109" spans="1:8" x14ac:dyDescent="0.3">
      <c r="A109" s="18" t="s">
        <v>98</v>
      </c>
      <c r="B109" s="2" t="s">
        <v>27</v>
      </c>
      <c r="C109" s="2"/>
      <c r="D109" s="2" t="s">
        <v>109</v>
      </c>
      <c r="E109" s="2">
        <v>14.35</v>
      </c>
      <c r="F109" s="2">
        <v>14</v>
      </c>
      <c r="G109" s="2">
        <v>20</v>
      </c>
      <c r="H109" s="2">
        <f t="shared" si="22"/>
        <v>600</v>
      </c>
    </row>
    <row r="110" spans="1:8" x14ac:dyDescent="0.3">
      <c r="A110" s="18" t="s">
        <v>99</v>
      </c>
      <c r="B110" s="2" t="s">
        <v>26</v>
      </c>
      <c r="C110" s="2"/>
      <c r="D110" s="2" t="s">
        <v>106</v>
      </c>
      <c r="E110" s="2">
        <v>12.34</v>
      </c>
      <c r="F110" s="2">
        <v>0</v>
      </c>
      <c r="G110" s="2">
        <v>20</v>
      </c>
      <c r="H110" s="2">
        <f t="shared" si="22"/>
        <v>400</v>
      </c>
    </row>
    <row r="111" spans="1:8" x14ac:dyDescent="0.3">
      <c r="A111" s="18" t="s">
        <v>100</v>
      </c>
      <c r="B111" s="2" t="s">
        <v>26</v>
      </c>
      <c r="C111" s="2"/>
      <c r="D111" s="2" t="s">
        <v>107</v>
      </c>
      <c r="E111" s="2">
        <v>14.26</v>
      </c>
      <c r="F111" s="2">
        <v>18</v>
      </c>
      <c r="G111" s="2">
        <v>20</v>
      </c>
      <c r="H111" s="2">
        <f t="shared" si="22"/>
        <v>600</v>
      </c>
    </row>
    <row r="112" spans="1:8" x14ac:dyDescent="0.3">
      <c r="A112" s="18" t="s">
        <v>101</v>
      </c>
      <c r="B112" s="2" t="s">
        <v>26</v>
      </c>
      <c r="C112" s="2"/>
      <c r="D112" s="2" t="s">
        <v>108</v>
      </c>
      <c r="E112" s="2">
        <v>17.420000000000002</v>
      </c>
      <c r="F112" s="2">
        <v>27</v>
      </c>
      <c r="G112" s="2">
        <v>20</v>
      </c>
      <c r="H112" s="2">
        <f t="shared" si="22"/>
        <v>900</v>
      </c>
    </row>
    <row r="113" spans="1:9" x14ac:dyDescent="0.3">
      <c r="A113" s="18" t="s">
        <v>102</v>
      </c>
      <c r="B113" s="2" t="s">
        <v>27</v>
      </c>
      <c r="C113" s="2"/>
      <c r="D113" s="2" t="s">
        <v>109</v>
      </c>
      <c r="E113" s="2">
        <v>17.43</v>
      </c>
      <c r="F113" s="2">
        <v>17</v>
      </c>
      <c r="G113" s="2">
        <v>20</v>
      </c>
      <c r="H113" s="2">
        <f t="shared" si="22"/>
        <v>900</v>
      </c>
    </row>
    <row r="114" spans="1:9" x14ac:dyDescent="0.3">
      <c r="A114" s="18" t="s">
        <v>103</v>
      </c>
      <c r="B114" s="2" t="s">
        <v>27</v>
      </c>
      <c r="C114" s="2"/>
      <c r="D114" s="2" t="s">
        <v>106</v>
      </c>
      <c r="E114" s="2">
        <v>16.350000000000001</v>
      </c>
      <c r="F114" s="2">
        <v>17</v>
      </c>
      <c r="G114" s="2">
        <v>20</v>
      </c>
      <c r="H114" s="2">
        <f t="shared" si="22"/>
        <v>800</v>
      </c>
    </row>
    <row r="115" spans="1:9" x14ac:dyDescent="0.3">
      <c r="A115" s="18" t="s">
        <v>104</v>
      </c>
      <c r="B115" s="2" t="s">
        <v>26</v>
      </c>
      <c r="C115" s="2"/>
      <c r="D115" s="2" t="s">
        <v>107</v>
      </c>
      <c r="E115" s="2">
        <v>11.34</v>
      </c>
      <c r="F115" s="2">
        <v>0</v>
      </c>
      <c r="G115" s="2">
        <v>20</v>
      </c>
      <c r="H115" s="2">
        <f t="shared" si="22"/>
        <v>300</v>
      </c>
    </row>
    <row r="116" spans="1:9" x14ac:dyDescent="0.3">
      <c r="A116" s="18" t="s">
        <v>105</v>
      </c>
      <c r="B116" s="2" t="s">
        <v>26</v>
      </c>
      <c r="C116" s="2"/>
      <c r="D116" s="2" t="s">
        <v>108</v>
      </c>
      <c r="E116" s="2">
        <v>15.56</v>
      </c>
      <c r="F116" s="2">
        <v>17</v>
      </c>
      <c r="G116" s="2">
        <v>20</v>
      </c>
      <c r="H116" s="2">
        <f t="shared" si="22"/>
        <v>700</v>
      </c>
    </row>
    <row r="118" spans="1:9" x14ac:dyDescent="0.3">
      <c r="A118" s="12" t="s">
        <v>111</v>
      </c>
      <c r="B118" s="12" t="s">
        <v>147</v>
      </c>
      <c r="C118" s="12" t="s">
        <v>151</v>
      </c>
    </row>
    <row r="119" spans="1:9" x14ac:dyDescent="0.3">
      <c r="A119" s="15" t="s">
        <v>112</v>
      </c>
      <c r="B119" s="15" t="s">
        <v>53</v>
      </c>
      <c r="C119" s="15" t="s">
        <v>148</v>
      </c>
      <c r="D119" s="15" t="s">
        <v>113</v>
      </c>
      <c r="E119" s="8" t="s">
        <v>114</v>
      </c>
      <c r="F119" s="8" t="s">
        <v>115</v>
      </c>
      <c r="G119" s="20" t="s">
        <v>116</v>
      </c>
      <c r="H119" s="20" t="s">
        <v>149</v>
      </c>
      <c r="I119" s="20" t="s">
        <v>150</v>
      </c>
    </row>
    <row r="120" spans="1:9" x14ac:dyDescent="0.3">
      <c r="A120" s="2" t="s">
        <v>117</v>
      </c>
      <c r="B120" s="2" t="s">
        <v>127</v>
      </c>
      <c r="C120" s="2">
        <v>7578596230</v>
      </c>
      <c r="D120" s="2" t="s">
        <v>144</v>
      </c>
      <c r="E120" s="9">
        <f>FIND("Python",D120)</f>
        <v>1</v>
      </c>
      <c r="F120" s="9">
        <f>SEARCH("Python",D120)</f>
        <v>1</v>
      </c>
      <c r="G120" s="9">
        <f>IFERROR(FIND("Python",D120),"NO")</f>
        <v>1</v>
      </c>
      <c r="H120" s="9" t="str">
        <f>LEFT(C120,3)</f>
        <v>757</v>
      </c>
      <c r="I120" s="9" t="str">
        <f>RIGHT(C120,7)</f>
        <v>8596230</v>
      </c>
    </row>
    <row r="121" spans="1:9" x14ac:dyDescent="0.3">
      <c r="A121" s="2" t="s">
        <v>118</v>
      </c>
      <c r="B121" s="2" t="s">
        <v>128</v>
      </c>
      <c r="C121" s="2">
        <v>8954562314</v>
      </c>
      <c r="D121" s="2" t="s">
        <v>145</v>
      </c>
      <c r="E121" s="9">
        <f t="shared" ref="E121:E129" si="23">FIND("Python",D121)</f>
        <v>1</v>
      </c>
      <c r="F121" s="9">
        <f t="shared" ref="F121:F129" si="24">SEARCH("Python",D121)</f>
        <v>1</v>
      </c>
      <c r="G121" s="9">
        <f t="shared" ref="G121:G129" si="25">IFERROR(FIND("Python",D121),"NO")</f>
        <v>1</v>
      </c>
      <c r="H121" s="9" t="str">
        <f t="shared" ref="H121:H129" si="26">LEFT(C121,3)</f>
        <v>895</v>
      </c>
      <c r="I121" s="9" t="str">
        <f t="shared" ref="I121:I129" si="27">RIGHT(C121,7)</f>
        <v>4562314</v>
      </c>
    </row>
    <row r="122" spans="1:9" x14ac:dyDescent="0.3">
      <c r="A122" s="2" t="s">
        <v>119</v>
      </c>
      <c r="B122" s="2" t="s">
        <v>129</v>
      </c>
      <c r="C122" s="2">
        <v>4561237896</v>
      </c>
      <c r="D122" s="2" t="s">
        <v>137</v>
      </c>
      <c r="E122" s="9" t="e">
        <f t="shared" si="23"/>
        <v>#VALUE!</v>
      </c>
      <c r="F122" s="9" t="e">
        <f t="shared" si="24"/>
        <v>#VALUE!</v>
      </c>
      <c r="G122" s="9" t="str">
        <f t="shared" si="25"/>
        <v>NO</v>
      </c>
      <c r="H122" s="9" t="str">
        <f t="shared" si="26"/>
        <v>456</v>
      </c>
      <c r="I122" s="9" t="str">
        <f t="shared" si="27"/>
        <v>1237896</v>
      </c>
    </row>
    <row r="123" spans="1:9" x14ac:dyDescent="0.3">
      <c r="A123" s="2" t="s">
        <v>120</v>
      </c>
      <c r="B123" s="2" t="s">
        <v>130</v>
      </c>
      <c r="C123" s="2">
        <v>1597531584</v>
      </c>
      <c r="D123" s="2" t="s">
        <v>138</v>
      </c>
      <c r="E123" s="9" t="e">
        <f t="shared" si="23"/>
        <v>#VALUE!</v>
      </c>
      <c r="F123" s="9" t="e">
        <f t="shared" si="24"/>
        <v>#VALUE!</v>
      </c>
      <c r="G123" s="9" t="str">
        <f t="shared" si="25"/>
        <v>NO</v>
      </c>
      <c r="H123" s="9" t="str">
        <f t="shared" si="26"/>
        <v>159</v>
      </c>
      <c r="I123" s="9" t="str">
        <f t="shared" si="27"/>
        <v>7531584</v>
      </c>
    </row>
    <row r="124" spans="1:9" x14ac:dyDescent="0.3">
      <c r="A124" s="2" t="s">
        <v>121</v>
      </c>
      <c r="B124" s="2" t="s">
        <v>131</v>
      </c>
      <c r="C124" s="2">
        <v>3577531596</v>
      </c>
      <c r="D124" s="2" t="s">
        <v>139</v>
      </c>
      <c r="E124" s="9" t="e">
        <f t="shared" si="23"/>
        <v>#VALUE!</v>
      </c>
      <c r="F124" s="9" t="e">
        <f t="shared" si="24"/>
        <v>#VALUE!</v>
      </c>
      <c r="G124" s="9" t="str">
        <f t="shared" si="25"/>
        <v>NO</v>
      </c>
      <c r="H124" s="9" t="str">
        <f t="shared" si="26"/>
        <v>357</v>
      </c>
      <c r="I124" s="9" t="str">
        <f t="shared" si="27"/>
        <v>7531596</v>
      </c>
    </row>
    <row r="125" spans="1:9" x14ac:dyDescent="0.3">
      <c r="A125" s="2" t="s">
        <v>122</v>
      </c>
      <c r="B125" s="2" t="s">
        <v>132</v>
      </c>
      <c r="C125" s="2">
        <v>9511593578</v>
      </c>
      <c r="D125" s="2" t="s">
        <v>140</v>
      </c>
      <c r="E125" s="9">
        <f t="shared" si="23"/>
        <v>1</v>
      </c>
      <c r="F125" s="9">
        <f t="shared" si="24"/>
        <v>1</v>
      </c>
      <c r="G125" s="9">
        <f t="shared" si="25"/>
        <v>1</v>
      </c>
      <c r="H125" s="9" t="str">
        <f t="shared" si="26"/>
        <v>951</v>
      </c>
      <c r="I125" s="9" t="str">
        <f t="shared" si="27"/>
        <v>1593578</v>
      </c>
    </row>
    <row r="126" spans="1:9" x14ac:dyDescent="0.3">
      <c r="A126" s="2" t="s">
        <v>123</v>
      </c>
      <c r="B126" s="2" t="s">
        <v>133</v>
      </c>
      <c r="C126" s="2">
        <v>4861264587</v>
      </c>
      <c r="D126" s="2" t="s">
        <v>141</v>
      </c>
      <c r="E126" s="9">
        <f t="shared" si="23"/>
        <v>1</v>
      </c>
      <c r="F126" s="9">
        <f t="shared" si="24"/>
        <v>1</v>
      </c>
      <c r="G126" s="9">
        <f t="shared" si="25"/>
        <v>1</v>
      </c>
      <c r="H126" s="9" t="str">
        <f t="shared" si="26"/>
        <v>486</v>
      </c>
      <c r="I126" s="9" t="str">
        <f t="shared" si="27"/>
        <v>1264587</v>
      </c>
    </row>
    <row r="127" spans="1:9" x14ac:dyDescent="0.3">
      <c r="A127" s="2" t="s">
        <v>124</v>
      </c>
      <c r="B127" s="2" t="s">
        <v>134</v>
      </c>
      <c r="C127" s="2">
        <v>6897581452</v>
      </c>
      <c r="D127" s="2" t="s">
        <v>142</v>
      </c>
      <c r="E127" s="9" t="e">
        <f t="shared" si="23"/>
        <v>#VALUE!</v>
      </c>
      <c r="F127" s="9" t="e">
        <f t="shared" si="24"/>
        <v>#VALUE!</v>
      </c>
      <c r="G127" s="9" t="str">
        <f t="shared" si="25"/>
        <v>NO</v>
      </c>
      <c r="H127" s="9" t="str">
        <f t="shared" si="26"/>
        <v>689</v>
      </c>
      <c r="I127" s="9" t="str">
        <f t="shared" si="27"/>
        <v>7581452</v>
      </c>
    </row>
    <row r="128" spans="1:9" x14ac:dyDescent="0.3">
      <c r="A128" s="2" t="s">
        <v>125</v>
      </c>
      <c r="B128" s="2" t="s">
        <v>135</v>
      </c>
      <c r="C128" s="2">
        <v>3261547895</v>
      </c>
      <c r="D128" s="2" t="s">
        <v>143</v>
      </c>
      <c r="E128" s="9" t="e">
        <f t="shared" si="23"/>
        <v>#VALUE!</v>
      </c>
      <c r="F128" s="9" t="e">
        <f t="shared" si="24"/>
        <v>#VALUE!</v>
      </c>
      <c r="G128" s="9" t="str">
        <f t="shared" si="25"/>
        <v>NO</v>
      </c>
      <c r="H128" s="9" t="str">
        <f t="shared" si="26"/>
        <v>326</v>
      </c>
      <c r="I128" s="9" t="str">
        <f t="shared" si="27"/>
        <v>1547895</v>
      </c>
    </row>
    <row r="129" spans="1:9" x14ac:dyDescent="0.3">
      <c r="A129" s="2" t="s">
        <v>126</v>
      </c>
      <c r="B129" s="2" t="s">
        <v>136</v>
      </c>
      <c r="C129" s="2">
        <v>1478529630</v>
      </c>
      <c r="D129" s="2" t="s">
        <v>146</v>
      </c>
      <c r="E129" s="9">
        <f t="shared" si="23"/>
        <v>1</v>
      </c>
      <c r="F129" s="9">
        <f t="shared" si="24"/>
        <v>1</v>
      </c>
      <c r="G129" s="9">
        <f t="shared" si="25"/>
        <v>1</v>
      </c>
      <c r="H129" s="9" t="str">
        <f t="shared" si="26"/>
        <v>147</v>
      </c>
      <c r="I129" s="9" t="str">
        <f t="shared" si="27"/>
        <v>8529630</v>
      </c>
    </row>
    <row r="130" spans="1:9" x14ac:dyDescent="0.3">
      <c r="A130" s="2"/>
      <c r="B130" s="2"/>
      <c r="C130" s="2"/>
      <c r="D130" s="2"/>
      <c r="E130" s="2"/>
      <c r="F130" s="2"/>
      <c r="G130" s="2"/>
    </row>
    <row r="131" spans="1:9" x14ac:dyDescent="0.3">
      <c r="A131" s="12" t="s">
        <v>152</v>
      </c>
    </row>
    <row r="132" spans="1:9" x14ac:dyDescent="0.3">
      <c r="A132" s="15" t="s">
        <v>112</v>
      </c>
      <c r="B132" s="15" t="s">
        <v>53</v>
      </c>
      <c r="C132" s="15" t="s">
        <v>148</v>
      </c>
      <c r="D132" s="15" t="s">
        <v>113</v>
      </c>
      <c r="E132" s="15" t="s">
        <v>153</v>
      </c>
      <c r="F132" s="15" t="s">
        <v>154</v>
      </c>
    </row>
    <row r="133" spans="1:9" x14ac:dyDescent="0.3">
      <c r="A133" s="2" t="s">
        <v>117</v>
      </c>
      <c r="B133" s="2" t="s">
        <v>127</v>
      </c>
      <c r="C133" s="2">
        <v>7578596230</v>
      </c>
      <c r="D133" s="14" t="s">
        <v>144</v>
      </c>
      <c r="E133" s="2">
        <v>500000</v>
      </c>
      <c r="F133" s="2">
        <f>RANK(E133,E$133:E$142,0)</f>
        <v>7</v>
      </c>
    </row>
    <row r="134" spans="1:9" x14ac:dyDescent="0.3">
      <c r="A134" s="2" t="s">
        <v>118</v>
      </c>
      <c r="B134" s="2" t="s">
        <v>128</v>
      </c>
      <c r="C134" s="2">
        <v>8954562314</v>
      </c>
      <c r="D134" s="14" t="s">
        <v>145</v>
      </c>
      <c r="E134" s="2">
        <v>800000</v>
      </c>
      <c r="F134" s="2">
        <f t="shared" ref="F134:F142" si="28">RANK(E134,E$133:E$142,0)</f>
        <v>3</v>
      </c>
    </row>
    <row r="135" spans="1:9" x14ac:dyDescent="0.3">
      <c r="A135" s="2" t="s">
        <v>119</v>
      </c>
      <c r="B135" s="2" t="s">
        <v>129</v>
      </c>
      <c r="C135" s="2">
        <v>4561237896</v>
      </c>
      <c r="D135" s="14" t="s">
        <v>137</v>
      </c>
      <c r="E135" s="2">
        <v>300000</v>
      </c>
      <c r="F135" s="2">
        <f t="shared" si="28"/>
        <v>10</v>
      </c>
    </row>
    <row r="136" spans="1:9" x14ac:dyDescent="0.3">
      <c r="A136" s="2" t="s">
        <v>120</v>
      </c>
      <c r="B136" s="2" t="s">
        <v>130</v>
      </c>
      <c r="C136" s="2">
        <v>1597531584</v>
      </c>
      <c r="D136" s="14" t="s">
        <v>138</v>
      </c>
      <c r="E136" s="2">
        <v>400000</v>
      </c>
      <c r="F136" s="2">
        <f t="shared" si="28"/>
        <v>9</v>
      </c>
    </row>
    <row r="137" spans="1:9" x14ac:dyDescent="0.3">
      <c r="A137" s="2" t="s">
        <v>121</v>
      </c>
      <c r="B137" s="2" t="s">
        <v>131</v>
      </c>
      <c r="C137" s="2">
        <v>3577531596</v>
      </c>
      <c r="D137" s="14" t="s">
        <v>139</v>
      </c>
      <c r="E137" s="2">
        <v>700000</v>
      </c>
      <c r="F137" s="2">
        <f t="shared" si="28"/>
        <v>5</v>
      </c>
    </row>
    <row r="138" spans="1:9" x14ac:dyDescent="0.3">
      <c r="A138" s="2" t="s">
        <v>122</v>
      </c>
      <c r="B138" s="2" t="s">
        <v>132</v>
      </c>
      <c r="C138" s="2">
        <v>9511593578</v>
      </c>
      <c r="D138" s="14" t="s">
        <v>140</v>
      </c>
      <c r="E138" s="2">
        <v>600000</v>
      </c>
      <c r="F138" s="2">
        <f t="shared" si="28"/>
        <v>6</v>
      </c>
    </row>
    <row r="139" spans="1:9" x14ac:dyDescent="0.3">
      <c r="A139" s="2" t="s">
        <v>123</v>
      </c>
      <c r="B139" s="2" t="s">
        <v>133</v>
      </c>
      <c r="C139" s="2">
        <v>4861264587</v>
      </c>
      <c r="D139" s="14" t="s">
        <v>141</v>
      </c>
      <c r="E139" s="2">
        <v>1200000</v>
      </c>
      <c r="F139" s="2">
        <f t="shared" si="28"/>
        <v>2</v>
      </c>
    </row>
    <row r="140" spans="1:9" x14ac:dyDescent="0.3">
      <c r="A140" s="2" t="s">
        <v>124</v>
      </c>
      <c r="B140" s="2" t="s">
        <v>134</v>
      </c>
      <c r="C140" s="2">
        <v>6897581452</v>
      </c>
      <c r="D140" s="14" t="s">
        <v>142</v>
      </c>
      <c r="E140" s="2">
        <v>750000</v>
      </c>
      <c r="F140" s="2">
        <f t="shared" si="28"/>
        <v>4</v>
      </c>
    </row>
    <row r="141" spans="1:9" x14ac:dyDescent="0.3">
      <c r="A141" s="2" t="s">
        <v>125</v>
      </c>
      <c r="B141" s="2" t="s">
        <v>135</v>
      </c>
      <c r="C141" s="2">
        <v>3261547895</v>
      </c>
      <c r="D141" s="14" t="s">
        <v>143</v>
      </c>
      <c r="E141" s="2">
        <v>450000</v>
      </c>
      <c r="F141" s="2">
        <f t="shared" si="28"/>
        <v>8</v>
      </c>
    </row>
    <row r="142" spans="1:9" x14ac:dyDescent="0.3">
      <c r="A142" s="2" t="s">
        <v>126</v>
      </c>
      <c r="B142" s="2" t="s">
        <v>136</v>
      </c>
      <c r="C142" s="2">
        <v>1478529630</v>
      </c>
      <c r="D142" s="14" t="s">
        <v>146</v>
      </c>
      <c r="E142" s="2">
        <v>1500000</v>
      </c>
      <c r="F142" s="2">
        <f t="shared" si="28"/>
        <v>1</v>
      </c>
    </row>
  </sheetData>
  <phoneticPr fontId="8" type="noConversion"/>
  <pageMargins left="0.7" right="0.7" top="0.75" bottom="0.75" header="0.3" footer="0.3"/>
  <pageSetup orientation="portrait" r:id="rId1"/>
  <ignoredErrors>
    <ignoredError sqref="F1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cp:lastPrinted>2022-05-03T03:21:39Z</cp:lastPrinted>
  <dcterms:created xsi:type="dcterms:W3CDTF">2015-06-05T18:17:20Z</dcterms:created>
  <dcterms:modified xsi:type="dcterms:W3CDTF">2022-05-06T04:46:13Z</dcterms:modified>
</cp:coreProperties>
</file>