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24226"/>
  <mc:AlternateContent xmlns:mc="http://schemas.openxmlformats.org/markup-compatibility/2006">
    <mc:Choice Requires="x15">
      <x15ac:absPath xmlns:x15ac="http://schemas.microsoft.com/office/spreadsheetml/2010/11/ac" url="/Users/akshaybalasahebpawar/Downloads/"/>
    </mc:Choice>
  </mc:AlternateContent>
  <xr:revisionPtr revIDLastSave="0" documentId="13_ncr:1_{EDB7EE37-20CE-EF4F-A03E-2F8F677E8864}" xr6:coauthVersionLast="47" xr6:coauthVersionMax="47" xr10:uidLastSave="{00000000-0000-0000-0000-000000000000}"/>
  <bookViews>
    <workbookView xWindow="0" yWindow="500" windowWidth="28800" windowHeight="16380" xr2:uid="{00000000-000D-0000-FFFF-FFFF00000000}"/>
  </bookViews>
  <sheets>
    <sheet name="Part A" sheetId="22" r:id="rId1"/>
    <sheet name="Part B" sheetId="24" r:id="rId2"/>
    <sheet name="Summary Sheet" sheetId="2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9" i="24" l="1"/>
  <c r="K20" i="24"/>
  <c r="K21" i="24"/>
  <c r="K22" i="24"/>
  <c r="K23" i="24"/>
  <c r="K24" i="24"/>
  <c r="K25" i="24"/>
  <c r="K26" i="24"/>
  <c r="K18" i="24"/>
  <c r="G19" i="24"/>
  <c r="G20" i="24"/>
  <c r="G21" i="24"/>
  <c r="G22" i="24"/>
  <c r="G23" i="24"/>
  <c r="G24" i="24"/>
  <c r="G25" i="24"/>
  <c r="G26" i="24"/>
  <c r="G18" i="24"/>
  <c r="V7" i="22"/>
  <c r="U7" i="22"/>
  <c r="T7" i="22"/>
  <c r="S7" i="22"/>
  <c r="R7" i="22"/>
  <c r="Q7" i="22"/>
  <c r="P7" i="22"/>
  <c r="O7" i="22"/>
  <c r="N7" i="22"/>
  <c r="C24" i="22"/>
  <c r="D35" i="22" l="1"/>
  <c r="E35" i="22"/>
  <c r="F35" i="22"/>
  <c r="G35" i="22"/>
  <c r="H35" i="22"/>
  <c r="I35" i="22"/>
  <c r="J35" i="22"/>
  <c r="K35" i="22"/>
  <c r="C35" i="22"/>
  <c r="D24" i="22"/>
  <c r="E24" i="22"/>
  <c r="F24" i="22"/>
  <c r="G24" i="22"/>
  <c r="H24" i="22"/>
  <c r="I24" i="22"/>
  <c r="J24" i="22"/>
  <c r="K24" i="22"/>
  <c r="D13" i="22"/>
  <c r="E13" i="22"/>
  <c r="F13" i="22"/>
  <c r="G13" i="22"/>
  <c r="H13" i="22"/>
  <c r="I13" i="22"/>
  <c r="J13" i="22"/>
  <c r="K13" i="22"/>
  <c r="C13" i="22"/>
</calcChain>
</file>

<file path=xl/sharedStrings.xml><?xml version="1.0" encoding="utf-8"?>
<sst xmlns="http://schemas.openxmlformats.org/spreadsheetml/2006/main" count="306" uniqueCount="77">
  <si>
    <t>Year</t>
  </si>
  <si>
    <t>Total</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</si>
  <si>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</si>
  <si>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</si>
  <si>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</si>
  <si>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</si>
  <si>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</si>
  <si>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</si>
  <si>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</si>
  <si>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</si>
  <si>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</si>
  <si>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</si>
  <si>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</si>
  <si>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</si>
  <si>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</si>
  <si>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</si>
  <si>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</si>
  <si>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</si>
  <si>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</si>
  <si>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</si>
  <si>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</si>
  <si>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</si>
  <si>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</si>
  <si>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</si>
  <si>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</si>
  <si>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</si>
  <si>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Forecasting Airport Passenger Arrival (BEI)</t>
  </si>
  <si>
    <t>Day</t>
  </si>
  <si>
    <t>4-6 AM</t>
  </si>
  <si>
    <t>6-8 AM</t>
  </si>
  <si>
    <t>8-10 AM</t>
  </si>
  <si>
    <t>10-noon</t>
  </si>
  <si>
    <t>noon-2 PM</t>
  </si>
  <si>
    <t>2-4 PM</t>
  </si>
  <si>
    <t>4-6 PM</t>
  </si>
  <si>
    <t>6-8 PM</t>
  </si>
  <si>
    <t>8-10 PM</t>
  </si>
  <si>
    <t>One</t>
  </si>
  <si>
    <t>Two</t>
  </si>
  <si>
    <t>Three</t>
  </si>
  <si>
    <t>Average</t>
  </si>
  <si>
    <t>Regression Equation</t>
  </si>
  <si>
    <t>1105*(Yr)+1086.6667</t>
  </si>
  <si>
    <t>715*(Yr)+2270</t>
  </si>
  <si>
    <t>680*(Yr)+2510</t>
  </si>
  <si>
    <t>10AM-12PM</t>
  </si>
  <si>
    <t>12-2 PM</t>
  </si>
  <si>
    <t>700*(Yr)+773.33</t>
  </si>
  <si>
    <t>730*(Yr)+1383.33</t>
  </si>
  <si>
    <t>645*(Yr)+1203.33</t>
  </si>
  <si>
    <t>Linear Equation Forecast</t>
  </si>
  <si>
    <t>125*(Yr)+903.33</t>
  </si>
  <si>
    <t>40*(Yr)+273.33</t>
  </si>
  <si>
    <t>Yr 4 Output (from Reg)</t>
  </si>
  <si>
    <t>Time Slot</t>
  </si>
  <si>
    <t>Forecasted Passengers</t>
  </si>
  <si>
    <t>λ (arrivals/min)</t>
  </si>
  <si>
    <t>μ (service/min)</t>
  </si>
  <si>
    <t> cμ</t>
  </si>
  <si>
    <t> Stable? (λ&lt; cμ)</t>
  </si>
  <si>
    <t>P0</t>
  </si>
  <si>
    <t>L</t>
  </si>
  <si>
    <t>W (min)</t>
  </si>
  <si>
    <t>4–6 AM</t>
  </si>
  <si>
    <t>6–8 AM</t>
  </si>
  <si>
    <t>8–10 AM</t>
  </si>
  <si>
    <t>10–Noon</t>
  </si>
  <si>
    <t>Noon–2 PM</t>
  </si>
  <si>
    <t>2–4 PM</t>
  </si>
  <si>
    <t>4–6 PM</t>
  </si>
  <si>
    <t>6–8 PM</t>
  </si>
  <si>
    <t>8–10 PM</t>
  </si>
  <si>
    <t>Minimum Servers 
Required For Stability</t>
  </si>
  <si>
    <t>Original Planned
Servers (c)</t>
  </si>
  <si>
    <t>Year/Time Slot</t>
  </si>
  <si>
    <t>840*(Yr)+1010</t>
  </si>
  <si>
    <t>PART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</si>
</sst>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0" x14ac:knownFonts="1">
    <font>
      <sz val="10"/>
      <name val="Arial"/>
    </font>
    <font>
      <b/>
      <sz val="10"/>
      <name val="Arial"/>
      <family val="2"/>
    </font>
    <font>
      <i/>
      <sz val="10"/>
      <name val="Arial"/>
      <family val="2"/>
    </font>
    <font>
      <sz val="10"/>
      <name val="Arial"/>
      <family val="2"/>
    </font>
    <font>
      <b/>
      <u/>
      <sz val="18"/>
      <name val="Arial"/>
      <family val="2"/>
    </font>
    <font>
      <sz val="12"/>
      <name val="Helvetica Neue"/>
      <family val="2"/>
    </font>
    <font>
      <b/>
      <sz val="12"/>
      <name val="Helvetica Neue"/>
      <family val="2"/>
    </font>
    <font>
      <sz val="12"/>
      <name val="Arial"/>
      <family val="2"/>
    </font>
    <font>
      <i/>
      <sz val="12"/>
      <name val="Arial"/>
      <family val="2"/>
    </font>
    <font>
      <sz val="20"/>
      <name val="Arial"/>
      <family val="2"/>
    </font>
  </fonts>
  <fills count="9">
    <fill>
      <patternFill patternType="none"/>
    </fill>
    <fill>
      <patternFill patternType="gray125"/>
    </fill>
    <fill>
      <patternFill patternType="solid">
        <fgColor theme="4"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8" tint="0.79998168889431442"/>
        <bgColor indexed="64"/>
      </patternFill>
    </fill>
  </fills>
  <borders count="9">
    <border>
      <left/>
      <right/>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0" fontId="3" fillId="0" borderId="0"/>
  </cellStyleXfs>
  <cellXfs count="37">
    <xf numFmtId="0" fontId="0" fillId="0" borderId="0" xfId="0"/>
    <xf numFmtId="0" fontId="1" fillId="0" borderId="0" xfId="0" applyFont="1"/>
    <xf numFmtId="0" fontId="3" fillId="0" borderId="4" xfId="1" applyBorder="1"/>
    <xf numFmtId="0" fontId="3" fillId="0" borderId="5" xfId="1" applyBorder="1" applyAlignment="1">
      <alignment horizontal="center"/>
    </xf>
    <xf numFmtId="0" fontId="3" fillId="0" borderId="3" xfId="1" applyBorder="1" applyAlignment="1">
      <alignment horizontal="center"/>
    </xf>
    <xf numFmtId="0" fontId="3" fillId="0" borderId="0" xfId="0" applyFont="1"/>
    <xf numFmtId="0" fontId="3" fillId="0" borderId="2" xfId="1" applyBorder="1"/>
    <xf numFmtId="0" fontId="3" fillId="0" borderId="2" xfId="1" applyBorder="1" applyAlignment="1">
      <alignment horizontal="center"/>
    </xf>
    <xf numFmtId="0" fontId="3" fillId="0" borderId="3" xfId="1" applyBorder="1"/>
    <xf numFmtId="0" fontId="3" fillId="0" borderId="4" xfId="1" applyBorder="1" applyAlignment="1">
      <alignment horizontal="center"/>
    </xf>
    <xf numFmtId="0" fontId="1" fillId="2" borderId="5" xfId="1" applyFont="1" applyFill="1" applyBorder="1" applyAlignment="1">
      <alignment horizontal="center"/>
    </xf>
    <xf numFmtId="0" fontId="0" fillId="3" borderId="0" xfId="0" applyFill="1" applyAlignment="1">
      <alignment horizontal="center"/>
    </xf>
    <xf numFmtId="0" fontId="1" fillId="2" borderId="6" xfId="1" applyFont="1" applyFill="1" applyBorder="1" applyAlignment="1">
      <alignment horizontal="center"/>
    </xf>
    <xf numFmtId="0" fontId="3" fillId="3" borderId="0" xfId="1" applyFill="1" applyAlignment="1">
      <alignment horizontal="center"/>
    </xf>
    <xf numFmtId="0" fontId="0" fillId="0" borderId="0" xfId="0" applyAlignment="1">
      <alignment horizontal="center"/>
    </xf>
    <xf numFmtId="0" fontId="4" fillId="5" borderId="0" xfId="0" applyFont="1" applyFill="1"/>
    <xf numFmtId="0" fontId="0" fillId="5" borderId="0" xfId="0" applyFill="1"/>
    <xf numFmtId="0" fontId="0" fillId="0" borderId="7" xfId="0" applyBorder="1"/>
    <xf numFmtId="0" fontId="2" fillId="0" borderId="8" xfId="0" applyFont="1" applyBorder="1" applyAlignment="1">
      <alignment horizontal="center"/>
    </xf>
    <xf numFmtId="0" fontId="2" fillId="0" borderId="8" xfId="0" applyFont="1" applyBorder="1" applyAlignment="1">
      <alignment horizontal="centerContinuous"/>
    </xf>
    <xf numFmtId="0" fontId="1" fillId="4" borderId="5" xfId="1" applyFont="1" applyFill="1" applyBorder="1" applyAlignment="1">
      <alignment horizontal="center"/>
    </xf>
    <xf numFmtId="0" fontId="1" fillId="3" borderId="5" xfId="1" applyFont="1" applyFill="1" applyBorder="1" applyAlignment="1">
      <alignment horizontal="center"/>
    </xf>
    <xf numFmtId="0" fontId="1" fillId="6" borderId="5" xfId="1" applyFont="1" applyFill="1" applyBorder="1" applyAlignment="1">
      <alignment horizontal="center"/>
    </xf>
    <xf numFmtId="0" fontId="0" fillId="7" borderId="5" xfId="0" applyFill="1" applyBorder="1" applyAlignment="1">
      <alignment horizontal="center"/>
    </xf>
    <xf numFmtId="2" fontId="0" fillId="7" borderId="5" xfId="0" applyNumberFormat="1" applyFill="1" applyBorder="1" applyAlignment="1">
      <alignment horizontal="center"/>
    </xf>
    <xf numFmtId="164" fontId="0" fillId="7" borderId="5" xfId="0" applyNumberFormat="1" applyFill="1" applyBorder="1" applyAlignment="1">
      <alignment horizontal="center"/>
    </xf>
    <xf numFmtId="2" fontId="7" fillId="7" borderId="5" xfId="0" applyNumberFormat="1" applyFont="1" applyFill="1" applyBorder="1" applyAlignment="1">
      <alignment horizontal="center" vertical="center"/>
    </xf>
    <xf numFmtId="0" fontId="8" fillId="7" borderId="5" xfId="0" applyFont="1" applyFill="1" applyBorder="1" applyAlignment="1">
      <alignment horizontal="center" vertical="center"/>
    </xf>
    <xf numFmtId="0" fontId="6" fillId="0" borderId="5" xfId="0" applyFont="1" applyBorder="1" applyAlignment="1">
      <alignment horizontal="center" vertical="center"/>
    </xf>
    <xf numFmtId="0" fontId="5" fillId="0" borderId="5" xfId="0" applyFont="1" applyBorder="1" applyAlignment="1">
      <alignment horizontal="center" vertical="center"/>
    </xf>
    <xf numFmtId="0" fontId="7" fillId="0" borderId="5" xfId="0" applyFont="1" applyBorder="1" applyAlignment="1">
      <alignment horizontal="center" vertical="center"/>
    </xf>
    <xf numFmtId="0" fontId="7" fillId="0" borderId="5" xfId="0" applyFont="1" applyBorder="1" applyAlignment="1">
      <alignment horizontal="center"/>
    </xf>
    <xf numFmtId="0" fontId="9" fillId="6" borderId="0" xfId="0" applyFont="1" applyFill="1"/>
    <xf numFmtId="0" fontId="1" fillId="8" borderId="1" xfId="0" applyFont="1" applyFill="1" applyBorder="1" applyAlignment="1">
      <alignment horizontal="center"/>
    </xf>
    <xf numFmtId="0" fontId="6" fillId="5" borderId="5" xfId="0" applyFont="1" applyFill="1" applyBorder="1" applyAlignment="1">
      <alignment horizontal="center" vertical="center"/>
    </xf>
    <xf numFmtId="0" fontId="6" fillId="5" borderId="4" xfId="0" applyFont="1" applyFill="1" applyBorder="1" applyAlignment="1">
      <alignment horizontal="center" vertical="center" wrapText="1"/>
    </xf>
    <xf numFmtId="0" fontId="0" fillId="5" borderId="3" xfId="0" applyFill="1" applyBorder="1" applyAlignment="1">
      <alignment horizontal="center" vertical="center"/>
    </xf>
  </cellXfs>
  <cellStyles count="2">
    <cellStyle name="Normal" xfId="0" builtinId="0"/>
    <cellStyle name="Normal 2" xfId="1" xr:uid="{BB83B065-A12E-4F62-B434-3878DE84BA7F}"/>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228600</xdr:colOff>
      <xdr:row>1</xdr:row>
      <xdr:rowOff>101600</xdr:rowOff>
    </xdr:from>
    <xdr:ext cx="17310100" cy="20916900"/>
    <xdr:sp macro="" textlink="">
      <xdr:nvSpPr>
        <xdr:cNvPr id="2" name="TextBox 1">
          <a:extLst>
            <a:ext uri="{FF2B5EF4-FFF2-40B4-BE49-F238E27FC236}">
              <a16:creationId xmlns:a16="http://schemas.microsoft.com/office/drawing/2014/main" id="{DBF73022-6A78-95FC-B07D-01A1708C9961}"/>
            </a:ext>
          </a:extLst>
        </xdr:cNvPr>
        <xdr:cNvSpPr txBox="1"/>
      </xdr:nvSpPr>
      <xdr:spPr>
        <a:xfrm>
          <a:off x="228600" y="266700"/>
          <a:ext cx="17310100" cy="20916900"/>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t>Objective:</a:t>
          </a:r>
        </a:p>
        <a:p>
          <a:r>
            <a:rPr lang="en-US" sz="1800"/>
            <a:t>The main goal is to determine whether the number of </a:t>
          </a:r>
          <a:r>
            <a:rPr lang="en-US" sz="1800" b="1"/>
            <a:t>security checkpoints</a:t>
          </a:r>
          <a:r>
            <a:rPr lang="en-US" sz="1800"/>
            <a:t> planned at Berry International Airport (BEI) during each 2-hour segment in July is sufficient to:</a:t>
          </a:r>
        </a:p>
        <a:p>
          <a:r>
            <a:rPr lang="en-US" sz="1800" b="1"/>
            <a:t>Keep the system stable</a:t>
          </a:r>
          <a:r>
            <a:rPr lang="en-US" sz="1800"/>
            <a:t> (arrival rate </a:t>
          </a:r>
          <a:r>
            <a:rPr lang="el-GR" sz="1800"/>
            <a:t>λ &lt; </a:t>
          </a:r>
          <a:r>
            <a:rPr lang="en-US" sz="1800"/>
            <a:t>total service rate c</a:t>
          </a:r>
          <a:r>
            <a:rPr lang="el-GR" sz="1800"/>
            <a:t>μ), </a:t>
          </a:r>
          <a:r>
            <a:rPr lang="en-US" sz="1800"/>
            <a:t>and</a:t>
          </a:r>
        </a:p>
        <a:p>
          <a:r>
            <a:rPr lang="en-US" sz="1800" b="1"/>
            <a:t>Ensure average passenger time in the system (W) is under 5 minutes</a:t>
          </a:r>
          <a:r>
            <a:rPr lang="en-US" sz="1800"/>
            <a:t>.</a:t>
          </a:r>
        </a:p>
        <a:p>
          <a:endParaRPr lang="en-US" sz="1800"/>
        </a:p>
        <a:p>
          <a:r>
            <a:rPr lang="en-US" sz="1800"/>
            <a:t>Our Excel model uses an </a:t>
          </a:r>
          <a:r>
            <a:rPr lang="en-US" sz="1800" b="1"/>
            <a:t>M/M/s queueing system</a:t>
          </a:r>
          <a:r>
            <a:rPr lang="en-US" sz="1800"/>
            <a:t>:</a:t>
          </a:r>
        </a:p>
        <a:p>
          <a:r>
            <a:rPr lang="en-US" sz="1800" b="1"/>
            <a:t>Poisson-distributed arrival rate (</a:t>
          </a:r>
          <a:r>
            <a:rPr lang="el-GR" sz="1800" b="1"/>
            <a:t>λ)</a:t>
          </a:r>
          <a:r>
            <a:rPr lang="el-GR" sz="1800"/>
            <a:t> </a:t>
          </a:r>
          <a:r>
            <a:rPr lang="en-US" sz="1800"/>
            <a:t>from forecasted values in Part (a)</a:t>
          </a:r>
        </a:p>
        <a:p>
          <a:r>
            <a:rPr lang="en-US" sz="1800" b="1"/>
            <a:t>Exponential service time distribution</a:t>
          </a:r>
          <a:r>
            <a:rPr lang="en-US" sz="1800"/>
            <a:t>, with </a:t>
          </a:r>
          <a:r>
            <a:rPr lang="el-GR" sz="1800"/>
            <a:t>μ = 5.172 </a:t>
          </a:r>
          <a:r>
            <a:rPr lang="en-US" sz="1800"/>
            <a:t>passengers/minute (based on 11.6 seconds per passenger)</a:t>
          </a:r>
        </a:p>
        <a:p>
          <a:r>
            <a:rPr lang="en-US" sz="1800" b="1"/>
            <a:t>Queueing metrics (P₀, L, W)</a:t>
          </a:r>
          <a:r>
            <a:rPr lang="en-US" sz="1800"/>
            <a:t> were calculated assuming the </a:t>
          </a:r>
          <a:r>
            <a:rPr lang="en-US" sz="1800" b="1"/>
            <a:t>minimum number of servers required to make the system stable</a:t>
          </a:r>
        </a:p>
        <a:p>
          <a:endParaRPr lang="en-US" sz="1800" b="1"/>
        </a:p>
        <a:p>
          <a:r>
            <a:rPr lang="en-US" sz="1800" b="1"/>
            <a:t>										Formulas</a:t>
          </a:r>
          <a:r>
            <a:rPr lang="en-US" sz="1800" b="1" baseline="0"/>
            <a:t> used to Manually calculate P</a:t>
          </a:r>
          <a:r>
            <a:rPr lang="en-US" sz="1600" b="1" baseline="0"/>
            <a:t>0 and L:</a:t>
          </a:r>
          <a:endParaRPr lang="en-US" sz="1600"/>
        </a:p>
        <a:p>
          <a:endParaRPr lang="en-US" sz="1800"/>
        </a:p>
        <a:p>
          <a:r>
            <a:rPr lang="en-US" sz="1800" b="1"/>
            <a:t>Analysis Insights:-</a:t>
          </a:r>
        </a:p>
        <a:p>
          <a:endParaRPr lang="en-US" sz="1800" b="1"/>
        </a:p>
        <a:p>
          <a:endParaRPr lang="en-US" sz="1800" b="1"/>
        </a:p>
        <a:p>
          <a:endParaRPr lang="en-US" sz="1800" b="1"/>
        </a:p>
        <a:p>
          <a:endParaRPr lang="en-US" sz="1800" b="1"/>
        </a:p>
        <a:p>
          <a:endParaRPr lang="en-US" sz="1800" b="1"/>
        </a:p>
        <a:p>
          <a:endParaRPr lang="en-US" sz="1800" b="1"/>
        </a:p>
        <a:p>
          <a:endParaRPr lang="en-US" sz="1800" b="1"/>
        </a:p>
        <a:p>
          <a:endParaRPr lang="en-US" sz="1800" b="1"/>
        </a:p>
        <a:p>
          <a:endParaRPr lang="en-US" sz="1800" b="1"/>
        </a:p>
        <a:p>
          <a:endParaRPr lang="en-US" sz="1800" b="1"/>
        </a:p>
        <a:p>
          <a:endParaRPr lang="en-US" sz="1800" b="1"/>
        </a:p>
        <a:p>
          <a:endParaRPr lang="en-US" sz="1800" b="1"/>
        </a:p>
        <a:p>
          <a:endParaRPr lang="en-US" sz="1800" b="1"/>
        </a:p>
        <a:p>
          <a:endParaRPr lang="en-US" sz="1800" b="1"/>
        </a:p>
        <a:p>
          <a:endParaRPr lang="en-US" sz="1800" b="1"/>
        </a:p>
        <a:p>
          <a:endParaRPr lang="en-US" sz="1800" b="1"/>
        </a:p>
        <a:p>
          <a:endParaRPr lang="en-US" sz="1800" b="1"/>
        </a:p>
        <a:p>
          <a:endParaRPr lang="en-US" sz="1800" b="1"/>
        </a:p>
        <a:p>
          <a:r>
            <a:rPr lang="en-US" sz="1800" b="1"/>
            <a:t>Interpretation:</a:t>
          </a:r>
        </a:p>
        <a:p>
          <a:r>
            <a:rPr lang="en-US" sz="1800"/>
            <a:t>The airport’s </a:t>
          </a:r>
          <a:r>
            <a:rPr lang="en-US" sz="1800" b="1"/>
            <a:t>original checkpoint plan (6, 3, or 2 checkpoints)</a:t>
          </a:r>
          <a:r>
            <a:rPr lang="en-US" sz="1800"/>
            <a:t> leads to an </a:t>
          </a:r>
          <a:r>
            <a:rPr lang="en-US" sz="1800" b="1"/>
            <a:t>unstable system in 6 of the 9 time slots</a:t>
          </a:r>
          <a:r>
            <a:rPr lang="en-US" sz="1800"/>
            <a:t>.</a:t>
          </a:r>
        </a:p>
        <a:p>
          <a:r>
            <a:rPr lang="en-US" sz="1800"/>
            <a:t>However, our model shows that </a:t>
          </a:r>
          <a:r>
            <a:rPr lang="en-US" sz="1800" b="1"/>
            <a:t>all time slots meet the 5-minute W (waiting</a:t>
          </a:r>
          <a:r>
            <a:rPr lang="en-US" sz="1800" b="1" baseline="0"/>
            <a:t> time in the system)</a:t>
          </a:r>
          <a:r>
            <a:rPr lang="en-US" sz="1800" b="1"/>
            <a:t> target</a:t>
          </a:r>
          <a:r>
            <a:rPr lang="en-US" sz="1800"/>
            <a:t> if staffed according to the </a:t>
          </a:r>
          <a:r>
            <a:rPr lang="en-US" sz="1800" b="1"/>
            <a:t>minimum servers required for stability</a:t>
          </a:r>
          <a:r>
            <a:rPr lang="en-US" sz="1800"/>
            <a:t>.</a:t>
          </a:r>
        </a:p>
        <a:p>
          <a:r>
            <a:rPr lang="en-US" sz="1800"/>
            <a:t>For </a:t>
          </a:r>
          <a:r>
            <a:rPr lang="en-US" sz="1800" b="1"/>
            <a:t>10–Noon</a:t>
          </a:r>
          <a:r>
            <a:rPr lang="en-US" sz="1800"/>
            <a:t>, 6-8 PM, and 8-10 PM the original plan of </a:t>
          </a:r>
          <a:r>
            <a:rPr lang="en-US" sz="1800" b="1"/>
            <a:t>6, 3,</a:t>
          </a:r>
          <a:r>
            <a:rPr lang="en-US" sz="1800" b="1" baseline="0"/>
            <a:t> and 2 </a:t>
          </a:r>
          <a:r>
            <a:rPr lang="en-US" sz="1800" b="1"/>
            <a:t>checkpoints respectively is already sufficient and stable</a:t>
          </a:r>
          <a:r>
            <a:rPr lang="en-US" sz="1800"/>
            <a:t>, so no changes are needed there.</a:t>
          </a:r>
        </a:p>
        <a:p>
          <a:endParaRPr lang="en-US" sz="1800"/>
        </a:p>
        <a:p>
          <a:endParaRPr lang="en-US" sz="1800" b="1"/>
        </a:p>
        <a:p>
          <a:endParaRPr lang="en-US" sz="1800" b="1"/>
        </a:p>
        <a:p>
          <a:endParaRPr lang="en-US" sz="1800" b="1"/>
        </a:p>
        <a:p>
          <a:r>
            <a:rPr lang="en-US" sz="1800" b="1"/>
            <a:t>Final Recommendations:</a:t>
          </a:r>
        </a:p>
        <a:p>
          <a:r>
            <a:rPr lang="en-US" sz="1800"/>
            <a:t>To ensure both </a:t>
          </a:r>
          <a:r>
            <a:rPr lang="en-US" sz="1800" b="1"/>
            <a:t>system stability</a:t>
          </a:r>
          <a:r>
            <a:rPr lang="en-US" sz="1800"/>
            <a:t> and </a:t>
          </a:r>
          <a:r>
            <a:rPr lang="en-US" sz="1800" b="1"/>
            <a:t>low waiting times(&lt; 5 Mins)</a:t>
          </a:r>
          <a:r>
            <a:rPr lang="en-US" sz="1800"/>
            <a:t>, BEI should adjust its staffing as follows:</a:t>
          </a:r>
        </a:p>
        <a:p>
          <a:endParaRPr lang="en-US" sz="1800"/>
        </a:p>
        <a:p>
          <a:endParaRPr lang="en-US" sz="1800"/>
        </a:p>
        <a:p>
          <a:endParaRPr lang="en-US" sz="1800"/>
        </a:p>
        <a:p>
          <a:endParaRPr lang="en-US" sz="1800"/>
        </a:p>
        <a:p>
          <a:endParaRPr lang="en-US" sz="1800"/>
        </a:p>
        <a:p>
          <a:endParaRPr lang="en-US" sz="1800"/>
        </a:p>
        <a:p>
          <a:endParaRPr lang="en-US" sz="1800"/>
        </a:p>
        <a:p>
          <a:endParaRPr lang="en-US" sz="1800"/>
        </a:p>
        <a:p>
          <a:endParaRPr lang="en-US" sz="1800"/>
        </a:p>
        <a:p>
          <a:endParaRPr lang="en-US" sz="1800"/>
        </a:p>
        <a:p>
          <a:endParaRPr lang="en-US" sz="1800"/>
        </a:p>
        <a:p>
          <a:endParaRPr lang="en-US" sz="1800"/>
        </a:p>
        <a:p>
          <a:endParaRPr lang="en-US" sz="1800"/>
        </a:p>
        <a:p>
          <a:endParaRPr lang="en-US" sz="1800"/>
        </a:p>
        <a:p>
          <a:endParaRPr lang="en-US" sz="1800"/>
        </a:p>
        <a:p>
          <a:endParaRPr lang="en-US" sz="1800"/>
        </a:p>
        <a:p>
          <a:endParaRPr lang="en-US" sz="1800"/>
        </a:p>
        <a:p>
          <a:endParaRPr lang="en-US" sz="1800"/>
        </a:p>
        <a:p>
          <a:endParaRPr lang="en-US" sz="1800"/>
        </a:p>
        <a:p>
          <a:endParaRPr lang="en-US" sz="1800" b="1"/>
        </a:p>
        <a:p>
          <a:endParaRPr lang="en-US" sz="1800" b="1"/>
        </a:p>
        <a:p>
          <a:endParaRPr lang="en-US" sz="1800" b="1"/>
        </a:p>
        <a:p>
          <a:endParaRPr lang="en-US" sz="1800" b="1"/>
        </a:p>
        <a:p>
          <a:r>
            <a:rPr lang="en-US" sz="1800" b="1"/>
            <a:t>Conclusion:</a:t>
          </a:r>
        </a:p>
        <a:p>
          <a:r>
            <a:rPr lang="en-US" sz="1800"/>
            <a:t>The current staffing plan at BEI achieves the 5-minute average time-in-system target but fails to ensure system stability in six critical time periods. This instability increases the risk of excessive delays under real-world variability (e.g., surges, technical disruptions). To resolve this, we identified the minimum number of servers needed to stabilize the system in each time slot and calculated key performance metrics under those conditions.</a:t>
          </a:r>
        </a:p>
        <a:p>
          <a:r>
            <a:rPr lang="en-US" sz="1800"/>
            <a:t>We recommend increasing checkpoint staffing during peak hours (especially 4:00 AM to 10:00 AM and 12:00 PM to 6:00 PM) to meet both stability and service level expectations. No changes are necessary for off-peak periods where current staffing is already sufficient.</a:t>
          </a:r>
        </a:p>
        <a:p>
          <a:endParaRPr lang="en-US" sz="1800"/>
        </a:p>
      </xdr:txBody>
    </xdr:sp>
    <xdr:clientData/>
  </xdr:oneCellAnchor>
  <xdr:twoCellAnchor editAs="oneCell">
    <xdr:from>
      <xdr:col>0</xdr:col>
      <xdr:colOff>508000</xdr:colOff>
      <xdr:row>27</xdr:row>
      <xdr:rowOff>114300</xdr:rowOff>
    </xdr:from>
    <xdr:to>
      <xdr:col>10</xdr:col>
      <xdr:colOff>33700</xdr:colOff>
      <xdr:row>48</xdr:row>
      <xdr:rowOff>67056</xdr:rowOff>
    </xdr:to>
    <xdr:pic>
      <xdr:nvPicPr>
        <xdr:cNvPr id="4" name="Picture 3">
          <a:extLst>
            <a:ext uri="{FF2B5EF4-FFF2-40B4-BE49-F238E27FC236}">
              <a16:creationId xmlns:a16="http://schemas.microsoft.com/office/drawing/2014/main" id="{8D1BCD0A-3D94-5DEC-A31B-6FEF9B47B5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8000" y="4572000"/>
          <a:ext cx="7780700" cy="3419856"/>
        </a:xfrm>
        <a:prstGeom prst="rect">
          <a:avLst/>
        </a:prstGeom>
      </xdr:spPr>
    </xdr:pic>
    <xdr:clientData/>
  </xdr:twoCellAnchor>
  <xdr:twoCellAnchor editAs="oneCell">
    <xdr:from>
      <xdr:col>0</xdr:col>
      <xdr:colOff>457200</xdr:colOff>
      <xdr:row>74</xdr:row>
      <xdr:rowOff>38100</xdr:rowOff>
    </xdr:from>
    <xdr:to>
      <xdr:col>9</xdr:col>
      <xdr:colOff>800100</xdr:colOff>
      <xdr:row>101</xdr:row>
      <xdr:rowOff>52191</xdr:rowOff>
    </xdr:to>
    <xdr:pic>
      <xdr:nvPicPr>
        <xdr:cNvPr id="8" name="Picture 7">
          <a:extLst>
            <a:ext uri="{FF2B5EF4-FFF2-40B4-BE49-F238E27FC236}">
              <a16:creationId xmlns:a16="http://schemas.microsoft.com/office/drawing/2014/main" id="{E076B8BF-E75C-6947-A0A7-FA83F8ED23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2255500"/>
          <a:ext cx="7772400" cy="4471791"/>
        </a:xfrm>
        <a:prstGeom prst="rect">
          <a:avLst/>
        </a:prstGeom>
      </xdr:spPr>
    </xdr:pic>
    <xdr:clientData/>
  </xdr:twoCellAnchor>
  <xdr:twoCellAnchor editAs="oneCell">
    <xdr:from>
      <xdr:col>11</xdr:col>
      <xdr:colOff>368300</xdr:colOff>
      <xdr:row>20</xdr:row>
      <xdr:rowOff>76200</xdr:rowOff>
    </xdr:from>
    <xdr:to>
      <xdr:col>20</xdr:col>
      <xdr:colOff>711200</xdr:colOff>
      <xdr:row>31</xdr:row>
      <xdr:rowOff>99905</xdr:rowOff>
    </xdr:to>
    <xdr:pic>
      <xdr:nvPicPr>
        <xdr:cNvPr id="16" name="Picture 15">
          <a:extLst>
            <a:ext uri="{FF2B5EF4-FFF2-40B4-BE49-F238E27FC236}">
              <a16:creationId xmlns:a16="http://schemas.microsoft.com/office/drawing/2014/main" id="{CAC6AA68-455F-96F4-B26A-0628DD8BE52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448800" y="3378200"/>
          <a:ext cx="7772400" cy="1839805"/>
        </a:xfrm>
        <a:prstGeom prst="rect">
          <a:avLst/>
        </a:prstGeom>
      </xdr:spPr>
    </xdr:pic>
    <xdr:clientData/>
  </xdr:twoCellAnchor>
  <xdr:twoCellAnchor editAs="oneCell">
    <xdr:from>
      <xdr:col>11</xdr:col>
      <xdr:colOff>381000</xdr:colOff>
      <xdr:row>34</xdr:row>
      <xdr:rowOff>38100</xdr:rowOff>
    </xdr:from>
    <xdr:to>
      <xdr:col>20</xdr:col>
      <xdr:colOff>723900</xdr:colOff>
      <xdr:row>42</xdr:row>
      <xdr:rowOff>52058</xdr:rowOff>
    </xdr:to>
    <xdr:pic>
      <xdr:nvPicPr>
        <xdr:cNvPr id="18" name="Picture 17">
          <a:extLst>
            <a:ext uri="{FF2B5EF4-FFF2-40B4-BE49-F238E27FC236}">
              <a16:creationId xmlns:a16="http://schemas.microsoft.com/office/drawing/2014/main" id="{2364A13B-1FEE-630F-4716-338E2546A6F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461500" y="5651500"/>
          <a:ext cx="7772400" cy="1334758"/>
        </a:xfrm>
        <a:prstGeom prst="rect">
          <a:avLst/>
        </a:prstGeom>
      </xdr:spPr>
    </xdr:pic>
    <xdr:clientData/>
  </xdr:twoCellAnchor>
  <xdr:twoCellAnchor editAs="oneCell">
    <xdr:from>
      <xdr:col>11</xdr:col>
      <xdr:colOff>368300</xdr:colOff>
      <xdr:row>44</xdr:row>
      <xdr:rowOff>88900</xdr:rowOff>
    </xdr:from>
    <xdr:to>
      <xdr:col>20</xdr:col>
      <xdr:colOff>711200</xdr:colOff>
      <xdr:row>49</xdr:row>
      <xdr:rowOff>98451</xdr:rowOff>
    </xdr:to>
    <xdr:pic>
      <xdr:nvPicPr>
        <xdr:cNvPr id="20" name="Picture 19">
          <a:extLst>
            <a:ext uri="{FF2B5EF4-FFF2-40B4-BE49-F238E27FC236}">
              <a16:creationId xmlns:a16="http://schemas.microsoft.com/office/drawing/2014/main" id="{1B8AFA25-8AAD-B07B-6B51-9078C96FDFD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9448800" y="7353300"/>
          <a:ext cx="7772400" cy="83505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511F4-B04A-494F-969F-C09527BE54CB}">
  <dimension ref="A1:AE126"/>
  <sheetViews>
    <sheetView tabSelected="1" zoomScale="110" zoomScaleNormal="110" workbookViewId="0"/>
  </sheetViews>
  <sheetFormatPr baseColWidth="10" defaultColWidth="8.83203125" defaultRowHeight="13" x14ac:dyDescent="0.15"/>
  <cols>
    <col min="5" max="5" width="7.6640625" bestFit="1" customWidth="1"/>
    <col min="7" max="7" width="9.5" bestFit="1" customWidth="1"/>
    <col min="13" max="13" width="24.6640625" bestFit="1" customWidth="1"/>
    <col min="14" max="14" width="18.1640625" bestFit="1" customWidth="1"/>
    <col min="15" max="15" width="12.83203125" bestFit="1" customWidth="1"/>
    <col min="16" max="16" width="12.5" bestFit="1" customWidth="1"/>
    <col min="17" max="17" width="14" bestFit="1" customWidth="1"/>
    <col min="18" max="18" width="12.6640625" bestFit="1" customWidth="1"/>
    <col min="19" max="20" width="15" bestFit="1" customWidth="1"/>
    <col min="21" max="21" width="14" bestFit="1" customWidth="1"/>
    <col min="22" max="22" width="13" bestFit="1" customWidth="1"/>
  </cols>
  <sheetData>
    <row r="1" spans="1:25" ht="23" x14ac:dyDescent="0.25">
      <c r="A1" s="15" t="s">
        <v>26</v>
      </c>
      <c r="B1" s="15"/>
      <c r="C1" s="15"/>
      <c r="D1" s="15"/>
      <c r="E1" s="15"/>
      <c r="F1" s="16"/>
      <c r="G1" s="16"/>
      <c r="H1" s="16"/>
      <c r="M1" s="33" t="s">
        <v>50</v>
      </c>
      <c r="N1" s="33"/>
      <c r="O1" s="33"/>
      <c r="P1" s="33"/>
      <c r="Q1" s="33"/>
      <c r="R1" s="33"/>
      <c r="S1" s="33"/>
      <c r="T1" s="33"/>
      <c r="U1" s="33"/>
      <c r="V1" s="33"/>
    </row>
    <row r="2" spans="1:25" x14ac:dyDescent="0.15">
      <c r="A2" s="2"/>
      <c r="B2" s="3" t="s">
        <v>27</v>
      </c>
      <c r="C2" s="3" t="s">
        <v>28</v>
      </c>
      <c r="D2" s="3" t="s">
        <v>29</v>
      </c>
      <c r="E2" s="3" t="s">
        <v>30</v>
      </c>
      <c r="F2" s="3" t="s">
        <v>31</v>
      </c>
      <c r="G2" s="3" t="s">
        <v>32</v>
      </c>
      <c r="H2" s="3" t="s">
        <v>33</v>
      </c>
      <c r="I2" s="3" t="s">
        <v>34</v>
      </c>
      <c r="J2" s="3" t="s">
        <v>35</v>
      </c>
      <c r="K2" s="3" t="s">
        <v>36</v>
      </c>
      <c r="M2" s="22" t="s">
        <v>74</v>
      </c>
      <c r="N2" s="21" t="s">
        <v>28</v>
      </c>
      <c r="O2" s="21" t="s">
        <v>29</v>
      </c>
      <c r="P2" s="21" t="s">
        <v>30</v>
      </c>
      <c r="Q2" s="21" t="s">
        <v>45</v>
      </c>
      <c r="R2" s="21" t="s">
        <v>46</v>
      </c>
      <c r="S2" s="21" t="s">
        <v>33</v>
      </c>
      <c r="T2" s="21" t="s">
        <v>34</v>
      </c>
      <c r="U2" s="21" t="s">
        <v>35</v>
      </c>
      <c r="V2" s="21" t="s">
        <v>36</v>
      </c>
    </row>
    <row r="3" spans="1:25" x14ac:dyDescent="0.15">
      <c r="A3" s="6"/>
      <c r="B3" s="3">
        <v>1</v>
      </c>
      <c r="C3" s="3">
        <v>2400</v>
      </c>
      <c r="D3" s="3">
        <v>2700</v>
      </c>
      <c r="E3" s="3">
        <v>3200</v>
      </c>
      <c r="F3" s="3">
        <v>1400</v>
      </c>
      <c r="G3" s="3">
        <v>1700</v>
      </c>
      <c r="H3" s="3">
        <v>1800</v>
      </c>
      <c r="I3" s="3">
        <v>1600</v>
      </c>
      <c r="J3" s="3">
        <v>800</v>
      </c>
      <c r="K3" s="3">
        <v>200</v>
      </c>
      <c r="M3" s="20">
        <v>1</v>
      </c>
      <c r="N3" s="14">
        <v>2270</v>
      </c>
      <c r="O3" s="14">
        <v>2960</v>
      </c>
      <c r="P3" s="14">
        <v>3110</v>
      </c>
      <c r="Q3" s="14">
        <v>1440</v>
      </c>
      <c r="R3" s="14">
        <v>1890</v>
      </c>
      <c r="S3" s="14">
        <v>2140</v>
      </c>
      <c r="T3" s="14">
        <v>1840</v>
      </c>
      <c r="U3" s="14">
        <v>1050</v>
      </c>
      <c r="V3" s="14">
        <v>320</v>
      </c>
    </row>
    <row r="4" spans="1:25" x14ac:dyDescent="0.15">
      <c r="A4" s="6"/>
      <c r="B4" s="3">
        <v>2</v>
      </c>
      <c r="C4" s="3">
        <v>1900</v>
      </c>
      <c r="D4" s="3">
        <v>2500</v>
      </c>
      <c r="E4" s="3">
        <v>3100</v>
      </c>
      <c r="F4" s="3">
        <v>1600</v>
      </c>
      <c r="G4" s="3">
        <v>1800</v>
      </c>
      <c r="H4" s="3">
        <v>2000</v>
      </c>
      <c r="I4" s="3">
        <v>1800</v>
      </c>
      <c r="J4" s="3">
        <v>900</v>
      </c>
      <c r="K4" s="3">
        <v>300</v>
      </c>
      <c r="M4" s="20">
        <v>2</v>
      </c>
      <c r="N4" s="14">
        <v>3140</v>
      </c>
      <c r="O4" s="14">
        <v>3750</v>
      </c>
      <c r="P4" s="14">
        <v>4030</v>
      </c>
      <c r="Q4" s="14">
        <v>2240</v>
      </c>
      <c r="R4" s="14">
        <v>2610</v>
      </c>
      <c r="S4" s="14">
        <v>2790</v>
      </c>
      <c r="T4" s="14">
        <v>2510</v>
      </c>
      <c r="U4" s="14">
        <v>1110</v>
      </c>
      <c r="V4" s="14">
        <v>340</v>
      </c>
    </row>
    <row r="5" spans="1:25" x14ac:dyDescent="0.15">
      <c r="A5" s="6"/>
      <c r="B5" s="3">
        <v>3</v>
      </c>
      <c r="C5" s="3">
        <v>2300</v>
      </c>
      <c r="D5" s="3">
        <v>3100</v>
      </c>
      <c r="E5" s="3">
        <v>2500</v>
      </c>
      <c r="F5" s="3">
        <v>1500</v>
      </c>
      <c r="G5" s="3">
        <v>1500</v>
      </c>
      <c r="H5" s="3">
        <v>1800</v>
      </c>
      <c r="I5" s="3">
        <v>1900</v>
      </c>
      <c r="J5" s="3">
        <v>1100</v>
      </c>
      <c r="K5" s="3">
        <v>200</v>
      </c>
      <c r="M5" s="20">
        <v>3</v>
      </c>
      <c r="N5" s="14">
        <v>4480</v>
      </c>
      <c r="O5" s="14">
        <v>4390</v>
      </c>
      <c r="P5" s="14">
        <v>4470</v>
      </c>
      <c r="Q5" s="14">
        <v>2840</v>
      </c>
      <c r="R5" s="14">
        <v>3570</v>
      </c>
      <c r="S5" s="14">
        <v>3600</v>
      </c>
      <c r="T5" s="14">
        <v>3130</v>
      </c>
      <c r="U5" s="14">
        <v>1300</v>
      </c>
      <c r="V5" s="14">
        <v>400</v>
      </c>
    </row>
    <row r="6" spans="1:25" x14ac:dyDescent="0.15">
      <c r="A6" s="6"/>
      <c r="B6" s="3">
        <v>4</v>
      </c>
      <c r="C6" s="3">
        <v>2200</v>
      </c>
      <c r="D6" s="3">
        <v>3200</v>
      </c>
      <c r="E6" s="3">
        <v>3100</v>
      </c>
      <c r="F6" s="3">
        <v>2200</v>
      </c>
      <c r="G6" s="3">
        <v>1900</v>
      </c>
      <c r="H6" s="3">
        <v>2400</v>
      </c>
      <c r="I6" s="3">
        <v>2100</v>
      </c>
      <c r="J6" s="3">
        <v>1200</v>
      </c>
      <c r="K6" s="3">
        <v>400</v>
      </c>
      <c r="M6" s="20" t="s">
        <v>41</v>
      </c>
      <c r="N6" s="5" t="s">
        <v>42</v>
      </c>
      <c r="O6" s="5" t="s">
        <v>43</v>
      </c>
      <c r="P6" s="5" t="s">
        <v>44</v>
      </c>
      <c r="Q6" s="5" t="s">
        <v>47</v>
      </c>
      <c r="R6" s="5" t="s">
        <v>75</v>
      </c>
      <c r="S6" s="5" t="s">
        <v>48</v>
      </c>
      <c r="T6" s="5" t="s">
        <v>49</v>
      </c>
      <c r="U6" s="5" t="s">
        <v>51</v>
      </c>
      <c r="V6" s="5" t="s">
        <v>52</v>
      </c>
    </row>
    <row r="7" spans="1:25" x14ac:dyDescent="0.15">
      <c r="A7" s="7" t="s">
        <v>0</v>
      </c>
      <c r="B7" s="3">
        <v>5</v>
      </c>
      <c r="C7" s="3">
        <v>2400</v>
      </c>
      <c r="D7" s="3">
        <v>3300</v>
      </c>
      <c r="E7" s="3">
        <v>3400</v>
      </c>
      <c r="F7" s="3">
        <v>1700</v>
      </c>
      <c r="G7" s="3">
        <v>2200</v>
      </c>
      <c r="H7" s="3">
        <v>2100</v>
      </c>
      <c r="I7" s="3">
        <v>2000</v>
      </c>
      <c r="J7" s="3">
        <v>1000</v>
      </c>
      <c r="K7" s="3">
        <v>600</v>
      </c>
      <c r="M7" s="20" t="s">
        <v>53</v>
      </c>
      <c r="N7" s="24">
        <f>N30*4+N29</f>
        <v>5506.6666666666661</v>
      </c>
      <c r="O7" s="23">
        <f>N50*4+N49</f>
        <v>5130</v>
      </c>
      <c r="P7" s="23">
        <f>N69*4+N68</f>
        <v>5230</v>
      </c>
      <c r="Q7" s="24">
        <f>N88*4+N87</f>
        <v>3573.333333333333</v>
      </c>
      <c r="R7" s="23">
        <f>N107*4+N106</f>
        <v>4370</v>
      </c>
      <c r="S7" s="24">
        <f>N126*4+N125</f>
        <v>4303.3333333333339</v>
      </c>
      <c r="T7" s="24">
        <f>X28*4+X27</f>
        <v>3783.3333333333335</v>
      </c>
      <c r="U7" s="24">
        <f>X47*4+X46</f>
        <v>1403.3333333333333</v>
      </c>
      <c r="V7" s="25">
        <f>X66*4+X65</f>
        <v>433.33333333333331</v>
      </c>
    </row>
    <row r="8" spans="1:25" x14ac:dyDescent="0.15">
      <c r="A8" s="7" t="s">
        <v>37</v>
      </c>
      <c r="B8" s="3">
        <v>6</v>
      </c>
      <c r="C8" s="3">
        <v>2600</v>
      </c>
      <c r="D8" s="3">
        <v>2800</v>
      </c>
      <c r="E8" s="3">
        <v>3500</v>
      </c>
      <c r="F8" s="3">
        <v>1500</v>
      </c>
      <c r="G8" s="3">
        <v>1700</v>
      </c>
      <c r="H8" s="3">
        <v>1900</v>
      </c>
      <c r="I8" s="3">
        <v>1500</v>
      </c>
      <c r="J8" s="3">
        <v>1100</v>
      </c>
      <c r="K8" s="3">
        <v>300</v>
      </c>
    </row>
    <row r="9" spans="1:25" x14ac:dyDescent="0.15">
      <c r="A9" s="6"/>
      <c r="B9" s="3">
        <v>7</v>
      </c>
      <c r="C9" s="3">
        <v>1900</v>
      </c>
      <c r="D9" s="3">
        <v>2800</v>
      </c>
      <c r="E9" s="3">
        <v>3100</v>
      </c>
      <c r="F9" s="3">
        <v>1200</v>
      </c>
      <c r="G9" s="3">
        <v>1500</v>
      </c>
      <c r="H9" s="3">
        <v>2000</v>
      </c>
      <c r="I9" s="3">
        <v>1400</v>
      </c>
      <c r="J9" s="3">
        <v>900</v>
      </c>
      <c r="K9" s="3">
        <v>400</v>
      </c>
    </row>
    <row r="10" spans="1:25" x14ac:dyDescent="0.15">
      <c r="A10" s="6"/>
      <c r="B10" s="3">
        <v>8</v>
      </c>
      <c r="C10" s="3">
        <v>2000</v>
      </c>
      <c r="D10" s="3">
        <v>2700</v>
      </c>
      <c r="E10" s="3">
        <v>2500</v>
      </c>
      <c r="F10" s="3">
        <v>1500</v>
      </c>
      <c r="G10" s="3">
        <v>2000</v>
      </c>
      <c r="H10" s="3">
        <v>2300</v>
      </c>
      <c r="I10" s="3">
        <v>1900</v>
      </c>
      <c r="J10" s="3">
        <v>1000</v>
      </c>
      <c r="K10" s="3">
        <v>200</v>
      </c>
    </row>
    <row r="11" spans="1:25" x14ac:dyDescent="0.15">
      <c r="A11" s="6"/>
      <c r="B11" s="3">
        <v>9</v>
      </c>
      <c r="C11" s="3">
        <v>2400</v>
      </c>
      <c r="D11" s="3">
        <v>3200</v>
      </c>
      <c r="E11" s="3">
        <v>3600</v>
      </c>
      <c r="F11" s="3">
        <v>1600</v>
      </c>
      <c r="G11" s="3">
        <v>2100</v>
      </c>
      <c r="H11" s="3">
        <v>2500</v>
      </c>
      <c r="I11" s="3">
        <v>1800</v>
      </c>
      <c r="J11" s="3">
        <v>1400</v>
      </c>
      <c r="K11" s="3">
        <v>200</v>
      </c>
      <c r="W11" s="1" t="s">
        <v>2</v>
      </c>
      <c r="Y11" s="21" t="s">
        <v>34</v>
      </c>
    </row>
    <row r="12" spans="1:25" ht="14" thickBot="1" x14ac:dyDescent="0.2">
      <c r="A12" s="8"/>
      <c r="B12" s="3">
        <v>10</v>
      </c>
      <c r="C12" s="9">
        <v>2600</v>
      </c>
      <c r="D12" s="9">
        <v>3300</v>
      </c>
      <c r="E12" s="9">
        <v>3100</v>
      </c>
      <c r="F12" s="9">
        <v>200</v>
      </c>
      <c r="G12" s="9">
        <v>2500</v>
      </c>
      <c r="H12" s="9">
        <v>2600</v>
      </c>
      <c r="I12" s="9">
        <v>2400</v>
      </c>
      <c r="J12" s="9">
        <v>1100</v>
      </c>
      <c r="K12" s="9">
        <v>400</v>
      </c>
    </row>
    <row r="13" spans="1:25" x14ac:dyDescent="0.15">
      <c r="A13" s="6"/>
      <c r="B13" s="12" t="s">
        <v>40</v>
      </c>
      <c r="C13" s="13">
        <f>AVERAGE(C3:C12)</f>
        <v>2270</v>
      </c>
      <c r="D13" s="13">
        <f t="shared" ref="D13:K13" si="0">AVERAGE(D3:D12)</f>
        <v>2960</v>
      </c>
      <c r="E13" s="13">
        <f t="shared" si="0"/>
        <v>3110</v>
      </c>
      <c r="F13" s="13">
        <f t="shared" si="0"/>
        <v>1440</v>
      </c>
      <c r="G13" s="13">
        <f t="shared" si="0"/>
        <v>1890</v>
      </c>
      <c r="H13" s="13">
        <f t="shared" si="0"/>
        <v>2140</v>
      </c>
      <c r="I13" s="13">
        <f t="shared" si="0"/>
        <v>1840</v>
      </c>
      <c r="J13" s="13">
        <f t="shared" si="0"/>
        <v>1050</v>
      </c>
      <c r="K13" s="13">
        <f t="shared" si="0"/>
        <v>320</v>
      </c>
      <c r="M13" s="1" t="s">
        <v>2</v>
      </c>
      <c r="N13" s="21" t="s">
        <v>28</v>
      </c>
      <c r="W13" s="19" t="s">
        <v>3</v>
      </c>
      <c r="X13" s="19"/>
    </row>
    <row r="14" spans="1:25" ht="14" thickBot="1" x14ac:dyDescent="0.2">
      <c r="A14" s="9"/>
      <c r="B14" s="3">
        <v>11</v>
      </c>
      <c r="C14" s="4">
        <v>3100</v>
      </c>
      <c r="D14" s="4">
        <v>3900</v>
      </c>
      <c r="E14" s="4">
        <v>4100</v>
      </c>
      <c r="F14" s="4">
        <v>2200</v>
      </c>
      <c r="G14" s="4">
        <v>2600</v>
      </c>
      <c r="H14" s="4">
        <v>2300</v>
      </c>
      <c r="I14" s="4">
        <v>2500</v>
      </c>
      <c r="J14" s="4">
        <v>1100</v>
      </c>
      <c r="K14" s="4">
        <v>300</v>
      </c>
      <c r="W14" t="s">
        <v>4</v>
      </c>
      <c r="X14">
        <v>0.99974970840637756</v>
      </c>
    </row>
    <row r="15" spans="1:25" x14ac:dyDescent="0.15">
      <c r="A15" s="7"/>
      <c r="B15" s="3">
        <v>12</v>
      </c>
      <c r="C15" s="3">
        <v>2800</v>
      </c>
      <c r="D15" s="3">
        <v>3400</v>
      </c>
      <c r="E15" s="3">
        <v>3900</v>
      </c>
      <c r="F15" s="3">
        <v>1900</v>
      </c>
      <c r="G15" s="3">
        <v>2100</v>
      </c>
      <c r="H15" s="3">
        <v>2500</v>
      </c>
      <c r="I15" s="3">
        <v>2000</v>
      </c>
      <c r="J15" s="3">
        <v>1200</v>
      </c>
      <c r="K15" s="3">
        <v>300</v>
      </c>
      <c r="M15" s="19" t="s">
        <v>3</v>
      </c>
      <c r="N15" s="19"/>
      <c r="W15" t="s">
        <v>5</v>
      </c>
      <c r="X15">
        <v>0.99949947945863704</v>
      </c>
    </row>
    <row r="16" spans="1:25" x14ac:dyDescent="0.15">
      <c r="A16" s="7"/>
      <c r="B16" s="3">
        <v>13</v>
      </c>
      <c r="C16" s="3">
        <v>2700</v>
      </c>
      <c r="D16" s="3">
        <v>3800</v>
      </c>
      <c r="E16" s="3">
        <v>4300</v>
      </c>
      <c r="F16" s="3">
        <v>2100</v>
      </c>
      <c r="G16" s="3">
        <v>2400</v>
      </c>
      <c r="H16" s="3">
        <v>2400</v>
      </c>
      <c r="I16" s="3">
        <v>2400</v>
      </c>
      <c r="J16" s="3">
        <v>1200</v>
      </c>
      <c r="K16" s="3">
        <v>400</v>
      </c>
      <c r="M16" t="s">
        <v>4</v>
      </c>
      <c r="N16">
        <v>0.9925461110642757</v>
      </c>
      <c r="W16" t="s">
        <v>6</v>
      </c>
      <c r="X16">
        <v>0.99899895891727408</v>
      </c>
    </row>
    <row r="17" spans="1:31" x14ac:dyDescent="0.15">
      <c r="A17" s="7"/>
      <c r="B17" s="3">
        <v>14</v>
      </c>
      <c r="C17" s="3">
        <v>2400</v>
      </c>
      <c r="D17" s="3">
        <v>3500</v>
      </c>
      <c r="E17" s="3">
        <v>4100</v>
      </c>
      <c r="F17" s="3">
        <v>2400</v>
      </c>
      <c r="G17" s="3">
        <v>3000</v>
      </c>
      <c r="H17" s="3">
        <v>3200</v>
      </c>
      <c r="I17" s="3">
        <v>2600</v>
      </c>
      <c r="J17" s="3">
        <v>1200</v>
      </c>
      <c r="K17" s="3">
        <v>700</v>
      </c>
      <c r="M17" t="s">
        <v>5</v>
      </c>
      <c r="N17">
        <v>0.98514778258881752</v>
      </c>
      <c r="W17" t="s">
        <v>7</v>
      </c>
      <c r="X17">
        <v>20.412414523193092</v>
      </c>
    </row>
    <row r="18" spans="1:31" ht="14" thickBot="1" x14ac:dyDescent="0.2">
      <c r="A18" s="7" t="s">
        <v>0</v>
      </c>
      <c r="B18" s="3">
        <v>15</v>
      </c>
      <c r="C18" s="3">
        <v>3300</v>
      </c>
      <c r="D18" s="3">
        <v>3700</v>
      </c>
      <c r="E18" s="3">
        <v>4000</v>
      </c>
      <c r="F18" s="3">
        <v>2600</v>
      </c>
      <c r="G18" s="3">
        <v>2600</v>
      </c>
      <c r="H18" s="3">
        <v>2700</v>
      </c>
      <c r="I18" s="3">
        <v>2900</v>
      </c>
      <c r="J18" s="3">
        <v>1000</v>
      </c>
      <c r="K18" s="3">
        <v>300</v>
      </c>
      <c r="M18" t="s">
        <v>6</v>
      </c>
      <c r="N18">
        <v>0.97029556517763504</v>
      </c>
      <c r="W18" s="17" t="s">
        <v>8</v>
      </c>
      <c r="X18" s="17">
        <v>3</v>
      </c>
    </row>
    <row r="19" spans="1:31" x14ac:dyDescent="0.15">
      <c r="A19" s="7" t="s">
        <v>38</v>
      </c>
      <c r="B19" s="3">
        <v>16</v>
      </c>
      <c r="C19" s="3">
        <v>3500</v>
      </c>
      <c r="D19" s="3">
        <v>4000</v>
      </c>
      <c r="E19" s="3">
        <v>3800</v>
      </c>
      <c r="F19" s="3">
        <v>2300</v>
      </c>
      <c r="G19" s="3">
        <v>2700</v>
      </c>
      <c r="H19" s="3">
        <v>3100</v>
      </c>
      <c r="I19" s="3">
        <v>3000</v>
      </c>
      <c r="J19" s="3">
        <v>900</v>
      </c>
      <c r="K19" s="3">
        <v>200</v>
      </c>
      <c r="M19" t="s">
        <v>7</v>
      </c>
      <c r="N19">
        <v>191.87669651801571</v>
      </c>
    </row>
    <row r="20" spans="1:31" ht="14" thickBot="1" x14ac:dyDescent="0.2">
      <c r="A20" s="7"/>
      <c r="B20" s="3">
        <v>17</v>
      </c>
      <c r="C20" s="3">
        <v>2900</v>
      </c>
      <c r="D20" s="3">
        <v>4100</v>
      </c>
      <c r="E20" s="3">
        <v>3900</v>
      </c>
      <c r="F20" s="3">
        <v>2400</v>
      </c>
      <c r="G20" s="3">
        <v>3000</v>
      </c>
      <c r="H20" s="3">
        <v>3200</v>
      </c>
      <c r="I20" s="3">
        <v>2500</v>
      </c>
      <c r="J20" s="3">
        <v>1100</v>
      </c>
      <c r="K20" s="3">
        <v>500</v>
      </c>
      <c r="M20" s="17" t="s">
        <v>8</v>
      </c>
      <c r="N20" s="17">
        <v>3</v>
      </c>
      <c r="W20" t="s">
        <v>9</v>
      </c>
    </row>
    <row r="21" spans="1:31" x14ac:dyDescent="0.15">
      <c r="A21" s="7"/>
      <c r="B21" s="3">
        <v>18</v>
      </c>
      <c r="C21" s="3">
        <v>3400</v>
      </c>
      <c r="D21" s="3">
        <v>3800</v>
      </c>
      <c r="E21" s="3">
        <v>4200</v>
      </c>
      <c r="F21" s="3">
        <v>2000</v>
      </c>
      <c r="G21" s="3">
        <v>2500</v>
      </c>
      <c r="H21" s="3">
        <v>3000</v>
      </c>
      <c r="I21" s="3">
        <v>2200</v>
      </c>
      <c r="J21" s="3">
        <v>1000</v>
      </c>
      <c r="K21" s="3">
        <v>300</v>
      </c>
      <c r="W21" s="18"/>
      <c r="X21" s="18" t="s">
        <v>13</v>
      </c>
      <c r="Y21" s="18" t="s">
        <v>14</v>
      </c>
      <c r="Z21" s="18" t="s">
        <v>15</v>
      </c>
      <c r="AA21" s="18" t="s">
        <v>16</v>
      </c>
      <c r="AB21" s="18" t="s">
        <v>17</v>
      </c>
    </row>
    <row r="22" spans="1:31" ht="14" thickBot="1" x14ac:dyDescent="0.2">
      <c r="A22" s="7"/>
      <c r="B22" s="3">
        <v>19</v>
      </c>
      <c r="C22" s="3">
        <v>3600</v>
      </c>
      <c r="D22" s="3">
        <v>3600</v>
      </c>
      <c r="E22" s="3">
        <v>4000</v>
      </c>
      <c r="F22" s="3">
        <v>2300</v>
      </c>
      <c r="G22" s="3">
        <v>2600</v>
      </c>
      <c r="H22" s="3">
        <v>2800</v>
      </c>
      <c r="I22" s="3">
        <v>2600</v>
      </c>
      <c r="J22" s="3">
        <v>1200</v>
      </c>
      <c r="K22" s="3">
        <v>200</v>
      </c>
      <c r="M22" t="s">
        <v>9</v>
      </c>
      <c r="W22" t="s">
        <v>10</v>
      </c>
      <c r="X22">
        <v>1</v>
      </c>
      <c r="Y22">
        <v>832050.00000000012</v>
      </c>
      <c r="Z22">
        <v>832050.00000000012</v>
      </c>
      <c r="AA22">
        <v>1996.9200000000117</v>
      </c>
      <c r="AB22">
        <v>1.4243847369204253E-2</v>
      </c>
    </row>
    <row r="23" spans="1:31" x14ac:dyDescent="0.15">
      <c r="A23" s="4"/>
      <c r="B23" s="3">
        <v>20</v>
      </c>
      <c r="C23" s="9">
        <v>3700</v>
      </c>
      <c r="D23" s="9">
        <v>3700</v>
      </c>
      <c r="E23" s="9">
        <v>4000</v>
      </c>
      <c r="F23" s="9">
        <v>2200</v>
      </c>
      <c r="G23" s="9">
        <v>2600</v>
      </c>
      <c r="H23" s="9">
        <v>2700</v>
      </c>
      <c r="I23" s="9">
        <v>2400</v>
      </c>
      <c r="J23" s="9">
        <v>1200</v>
      </c>
      <c r="K23" s="9">
        <v>200</v>
      </c>
      <c r="M23" s="18"/>
      <c r="N23" s="18" t="s">
        <v>13</v>
      </c>
      <c r="O23" s="18" t="s">
        <v>14</v>
      </c>
      <c r="P23" s="18" t="s">
        <v>15</v>
      </c>
      <c r="Q23" s="18" t="s">
        <v>16</v>
      </c>
      <c r="R23" s="18" t="s">
        <v>17</v>
      </c>
      <c r="W23" t="s">
        <v>11</v>
      </c>
      <c r="X23">
        <v>1</v>
      </c>
      <c r="Y23">
        <v>416.6666666666643</v>
      </c>
      <c r="Z23">
        <v>416.6666666666643</v>
      </c>
    </row>
    <row r="24" spans="1:31" ht="14" thickBot="1" x14ac:dyDescent="0.2">
      <c r="A24" s="7"/>
      <c r="B24" s="12" t="s">
        <v>40</v>
      </c>
      <c r="C24" s="13">
        <f>AVERAGE(C14:C23)</f>
        <v>3140</v>
      </c>
      <c r="D24" s="13">
        <f t="shared" ref="D24:K24" si="1">AVERAGE(D14:D23)</f>
        <v>3750</v>
      </c>
      <c r="E24" s="13">
        <f t="shared" si="1"/>
        <v>4030</v>
      </c>
      <c r="F24" s="13">
        <f t="shared" si="1"/>
        <v>2240</v>
      </c>
      <c r="G24" s="13">
        <f t="shared" si="1"/>
        <v>2610</v>
      </c>
      <c r="H24" s="13">
        <f t="shared" si="1"/>
        <v>2790</v>
      </c>
      <c r="I24" s="13">
        <f t="shared" si="1"/>
        <v>2510</v>
      </c>
      <c r="J24" s="13">
        <f t="shared" si="1"/>
        <v>1110</v>
      </c>
      <c r="K24" s="13">
        <f t="shared" si="1"/>
        <v>340</v>
      </c>
      <c r="M24" t="s">
        <v>10</v>
      </c>
      <c r="N24">
        <v>1</v>
      </c>
      <c r="O24">
        <v>2442050.0000000005</v>
      </c>
      <c r="P24">
        <v>2442050.0000000005</v>
      </c>
      <c r="Q24">
        <v>66.330013580805741</v>
      </c>
      <c r="R24">
        <v>7.7777989743431114E-2</v>
      </c>
      <c r="W24" s="17" t="s">
        <v>1</v>
      </c>
      <c r="X24" s="17">
        <v>2</v>
      </c>
      <c r="Y24" s="17">
        <v>832466.66666666674</v>
      </c>
      <c r="Z24" s="17"/>
      <c r="AA24" s="17"/>
      <c r="AB24" s="17"/>
    </row>
    <row r="25" spans="1:31" ht="14" thickBot="1" x14ac:dyDescent="0.2">
      <c r="A25" s="9"/>
      <c r="B25" s="3">
        <v>21</v>
      </c>
      <c r="C25" s="4">
        <v>4400</v>
      </c>
      <c r="D25" s="4">
        <v>4400</v>
      </c>
      <c r="E25" s="4">
        <v>4500</v>
      </c>
      <c r="F25" s="4">
        <v>2600</v>
      </c>
      <c r="G25" s="4">
        <v>3300</v>
      </c>
      <c r="H25" s="4">
        <v>3400</v>
      </c>
      <c r="I25" s="4">
        <v>3000</v>
      </c>
      <c r="J25" s="4">
        <v>1200</v>
      </c>
      <c r="K25" s="4">
        <v>400</v>
      </c>
      <c r="M25" t="s">
        <v>11</v>
      </c>
      <c r="N25">
        <v>1</v>
      </c>
      <c r="O25">
        <v>36816.666666666701</v>
      </c>
      <c r="P25">
        <v>36816.666666666701</v>
      </c>
    </row>
    <row r="26" spans="1:31" ht="14" thickBot="1" x14ac:dyDescent="0.2">
      <c r="A26" s="7"/>
      <c r="B26" s="3">
        <v>22</v>
      </c>
      <c r="C26" s="3">
        <v>4200</v>
      </c>
      <c r="D26" s="3">
        <v>4500</v>
      </c>
      <c r="E26" s="3">
        <v>4300</v>
      </c>
      <c r="F26" s="3">
        <v>2500</v>
      </c>
      <c r="G26" s="3">
        <v>3400</v>
      </c>
      <c r="H26" s="3">
        <v>3600</v>
      </c>
      <c r="I26" s="3">
        <v>3100</v>
      </c>
      <c r="J26" s="3">
        <v>1400</v>
      </c>
      <c r="K26" s="3">
        <v>300</v>
      </c>
      <c r="M26" s="17" t="s">
        <v>1</v>
      </c>
      <c r="N26" s="17">
        <v>2</v>
      </c>
      <c r="O26" s="17">
        <v>2478866.666666667</v>
      </c>
      <c r="P26" s="17"/>
      <c r="Q26" s="17"/>
      <c r="R26" s="17"/>
      <c r="W26" s="18"/>
      <c r="X26" s="18" t="s">
        <v>18</v>
      </c>
      <c r="Y26" s="18" t="s">
        <v>7</v>
      </c>
      <c r="Z26" s="18" t="s">
        <v>19</v>
      </c>
      <c r="AA26" s="18" t="s">
        <v>20</v>
      </c>
      <c r="AB26" s="18" t="s">
        <v>21</v>
      </c>
      <c r="AC26" s="18" t="s">
        <v>22</v>
      </c>
      <c r="AD26" s="18" t="s">
        <v>23</v>
      </c>
      <c r="AE26" s="18" t="s">
        <v>24</v>
      </c>
    </row>
    <row r="27" spans="1:31" ht="14" thickBot="1" x14ac:dyDescent="0.2">
      <c r="A27" s="7"/>
      <c r="B27" s="3">
        <v>23</v>
      </c>
      <c r="C27" s="3">
        <v>4500</v>
      </c>
      <c r="D27" s="3">
        <v>4500</v>
      </c>
      <c r="E27" s="3">
        <v>4700</v>
      </c>
      <c r="F27" s="3">
        <v>2700</v>
      </c>
      <c r="G27" s="3">
        <v>3400</v>
      </c>
      <c r="H27" s="3">
        <v>3500</v>
      </c>
      <c r="I27" s="3">
        <v>2900</v>
      </c>
      <c r="J27" s="3">
        <v>1200</v>
      </c>
      <c r="K27" s="3">
        <v>300</v>
      </c>
      <c r="W27" t="s">
        <v>12</v>
      </c>
      <c r="X27">
        <v>1203.3333333333335</v>
      </c>
      <c r="Y27">
        <v>31.180478223116086</v>
      </c>
      <c r="Z27">
        <v>38.592523332154201</v>
      </c>
      <c r="AA27">
        <v>1.6492245006004831E-2</v>
      </c>
      <c r="AB27">
        <v>807.14779325858353</v>
      </c>
      <c r="AC27">
        <v>1599.5188734080834</v>
      </c>
      <c r="AD27">
        <v>807.14779325858353</v>
      </c>
      <c r="AE27">
        <v>1599.5188734080834</v>
      </c>
    </row>
    <row r="28" spans="1:31" ht="14" thickBot="1" x14ac:dyDescent="0.2">
      <c r="A28" s="7"/>
      <c r="B28" s="3">
        <v>24</v>
      </c>
      <c r="C28" s="3">
        <v>4600</v>
      </c>
      <c r="D28" s="3">
        <v>4600</v>
      </c>
      <c r="E28" s="3">
        <v>4600</v>
      </c>
      <c r="F28" s="3">
        <v>2500</v>
      </c>
      <c r="G28" s="3">
        <v>3200</v>
      </c>
      <c r="H28" s="3">
        <v>3500</v>
      </c>
      <c r="I28" s="3">
        <v>2800</v>
      </c>
      <c r="J28" s="3">
        <v>1300</v>
      </c>
      <c r="K28" s="3">
        <v>300</v>
      </c>
      <c r="M28" s="18"/>
      <c r="N28" s="18" t="s">
        <v>18</v>
      </c>
      <c r="O28" s="18" t="s">
        <v>7</v>
      </c>
      <c r="P28" s="18" t="s">
        <v>19</v>
      </c>
      <c r="Q28" s="18" t="s">
        <v>20</v>
      </c>
      <c r="R28" s="18" t="s">
        <v>21</v>
      </c>
      <c r="S28" s="18" t="s">
        <v>22</v>
      </c>
      <c r="T28" s="18" t="s">
        <v>23</v>
      </c>
      <c r="U28" s="18" t="s">
        <v>24</v>
      </c>
      <c r="W28" s="17" t="s">
        <v>25</v>
      </c>
      <c r="X28" s="17">
        <v>645</v>
      </c>
      <c r="Y28" s="17">
        <v>14.433756729740601</v>
      </c>
      <c r="Z28" s="17">
        <v>44.686910835277168</v>
      </c>
      <c r="AA28" s="17">
        <v>1.4243847369204253E-2</v>
      </c>
      <c r="AB28" s="17">
        <v>461.60173187977642</v>
      </c>
      <c r="AC28" s="17">
        <v>828.39826812022352</v>
      </c>
      <c r="AD28" s="17">
        <v>461.60173187977642</v>
      </c>
      <c r="AE28" s="17">
        <v>828.39826812022352</v>
      </c>
    </row>
    <row r="29" spans="1:31" x14ac:dyDescent="0.15">
      <c r="A29" s="7" t="s">
        <v>0</v>
      </c>
      <c r="B29" s="3">
        <v>25</v>
      </c>
      <c r="C29" s="3">
        <v>4500</v>
      </c>
      <c r="D29" s="3">
        <v>4300</v>
      </c>
      <c r="E29" s="3">
        <v>4400</v>
      </c>
      <c r="F29" s="3">
        <v>2900</v>
      </c>
      <c r="G29" s="3">
        <v>3300</v>
      </c>
      <c r="H29" s="3">
        <v>3300</v>
      </c>
      <c r="I29" s="3">
        <v>3300</v>
      </c>
      <c r="J29" s="3">
        <v>1500</v>
      </c>
      <c r="K29" s="3">
        <v>400</v>
      </c>
      <c r="M29" t="s">
        <v>12</v>
      </c>
      <c r="N29">
        <v>1086.666666666667</v>
      </c>
      <c r="O29">
        <v>293.09649529729217</v>
      </c>
      <c r="P29">
        <v>3.7075389303595894</v>
      </c>
      <c r="Q29">
        <v>0.16771843064436701</v>
      </c>
      <c r="R29">
        <v>-2637.4774100359946</v>
      </c>
      <c r="S29">
        <v>4810.8107433693285</v>
      </c>
      <c r="T29">
        <v>-2637.4774100359946</v>
      </c>
      <c r="U29">
        <v>4810.8107433693285</v>
      </c>
    </row>
    <row r="30" spans="1:31" ht="14" thickBot="1" x14ac:dyDescent="0.2">
      <c r="A30" s="7" t="s">
        <v>39</v>
      </c>
      <c r="B30" s="3">
        <v>26</v>
      </c>
      <c r="C30" s="3">
        <v>4200</v>
      </c>
      <c r="D30" s="3">
        <v>4300</v>
      </c>
      <c r="E30" s="3">
        <v>4500</v>
      </c>
      <c r="F30" s="3">
        <v>3000</v>
      </c>
      <c r="G30" s="3">
        <v>4000</v>
      </c>
      <c r="H30" s="3">
        <v>3400</v>
      </c>
      <c r="I30" s="3">
        <v>3000</v>
      </c>
      <c r="J30" s="3">
        <v>1500</v>
      </c>
      <c r="K30" s="3">
        <v>600</v>
      </c>
      <c r="M30" s="17" t="s">
        <v>25</v>
      </c>
      <c r="N30" s="17">
        <v>1104.9999999999998</v>
      </c>
      <c r="O30" s="17">
        <v>135.67731325956211</v>
      </c>
      <c r="P30" s="17">
        <v>8.1443240100579075</v>
      </c>
      <c r="Q30" s="17">
        <v>7.7777989743431128E-2</v>
      </c>
      <c r="R30" s="17">
        <v>-618.94372033010768</v>
      </c>
      <c r="S30" s="17">
        <v>2828.9437203301072</v>
      </c>
      <c r="T30" s="17">
        <v>-618.94372033010768</v>
      </c>
      <c r="U30" s="17">
        <v>2828.9437203301072</v>
      </c>
      <c r="W30" s="1" t="s">
        <v>2</v>
      </c>
      <c r="Y30" s="21" t="s">
        <v>35</v>
      </c>
    </row>
    <row r="31" spans="1:31" ht="14" thickBot="1" x14ac:dyDescent="0.2">
      <c r="A31" s="7"/>
      <c r="B31" s="3">
        <v>27</v>
      </c>
      <c r="C31" s="3">
        <v>4500</v>
      </c>
      <c r="D31" s="3">
        <v>4500</v>
      </c>
      <c r="E31" s="3">
        <v>5100</v>
      </c>
      <c r="F31" s="3">
        <v>3300</v>
      </c>
      <c r="G31" s="3">
        <v>4000</v>
      </c>
      <c r="H31" s="3">
        <v>3700</v>
      </c>
      <c r="I31" s="3">
        <v>3100</v>
      </c>
      <c r="J31" s="3">
        <v>1200</v>
      </c>
      <c r="K31" s="3">
        <v>300</v>
      </c>
    </row>
    <row r="32" spans="1:31" x14ac:dyDescent="0.15">
      <c r="A32" s="7"/>
      <c r="B32" s="3">
        <v>28</v>
      </c>
      <c r="C32" s="3">
        <v>4300</v>
      </c>
      <c r="D32" s="3">
        <v>4200</v>
      </c>
      <c r="E32" s="3">
        <v>4300</v>
      </c>
      <c r="F32" s="3">
        <v>2800</v>
      </c>
      <c r="G32" s="3">
        <v>3500</v>
      </c>
      <c r="H32" s="3">
        <v>4000</v>
      </c>
      <c r="I32" s="3">
        <v>3300</v>
      </c>
      <c r="J32" s="3">
        <v>1100</v>
      </c>
      <c r="K32" s="3">
        <v>400</v>
      </c>
      <c r="W32" s="19" t="s">
        <v>3</v>
      </c>
      <c r="X32" s="19"/>
    </row>
    <row r="33" spans="1:31" x14ac:dyDescent="0.15">
      <c r="A33" s="7"/>
      <c r="B33" s="3">
        <v>29</v>
      </c>
      <c r="C33" s="3">
        <v>4900</v>
      </c>
      <c r="D33" s="3">
        <v>4100</v>
      </c>
      <c r="E33" s="3">
        <v>4200</v>
      </c>
      <c r="F33" s="3">
        <v>3100</v>
      </c>
      <c r="G33" s="3">
        <v>3600</v>
      </c>
      <c r="H33" s="3">
        <v>3900</v>
      </c>
      <c r="I33" s="3">
        <v>3400</v>
      </c>
      <c r="J33" s="3">
        <v>1400</v>
      </c>
      <c r="K33" s="3">
        <v>500</v>
      </c>
      <c r="M33" s="1" t="s">
        <v>2</v>
      </c>
      <c r="N33" s="21" t="s">
        <v>29</v>
      </c>
      <c r="W33" t="s">
        <v>4</v>
      </c>
      <c r="X33">
        <v>0.95776770794774435</v>
      </c>
    </row>
    <row r="34" spans="1:31" ht="14" thickBot="1" x14ac:dyDescent="0.2">
      <c r="A34" s="4"/>
      <c r="B34" s="3">
        <v>30</v>
      </c>
      <c r="C34" s="3">
        <v>4700</v>
      </c>
      <c r="D34" s="3">
        <v>4500</v>
      </c>
      <c r="E34" s="3">
        <v>4100</v>
      </c>
      <c r="F34" s="3">
        <v>3000</v>
      </c>
      <c r="G34" s="3">
        <v>4000</v>
      </c>
      <c r="H34" s="3">
        <v>3700</v>
      </c>
      <c r="I34" s="3">
        <v>3400</v>
      </c>
      <c r="J34" s="3">
        <v>1200</v>
      </c>
      <c r="K34" s="3">
        <v>500</v>
      </c>
      <c r="W34" t="s">
        <v>5</v>
      </c>
      <c r="X34">
        <v>0.91731898238747567</v>
      </c>
    </row>
    <row r="35" spans="1:31" x14ac:dyDescent="0.15">
      <c r="B35" s="10" t="s">
        <v>40</v>
      </c>
      <c r="C35" s="11">
        <f>AVERAGE(C25:C34)</f>
        <v>4480</v>
      </c>
      <c r="D35" s="11">
        <f t="shared" ref="D35:K35" si="2">AVERAGE(D25:D34)</f>
        <v>4390</v>
      </c>
      <c r="E35" s="11">
        <f t="shared" si="2"/>
        <v>4470</v>
      </c>
      <c r="F35" s="11">
        <f t="shared" si="2"/>
        <v>2840</v>
      </c>
      <c r="G35" s="11">
        <f t="shared" si="2"/>
        <v>3570</v>
      </c>
      <c r="H35" s="11">
        <f t="shared" si="2"/>
        <v>3600</v>
      </c>
      <c r="I35" s="11">
        <f t="shared" si="2"/>
        <v>3130</v>
      </c>
      <c r="J35" s="11">
        <f t="shared" si="2"/>
        <v>1300</v>
      </c>
      <c r="K35" s="11">
        <f t="shared" si="2"/>
        <v>400</v>
      </c>
      <c r="M35" s="19" t="s">
        <v>3</v>
      </c>
      <c r="N35" s="19"/>
      <c r="W35" t="s">
        <v>6</v>
      </c>
      <c r="X35">
        <v>0.83463796477495134</v>
      </c>
    </row>
    <row r="36" spans="1:31" x14ac:dyDescent="0.15">
      <c r="M36" t="s">
        <v>4</v>
      </c>
      <c r="N36">
        <v>0.99817119852800995</v>
      </c>
      <c r="W36" t="s">
        <v>7</v>
      </c>
      <c r="X36">
        <v>53.072277760302171</v>
      </c>
    </row>
    <row r="37" spans="1:31" ht="14" thickBot="1" x14ac:dyDescent="0.2">
      <c r="M37" t="s">
        <v>5</v>
      </c>
      <c r="N37">
        <v>0.99634574157084388</v>
      </c>
      <c r="W37" s="17" t="s">
        <v>8</v>
      </c>
      <c r="X37" s="17">
        <v>3</v>
      </c>
    </row>
    <row r="38" spans="1:31" x14ac:dyDescent="0.15">
      <c r="M38" t="s">
        <v>6</v>
      </c>
      <c r="N38">
        <v>0.99269148314168776</v>
      </c>
    </row>
    <row r="39" spans="1:31" ht="14" thickBot="1" x14ac:dyDescent="0.2">
      <c r="M39" t="s">
        <v>7</v>
      </c>
      <c r="N39">
        <v>61.237243569579391</v>
      </c>
      <c r="W39" t="s">
        <v>9</v>
      </c>
    </row>
    <row r="40" spans="1:31" ht="14" thickBot="1" x14ac:dyDescent="0.2">
      <c r="M40" s="17" t="s">
        <v>8</v>
      </c>
      <c r="N40" s="17">
        <v>3</v>
      </c>
      <c r="W40" s="18"/>
      <c r="X40" s="18" t="s">
        <v>13</v>
      </c>
      <c r="Y40" s="18" t="s">
        <v>14</v>
      </c>
      <c r="Z40" s="18" t="s">
        <v>15</v>
      </c>
      <c r="AA40" s="18" t="s">
        <v>16</v>
      </c>
      <c r="AB40" s="18" t="s">
        <v>17</v>
      </c>
    </row>
    <row r="41" spans="1:31" x14ac:dyDescent="0.15">
      <c r="W41" t="s">
        <v>10</v>
      </c>
      <c r="X41">
        <v>1</v>
      </c>
      <c r="Y41">
        <v>31250.000000000007</v>
      </c>
      <c r="Z41">
        <v>31250.000000000007</v>
      </c>
      <c r="AA41">
        <v>11.094674556213031</v>
      </c>
      <c r="AB41">
        <v>0.18567689215082753</v>
      </c>
    </row>
    <row r="42" spans="1:31" ht="14" thickBot="1" x14ac:dyDescent="0.2">
      <c r="M42" t="s">
        <v>9</v>
      </c>
      <c r="W42" t="s">
        <v>11</v>
      </c>
      <c r="X42">
        <v>1</v>
      </c>
      <c r="Y42">
        <v>2816.6666666666642</v>
      </c>
      <c r="Z42">
        <v>2816.6666666666642</v>
      </c>
    </row>
    <row r="43" spans="1:31" ht="14" thickBot="1" x14ac:dyDescent="0.2">
      <c r="M43" s="18"/>
      <c r="N43" s="18" t="s">
        <v>13</v>
      </c>
      <c r="O43" s="18" t="s">
        <v>14</v>
      </c>
      <c r="P43" s="18" t="s">
        <v>15</v>
      </c>
      <c r="Q43" s="18" t="s">
        <v>16</v>
      </c>
      <c r="R43" s="18" t="s">
        <v>17</v>
      </c>
      <c r="W43" s="17" t="s">
        <v>1</v>
      </c>
      <c r="X43" s="17">
        <v>2</v>
      </c>
      <c r="Y43" s="17">
        <v>34066.666666666672</v>
      </c>
      <c r="Z43" s="17"/>
      <c r="AA43" s="17"/>
      <c r="AB43" s="17"/>
    </row>
    <row r="44" spans="1:31" ht="14" thickBot="1" x14ac:dyDescent="0.2">
      <c r="M44" t="s">
        <v>10</v>
      </c>
      <c r="N44">
        <v>1</v>
      </c>
      <c r="O44">
        <v>1022450</v>
      </c>
      <c r="P44">
        <v>1022450</v>
      </c>
      <c r="Q44">
        <v>272.65333333333388</v>
      </c>
      <c r="R44">
        <v>3.8507436758657553E-2</v>
      </c>
    </row>
    <row r="45" spans="1:31" x14ac:dyDescent="0.15">
      <c r="M45" t="s">
        <v>11</v>
      </c>
      <c r="N45">
        <v>1</v>
      </c>
      <c r="O45">
        <v>3749.9999999999923</v>
      </c>
      <c r="P45">
        <v>3749.9999999999923</v>
      </c>
      <c r="W45" s="18"/>
      <c r="X45" s="18" t="s">
        <v>18</v>
      </c>
      <c r="Y45" s="18" t="s">
        <v>7</v>
      </c>
      <c r="Z45" s="18" t="s">
        <v>19</v>
      </c>
      <c r="AA45" s="18" t="s">
        <v>20</v>
      </c>
      <c r="AB45" s="18" t="s">
        <v>21</v>
      </c>
      <c r="AC45" s="18" t="s">
        <v>22</v>
      </c>
      <c r="AD45" s="18" t="s">
        <v>23</v>
      </c>
      <c r="AE45" s="18" t="s">
        <v>24</v>
      </c>
    </row>
    <row r="46" spans="1:31" ht="14" thickBot="1" x14ac:dyDescent="0.2">
      <c r="M46" s="17" t="s">
        <v>1</v>
      </c>
      <c r="N46" s="17">
        <v>2</v>
      </c>
      <c r="O46" s="17">
        <v>1026200</v>
      </c>
      <c r="P46" s="17"/>
      <c r="Q46" s="17"/>
      <c r="R46" s="17"/>
      <c r="W46" t="s">
        <v>12</v>
      </c>
      <c r="X46">
        <v>903.33333333333326</v>
      </c>
      <c r="Y46">
        <v>81.069243380102023</v>
      </c>
      <c r="Z46">
        <v>11.142737932041083</v>
      </c>
      <c r="AA46">
        <v>5.6980506815208179E-2</v>
      </c>
      <c r="AB46">
        <v>-126.74907086101894</v>
      </c>
      <c r="AC46">
        <v>1933.4157375276855</v>
      </c>
      <c r="AD46">
        <v>-126.74907086101894</v>
      </c>
      <c r="AE46">
        <v>1933.4157375276855</v>
      </c>
    </row>
    <row r="47" spans="1:31" ht="14" thickBot="1" x14ac:dyDescent="0.2">
      <c r="W47" s="17" t="s">
        <v>25</v>
      </c>
      <c r="X47" s="17">
        <v>125.00000000000001</v>
      </c>
      <c r="Y47" s="17">
        <v>37.527767497325655</v>
      </c>
      <c r="Z47" s="17">
        <v>3.3308669376324582</v>
      </c>
      <c r="AA47" s="17">
        <v>0.18567689215082753</v>
      </c>
      <c r="AB47" s="17">
        <v>-351.83549711258246</v>
      </c>
      <c r="AC47" s="17">
        <v>601.83549711258252</v>
      </c>
      <c r="AD47" s="17">
        <v>-351.83549711258246</v>
      </c>
      <c r="AE47" s="17">
        <v>601.83549711258252</v>
      </c>
    </row>
    <row r="48" spans="1:31" x14ac:dyDescent="0.15">
      <c r="M48" s="18"/>
      <c r="N48" s="18" t="s">
        <v>18</v>
      </c>
      <c r="O48" s="18" t="s">
        <v>7</v>
      </c>
      <c r="P48" s="18" t="s">
        <v>19</v>
      </c>
      <c r="Q48" s="18" t="s">
        <v>20</v>
      </c>
      <c r="R48" s="18" t="s">
        <v>21</v>
      </c>
      <c r="S48" s="18" t="s">
        <v>22</v>
      </c>
      <c r="T48" s="18" t="s">
        <v>23</v>
      </c>
      <c r="U48" s="18" t="s">
        <v>24</v>
      </c>
    </row>
    <row r="49" spans="13:31" x14ac:dyDescent="0.15">
      <c r="M49" t="s">
        <v>12</v>
      </c>
      <c r="N49">
        <v>2270</v>
      </c>
      <c r="O49">
        <v>93.541434669348433</v>
      </c>
      <c r="P49">
        <v>24.267320765648162</v>
      </c>
      <c r="Q49">
        <v>2.6218790402633078E-2</v>
      </c>
      <c r="R49">
        <v>1081.4433797757481</v>
      </c>
      <c r="S49">
        <v>3458.5566202242517</v>
      </c>
      <c r="T49">
        <v>1081.4433797757481</v>
      </c>
      <c r="U49">
        <v>3458.5566202242517</v>
      </c>
      <c r="W49" s="1" t="s">
        <v>2</v>
      </c>
      <c r="Y49" s="21" t="s">
        <v>36</v>
      </c>
    </row>
    <row r="50" spans="13:31" ht="14" thickBot="1" x14ac:dyDescent="0.2">
      <c r="M50" s="17" t="s">
        <v>25</v>
      </c>
      <c r="N50" s="17">
        <v>714.99999999999989</v>
      </c>
      <c r="O50" s="17">
        <v>43.301270189221881</v>
      </c>
      <c r="P50" s="17">
        <v>16.512217698823314</v>
      </c>
      <c r="Q50" s="17">
        <v>3.8507436758657553E-2</v>
      </c>
      <c r="R50" s="17">
        <v>164.80519563932819</v>
      </c>
      <c r="S50" s="17">
        <v>1265.1948043606717</v>
      </c>
      <c r="T50" s="17">
        <v>164.80519563932819</v>
      </c>
      <c r="U50" s="17">
        <v>1265.1948043606717</v>
      </c>
    </row>
    <row r="51" spans="13:31" x14ac:dyDescent="0.15">
      <c r="W51" s="19" t="s">
        <v>3</v>
      </c>
      <c r="X51" s="19"/>
    </row>
    <row r="52" spans="13:31" x14ac:dyDescent="0.15">
      <c r="M52" s="1" t="s">
        <v>2</v>
      </c>
      <c r="N52" s="21" t="s">
        <v>30</v>
      </c>
      <c r="W52" t="s">
        <v>4</v>
      </c>
      <c r="X52">
        <v>0.96076892283052273</v>
      </c>
    </row>
    <row r="53" spans="13:31" ht="14" thickBot="1" x14ac:dyDescent="0.2">
      <c r="W53" t="s">
        <v>5</v>
      </c>
      <c r="X53">
        <v>0.92307692307692302</v>
      </c>
    </row>
    <row r="54" spans="13:31" x14ac:dyDescent="0.15">
      <c r="M54" s="19" t="s">
        <v>3</v>
      </c>
      <c r="N54" s="19"/>
      <c r="W54" t="s">
        <v>6</v>
      </c>
      <c r="X54">
        <v>0.84615384615384603</v>
      </c>
    </row>
    <row r="55" spans="13:31" x14ac:dyDescent="0.15">
      <c r="M55" t="s">
        <v>4</v>
      </c>
      <c r="N55">
        <v>0.97986371009719941</v>
      </c>
      <c r="W55" t="s">
        <v>7</v>
      </c>
      <c r="X55">
        <v>16.329931618554525</v>
      </c>
    </row>
    <row r="56" spans="13:31" ht="14" thickBot="1" x14ac:dyDescent="0.2">
      <c r="M56" t="s">
        <v>5</v>
      </c>
      <c r="N56">
        <v>0.96013289036544847</v>
      </c>
      <c r="W56" s="17" t="s">
        <v>8</v>
      </c>
      <c r="X56" s="17">
        <v>3</v>
      </c>
    </row>
    <row r="57" spans="13:31" x14ac:dyDescent="0.15">
      <c r="M57" t="s">
        <v>6</v>
      </c>
      <c r="N57">
        <v>0.92026578073089693</v>
      </c>
    </row>
    <row r="58" spans="13:31" ht="14" thickBot="1" x14ac:dyDescent="0.2">
      <c r="M58" t="s">
        <v>7</v>
      </c>
      <c r="N58">
        <v>195.95917942265419</v>
      </c>
      <c r="W58" t="s">
        <v>9</v>
      </c>
    </row>
    <row r="59" spans="13:31" ht="14" thickBot="1" x14ac:dyDescent="0.2">
      <c r="M59" s="17" t="s">
        <v>8</v>
      </c>
      <c r="N59" s="17">
        <v>3</v>
      </c>
      <c r="W59" s="18"/>
      <c r="X59" s="18" t="s">
        <v>13</v>
      </c>
      <c r="Y59" s="18" t="s">
        <v>14</v>
      </c>
      <c r="Z59" s="18" t="s">
        <v>15</v>
      </c>
      <c r="AA59" s="18" t="s">
        <v>16</v>
      </c>
      <c r="AB59" s="18" t="s">
        <v>17</v>
      </c>
    </row>
    <row r="60" spans="13:31" x14ac:dyDescent="0.15">
      <c r="W60" t="s">
        <v>10</v>
      </c>
      <c r="X60">
        <v>1</v>
      </c>
      <c r="Y60">
        <v>3200</v>
      </c>
      <c r="Z60">
        <v>3200</v>
      </c>
      <c r="AA60">
        <v>11.999999999999995</v>
      </c>
      <c r="AB60">
        <v>0.17891237502206689</v>
      </c>
    </row>
    <row r="61" spans="13:31" ht="14" thickBot="1" x14ac:dyDescent="0.2">
      <c r="M61" t="s">
        <v>9</v>
      </c>
      <c r="W61" t="s">
        <v>11</v>
      </c>
      <c r="X61">
        <v>1</v>
      </c>
      <c r="Y61">
        <v>266.6666666666668</v>
      </c>
      <c r="Z61">
        <v>266.6666666666668</v>
      </c>
    </row>
    <row r="62" spans="13:31" ht="14" thickBot="1" x14ac:dyDescent="0.2">
      <c r="M62" s="18"/>
      <c r="N62" s="18" t="s">
        <v>13</v>
      </c>
      <c r="O62" s="18" t="s">
        <v>14</v>
      </c>
      <c r="P62" s="18" t="s">
        <v>15</v>
      </c>
      <c r="Q62" s="18" t="s">
        <v>16</v>
      </c>
      <c r="R62" s="18" t="s">
        <v>17</v>
      </c>
      <c r="W62" s="17" t="s">
        <v>1</v>
      </c>
      <c r="X62" s="17">
        <v>2</v>
      </c>
      <c r="Y62" s="17">
        <v>3466.666666666667</v>
      </c>
      <c r="Z62" s="17"/>
      <c r="AA62" s="17"/>
      <c r="AB62" s="17"/>
    </row>
    <row r="63" spans="13:31" ht="14" thickBot="1" x14ac:dyDescent="0.2">
      <c r="M63" t="s">
        <v>10</v>
      </c>
      <c r="N63">
        <v>1</v>
      </c>
      <c r="O63">
        <v>924800</v>
      </c>
      <c r="P63">
        <v>924800</v>
      </c>
      <c r="Q63">
        <v>24.083333333333346</v>
      </c>
      <c r="R63">
        <v>0.12797239868771274</v>
      </c>
    </row>
    <row r="64" spans="13:31" x14ac:dyDescent="0.15">
      <c r="M64" t="s">
        <v>11</v>
      </c>
      <c r="N64">
        <v>1</v>
      </c>
      <c r="O64">
        <v>38399.999999999978</v>
      </c>
      <c r="P64">
        <v>38399.999999999978</v>
      </c>
      <c r="W64" s="18"/>
      <c r="X64" s="18" t="s">
        <v>18</v>
      </c>
      <c r="Y64" s="18" t="s">
        <v>7</v>
      </c>
      <c r="Z64" s="18" t="s">
        <v>19</v>
      </c>
      <c r="AA64" s="18" t="s">
        <v>20</v>
      </c>
      <c r="AB64" s="18" t="s">
        <v>21</v>
      </c>
      <c r="AC64" s="18" t="s">
        <v>22</v>
      </c>
      <c r="AD64" s="18" t="s">
        <v>23</v>
      </c>
      <c r="AE64" s="18" t="s">
        <v>24</v>
      </c>
    </row>
    <row r="65" spans="13:31" ht="14" thickBot="1" x14ac:dyDescent="0.2">
      <c r="M65" s="17" t="s">
        <v>1</v>
      </c>
      <c r="N65" s="17">
        <v>2</v>
      </c>
      <c r="O65" s="17">
        <v>963200</v>
      </c>
      <c r="P65" s="17"/>
      <c r="Q65" s="17"/>
      <c r="R65" s="17"/>
      <c r="W65" t="s">
        <v>12</v>
      </c>
      <c r="X65">
        <v>273.33333333333331</v>
      </c>
      <c r="Y65">
        <v>24.944382578492945</v>
      </c>
      <c r="Z65">
        <v>10.957710918409397</v>
      </c>
      <c r="AA65">
        <v>5.7937394046061207E-2</v>
      </c>
      <c r="AB65">
        <v>-43.615098726467579</v>
      </c>
      <c r="AC65">
        <v>590.28176539313426</v>
      </c>
      <c r="AD65">
        <v>-43.615098726467579</v>
      </c>
      <c r="AE65">
        <v>590.28176539313426</v>
      </c>
    </row>
    <row r="66" spans="13:31" ht="14" thickBot="1" x14ac:dyDescent="0.2">
      <c r="W66" s="17" t="s">
        <v>25</v>
      </c>
      <c r="X66" s="17">
        <v>40</v>
      </c>
      <c r="Y66" s="17">
        <v>11.547005383792516</v>
      </c>
      <c r="Z66" s="17">
        <v>3.4641016151377544</v>
      </c>
      <c r="AA66" s="17">
        <v>0.17891237502206683</v>
      </c>
      <c r="AB66" s="17">
        <v>-106.7186144961793</v>
      </c>
      <c r="AC66" s="17">
        <v>186.7186144961793</v>
      </c>
      <c r="AD66" s="17">
        <v>-106.7186144961793</v>
      </c>
      <c r="AE66" s="17">
        <v>186.7186144961793</v>
      </c>
    </row>
    <row r="67" spans="13:31" x14ac:dyDescent="0.15">
      <c r="M67" s="18"/>
      <c r="N67" s="18" t="s">
        <v>18</v>
      </c>
      <c r="O67" s="18" t="s">
        <v>7</v>
      </c>
      <c r="P67" s="18" t="s">
        <v>19</v>
      </c>
      <c r="Q67" s="18" t="s">
        <v>20</v>
      </c>
      <c r="R67" s="18" t="s">
        <v>21</v>
      </c>
      <c r="S67" s="18" t="s">
        <v>22</v>
      </c>
      <c r="T67" s="18" t="s">
        <v>23</v>
      </c>
      <c r="U67" s="18" t="s">
        <v>24</v>
      </c>
    </row>
    <row r="68" spans="13:31" x14ac:dyDescent="0.15">
      <c r="M68" t="s">
        <v>12</v>
      </c>
      <c r="N68">
        <v>2510.0000000000005</v>
      </c>
      <c r="O68">
        <v>299.33259094191521</v>
      </c>
      <c r="P68">
        <v>8.3853214650023187</v>
      </c>
      <c r="Q68">
        <v>7.5563860977025832E-2</v>
      </c>
      <c r="R68">
        <v>-1293.3811847176089</v>
      </c>
      <c r="S68">
        <v>6313.3811847176094</v>
      </c>
      <c r="T68">
        <v>-1293.3811847176089</v>
      </c>
      <c r="U68">
        <v>6313.3811847176094</v>
      </c>
    </row>
    <row r="69" spans="13:31" ht="14" thickBot="1" x14ac:dyDescent="0.2">
      <c r="M69" s="17" t="s">
        <v>25</v>
      </c>
      <c r="N69" s="17">
        <v>679.99999999999977</v>
      </c>
      <c r="O69" s="17">
        <v>138.56406460551014</v>
      </c>
      <c r="P69" s="17">
        <v>4.9074772881118189</v>
      </c>
      <c r="Q69" s="17">
        <v>0.12797239868771279</v>
      </c>
      <c r="R69" s="17">
        <v>-1080.6233739541512</v>
      </c>
      <c r="S69" s="17">
        <v>2440.6233739541508</v>
      </c>
      <c r="T69" s="17">
        <v>-1080.6233739541512</v>
      </c>
      <c r="U69" s="17">
        <v>2440.6233739541508</v>
      </c>
    </row>
    <row r="71" spans="13:31" x14ac:dyDescent="0.15">
      <c r="M71" s="1" t="s">
        <v>2</v>
      </c>
      <c r="N71" s="21" t="s">
        <v>45</v>
      </c>
    </row>
    <row r="72" spans="13:31" ht="14" thickBot="1" x14ac:dyDescent="0.2"/>
    <row r="73" spans="13:31" x14ac:dyDescent="0.15">
      <c r="M73" s="19" t="s">
        <v>3</v>
      </c>
      <c r="N73" s="19"/>
    </row>
    <row r="74" spans="13:31" x14ac:dyDescent="0.15">
      <c r="M74" t="s">
        <v>4</v>
      </c>
      <c r="N74">
        <v>0.99661589554012397</v>
      </c>
    </row>
    <row r="75" spans="13:31" x14ac:dyDescent="0.15">
      <c r="M75" t="s">
        <v>5</v>
      </c>
      <c r="N75">
        <v>0.99324324324324331</v>
      </c>
    </row>
    <row r="76" spans="13:31" x14ac:dyDescent="0.15">
      <c r="M76" t="s">
        <v>6</v>
      </c>
      <c r="N76">
        <v>0.98648648648648662</v>
      </c>
    </row>
    <row r="77" spans="13:31" x14ac:dyDescent="0.15">
      <c r="M77" t="s">
        <v>7</v>
      </c>
      <c r="N77">
        <v>81.649658092772484</v>
      </c>
    </row>
    <row r="78" spans="13:31" ht="14" thickBot="1" x14ac:dyDescent="0.2">
      <c r="M78" s="17" t="s">
        <v>8</v>
      </c>
      <c r="N78" s="17">
        <v>3</v>
      </c>
    </row>
    <row r="80" spans="13:31" ht="14" thickBot="1" x14ac:dyDescent="0.2">
      <c r="M80" t="s">
        <v>9</v>
      </c>
    </row>
    <row r="81" spans="13:21" x14ac:dyDescent="0.15">
      <c r="M81" s="18"/>
      <c r="N81" s="18" t="s">
        <v>13</v>
      </c>
      <c r="O81" s="18" t="s">
        <v>14</v>
      </c>
      <c r="P81" s="18" t="s">
        <v>15</v>
      </c>
      <c r="Q81" s="18" t="s">
        <v>16</v>
      </c>
      <c r="R81" s="18" t="s">
        <v>17</v>
      </c>
    </row>
    <row r="82" spans="13:21" x14ac:dyDescent="0.15">
      <c r="M82" t="s">
        <v>10</v>
      </c>
      <c r="N82">
        <v>1</v>
      </c>
      <c r="O82">
        <v>980000</v>
      </c>
      <c r="P82">
        <v>980000</v>
      </c>
      <c r="Q82">
        <v>147.00000000000043</v>
      </c>
      <c r="R82">
        <v>5.2388932821646757E-2</v>
      </c>
    </row>
    <row r="83" spans="13:21" x14ac:dyDescent="0.15">
      <c r="M83" t="s">
        <v>11</v>
      </c>
      <c r="N83">
        <v>1</v>
      </c>
      <c r="O83">
        <v>6666.666666666647</v>
      </c>
      <c r="P83">
        <v>6666.666666666647</v>
      </c>
    </row>
    <row r="84" spans="13:21" ht="14" thickBot="1" x14ac:dyDescent="0.2">
      <c r="M84" s="17" t="s">
        <v>1</v>
      </c>
      <c r="N84" s="17">
        <v>2</v>
      </c>
      <c r="O84" s="17">
        <v>986666.66666666663</v>
      </c>
      <c r="P84" s="17"/>
      <c r="Q84" s="17"/>
      <c r="R84" s="17"/>
    </row>
    <row r="85" spans="13:21" ht="14" thickBot="1" x14ac:dyDescent="0.2"/>
    <row r="86" spans="13:21" x14ac:dyDescent="0.15">
      <c r="M86" s="18"/>
      <c r="N86" s="18" t="s">
        <v>18</v>
      </c>
      <c r="O86" s="18" t="s">
        <v>7</v>
      </c>
      <c r="P86" s="18" t="s">
        <v>19</v>
      </c>
      <c r="Q86" s="18" t="s">
        <v>20</v>
      </c>
      <c r="R86" s="18" t="s">
        <v>21</v>
      </c>
      <c r="S86" s="18" t="s">
        <v>22</v>
      </c>
      <c r="T86" s="18" t="s">
        <v>23</v>
      </c>
      <c r="U86" s="18" t="s">
        <v>24</v>
      </c>
    </row>
    <row r="87" spans="13:21" x14ac:dyDescent="0.15">
      <c r="M87" t="s">
        <v>12</v>
      </c>
      <c r="N87">
        <v>773.33333333333394</v>
      </c>
      <c r="O87">
        <v>124.72191289246452</v>
      </c>
      <c r="P87">
        <v>6.2004608123682603</v>
      </c>
      <c r="Q87">
        <v>0.10179641841105613</v>
      </c>
      <c r="R87">
        <v>-811.40882696566791</v>
      </c>
      <c r="S87">
        <v>2358.0754936323356</v>
      </c>
      <c r="T87">
        <v>-811.40882696566791</v>
      </c>
      <c r="U87">
        <v>2358.0754936323356</v>
      </c>
    </row>
    <row r="88" spans="13:21" ht="14" thickBot="1" x14ac:dyDescent="0.2">
      <c r="M88" s="17" t="s">
        <v>25</v>
      </c>
      <c r="N88" s="17">
        <v>699.99999999999977</v>
      </c>
      <c r="O88" s="17">
        <v>57.735026918962483</v>
      </c>
      <c r="P88" s="17">
        <v>12.124355652982157</v>
      </c>
      <c r="Q88" s="17">
        <v>5.2388932821646764E-2</v>
      </c>
      <c r="R88" s="17">
        <v>-33.593072480895444</v>
      </c>
      <c r="S88" s="17">
        <v>1433.593072480895</v>
      </c>
      <c r="T88" s="17">
        <v>-33.593072480895444</v>
      </c>
      <c r="U88" s="17">
        <v>1433.593072480895</v>
      </c>
    </row>
    <row r="90" spans="13:21" x14ac:dyDescent="0.15">
      <c r="M90" s="1" t="s">
        <v>2</v>
      </c>
      <c r="N90" s="21" t="s">
        <v>46</v>
      </c>
    </row>
    <row r="91" spans="13:21" ht="14" thickBot="1" x14ac:dyDescent="0.2"/>
    <row r="92" spans="13:21" x14ac:dyDescent="0.15">
      <c r="M92" s="19" t="s">
        <v>3</v>
      </c>
      <c r="N92" s="19"/>
    </row>
    <row r="93" spans="13:21" x14ac:dyDescent="0.15">
      <c r="M93" t="s">
        <v>4</v>
      </c>
      <c r="N93">
        <v>0.99661589554012397</v>
      </c>
    </row>
    <row r="94" spans="13:21" x14ac:dyDescent="0.15">
      <c r="M94" t="s">
        <v>5</v>
      </c>
      <c r="N94">
        <v>0.9932432432432432</v>
      </c>
    </row>
    <row r="95" spans="13:21" x14ac:dyDescent="0.15">
      <c r="M95" t="s">
        <v>6</v>
      </c>
      <c r="N95">
        <v>0.9864864864864864</v>
      </c>
    </row>
    <row r="96" spans="13:21" x14ac:dyDescent="0.15">
      <c r="M96" t="s">
        <v>7</v>
      </c>
      <c r="N96">
        <v>97.979589711327208</v>
      </c>
    </row>
    <row r="97" spans="13:21" ht="14" thickBot="1" x14ac:dyDescent="0.2">
      <c r="M97" s="17" t="s">
        <v>8</v>
      </c>
      <c r="N97" s="17">
        <v>3</v>
      </c>
    </row>
    <row r="99" spans="13:21" ht="14" thickBot="1" x14ac:dyDescent="0.2">
      <c r="M99" t="s">
        <v>9</v>
      </c>
    </row>
    <row r="100" spans="13:21" x14ac:dyDescent="0.15">
      <c r="M100" s="18"/>
      <c r="N100" s="18" t="s">
        <v>13</v>
      </c>
      <c r="O100" s="18" t="s">
        <v>14</v>
      </c>
      <c r="P100" s="18" t="s">
        <v>15</v>
      </c>
      <c r="Q100" s="18" t="s">
        <v>16</v>
      </c>
      <c r="R100" s="18" t="s">
        <v>17</v>
      </c>
    </row>
    <row r="101" spans="13:21" x14ac:dyDescent="0.15">
      <c r="M101" t="s">
        <v>10</v>
      </c>
      <c r="N101">
        <v>1</v>
      </c>
      <c r="O101">
        <v>1411200</v>
      </c>
      <c r="P101">
        <v>1411200</v>
      </c>
      <c r="Q101">
        <v>146.99999999999974</v>
      </c>
      <c r="R101">
        <v>5.2388932821646882E-2</v>
      </c>
    </row>
    <row r="102" spans="13:21" x14ac:dyDescent="0.15">
      <c r="M102" t="s">
        <v>11</v>
      </c>
      <c r="N102">
        <v>1</v>
      </c>
      <c r="O102">
        <v>9600.0000000000164</v>
      </c>
      <c r="P102">
        <v>9600.0000000000164</v>
      </c>
    </row>
    <row r="103" spans="13:21" ht="14" thickBot="1" x14ac:dyDescent="0.2">
      <c r="M103" s="17" t="s">
        <v>1</v>
      </c>
      <c r="N103" s="17">
        <v>2</v>
      </c>
      <c r="O103" s="17">
        <v>1420800</v>
      </c>
      <c r="P103" s="17"/>
      <c r="Q103" s="17"/>
      <c r="R103" s="17"/>
    </row>
    <row r="104" spans="13:21" ht="14" thickBot="1" x14ac:dyDescent="0.2"/>
    <row r="105" spans="13:21" x14ac:dyDescent="0.15">
      <c r="M105" s="18"/>
      <c r="N105" s="18" t="s">
        <v>18</v>
      </c>
      <c r="O105" s="18" t="s">
        <v>7</v>
      </c>
      <c r="P105" s="18" t="s">
        <v>19</v>
      </c>
      <c r="Q105" s="18" t="s">
        <v>20</v>
      </c>
      <c r="R105" s="18" t="s">
        <v>21</v>
      </c>
      <c r="S105" s="18" t="s">
        <v>22</v>
      </c>
      <c r="T105" s="18" t="s">
        <v>23</v>
      </c>
      <c r="U105" s="18" t="s">
        <v>24</v>
      </c>
    </row>
    <row r="106" spans="13:21" x14ac:dyDescent="0.15">
      <c r="M106" t="s">
        <v>12</v>
      </c>
      <c r="N106">
        <v>1010</v>
      </c>
      <c r="O106">
        <v>149.66629547095778</v>
      </c>
      <c r="P106">
        <v>6.7483463582887104</v>
      </c>
      <c r="Q106">
        <v>9.3655603751684469E-2</v>
      </c>
      <c r="R106">
        <v>-891.69059235880673</v>
      </c>
      <c r="S106">
        <v>2911.6905923588065</v>
      </c>
      <c r="T106">
        <v>-891.69059235880673</v>
      </c>
      <c r="U106">
        <v>2911.6905923588065</v>
      </c>
    </row>
    <row r="107" spans="13:21" ht="14" thickBot="1" x14ac:dyDescent="0.2">
      <c r="M107" s="17" t="s">
        <v>25</v>
      </c>
      <c r="N107" s="17">
        <v>840</v>
      </c>
      <c r="O107" s="17">
        <v>69.282032302755141</v>
      </c>
      <c r="P107" s="17">
        <v>12.124355652982132</v>
      </c>
      <c r="Q107" s="17">
        <v>5.2388932821646882E-2</v>
      </c>
      <c r="R107" s="17">
        <v>-40.31168697707642</v>
      </c>
      <c r="S107" s="17">
        <v>1720.3116869770765</v>
      </c>
      <c r="T107" s="17">
        <v>-40.31168697707642</v>
      </c>
      <c r="U107" s="17">
        <v>1720.3116869770765</v>
      </c>
    </row>
    <row r="109" spans="13:21" x14ac:dyDescent="0.15">
      <c r="M109" s="1" t="s">
        <v>2</v>
      </c>
      <c r="N109" s="21" t="s">
        <v>33</v>
      </c>
    </row>
    <row r="110" spans="13:21" ht="14" thickBot="1" x14ac:dyDescent="0.2"/>
    <row r="111" spans="13:21" x14ac:dyDescent="0.15">
      <c r="M111" s="19" t="s">
        <v>3</v>
      </c>
      <c r="N111" s="19"/>
    </row>
    <row r="112" spans="13:21" x14ac:dyDescent="0.15">
      <c r="M112" t="s">
        <v>4</v>
      </c>
      <c r="N112">
        <v>0.99800436346165611</v>
      </c>
    </row>
    <row r="113" spans="13:21" x14ac:dyDescent="0.15">
      <c r="M113" t="s">
        <v>5</v>
      </c>
      <c r="N113">
        <v>0.99601270948850529</v>
      </c>
    </row>
    <row r="114" spans="13:21" x14ac:dyDescent="0.15">
      <c r="M114" t="s">
        <v>6</v>
      </c>
      <c r="N114">
        <v>0.99202541897701058</v>
      </c>
    </row>
    <row r="115" spans="13:21" x14ac:dyDescent="0.15">
      <c r="M115" t="s">
        <v>7</v>
      </c>
      <c r="N115">
        <v>65.319726474217987</v>
      </c>
    </row>
    <row r="116" spans="13:21" ht="14" thickBot="1" x14ac:dyDescent="0.2">
      <c r="M116" s="17" t="s">
        <v>8</v>
      </c>
      <c r="N116" s="17">
        <v>3</v>
      </c>
    </row>
    <row r="118" spans="13:21" ht="14" thickBot="1" x14ac:dyDescent="0.2">
      <c r="M118" t="s">
        <v>9</v>
      </c>
    </row>
    <row r="119" spans="13:21" x14ac:dyDescent="0.15">
      <c r="M119" s="18"/>
      <c r="N119" s="18" t="s">
        <v>13</v>
      </c>
      <c r="O119" s="18" t="s">
        <v>14</v>
      </c>
      <c r="P119" s="18" t="s">
        <v>15</v>
      </c>
      <c r="Q119" s="18" t="s">
        <v>16</v>
      </c>
      <c r="R119" s="18" t="s">
        <v>17</v>
      </c>
    </row>
    <row r="120" spans="13:21" x14ac:dyDescent="0.15">
      <c r="M120" t="s">
        <v>10</v>
      </c>
      <c r="N120">
        <v>1</v>
      </c>
      <c r="O120">
        <v>1065800</v>
      </c>
      <c r="P120">
        <v>1065800</v>
      </c>
      <c r="Q120">
        <v>249.79687500000074</v>
      </c>
      <c r="R120">
        <v>4.0226115401262016E-2</v>
      </c>
    </row>
    <row r="121" spans="13:21" x14ac:dyDescent="0.15">
      <c r="M121" t="s">
        <v>11</v>
      </c>
      <c r="N121">
        <v>1</v>
      </c>
      <c r="O121">
        <v>4266.6666666666542</v>
      </c>
      <c r="P121">
        <v>4266.6666666666542</v>
      </c>
    </row>
    <row r="122" spans="13:21" ht="14" thickBot="1" x14ac:dyDescent="0.2">
      <c r="M122" s="17" t="s">
        <v>1</v>
      </c>
      <c r="N122" s="17">
        <v>2</v>
      </c>
      <c r="O122" s="17">
        <v>1070066.6666666667</v>
      </c>
      <c r="P122" s="17"/>
      <c r="Q122" s="17"/>
      <c r="R122" s="17"/>
    </row>
    <row r="123" spans="13:21" ht="14" thickBot="1" x14ac:dyDescent="0.2"/>
    <row r="124" spans="13:21" x14ac:dyDescent="0.15">
      <c r="M124" s="18"/>
      <c r="N124" s="18" t="s">
        <v>18</v>
      </c>
      <c r="O124" s="18" t="s">
        <v>7</v>
      </c>
      <c r="P124" s="18" t="s">
        <v>19</v>
      </c>
      <c r="Q124" s="18" t="s">
        <v>20</v>
      </c>
      <c r="R124" s="18" t="s">
        <v>21</v>
      </c>
      <c r="S124" s="18" t="s">
        <v>22</v>
      </c>
      <c r="T124" s="18" t="s">
        <v>23</v>
      </c>
      <c r="U124" s="18" t="s">
        <v>24</v>
      </c>
    </row>
    <row r="125" spans="13:21" x14ac:dyDescent="0.15">
      <c r="M125" t="s">
        <v>12</v>
      </c>
      <c r="N125">
        <v>1383.3333333333333</v>
      </c>
      <c r="O125">
        <v>99.777530313971624</v>
      </c>
      <c r="P125">
        <v>13.864176924207035</v>
      </c>
      <c r="Q125">
        <v>4.5838941982524702E-2</v>
      </c>
      <c r="R125">
        <v>115.53960509413173</v>
      </c>
      <c r="S125">
        <v>2651.1270615725348</v>
      </c>
      <c r="T125">
        <v>115.53960509413173</v>
      </c>
      <c r="U125">
        <v>2651.1270615725348</v>
      </c>
    </row>
    <row r="126" spans="13:21" ht="14" thickBot="1" x14ac:dyDescent="0.2">
      <c r="M126" s="17" t="s">
        <v>25</v>
      </c>
      <c r="N126" s="17">
        <v>730.00000000000011</v>
      </c>
      <c r="O126" s="17">
        <v>46.188021535169987</v>
      </c>
      <c r="P126" s="17">
        <v>15.804963619066033</v>
      </c>
      <c r="Q126" s="17">
        <v>4.022611540126201E-2</v>
      </c>
      <c r="R126" s="17">
        <v>143.12554201528383</v>
      </c>
      <c r="S126" s="17">
        <v>1316.8744579847164</v>
      </c>
      <c r="T126" s="17">
        <v>143.12554201528383</v>
      </c>
      <c r="U126" s="17">
        <v>1316.8744579847164</v>
      </c>
    </row>
  </sheetData>
  <mergeCells count="1">
    <mergeCell ref="M1:V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A3601-4172-794B-BD69-131D707C00D4}">
  <dimension ref="A8:K26"/>
  <sheetViews>
    <sheetView topLeftCell="A8" zoomScale="130" zoomScaleNormal="130" workbookViewId="0">
      <selection activeCell="B10" sqref="B10"/>
    </sheetView>
  </sheetViews>
  <sheetFormatPr baseColWidth="10" defaultRowHeight="13" x14ac:dyDescent="0.15"/>
  <cols>
    <col min="1" max="1" width="12.1640625" bestFit="1" customWidth="1"/>
    <col min="2" max="2" width="23.6640625" bestFit="1" customWidth="1"/>
    <col min="3" max="3" width="15.33203125" bestFit="1" customWidth="1"/>
    <col min="4" max="4" width="15.1640625" bestFit="1" customWidth="1"/>
    <col min="5" max="5" width="16.83203125" bestFit="1" customWidth="1"/>
    <col min="6" max="6" width="14" bestFit="1" customWidth="1"/>
    <col min="7" max="7" width="15.83203125" bestFit="1" customWidth="1"/>
    <col min="8" max="8" width="21.83203125" bestFit="1" customWidth="1"/>
    <col min="9" max="9" width="12.83203125" bestFit="1" customWidth="1"/>
    <col min="10" max="10" width="8.33203125" customWidth="1"/>
    <col min="11" max="11" width="10.5" bestFit="1" customWidth="1"/>
  </cols>
  <sheetData>
    <row r="8" spans="1:11" s="32" customFormat="1" ht="25" x14ac:dyDescent="0.25">
      <c r="A8" s="32" t="s">
        <v>76</v>
      </c>
    </row>
    <row r="15" spans="1:11" ht="1" customHeight="1" x14ac:dyDescent="0.15"/>
    <row r="16" spans="1:11" x14ac:dyDescent="0.15">
      <c r="A16" s="34" t="s">
        <v>54</v>
      </c>
      <c r="B16" s="34" t="s">
        <v>55</v>
      </c>
      <c r="C16" s="34" t="s">
        <v>56</v>
      </c>
      <c r="D16" s="34" t="s">
        <v>57</v>
      </c>
      <c r="E16" s="35" t="s">
        <v>73</v>
      </c>
      <c r="F16" s="34" t="s">
        <v>58</v>
      </c>
      <c r="G16" s="34" t="s">
        <v>59</v>
      </c>
      <c r="H16" s="35" t="s">
        <v>72</v>
      </c>
      <c r="I16" s="34" t="s">
        <v>60</v>
      </c>
      <c r="J16" s="34" t="s">
        <v>61</v>
      </c>
      <c r="K16" s="34" t="s">
        <v>62</v>
      </c>
    </row>
    <row r="17" spans="1:11" ht="21" customHeight="1" x14ac:dyDescent="0.15">
      <c r="A17" s="34"/>
      <c r="B17" s="34"/>
      <c r="C17" s="34"/>
      <c r="D17" s="34"/>
      <c r="E17" s="36"/>
      <c r="F17" s="34"/>
      <c r="G17" s="34"/>
      <c r="H17" s="36"/>
      <c r="I17" s="34"/>
      <c r="J17" s="34"/>
      <c r="K17" s="34"/>
    </row>
    <row r="18" spans="1:11" ht="16" x14ac:dyDescent="0.2">
      <c r="A18" s="28" t="s">
        <v>63</v>
      </c>
      <c r="B18" s="26">
        <v>5506.67</v>
      </c>
      <c r="C18" s="29">
        <v>45.88</v>
      </c>
      <c r="D18" s="29">
        <v>5.1724137929999996</v>
      </c>
      <c r="E18" s="29">
        <v>6</v>
      </c>
      <c r="F18" s="30">
        <v>31.03448276</v>
      </c>
      <c r="G18" s="30" t="str">
        <f>IF(C18&lt; F18,"Yes","No")</f>
        <v>No</v>
      </c>
      <c r="H18" s="30">
        <v>9</v>
      </c>
      <c r="I18" s="31">
        <v>1.0170000000000001E-4</v>
      </c>
      <c r="J18" s="31">
        <v>54.578000000000003</v>
      </c>
      <c r="K18" s="30">
        <f>(J18/C18)</f>
        <v>1.1895815170008719</v>
      </c>
    </row>
    <row r="19" spans="1:11" ht="16" x14ac:dyDescent="0.2">
      <c r="A19" s="28" t="s">
        <v>64</v>
      </c>
      <c r="B19" s="27">
        <v>5130</v>
      </c>
      <c r="C19" s="29">
        <v>42.75</v>
      </c>
      <c r="D19" s="29">
        <v>5.1724137929999996</v>
      </c>
      <c r="E19" s="29">
        <v>6</v>
      </c>
      <c r="F19" s="30">
        <v>31.03448276</v>
      </c>
      <c r="G19" s="30" t="str">
        <f t="shared" ref="G19:G26" si="0">IF(C19&lt; F19,"Yes","No")</f>
        <v>No</v>
      </c>
      <c r="H19" s="30">
        <v>9</v>
      </c>
      <c r="I19" s="31">
        <v>3.6200000000000002E-4</v>
      </c>
      <c r="J19" s="31">
        <v>8.51</v>
      </c>
      <c r="K19" s="30">
        <f t="shared" ref="K19:K26" si="1">(J19/C19)</f>
        <v>0.19906432748538011</v>
      </c>
    </row>
    <row r="20" spans="1:11" ht="16" x14ac:dyDescent="0.2">
      <c r="A20" s="28" t="s">
        <v>65</v>
      </c>
      <c r="B20" s="27">
        <v>5230</v>
      </c>
      <c r="C20" s="29">
        <v>43.58</v>
      </c>
      <c r="D20" s="29">
        <v>5.1724137929999996</v>
      </c>
      <c r="E20" s="29">
        <v>6</v>
      </c>
      <c r="F20" s="30">
        <v>31.03448276</v>
      </c>
      <c r="G20" s="30" t="str">
        <f t="shared" si="0"/>
        <v>No</v>
      </c>
      <c r="H20" s="30">
        <v>9</v>
      </c>
      <c r="I20" s="31">
        <v>2.9789999999999998E-4</v>
      </c>
      <c r="J20" s="31">
        <v>8.8290000000000006</v>
      </c>
      <c r="K20" s="30">
        <f t="shared" si="1"/>
        <v>0.20259293253786143</v>
      </c>
    </row>
    <row r="21" spans="1:11" ht="16" x14ac:dyDescent="0.2">
      <c r="A21" s="28" t="s">
        <v>66</v>
      </c>
      <c r="B21" s="27">
        <v>3573.33</v>
      </c>
      <c r="C21" s="29">
        <v>29.77</v>
      </c>
      <c r="D21" s="29">
        <v>5.1724137929999996</v>
      </c>
      <c r="E21" s="29">
        <v>6</v>
      </c>
      <c r="F21" s="30">
        <v>31.03448276</v>
      </c>
      <c r="G21" s="30" t="str">
        <f t="shared" si="0"/>
        <v>Yes</v>
      </c>
      <c r="H21" s="30">
        <v>6</v>
      </c>
      <c r="I21" s="31">
        <v>7.1829999999999995E-4</v>
      </c>
      <c r="J21" s="31">
        <v>26.715</v>
      </c>
      <c r="K21" s="30">
        <f t="shared" si="1"/>
        <v>0.8973799126637555</v>
      </c>
    </row>
    <row r="22" spans="1:11" ht="16" x14ac:dyDescent="0.2">
      <c r="A22" s="28" t="s">
        <v>67</v>
      </c>
      <c r="B22" s="27">
        <v>4370</v>
      </c>
      <c r="C22" s="29">
        <v>36.409999999999997</v>
      </c>
      <c r="D22" s="29">
        <v>5.1724137929999996</v>
      </c>
      <c r="E22" s="29">
        <v>6</v>
      </c>
      <c r="F22" s="30">
        <v>31.03448276</v>
      </c>
      <c r="G22" s="30" t="str">
        <f t="shared" si="0"/>
        <v>No</v>
      </c>
      <c r="H22" s="30">
        <v>8</v>
      </c>
      <c r="I22" s="31">
        <v>5.2110000000000004E-4</v>
      </c>
      <c r="J22" s="31">
        <v>11.788</v>
      </c>
      <c r="K22" s="30">
        <f t="shared" si="1"/>
        <v>0.32375720955781384</v>
      </c>
    </row>
    <row r="23" spans="1:11" ht="16" x14ac:dyDescent="0.2">
      <c r="A23" s="28" t="s">
        <v>68</v>
      </c>
      <c r="B23" s="27">
        <v>4303.33</v>
      </c>
      <c r="C23" s="29">
        <v>35.86</v>
      </c>
      <c r="D23" s="29">
        <v>5.1724137929999996</v>
      </c>
      <c r="E23" s="29">
        <v>6</v>
      </c>
      <c r="F23" s="30">
        <v>31.03448276</v>
      </c>
      <c r="G23" s="30" t="str">
        <f t="shared" si="0"/>
        <v>No</v>
      </c>
      <c r="H23" s="30">
        <v>7</v>
      </c>
      <c r="I23" s="31">
        <v>1.3496999999999999E-3</v>
      </c>
      <c r="J23" s="31">
        <v>10.44</v>
      </c>
      <c r="K23" s="30">
        <f t="shared" si="1"/>
        <v>0.29113218070273283</v>
      </c>
    </row>
    <row r="24" spans="1:11" ht="16" x14ac:dyDescent="0.2">
      <c r="A24" s="28" t="s">
        <v>69</v>
      </c>
      <c r="B24" s="27">
        <v>3783.33</v>
      </c>
      <c r="C24" s="29">
        <v>31.52</v>
      </c>
      <c r="D24" s="29">
        <v>5.1724137929999996</v>
      </c>
      <c r="E24" s="29">
        <v>6</v>
      </c>
      <c r="F24" s="30">
        <v>31.03448276</v>
      </c>
      <c r="G24" s="30" t="str">
        <f t="shared" si="0"/>
        <v>No</v>
      </c>
      <c r="H24" s="30">
        <v>7</v>
      </c>
      <c r="I24" s="31">
        <v>6.8529999999999994E-2</v>
      </c>
      <c r="J24" s="31">
        <v>4.242</v>
      </c>
      <c r="K24" s="30">
        <f t="shared" si="1"/>
        <v>0.13458121827411168</v>
      </c>
    </row>
    <row r="25" spans="1:11" ht="16" x14ac:dyDescent="0.2">
      <c r="A25" s="28" t="s">
        <v>70</v>
      </c>
      <c r="B25" s="27">
        <v>1403.33</v>
      </c>
      <c r="C25" s="29">
        <v>11.69</v>
      </c>
      <c r="D25" s="29">
        <v>5.1724137929999996</v>
      </c>
      <c r="E25" s="29">
        <v>3</v>
      </c>
      <c r="F25" s="30">
        <v>15.51724138</v>
      </c>
      <c r="G25" s="30" t="str">
        <f t="shared" si="0"/>
        <v>Yes</v>
      </c>
      <c r="H25" s="30">
        <v>3</v>
      </c>
      <c r="I25" s="31">
        <v>6.8529999999999994E-2</v>
      </c>
      <c r="J25" s="31">
        <v>4.242</v>
      </c>
      <c r="K25" s="30">
        <f t="shared" si="1"/>
        <v>0.36287425149700603</v>
      </c>
    </row>
    <row r="26" spans="1:11" ht="16" x14ac:dyDescent="0.2">
      <c r="A26" s="28" t="s">
        <v>71</v>
      </c>
      <c r="B26" s="27">
        <v>433.33300000000003</v>
      </c>
      <c r="C26" s="29">
        <v>3.61</v>
      </c>
      <c r="D26" s="29">
        <v>5.1724137929999996</v>
      </c>
      <c r="E26" s="29">
        <v>2</v>
      </c>
      <c r="F26" s="30">
        <v>10.34482759</v>
      </c>
      <c r="G26" s="30" t="str">
        <f t="shared" si="0"/>
        <v>Yes</v>
      </c>
      <c r="H26" s="30">
        <v>2</v>
      </c>
      <c r="I26" s="31">
        <v>0.30220000000000002</v>
      </c>
      <c r="J26" s="31">
        <v>2.31</v>
      </c>
      <c r="K26" s="30">
        <f t="shared" si="1"/>
        <v>0.63988919667590027</v>
      </c>
    </row>
  </sheetData>
  <mergeCells count="11">
    <mergeCell ref="A16:A17"/>
    <mergeCell ref="B16:B17"/>
    <mergeCell ref="C16:C17"/>
    <mergeCell ref="D16:D17"/>
    <mergeCell ref="F16:F17"/>
    <mergeCell ref="I16:I17"/>
    <mergeCell ref="J16:J17"/>
    <mergeCell ref="K16:K17"/>
    <mergeCell ref="E16:E17"/>
    <mergeCell ref="H16:H17"/>
    <mergeCell ref="G16:G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01B39-DDD3-BC4A-BA42-5C077BB47B78}">
  <dimension ref="A1"/>
  <sheetViews>
    <sheetView topLeftCell="A83" workbookViewId="0"/>
  </sheetViews>
  <sheetFormatPr baseColWidth="10" defaultRowHeight="13" x14ac:dyDescent="0.1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07fbd45-e683-4d8f-b2fb-f5496a1775a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23DDF4FEE00D6419CDEA54ACB95B08A" ma:contentTypeVersion="10" ma:contentTypeDescription="Create a new document." ma:contentTypeScope="" ma:versionID="6ca91dc7ca0fe807cc466c5080a86d8b">
  <xsd:schema xmlns:xsd="http://www.w3.org/2001/XMLSchema" xmlns:xs="http://www.w3.org/2001/XMLSchema" xmlns:p="http://schemas.microsoft.com/office/2006/metadata/properties" xmlns:ns3="707fbd45-e683-4d8f-b2fb-f5496a1775a1" targetNamespace="http://schemas.microsoft.com/office/2006/metadata/properties" ma:root="true" ma:fieldsID="e08321eb488378d31c995116d8ff821e" ns3:_="">
    <xsd:import namespace="707fbd45-e683-4d8f-b2fb-f5496a1775a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7fbd45-e683-4d8f-b2fb-f5496a1775a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DABA7B-6C64-4069-90EB-605561683971}">
  <ds:schemaRefs>
    <ds:schemaRef ds:uri="http://schemas.microsoft.com/office/infopath/2007/PartnerControls"/>
    <ds:schemaRef ds:uri="http://www.w3.org/XML/1998/namespace"/>
    <ds:schemaRef ds:uri="http://purl.org/dc/terms/"/>
    <ds:schemaRef ds:uri="http://schemas.microsoft.com/office/2006/documentManagement/types"/>
    <ds:schemaRef ds:uri="http://schemas.openxmlformats.org/package/2006/metadata/core-properties"/>
    <ds:schemaRef ds:uri="http://purl.org/dc/elements/1.1/"/>
    <ds:schemaRef ds:uri="http://schemas.microsoft.com/office/2006/metadata/properties"/>
    <ds:schemaRef ds:uri="707fbd45-e683-4d8f-b2fb-f5496a1775a1"/>
    <ds:schemaRef ds:uri="http://purl.org/dc/dcmitype/"/>
  </ds:schemaRefs>
</ds:datastoreItem>
</file>

<file path=customXml/itemProps2.xml><?xml version="1.0" encoding="utf-8"?>
<ds:datastoreItem xmlns:ds="http://schemas.openxmlformats.org/officeDocument/2006/customXml" ds:itemID="{681C0CD8-2A18-4240-AB39-AD09B58745C1}">
  <ds:schemaRefs>
    <ds:schemaRef ds:uri="http://schemas.microsoft.com/sharepoint/v3/contenttype/forms"/>
  </ds:schemaRefs>
</ds:datastoreItem>
</file>

<file path=customXml/itemProps3.xml><?xml version="1.0" encoding="utf-8"?>
<ds:datastoreItem xmlns:ds="http://schemas.openxmlformats.org/officeDocument/2006/customXml" ds:itemID="{3DE5F269-61FE-469F-BBA9-DF586FCCE1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7fbd45-e683-4d8f-b2fb-f5496a1775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Part A</vt:lpstr>
      <vt:lpstr>Part B</vt:lpstr>
      <vt:lpstr>Summary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Authorized Gateway Customer</dc:creator>
  <cp:lastModifiedBy>Akshay Balasaheb Pawar</cp:lastModifiedBy>
  <dcterms:created xsi:type="dcterms:W3CDTF">1997-05-07T13:18:03Z</dcterms:created>
  <dcterms:modified xsi:type="dcterms:W3CDTF">2025-12-14T22:54:26Z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0x010100B23DDF4FEE00D6419CDEA54ACB95B08A</vt:lpwstr>
  </property>
</Properties>
</file>