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rshighoshal/Desktop/PGDDS/Predictive Analytics/timeSeriesAnalyasis/"/>
    </mc:Choice>
  </mc:AlternateContent>
  <xr:revisionPtr revIDLastSave="0" documentId="13_ncr:1_{27C7FD32-68EF-F74B-9743-C07A611961D4}" xr6:coauthVersionLast="36" xr6:coauthVersionMax="36" xr10:uidLastSave="{00000000-0000-0000-0000-000000000000}"/>
  <bookViews>
    <workbookView xWindow="0" yWindow="460" windowWidth="28800" windowHeight="17540" tabRatio="816" xr2:uid="{00000000-000D-0000-FFFF-FFFF00000000}"/>
  </bookViews>
  <sheets>
    <sheet name="hol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 localSheetId="0">#REF!</definedName>
    <definedName name="a">#REF!</definedName>
    <definedName name="aa" localSheetId="0">#REF!</definedName>
    <definedName name="aa">#REF!</definedName>
    <definedName name="aaaa">#REF!</definedName>
    <definedName name="abc" localSheetId="0">#REF!</definedName>
    <definedName name="abc">#REF!</definedName>
    <definedName name="alp" localSheetId="0">#REF!</definedName>
    <definedName name="alp">#REF!</definedName>
    <definedName name="alpha" localSheetId="0">#REF!</definedName>
    <definedName name="alpha">#REF!</definedName>
    <definedName name="Apr">'[1]Intersector Operator'!$C$11:$G$11</definedName>
    <definedName name="b" localSheetId="0">#REF!</definedName>
    <definedName name="b">#REF!</definedName>
    <definedName name="bet" localSheetId="0">#REF!</definedName>
    <definedName name="bet">#REF!</definedName>
    <definedName name="beta" localSheetId="0">#REF!</definedName>
    <definedName name="beta">#REF!</definedName>
    <definedName name="BoomName">[1]VLOOKUP!$B$31:$B$39</definedName>
    <definedName name="CCF" localSheetId="0">#REF!</definedName>
    <definedName name="CCF">#REF!</definedName>
    <definedName name="CCFNew" localSheetId="0">#REF!</definedName>
    <definedName name="CCFNew">#REF!</definedName>
    <definedName name="CMA_INCPT">#REF!</definedName>
    <definedName name="Costs_per_Unit" localSheetId="0">#REF!</definedName>
    <definedName name="Costs_per_Unit">#REF!</definedName>
    <definedName name="_xlnm.Criteria" localSheetId="0">'[2]Any-Column Lookup'!#REF!</definedName>
    <definedName name="_xlnm.Criteria">'[2]Any-Column Lookup'!#REF!</definedName>
    <definedName name="_xlnm.Database" localSheetId="0">#REF!</definedName>
    <definedName name="_xlnm.Database">#REF!</definedName>
    <definedName name="Dept03">'[1]Intersector Operator'!$E$8:$E$19</definedName>
    <definedName name="Dept04">'[1]Intersector Operator'!$F$8:$F$19</definedName>
    <definedName name="Fac" localSheetId="0">#REF!</definedName>
    <definedName name="Fac">#REF!</definedName>
    <definedName name="FebSales" localSheetId="0">#REF!</definedName>
    <definedName name="FebSales">#REF!</definedName>
    <definedName name="gam" localSheetId="0">#REF!</definedName>
    <definedName name="gam">#REF!</definedName>
    <definedName name="gamma">#REF!</definedName>
    <definedName name="iemr" localSheetId="0">#REF!</definedName>
    <definedName name="iemr">#REF!</definedName>
    <definedName name="JanSales" localSheetId="0">#REF!</definedName>
    <definedName name="JanSales">#REF!</definedName>
    <definedName name="k" localSheetId="0">holt!p</definedName>
    <definedName name="k">[0]!p</definedName>
    <definedName name="MarSales" localSheetId="0">#REF!</definedName>
    <definedName name="MarSales">#REF!</definedName>
    <definedName name="Max_CFA" localSheetId="0">#REF!</definedName>
    <definedName name="Max_CFA">#REF!</definedName>
    <definedName name="Max_FRMPRM" localSheetId="0">#REF!</definedName>
    <definedName name="Max_FRMPRM">#REF!</definedName>
    <definedName name="May">'[1]Intersector Operator'!$C$12:$G$12</definedName>
    <definedName name="NAME">[1]Table1!$A$1:$B$4</definedName>
    <definedName name="NFB" localSheetId="0">#REF!</definedName>
    <definedName name="NFB">#REF!</definedName>
    <definedName name="p" localSheetId="0">INDEX(#REF!,MATCH(#REF!,#REF!,0),1)</definedName>
    <definedName name="p">INDEX(#REF!,MATCH(#REF!,#REF!,0),1)</definedName>
    <definedName name="Pristine_Course" localSheetId="0">#REF!</definedName>
    <definedName name="Pristine_Course">#REF!</definedName>
    <definedName name="Pristine_Month">'[3]D-I'!$K$3:$K$5</definedName>
    <definedName name="Pristine_product">'[4]D-I'!$I$3:$I$6</definedName>
    <definedName name="pristine_region">'[4]D-I'!$G$3:$G$7</definedName>
    <definedName name="product" localSheetId="0">#REF!</definedName>
    <definedName name="product">#REF!</definedName>
    <definedName name="Prov" localSheetId="0">#REF!</definedName>
    <definedName name="Prov">#REF!</definedName>
    <definedName name="RAROC" localSheetId="0">#REF!</definedName>
    <definedName name="RAROC">#REF!</definedName>
    <definedName name="Rating" localSheetId="0">#REF!</definedName>
    <definedName name="Rating">#REF!</definedName>
    <definedName name="region" localSheetId="0">#REF!</definedName>
    <definedName name="region">#REF!</definedName>
    <definedName name="RR" localSheetId="0">#REF!</definedName>
    <definedName name="RR">#REF!</definedName>
    <definedName name="RW" localSheetId="0">#REF!</definedName>
    <definedName name="RW">#REF!</definedName>
    <definedName name="sea">#REF!</definedName>
    <definedName name="sign_trend">#REF!</definedName>
    <definedName name="slope">#REF!</definedName>
    <definedName name="slp">#REF!</definedName>
    <definedName name="solver_adj" localSheetId="0" hidden="1">holt!$D$2:$E$2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holt!$D$2</definedName>
    <definedName name="solver_lhs2" localSheetId="0" hidden="1">holt!$E$2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holt!#REF!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s" localSheetId="0">#REF!</definedName>
    <definedName name="ss">#REF!</definedName>
    <definedName name="Tax">[1]VLOOKUP!$I$70:$M$77</definedName>
    <definedName name="Tenor" localSheetId="0">#REF!</definedName>
    <definedName name="Tenor">#REF!</definedName>
    <definedName name="test" localSheetId="0">'[5]Scroll Bars and Spinners'!#REF!</definedName>
    <definedName name="test">'[5]Scroll Bars and Spinners'!#REF!</definedName>
    <definedName name="TL" localSheetId="0">#REF!</definedName>
    <definedName name="TL">#REF!</definedName>
    <definedName name="TLF">#REF!</definedName>
    <definedName name="Total_Costs">'[6]Break Even (Solver)'!$B$10:$C$10</definedName>
    <definedName name="Total_Revenue" localSheetId="0">#REF!</definedName>
    <definedName name="Total_Revenue">#REF!</definedName>
    <definedName name="valuevx">42.314159</definedName>
    <definedName name="WC" localSheetId="0">#REF!</definedName>
    <definedName name="WC">#REF!</definedName>
    <definedName name="WCFB" localSheetId="0">#REF!</definedName>
    <definedName name="WCFB">#REF!</definedName>
  </definedNames>
  <calcPr calcId="181029"/>
</workbook>
</file>

<file path=xl/calcChain.xml><?xml version="1.0" encoding="utf-8"?>
<calcChain xmlns="http://schemas.openxmlformats.org/spreadsheetml/2006/main">
  <c r="Y25" i="31" l="1"/>
  <c r="Y24" i="31"/>
  <c r="Y23" i="31"/>
  <c r="T26" i="31"/>
  <c r="W23" i="31" s="1"/>
  <c r="U26" i="31"/>
  <c r="X22" i="31" s="1"/>
  <c r="S26" i="31"/>
  <c r="V22" i="31" s="1"/>
  <c r="Y22" i="31" l="1"/>
  <c r="V24" i="31"/>
  <c r="W25" i="31"/>
  <c r="X24" i="31"/>
  <c r="V23" i="31"/>
  <c r="W22" i="31"/>
  <c r="X25" i="31"/>
  <c r="X23" i="31"/>
  <c r="V25" i="31"/>
  <c r="W24" i="31"/>
  <c r="U10" i="31"/>
  <c r="V10" i="31"/>
  <c r="D7" i="31"/>
  <c r="E7" i="31"/>
  <c r="C8" i="31"/>
  <c r="D8" i="31" s="1"/>
  <c r="E8" i="31" l="1"/>
  <c r="C9" i="31" s="1"/>
  <c r="T11" i="31"/>
  <c r="U11" i="31" s="1"/>
  <c r="V11" i="31" s="1"/>
  <c r="T12" i="31"/>
  <c r="U12" i="31" s="1"/>
  <c r="V12" i="31" s="1"/>
  <c r="G8" i="31"/>
  <c r="F8" i="31"/>
  <c r="T13" i="31" l="1"/>
  <c r="U13" i="31" s="1"/>
  <c r="G9" i="31"/>
  <c r="F9" i="31"/>
  <c r="D9" i="31"/>
  <c r="E9" i="31" s="1"/>
  <c r="V13" i="31" l="1"/>
  <c r="T14" i="31" s="1"/>
  <c r="U14" i="31" s="1"/>
  <c r="C10" i="31"/>
  <c r="V14" i="31" l="1"/>
  <c r="T15" i="31" s="1"/>
  <c r="U15" i="31" s="1"/>
  <c r="F10" i="31"/>
  <c r="D10" i="31"/>
  <c r="E10" i="31" s="1"/>
  <c r="G10" i="31"/>
  <c r="V15" i="31" l="1"/>
  <c r="T16" i="31" s="1"/>
  <c r="S16" i="31" s="1"/>
  <c r="U16" i="31" s="1"/>
  <c r="V16" i="31" s="1"/>
  <c r="C11" i="31"/>
  <c r="D11" i="31" l="1"/>
  <c r="E11" i="31" s="1"/>
  <c r="G11" i="31"/>
  <c r="F11" i="31"/>
  <c r="C12" i="31" l="1"/>
  <c r="G12" i="31" l="1"/>
  <c r="F12" i="31"/>
  <c r="D12" i="31"/>
  <c r="E12" i="31" s="1"/>
  <c r="C13" i="31" l="1"/>
  <c r="G13" i="31" l="1"/>
  <c r="D13" i="31"/>
  <c r="E13" i="31" s="1"/>
  <c r="F13" i="31"/>
  <c r="C14" i="31" l="1"/>
  <c r="D14" i="31" l="1"/>
  <c r="E14" i="31" s="1"/>
  <c r="G14" i="31"/>
  <c r="F14" i="31"/>
  <c r="C15" i="31" l="1"/>
  <c r="G15" i="31" l="1"/>
  <c r="F15" i="31"/>
  <c r="D15" i="31"/>
  <c r="E15" i="31" s="1"/>
  <c r="C16" i="31" l="1"/>
  <c r="F16" i="31" l="1"/>
  <c r="D16" i="31"/>
  <c r="E16" i="31" s="1"/>
  <c r="G16" i="31"/>
  <c r="C17" i="31" l="1"/>
  <c r="F17" i="31" l="1"/>
  <c r="G17" i="31"/>
  <c r="D17" i="31"/>
  <c r="E17" i="31" s="1"/>
  <c r="C18" i="31" l="1"/>
  <c r="D18" i="31" l="1"/>
  <c r="E18" i="31" s="1"/>
  <c r="G18" i="31"/>
  <c r="F18" i="31"/>
  <c r="C19" i="31" l="1"/>
  <c r="D19" i="31" l="1"/>
  <c r="E19" i="31" s="1"/>
  <c r="G19" i="31"/>
  <c r="F19" i="31"/>
  <c r="C20" i="31" l="1"/>
  <c r="G20" i="31" l="1"/>
  <c r="F20" i="31"/>
  <c r="D20" i="31"/>
  <c r="E20" i="31" s="1"/>
  <c r="C21" i="31" l="1"/>
  <c r="F21" i="31" l="1"/>
  <c r="G21" i="31"/>
  <c r="D21" i="31"/>
  <c r="E21" i="31" s="1"/>
  <c r="C22" i="31" l="1"/>
  <c r="D22" i="31" l="1"/>
  <c r="E22" i="31" s="1"/>
  <c r="G22" i="31"/>
  <c r="F22" i="31"/>
  <c r="C23" i="31" l="1"/>
  <c r="D23" i="31" l="1"/>
  <c r="E23" i="31" s="1"/>
  <c r="G23" i="31"/>
  <c r="F23" i="31"/>
  <c r="C24" i="31" l="1"/>
  <c r="G24" i="31" l="1"/>
  <c r="F24" i="31"/>
  <c r="D24" i="31"/>
  <c r="E24" i="31" s="1"/>
  <c r="C25" i="31" l="1"/>
  <c r="F25" i="31" l="1"/>
  <c r="D25" i="31"/>
  <c r="E25" i="31" s="1"/>
  <c r="G25" i="31"/>
  <c r="C26" i="31" l="1"/>
  <c r="D26" i="31" l="1"/>
  <c r="E26" i="31" s="1"/>
  <c r="F26" i="31"/>
  <c r="G26" i="31"/>
  <c r="C27" i="31" l="1"/>
  <c r="D27" i="31" l="1"/>
  <c r="E27" i="31" s="1"/>
  <c r="G27" i="31"/>
  <c r="F27" i="31"/>
  <c r="C28" i="31" l="1"/>
  <c r="G28" i="31" l="1"/>
  <c r="F28" i="31"/>
  <c r="D28" i="31"/>
  <c r="E28" i="31" s="1"/>
  <c r="C29" i="31" l="1"/>
  <c r="F29" i="31" l="1"/>
  <c r="G29" i="31"/>
  <c r="D29" i="31"/>
  <c r="E29" i="31" s="1"/>
  <c r="C30" i="31" l="1"/>
  <c r="D30" i="31" l="1"/>
  <c r="E30" i="31" s="1"/>
  <c r="G30" i="31"/>
  <c r="F30" i="31"/>
  <c r="C31" i="31" l="1"/>
  <c r="D31" i="31" l="1"/>
  <c r="E31" i="31" s="1"/>
  <c r="G31" i="31"/>
  <c r="F31" i="31"/>
  <c r="C32" i="31" l="1"/>
  <c r="G32" i="31" l="1"/>
  <c r="F32" i="31"/>
  <c r="D32" i="31"/>
  <c r="E32" i="31" s="1"/>
  <c r="C33" i="31" l="1"/>
  <c r="F33" i="31" l="1"/>
  <c r="D33" i="31"/>
  <c r="E33" i="31" s="1"/>
  <c r="G33" i="31"/>
  <c r="C34" i="31" l="1"/>
  <c r="D34" i="31" l="1"/>
  <c r="E34" i="31" s="1"/>
  <c r="F34" i="31"/>
  <c r="G34" i="31"/>
  <c r="C35" i="31" l="1"/>
  <c r="D35" i="31" l="1"/>
  <c r="E35" i="31" s="1"/>
  <c r="G35" i="31"/>
  <c r="F35" i="31"/>
  <c r="C36" i="31" l="1"/>
  <c r="G36" i="31" l="1"/>
  <c r="F36" i="31"/>
  <c r="D36" i="31"/>
  <c r="E36" i="31" s="1"/>
  <c r="C37" i="31" l="1"/>
  <c r="F37" i="31" l="1"/>
  <c r="G37" i="31"/>
  <c r="D37" i="31"/>
  <c r="E37" i="31" s="1"/>
  <c r="C38" i="31" l="1"/>
  <c r="D38" i="31" l="1"/>
  <c r="E38" i="31" s="1"/>
  <c r="G38" i="31"/>
  <c r="F38" i="31"/>
  <c r="C39" i="31" l="1"/>
  <c r="D39" i="31" l="1"/>
  <c r="E39" i="31" s="1"/>
  <c r="G39" i="31"/>
  <c r="F39" i="31"/>
  <c r="C40" i="31" l="1"/>
  <c r="G40" i="31" l="1"/>
  <c r="F40" i="31"/>
  <c r="D40" i="31"/>
  <c r="E40" i="31" s="1"/>
  <c r="C41" i="31" l="1"/>
  <c r="F41" i="31" l="1"/>
  <c r="D41" i="31"/>
  <c r="E41" i="31" s="1"/>
  <c r="G41" i="31"/>
  <c r="C42" i="31" l="1"/>
  <c r="D42" i="31" l="1"/>
  <c r="E42" i="31" s="1"/>
  <c r="F42" i="31"/>
  <c r="G42" i="31"/>
  <c r="C43" i="31" l="1"/>
  <c r="D43" i="31" l="1"/>
  <c r="E43" i="31" s="1"/>
  <c r="G43" i="31"/>
  <c r="F43" i="31"/>
  <c r="C44" i="31" l="1"/>
  <c r="G44" i="31" l="1"/>
  <c r="F44" i="31"/>
  <c r="D44" i="31"/>
  <c r="E44" i="31" s="1"/>
  <c r="C45" i="31" l="1"/>
  <c r="F45" i="31" l="1"/>
  <c r="G45" i="31"/>
  <c r="D45" i="31"/>
  <c r="E45" i="31" s="1"/>
  <c r="C46" i="31" l="1"/>
  <c r="D46" i="31" l="1"/>
  <c r="E46" i="31" s="1"/>
  <c r="G46" i="31"/>
  <c r="F46" i="31"/>
  <c r="C47" i="31" l="1"/>
  <c r="D47" i="31" l="1"/>
  <c r="E47" i="31" s="1"/>
  <c r="G47" i="31"/>
  <c r="F47" i="31"/>
  <c r="C48" i="31" l="1"/>
  <c r="G48" i="31" l="1"/>
  <c r="F48" i="31"/>
  <c r="D48" i="31"/>
  <c r="E48" i="31" s="1"/>
  <c r="C49" i="31" l="1"/>
  <c r="F49" i="31" l="1"/>
  <c r="D49" i="31"/>
  <c r="E49" i="31" s="1"/>
  <c r="G49" i="31"/>
  <c r="C50" i="31" l="1"/>
  <c r="D50" i="31" l="1"/>
  <c r="E50" i="31" s="1"/>
  <c r="F50" i="31"/>
  <c r="G50" i="31"/>
  <c r="C51" i="31" l="1"/>
  <c r="G51" i="31" l="1"/>
  <c r="D51" i="31"/>
  <c r="E51" i="31" s="1"/>
  <c r="F51" i="31"/>
  <c r="C52" i="31" l="1"/>
  <c r="F52" i="31" l="1"/>
  <c r="D52" i="31"/>
  <c r="E52" i="31" s="1"/>
  <c r="G52" i="31"/>
  <c r="C53" i="31" l="1"/>
  <c r="D53" i="31" l="1"/>
  <c r="G53" i="31"/>
  <c r="K12" i="31" s="1"/>
  <c r="F53" i="31"/>
  <c r="K11" i="31" s="1"/>
  <c r="E53" i="31" l="1"/>
  <c r="C55" i="31" s="1"/>
  <c r="C56" i="31" l="1"/>
  <c r="C60" i="31"/>
  <c r="C57" i="31"/>
  <c r="C59" i="31"/>
  <c r="C58" i="31"/>
</calcChain>
</file>

<file path=xl/sharedStrings.xml><?xml version="1.0" encoding="utf-8"?>
<sst xmlns="http://schemas.openxmlformats.org/spreadsheetml/2006/main" count="39" uniqueCount="33">
  <si>
    <t>Level</t>
  </si>
  <si>
    <t>Trend</t>
  </si>
  <si>
    <t>Fcast</t>
  </si>
  <si>
    <t>Data</t>
  </si>
  <si>
    <t>alpha</t>
  </si>
  <si>
    <t>beta</t>
  </si>
  <si>
    <t>CMA</t>
  </si>
  <si>
    <t>MAPE</t>
  </si>
  <si>
    <t>RMSE</t>
  </si>
  <si>
    <t>SSE</t>
  </si>
  <si>
    <t>Period</t>
  </si>
  <si>
    <t>Future Forecast</t>
  </si>
  <si>
    <t>Future Period</t>
  </si>
  <si>
    <t>First two values are used for level and trend initialisation</t>
  </si>
  <si>
    <t>mo</t>
  </si>
  <si>
    <t>d</t>
  </si>
  <si>
    <t>F</t>
  </si>
  <si>
    <t>S</t>
  </si>
  <si>
    <t>b</t>
  </si>
  <si>
    <t>-</t>
  </si>
  <si>
    <t>Quarter</t>
  </si>
  <si>
    <t>Q1</t>
  </si>
  <si>
    <t>Q2</t>
  </si>
  <si>
    <t>Q3</t>
  </si>
  <si>
    <t>Q4</t>
  </si>
  <si>
    <t>avg</t>
  </si>
  <si>
    <t>Y1</t>
  </si>
  <si>
    <t>Y2</t>
  </si>
  <si>
    <t>Y3</t>
  </si>
  <si>
    <t>SI Y1</t>
  </si>
  <si>
    <t>SI Y2</t>
  </si>
  <si>
    <t>SI Y3</t>
  </si>
  <si>
    <t>avg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</si>
</sst>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[$-14009]d/m/yy;@"/>
    <numFmt numFmtId="167" formatCode="0.0%"/>
    <numFmt numFmtId="168" formatCode="_([$€-2]* #,##0.00_);_([$€-2]* \(#,##0.00\);_([$€-2]* &quot;-&quot;??_)"/>
    <numFmt numFmtId="169" formatCode="_ * #,##0.00_ ;_ * \-#,##0.00_ ;_ * &quot;-&quot;??_ ;_ @_ 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b/>
      <sz val="10"/>
      <color indexed="9"/>
      <name val="Verdana"/>
      <family val="2"/>
    </font>
    <font>
      <sz val="10"/>
      <name val="Tahoma"/>
      <family val="2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4"/>
      <color indexed="23"/>
      <name val="Verdana"/>
      <family val="2"/>
    </font>
    <font>
      <b/>
      <sz val="10"/>
      <color indexed="23"/>
      <name val="Verdana"/>
      <family val="2"/>
    </font>
    <font>
      <b/>
      <sz val="10"/>
      <name val="Comic Sans MS"/>
      <family val="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" fillId="7" borderId="8" applyNumberFormat="0" applyAlignment="0" applyProtection="0"/>
    <xf numFmtId="0" fontId="14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>
      <alignment horizontal="center"/>
    </xf>
    <xf numFmtId="4" fontId="20" fillId="34" borderId="0" applyBorder="0" applyAlignment="0" applyProtection="0"/>
    <xf numFmtId="4" fontId="21" fillId="35" borderId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3" fillId="0" borderId="0" applyNumberFormat="0">
      <alignment vertical="top" wrapText="1"/>
    </xf>
    <xf numFmtId="0" fontId="23" fillId="0" borderId="0" applyNumberFormat="0">
      <alignment vertical="top"/>
    </xf>
    <xf numFmtId="0" fontId="24" fillId="0" borderId="0" applyNumberFormat="0">
      <alignment vertical="top" wrapText="1"/>
    </xf>
    <xf numFmtId="0" fontId="25" fillId="0" borderId="0" applyNumberFormat="0">
      <alignment vertical="top" wrapText="1"/>
    </xf>
    <xf numFmtId="0" fontId="26" fillId="0" borderId="0" applyNumberFormat="0">
      <alignment vertical="top" wrapText="1"/>
    </xf>
    <xf numFmtId="4" fontId="19" fillId="36" borderId="0" applyBorder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20" fillId="37" borderId="0" applyNumberFormat="0" applyBorder="0" applyAlignment="0" applyProtection="0"/>
    <xf numFmtId="168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38" borderId="0" applyNumberFormat="0" applyProtection="0">
      <alignment horizontal="right"/>
    </xf>
    <xf numFmtId="0" fontId="29" fillId="0" borderId="0"/>
    <xf numFmtId="0" fontId="18" fillId="0" borderId="0"/>
    <xf numFmtId="0" fontId="18" fillId="0" borderId="0"/>
    <xf numFmtId="0" fontId="2" fillId="0" borderId="0"/>
    <xf numFmtId="0" fontId="20" fillId="0" borderId="0"/>
    <xf numFmtId="0" fontId="18" fillId="0" borderId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0" fillId="0" borderId="11">
      <alignment horizontal="right"/>
    </xf>
    <xf numFmtId="0" fontId="30" fillId="36" borderId="11">
      <alignment horizontal="right"/>
    </xf>
    <xf numFmtId="0" fontId="31" fillId="0" borderId="12"/>
    <xf numFmtId="4" fontId="28" fillId="39" borderId="0" applyBorder="0" applyProtection="0"/>
    <xf numFmtId="0" fontId="32" fillId="0" borderId="13"/>
    <xf numFmtId="0" fontId="33" fillId="0" borderId="0" applyNumberFormat="0" applyAlignment="0" applyProtection="0"/>
    <xf numFmtId="0" fontId="33" fillId="0" borderId="12"/>
    <xf numFmtId="0" fontId="34" fillId="0" borderId="0" applyNumberFormat="0" applyFill="0" applyBorder="0" applyProtection="0">
      <alignment horizontal="left"/>
    </xf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1">
    <xf numFmtId="0" fontId="0" fillId="0" borderId="0" xfId="0"/>
    <xf numFmtId="0" fontId="0" fillId="41" borderId="0" xfId="0" applyFill="1"/>
    <xf numFmtId="2" fontId="0" fillId="0" borderId="0" xfId="0" applyNumberFormat="1" applyFill="1"/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 applyFill="1"/>
    <xf numFmtId="2" fontId="0" fillId="42" borderId="1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1" fontId="0" fillId="0" borderId="17" xfId="0" applyNumberFormat="1" applyFill="1" applyBorder="1"/>
    <xf numFmtId="0" fontId="0" fillId="0" borderId="18" xfId="0" applyFill="1" applyBorder="1"/>
    <xf numFmtId="1" fontId="0" fillId="0" borderId="19" xfId="0" applyNumberFormat="1" applyFill="1" applyBorder="1"/>
    <xf numFmtId="165" fontId="0" fillId="40" borderId="0" xfId="0" applyNumberFormat="1" applyFill="1"/>
    <xf numFmtId="9" fontId="0" fillId="0" borderId="0" xfId="82" applyFont="1" applyFill="1"/>
    <xf numFmtId="9" fontId="0" fillId="0" borderId="0" xfId="0" applyNumberFormat="1" applyFill="1"/>
    <xf numFmtId="1" fontId="0" fillId="40" borderId="0" xfId="0" applyNumberFormat="1" applyFill="1"/>
    <xf numFmtId="0" fontId="0" fillId="0" borderId="0" xfId="0" applyFill="1" applyAlignment="1">
      <alignment horizontal="center"/>
    </xf>
    <xf numFmtId="0" fontId="0" fillId="41" borderId="0" xfId="0" applyFill="1" applyAlignment="1">
      <alignment horizontal="center" vertical="center"/>
    </xf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llet" xfId="43" xr:uid="{00000000-0005-0000-0000-000019000000}"/>
    <cellStyle name="calc1" xfId="44" xr:uid="{00000000-0005-0000-0000-00001A000000}"/>
    <cellStyle name="calc2" xfId="45" xr:uid="{00000000-0005-0000-0000-00001B000000}"/>
    <cellStyle name="Calculation" xfId="11" builtinId="22" customBuiltin="1"/>
    <cellStyle name="Check Cell" xfId="13" builtinId="23" customBuiltin="1"/>
    <cellStyle name="Comma 2" xfId="46" xr:uid="{00000000-0005-0000-0000-00001E000000}"/>
    <cellStyle name="Comma 2 2" xfId="47" xr:uid="{00000000-0005-0000-0000-00001F000000}"/>
    <cellStyle name="Comma 3" xfId="48" xr:uid="{00000000-0005-0000-0000-000020000000}"/>
    <cellStyle name="Comma 4" xfId="49" xr:uid="{00000000-0005-0000-0000-000021000000}"/>
    <cellStyle name="Comma 5" xfId="83" xr:uid="{00000000-0005-0000-0000-000022000000}"/>
    <cellStyle name="comment1" xfId="50" xr:uid="{00000000-0005-0000-0000-000023000000}"/>
    <cellStyle name="comment1flat" xfId="51" xr:uid="{00000000-0005-0000-0000-000024000000}"/>
    <cellStyle name="comment1orange" xfId="52" xr:uid="{00000000-0005-0000-0000-000025000000}"/>
    <cellStyle name="comment2" xfId="53" xr:uid="{00000000-0005-0000-0000-000026000000}"/>
    <cellStyle name="comment2bold" xfId="54" xr:uid="{00000000-0005-0000-0000-000027000000}"/>
    <cellStyle name="conclusion" xfId="55" xr:uid="{00000000-0005-0000-0000-000028000000}"/>
    <cellStyle name="Currency 2" xfId="56" xr:uid="{00000000-0005-0000-0000-000029000000}"/>
    <cellStyle name="Currency 2 2" xfId="57" xr:uid="{00000000-0005-0000-0000-00002A000000}"/>
    <cellStyle name="Currency 2 2 2" xfId="58" xr:uid="{00000000-0005-0000-0000-00002B000000}"/>
    <cellStyle name="Currency 2 3" xfId="59" xr:uid="{00000000-0005-0000-0000-00002C000000}"/>
    <cellStyle name="Currency 2 4" xfId="60" xr:uid="{00000000-0005-0000-0000-00002D000000}"/>
    <cellStyle name="Currency 3" xfId="61" xr:uid="{00000000-0005-0000-0000-00002E000000}"/>
    <cellStyle name="data" xfId="62" xr:uid="{00000000-0005-0000-0000-00002F000000}"/>
    <cellStyle name="Euro" xfId="63" xr:uid="{00000000-0005-0000-0000-000030000000}"/>
    <cellStyle name="Explanatory Text" xfId="16" builtinId="53" customBuiltin="1"/>
    <cellStyle name="fade" xfId="64" xr:uid="{00000000-0005-0000-0000-000032000000}"/>
    <cellStyle name="Good" xfId="6" builtinId="26" customBuiltin="1"/>
    <cellStyle name="head" xfId="65" xr:uid="{00000000-0005-0000-0000-000034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D000000}"/>
    <cellStyle name="Normal 3" xfId="66" xr:uid="{00000000-0005-0000-0000-00003E000000}"/>
    <cellStyle name="Normal 3 2" xfId="67" xr:uid="{00000000-0005-0000-0000-00003F000000}"/>
    <cellStyle name="Normal 4" xfId="68" xr:uid="{00000000-0005-0000-0000-000040000000}"/>
    <cellStyle name="Normal 4 2" xfId="69" xr:uid="{00000000-0005-0000-0000-000041000000}"/>
    <cellStyle name="Normal 5" xfId="70" xr:uid="{00000000-0005-0000-0000-000042000000}"/>
    <cellStyle name="Normal 6" xfId="71" xr:uid="{00000000-0005-0000-0000-000043000000}"/>
    <cellStyle name="Note" xfId="15" builtinId="10" customBuiltin="1"/>
    <cellStyle name="Output" xfId="10" builtinId="21" customBuiltin="1"/>
    <cellStyle name="Percent" xfId="82" builtinId="5"/>
    <cellStyle name="Percent 2" xfId="72" xr:uid="{00000000-0005-0000-0000-000047000000}"/>
    <cellStyle name="Percent 3" xfId="73" xr:uid="{00000000-0005-0000-0000-000048000000}"/>
    <cellStyle name="qtag" xfId="74" xr:uid="{00000000-0005-0000-0000-000049000000}"/>
    <cellStyle name="qtagorange" xfId="75" xr:uid="{00000000-0005-0000-0000-00004A000000}"/>
    <cellStyle name="qtext" xfId="76" xr:uid="{00000000-0005-0000-0000-00004B000000}"/>
    <cellStyle name="result" xfId="77" xr:uid="{00000000-0005-0000-0000-00004C000000}"/>
    <cellStyle name="section" xfId="78" xr:uid="{00000000-0005-0000-0000-00004D000000}"/>
    <cellStyle name="subsection" xfId="79" xr:uid="{00000000-0005-0000-0000-00004E000000}"/>
    <cellStyle name="subtitle" xfId="80" xr:uid="{00000000-0005-0000-0000-00004F000000}"/>
    <cellStyle name="text" xfId="81" xr:uid="{00000000-0005-0000-0000-000050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holt!$B$8:$B$53</c:f>
              <c:numCache>
                <c:formatCode>General</c:formatCode>
                <c:ptCount val="46"/>
                <c:pt idx="0">
                  <c:v>69</c:v>
                </c:pt>
                <c:pt idx="1">
                  <c:v>65</c:v>
                </c:pt>
                <c:pt idx="2">
                  <c:v>73</c:v>
                </c:pt>
                <c:pt idx="3">
                  <c:v>73</c:v>
                </c:pt>
                <c:pt idx="4">
                  <c:v>69</c:v>
                </c:pt>
                <c:pt idx="5">
                  <c:v>77</c:v>
                </c:pt>
                <c:pt idx="6">
                  <c:v>75</c:v>
                </c:pt>
                <c:pt idx="7">
                  <c:v>85</c:v>
                </c:pt>
                <c:pt idx="8">
                  <c:v>86</c:v>
                </c:pt>
                <c:pt idx="9">
                  <c:v>80</c:v>
                </c:pt>
                <c:pt idx="10">
                  <c:v>82</c:v>
                </c:pt>
                <c:pt idx="11">
                  <c:v>88</c:v>
                </c:pt>
                <c:pt idx="12">
                  <c:v>93</c:v>
                </c:pt>
                <c:pt idx="13">
                  <c:v>93</c:v>
                </c:pt>
                <c:pt idx="14">
                  <c:v>95</c:v>
                </c:pt>
                <c:pt idx="15">
                  <c:v>98</c:v>
                </c:pt>
                <c:pt idx="16">
                  <c:v>93</c:v>
                </c:pt>
                <c:pt idx="17">
                  <c:v>98</c:v>
                </c:pt>
                <c:pt idx="18">
                  <c:v>99</c:v>
                </c:pt>
                <c:pt idx="19">
                  <c:v>106</c:v>
                </c:pt>
                <c:pt idx="20">
                  <c:v>105</c:v>
                </c:pt>
                <c:pt idx="21">
                  <c:v>111</c:v>
                </c:pt>
                <c:pt idx="22">
                  <c:v>115</c:v>
                </c:pt>
                <c:pt idx="23">
                  <c:v>109</c:v>
                </c:pt>
                <c:pt idx="24">
                  <c:v>112</c:v>
                </c:pt>
                <c:pt idx="25">
                  <c:v>113</c:v>
                </c:pt>
                <c:pt idx="26">
                  <c:v>119</c:v>
                </c:pt>
                <c:pt idx="27">
                  <c:v>122</c:v>
                </c:pt>
                <c:pt idx="28">
                  <c:v>126</c:v>
                </c:pt>
                <c:pt idx="29">
                  <c:v>126</c:v>
                </c:pt>
                <c:pt idx="30">
                  <c:v>131</c:v>
                </c:pt>
                <c:pt idx="31">
                  <c:v>133</c:v>
                </c:pt>
                <c:pt idx="32">
                  <c:v>134</c:v>
                </c:pt>
                <c:pt idx="33">
                  <c:v>133</c:v>
                </c:pt>
                <c:pt idx="34" formatCode="0">
                  <c:v>137</c:v>
                </c:pt>
                <c:pt idx="35" formatCode="0">
                  <c:v>138</c:v>
                </c:pt>
                <c:pt idx="36" formatCode="0">
                  <c:v>136</c:v>
                </c:pt>
                <c:pt idx="37" formatCode="0">
                  <c:v>135</c:v>
                </c:pt>
                <c:pt idx="38" formatCode="0">
                  <c:v>143</c:v>
                </c:pt>
                <c:pt idx="39" formatCode="0">
                  <c:v>142</c:v>
                </c:pt>
                <c:pt idx="40" formatCode="0">
                  <c:v>148</c:v>
                </c:pt>
                <c:pt idx="41" formatCode="0">
                  <c:v>150</c:v>
                </c:pt>
                <c:pt idx="42" formatCode="0">
                  <c:v>152</c:v>
                </c:pt>
                <c:pt idx="43">
                  <c:v>157</c:v>
                </c:pt>
                <c:pt idx="44">
                  <c:v>154</c:v>
                </c:pt>
                <c:pt idx="4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312-989F-CE2BBC877C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holt!$C$8:$C$53</c:f>
              <c:numCache>
                <c:formatCode>0.00</c:formatCode>
                <c:ptCount val="46"/>
                <c:pt idx="0">
                  <c:v>75</c:v>
                </c:pt>
                <c:pt idx="1">
                  <c:v>80.66</c:v>
                </c:pt>
                <c:pt idx="2">
                  <c:v>82.012599999999992</c:v>
                </c:pt>
                <c:pt idx="3">
                  <c:v>84.54828599999999</c:v>
                </c:pt>
                <c:pt idx="4">
                  <c:v>85.283920459999976</c:v>
                </c:pt>
                <c:pt idx="5">
                  <c:v>83.133311740599979</c:v>
                </c:pt>
                <c:pt idx="6">
                  <c:v>83.475887580365978</c:v>
                </c:pt>
                <c:pt idx="7">
                  <c:v>82.352860785969241</c:v>
                </c:pt>
                <c:pt idx="8">
                  <c:v>84.804984559154278</c:v>
                </c:pt>
                <c:pt idx="9">
                  <c:v>86.92902259005993</c:v>
                </c:pt>
                <c:pt idx="10">
                  <c:v>85.992237178588482</c:v>
                </c:pt>
                <c:pt idx="11">
                  <c:v>85.577186044485501</c:v>
                </c:pt>
                <c:pt idx="12">
                  <c:v>87.304703506609727</c:v>
                </c:pt>
                <c:pt idx="13">
                  <c:v>90.52654241450179</c:v>
                </c:pt>
                <c:pt idx="14">
                  <c:v>93.004440832721087</c:v>
                </c:pt>
                <c:pt idx="15">
                  <c:v>95.518570050529689</c:v>
                </c:pt>
                <c:pt idx="16">
                  <c:v>98.401789198448029</c:v>
                </c:pt>
                <c:pt idx="17">
                  <c:v>98.433881574130552</c:v>
                </c:pt>
                <c:pt idx="18">
                  <c:v>99.917296895436564</c:v>
                </c:pt>
                <c:pt idx="19">
                  <c:v>101.17313089976149</c:v>
                </c:pt>
                <c:pt idx="20">
                  <c:v>104.58663292181039</c:v>
                </c:pt>
                <c:pt idx="21">
                  <c:v>106.71328737428169</c:v>
                </c:pt>
                <c:pt idx="22">
                  <c:v>110.38774962732624</c:v>
                </c:pt>
                <c:pt idx="23">
                  <c:v>114.57497573799806</c:v>
                </c:pt>
                <c:pt idx="24">
                  <c:v>115.20428619904851</c:v>
                </c:pt>
                <c:pt idx="25">
                  <c:v>116.25641776386945</c:v>
                </c:pt>
                <c:pt idx="26">
                  <c:v>116.99983226049585</c:v>
                </c:pt>
                <c:pt idx="27">
                  <c:v>119.50023750468969</c:v>
                </c:pt>
                <c:pt idx="28">
                  <c:v>122.37549980020331</c:v>
                </c:pt>
                <c:pt idx="29">
                  <c:v>125.91438842504455</c:v>
                </c:pt>
                <c:pt idx="30">
                  <c:v>128.39931550417941</c:v>
                </c:pt>
                <c:pt idx="31">
                  <c:v>131.87282606419765</c:v>
                </c:pt>
                <c:pt idx="32">
                  <c:v>135.00572911043264</c:v>
                </c:pt>
                <c:pt idx="33">
                  <c:v>137.40824562285817</c:v>
                </c:pt>
                <c:pt idx="34">
                  <c:v>138.39326507549885</c:v>
                </c:pt>
                <c:pt idx="35">
                  <c:v>140.15738483555239</c:v>
                </c:pt>
                <c:pt idx="36">
                  <c:v>141.49810403239016</c:v>
                </c:pt>
                <c:pt idx="37">
                  <c:v>141.34177810726149</c:v>
                </c:pt>
                <c:pt idx="38">
                  <c:v>140.36158993001789</c:v>
                </c:pt>
                <c:pt idx="39">
                  <c:v>142.31291511224572</c:v>
                </c:pt>
                <c:pt idx="40">
                  <c:v>143.35068037970311</c:v>
                </c:pt>
                <c:pt idx="41">
                  <c:v>146.29555483275001</c:v>
                </c:pt>
                <c:pt idx="42">
                  <c:v>149.29036701493533</c:v>
                </c:pt>
                <c:pt idx="43">
                  <c:v>152.23060251112085</c:v>
                </c:pt>
                <c:pt idx="44">
                  <c:v>156.21801313244984</c:v>
                </c:pt>
                <c:pt idx="45">
                  <c:v>157.90957938545964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312-989F-CE2BBC87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98904"/>
        <c:axId val="407104152"/>
      </c:lineChart>
      <c:catAx>
        <c:axId val="40709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4152"/>
        <c:crosses val="autoZero"/>
        <c:auto val="1"/>
        <c:lblAlgn val="ctr"/>
        <c:lblOffset val="100"/>
        <c:noMultiLvlLbl val="0"/>
      </c:catAx>
      <c:valAx>
        <c:axId val="4071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9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38</xdr:row>
      <xdr:rowOff>85725</xdr:rowOff>
    </xdr:from>
    <xdr:to>
      <xdr:col>14</xdr:col>
      <xdr:colOff>95250</xdr:colOff>
      <xdr:row>52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756FD-F544-4C22-B832-73D8E025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RISTINE/AppData/Local/Temp/Rar$DI29.6424/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Ques-Day7-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Answers-Day7-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5/Ques-Day5-v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B3" workbookViewId="0">
      <selection activeCell="Y26" sqref="Y26"/>
    </sheetView>
  </sheetViews>
  <sheetFormatPr baseColWidth="10" defaultColWidth="9.1640625" defaultRowHeight="15" x14ac:dyDescent="0.2"/>
  <cols>
    <col min="1" max="1" width="9.1640625" style="3"/>
    <col min="2" max="2" width="13.33203125" style="3" bestFit="1" customWidth="1"/>
    <col min="3" max="3" width="16.6640625" style="3" bestFit="1" customWidth="1"/>
    <col min="4" max="4" width="9.1640625" style="3"/>
    <col min="5" max="5" width="14.1640625" style="3" bestFit="1" customWidth="1"/>
    <col min="6" max="6" width="9.5" style="3" bestFit="1" customWidth="1"/>
    <col min="7" max="7" width="9.5" style="3" customWidth="1"/>
    <col min="8" max="16384" width="9.1640625" style="3"/>
  </cols>
  <sheetData>
    <row r="1" spans="1:22" x14ac:dyDescent="0.2">
      <c r="D1" s="3" t="s">
        <v>4</v>
      </c>
      <c r="E1" s="3" t="s">
        <v>5</v>
      </c>
    </row>
    <row r="2" spans="1:22" x14ac:dyDescent="0.2">
      <c r="D2" s="3">
        <v>0.3</v>
      </c>
      <c r="E2" s="2">
        <v>0.3</v>
      </c>
    </row>
    <row r="3" spans="1:22" x14ac:dyDescent="0.2">
      <c r="D3" s="19" t="s">
        <v>6</v>
      </c>
      <c r="E3" s="19"/>
    </row>
    <row r="5" spans="1:22" x14ac:dyDescent="0.2">
      <c r="A5" s="3" t="s">
        <v>10</v>
      </c>
      <c r="B5" s="3" t="s">
        <v>3</v>
      </c>
      <c r="C5" s="3" t="s">
        <v>2</v>
      </c>
      <c r="S5" s="3" t="s">
        <v>4</v>
      </c>
      <c r="T5" s="3" t="s">
        <v>5</v>
      </c>
    </row>
    <row r="6" spans="1:22" x14ac:dyDescent="0.2">
      <c r="A6" s="3">
        <v>1</v>
      </c>
      <c r="B6" s="1">
        <v>59</v>
      </c>
      <c r="C6" s="4"/>
      <c r="D6" s="3" t="s">
        <v>0</v>
      </c>
      <c r="E6" s="3" t="s">
        <v>1</v>
      </c>
      <c r="H6" s="20" t="s">
        <v>13</v>
      </c>
      <c r="I6" s="20"/>
      <c r="J6" s="20"/>
      <c r="K6" s="20"/>
      <c r="L6" s="20"/>
      <c r="M6" s="20"/>
      <c r="S6" s="3">
        <v>0.3</v>
      </c>
      <c r="T6" s="3">
        <v>0.1</v>
      </c>
    </row>
    <row r="7" spans="1:22" x14ac:dyDescent="0.2">
      <c r="A7" s="3">
        <v>2</v>
      </c>
      <c r="B7" s="1">
        <v>67</v>
      </c>
      <c r="C7" s="4"/>
      <c r="D7" s="15">
        <f>B7</f>
        <v>67</v>
      </c>
      <c r="E7" s="18">
        <f>B7-B6</f>
        <v>8</v>
      </c>
      <c r="F7" s="3" t="s">
        <v>9</v>
      </c>
      <c r="G7" s="3" t="s">
        <v>7</v>
      </c>
      <c r="H7" s="20"/>
      <c r="I7" s="20"/>
      <c r="J7" s="20"/>
      <c r="K7" s="20"/>
      <c r="L7" s="20"/>
      <c r="M7" s="20"/>
    </row>
    <row r="8" spans="1:22" x14ac:dyDescent="0.2">
      <c r="A8" s="3">
        <v>3</v>
      </c>
      <c r="B8" s="3">
        <v>69</v>
      </c>
      <c r="C8" s="4">
        <f>D7+E7</f>
        <v>75</v>
      </c>
      <c r="D8" s="5">
        <f>$D$2*B8+(1-$D$2)*C8</f>
        <v>73.2</v>
      </c>
      <c r="E8" s="4">
        <f>$E$2*(D8-D7)+(1-$E$2)*E7</f>
        <v>7.4600000000000009</v>
      </c>
      <c r="F8" s="6">
        <f>(B8-C8)^2</f>
        <v>36</v>
      </c>
      <c r="G8" s="16">
        <f>ABS(C8-B8)/B8</f>
        <v>8.6956521739130432E-2</v>
      </c>
      <c r="R8" s="3" t="s">
        <v>14</v>
      </c>
      <c r="S8" s="3" t="s">
        <v>15</v>
      </c>
      <c r="T8" s="3" t="s">
        <v>16</v>
      </c>
      <c r="U8" s="3" t="s">
        <v>17</v>
      </c>
      <c r="V8" s="3" t="s">
        <v>18</v>
      </c>
    </row>
    <row r="9" spans="1:22" x14ac:dyDescent="0.2">
      <c r="A9" s="3">
        <v>4</v>
      </c>
      <c r="B9" s="3">
        <v>65</v>
      </c>
      <c r="C9" s="4">
        <f>D8+E8</f>
        <v>80.66</v>
      </c>
      <c r="D9" s="5">
        <f t="shared" ref="D9:D53" si="0">$D$2*B9+(1-$D$2)*C9</f>
        <v>75.961999999999989</v>
      </c>
      <c r="E9" s="4">
        <f t="shared" ref="E9:E52" si="1">$E$2*(D9-D8)+(1-$E$2)*E8</f>
        <v>6.0505999999999966</v>
      </c>
      <c r="F9" s="6">
        <f t="shared" ref="F9:F53" si="2">(B9-C9)^2</f>
        <v>245.23559999999989</v>
      </c>
      <c r="G9" s="16">
        <f t="shared" ref="G9:G53" si="3">ABS(C9-B9)/B9</f>
        <v>0.24092307692307688</v>
      </c>
      <c r="R9" s="3">
        <v>1</v>
      </c>
      <c r="S9" s="3">
        <v>3.1</v>
      </c>
      <c r="T9" s="3" t="s">
        <v>19</v>
      </c>
      <c r="U9" s="3" t="s">
        <v>19</v>
      </c>
      <c r="V9" s="3" t="s">
        <v>19</v>
      </c>
    </row>
    <row r="10" spans="1:22" x14ac:dyDescent="0.2">
      <c r="A10" s="3">
        <v>5</v>
      </c>
      <c r="B10" s="3">
        <v>73</v>
      </c>
      <c r="C10" s="4">
        <f t="shared" ref="C10:C53" si="4">D9+E9</f>
        <v>82.012599999999992</v>
      </c>
      <c r="D10" s="5">
        <f t="shared" si="0"/>
        <v>79.308819999999997</v>
      </c>
      <c r="E10" s="4">
        <f t="shared" si="1"/>
        <v>5.2394660000000002</v>
      </c>
      <c r="F10" s="6">
        <f t="shared" si="2"/>
        <v>81.22695875999986</v>
      </c>
      <c r="G10" s="16">
        <f t="shared" si="3"/>
        <v>0.12346027397260263</v>
      </c>
      <c r="R10" s="3">
        <v>2</v>
      </c>
      <c r="S10" s="3">
        <v>3.8</v>
      </c>
      <c r="T10" s="3" t="s">
        <v>19</v>
      </c>
      <c r="U10" s="3">
        <f>S10</f>
        <v>3.8</v>
      </c>
      <c r="V10" s="3">
        <f>S10-S9</f>
        <v>0.69999999999999973</v>
      </c>
    </row>
    <row r="11" spans="1:22" x14ac:dyDescent="0.2">
      <c r="A11" s="3">
        <v>6</v>
      </c>
      <c r="B11" s="3">
        <v>73</v>
      </c>
      <c r="C11" s="4">
        <f t="shared" si="4"/>
        <v>84.54828599999999</v>
      </c>
      <c r="D11" s="5">
        <f t="shared" si="0"/>
        <v>81.083800199999985</v>
      </c>
      <c r="E11" s="4">
        <f t="shared" si="1"/>
        <v>4.2001202599999958</v>
      </c>
      <c r="F11" s="6">
        <f t="shared" si="2"/>
        <v>133.36290953779579</v>
      </c>
      <c r="G11" s="16">
        <f t="shared" si="3"/>
        <v>0.15819569863013686</v>
      </c>
      <c r="J11" s="3" t="s">
        <v>8</v>
      </c>
      <c r="K11" s="6">
        <f>SQRT(AVERAGE(F8:F53))</f>
        <v>8.7842602385150172</v>
      </c>
      <c r="R11" s="3">
        <v>3</v>
      </c>
      <c r="S11" s="3">
        <v>5.0999999999999996</v>
      </c>
      <c r="T11" s="3">
        <f t="shared" ref="T11:T16" si="5">U10+V10</f>
        <v>4.5</v>
      </c>
      <c r="U11" s="3">
        <f>S6*S11+(1-S6)*T11</f>
        <v>4.68</v>
      </c>
      <c r="V11" s="3">
        <f>T6*(U11-U10)+(1-T6)*V10</f>
        <v>0.71799999999999975</v>
      </c>
    </row>
    <row r="12" spans="1:22" x14ac:dyDescent="0.2">
      <c r="A12" s="3">
        <v>7</v>
      </c>
      <c r="B12" s="3">
        <v>69</v>
      </c>
      <c r="C12" s="4">
        <f t="shared" si="4"/>
        <v>85.283920459999976</v>
      </c>
      <c r="D12" s="5">
        <f t="shared" si="0"/>
        <v>80.398744321999985</v>
      </c>
      <c r="E12" s="4">
        <f t="shared" si="1"/>
        <v>2.7345674185999971</v>
      </c>
      <c r="F12" s="6">
        <f t="shared" si="2"/>
        <v>265.16606554760585</v>
      </c>
      <c r="G12" s="16">
        <f t="shared" si="3"/>
        <v>0.23599884724637646</v>
      </c>
      <c r="J12" s="3" t="s">
        <v>7</v>
      </c>
      <c r="K12" s="17">
        <f>AVERAGE(G8:G53)</f>
        <v>5.4341074985835937E-2</v>
      </c>
      <c r="R12" s="3">
        <v>4</v>
      </c>
      <c r="S12" s="3">
        <v>6.3</v>
      </c>
      <c r="T12" s="3">
        <f t="shared" si="5"/>
        <v>5.3979999999999997</v>
      </c>
      <c r="U12" s="3">
        <f>$S$6*S12+(1-$S$6)*T12</f>
        <v>5.6685999999999996</v>
      </c>
      <c r="V12" s="3">
        <f>$T$6*(U12-U11)+(1-$T$6)*V11</f>
        <v>0.74505999999999983</v>
      </c>
    </row>
    <row r="13" spans="1:22" x14ac:dyDescent="0.2">
      <c r="A13" s="3">
        <v>8</v>
      </c>
      <c r="B13" s="3">
        <v>77</v>
      </c>
      <c r="C13" s="4">
        <f t="shared" si="4"/>
        <v>83.133311740599979</v>
      </c>
      <c r="D13" s="5">
        <f t="shared" si="0"/>
        <v>81.293318218419984</v>
      </c>
      <c r="E13" s="4">
        <f t="shared" si="1"/>
        <v>2.1825693619459976</v>
      </c>
      <c r="F13" s="6">
        <f t="shared" si="2"/>
        <v>37.617512907381538</v>
      </c>
      <c r="G13" s="16">
        <f t="shared" si="3"/>
        <v>7.9653399228571148E-2</v>
      </c>
      <c r="R13" s="3">
        <v>5</v>
      </c>
      <c r="S13" s="3">
        <v>6.8</v>
      </c>
      <c r="T13" s="3">
        <f t="shared" si="5"/>
        <v>6.4136599999999993</v>
      </c>
      <c r="U13" s="3">
        <f>$S$6*S13+(1-$S$6)*T13</f>
        <v>6.5295619999999994</v>
      </c>
      <c r="V13" s="3">
        <f>$T$6*(U13-U12)+(1-$T$6)*V12</f>
        <v>0.75665019999999983</v>
      </c>
    </row>
    <row r="14" spans="1:22" x14ac:dyDescent="0.2">
      <c r="A14" s="3">
        <v>9</v>
      </c>
      <c r="B14" s="3">
        <v>75</v>
      </c>
      <c r="C14" s="4">
        <f t="shared" si="4"/>
        <v>83.475887580365978</v>
      </c>
      <c r="D14" s="5">
        <f t="shared" si="0"/>
        <v>80.933121306256183</v>
      </c>
      <c r="E14" s="4">
        <f t="shared" si="1"/>
        <v>1.419739479713058</v>
      </c>
      <c r="F14" s="6">
        <f t="shared" si="2"/>
        <v>71.840670275002225</v>
      </c>
      <c r="G14" s="16">
        <f t="shared" si="3"/>
        <v>0.1130118344048797</v>
      </c>
      <c r="R14" s="3">
        <v>6</v>
      </c>
      <c r="S14" s="3">
        <v>8.1</v>
      </c>
      <c r="T14" s="3">
        <f t="shared" si="5"/>
        <v>7.2862121999999996</v>
      </c>
      <c r="U14" s="3">
        <f t="shared" ref="U14:U16" si="6">$S$6*S14+(1-$S$6)*T14</f>
        <v>7.5303485399999994</v>
      </c>
      <c r="V14" s="3">
        <f t="shared" ref="V14:V16" si="7">$T$6*(U14-U13)+(1-$T$6)*V13</f>
        <v>0.7810638339999999</v>
      </c>
    </row>
    <row r="15" spans="1:22" x14ac:dyDescent="0.2">
      <c r="A15" s="3">
        <v>10</v>
      </c>
      <c r="B15" s="3">
        <v>85</v>
      </c>
      <c r="C15" s="4">
        <f t="shared" si="4"/>
        <v>82.352860785969241</v>
      </c>
      <c r="D15" s="5">
        <f t="shared" si="0"/>
        <v>83.147002550178456</v>
      </c>
      <c r="E15" s="4">
        <f t="shared" si="1"/>
        <v>1.6579820089758224</v>
      </c>
      <c r="F15" s="6">
        <f t="shared" si="2"/>
        <v>7.0073460184593825</v>
      </c>
      <c r="G15" s="16">
        <f t="shared" si="3"/>
        <v>3.1142814282714808E-2</v>
      </c>
      <c r="R15" s="3">
        <v>7</v>
      </c>
      <c r="S15" s="3">
        <v>9</v>
      </c>
      <c r="T15" s="3">
        <f t="shared" si="5"/>
        <v>8.3114123739999997</v>
      </c>
      <c r="U15" s="3">
        <f t="shared" si="6"/>
        <v>8.5179886617999987</v>
      </c>
      <c r="V15" s="3">
        <f t="shared" si="7"/>
        <v>0.80172146277999989</v>
      </c>
    </row>
    <row r="16" spans="1:22" x14ac:dyDescent="0.2">
      <c r="A16" s="3">
        <v>11</v>
      </c>
      <c r="B16" s="3">
        <v>86</v>
      </c>
      <c r="C16" s="4">
        <f t="shared" si="4"/>
        <v>84.804984559154278</v>
      </c>
      <c r="D16" s="5">
        <f t="shared" si="0"/>
        <v>85.16348919140799</v>
      </c>
      <c r="E16" s="4">
        <f t="shared" si="1"/>
        <v>1.7655333986519359</v>
      </c>
      <c r="F16" s="6">
        <f t="shared" si="2"/>
        <v>1.428061903859696</v>
      </c>
      <c r="G16" s="16">
        <f t="shared" si="3"/>
        <v>1.3895528381927003E-2</v>
      </c>
      <c r="R16" s="3">
        <v>8</v>
      </c>
      <c r="S16" s="3">
        <f>T16</f>
        <v>9.3197101245799985</v>
      </c>
      <c r="T16" s="3">
        <f t="shared" si="5"/>
        <v>9.3197101245799985</v>
      </c>
      <c r="U16" s="3">
        <f t="shared" si="6"/>
        <v>9.3197101245799985</v>
      </c>
      <c r="V16" s="3">
        <f t="shared" si="7"/>
        <v>0.80172146277999989</v>
      </c>
    </row>
    <row r="17" spans="1:25" x14ac:dyDescent="0.2">
      <c r="A17" s="3">
        <v>12</v>
      </c>
      <c r="B17" s="3">
        <v>80</v>
      </c>
      <c r="C17" s="4">
        <f t="shared" si="4"/>
        <v>86.92902259005993</v>
      </c>
      <c r="D17" s="5">
        <f t="shared" si="0"/>
        <v>84.850315813041945</v>
      </c>
      <c r="E17" s="4">
        <f t="shared" si="1"/>
        <v>1.1419213655465414</v>
      </c>
      <c r="F17" s="6">
        <f t="shared" si="2"/>
        <v>48.011354053560815</v>
      </c>
      <c r="G17" s="16">
        <f t="shared" si="3"/>
        <v>8.6612782375749126E-2</v>
      </c>
    </row>
    <row r="18" spans="1:25" x14ac:dyDescent="0.2">
      <c r="A18" s="3">
        <v>13</v>
      </c>
      <c r="B18" s="3">
        <v>82</v>
      </c>
      <c r="C18" s="4">
        <f t="shared" si="4"/>
        <v>85.992237178588482</v>
      </c>
      <c r="D18" s="5">
        <f t="shared" si="0"/>
        <v>84.794566025011932</v>
      </c>
      <c r="E18" s="4">
        <f t="shared" si="1"/>
        <v>0.78262001947357496</v>
      </c>
      <c r="F18" s="6">
        <f t="shared" si="2"/>
        <v>15.937957690104124</v>
      </c>
      <c r="G18" s="16">
        <f t="shared" si="3"/>
        <v>4.8685819251079052E-2</v>
      </c>
    </row>
    <row r="19" spans="1:25" x14ac:dyDescent="0.2">
      <c r="A19" s="3">
        <v>14</v>
      </c>
      <c r="B19" s="3">
        <v>88</v>
      </c>
      <c r="C19" s="4">
        <f t="shared" si="4"/>
        <v>85.577186044485501</v>
      </c>
      <c r="D19" s="5">
        <f t="shared" si="0"/>
        <v>86.304030231139848</v>
      </c>
      <c r="E19" s="4">
        <f t="shared" si="1"/>
        <v>1.0006732754698771</v>
      </c>
      <c r="F19" s="6">
        <f t="shared" si="2"/>
        <v>5.8700274630358136</v>
      </c>
      <c r="G19" s="16">
        <f t="shared" si="3"/>
        <v>2.7531976767210219E-2</v>
      </c>
    </row>
    <row r="20" spans="1:25" x14ac:dyDescent="0.2">
      <c r="A20" s="3">
        <v>15</v>
      </c>
      <c r="B20" s="3">
        <v>93</v>
      </c>
      <c r="C20" s="4">
        <f t="shared" si="4"/>
        <v>87.304703506609727</v>
      </c>
      <c r="D20" s="5">
        <f t="shared" si="0"/>
        <v>89.013292454626793</v>
      </c>
      <c r="E20" s="4">
        <f t="shared" si="1"/>
        <v>1.5132499598749973</v>
      </c>
      <c r="F20" s="6">
        <f t="shared" si="2"/>
        <v>32.436402147623546</v>
      </c>
      <c r="G20" s="16">
        <f t="shared" si="3"/>
        <v>6.1239747240755628E-2</v>
      </c>
    </row>
    <row r="21" spans="1:25" x14ac:dyDescent="0.2">
      <c r="A21" s="3">
        <v>16</v>
      </c>
      <c r="B21" s="3">
        <v>93</v>
      </c>
      <c r="C21" s="4">
        <f t="shared" si="4"/>
        <v>90.52654241450179</v>
      </c>
      <c r="D21" s="5">
        <f t="shared" si="0"/>
        <v>91.268579690151256</v>
      </c>
      <c r="E21" s="4">
        <f t="shared" si="1"/>
        <v>1.7358611425698371</v>
      </c>
      <c r="F21" s="6">
        <f t="shared" si="2"/>
        <v>6.117992427258633</v>
      </c>
      <c r="G21" s="16">
        <f t="shared" si="3"/>
        <v>2.6596318123636664E-2</v>
      </c>
      <c r="R21" s="3" t="s">
        <v>20</v>
      </c>
      <c r="S21" s="3" t="s">
        <v>26</v>
      </c>
      <c r="T21" s="3" t="s">
        <v>27</v>
      </c>
      <c r="U21" s="3" t="s">
        <v>28</v>
      </c>
      <c r="V21" s="3" t="s">
        <v>29</v>
      </c>
      <c r="W21" s="3" t="s">
        <v>30</v>
      </c>
      <c r="X21" s="3" t="s">
        <v>31</v>
      </c>
      <c r="Y21" s="3" t="s">
        <v>32</v>
      </c>
    </row>
    <row r="22" spans="1:25" x14ac:dyDescent="0.2">
      <c r="A22" s="3">
        <v>17</v>
      </c>
      <c r="B22" s="3">
        <v>95</v>
      </c>
      <c r="C22" s="4">
        <f t="shared" si="4"/>
        <v>93.004440832721087</v>
      </c>
      <c r="D22" s="5">
        <f t="shared" si="0"/>
        <v>93.603108582904753</v>
      </c>
      <c r="E22" s="4">
        <f t="shared" si="1"/>
        <v>1.9154614676249349</v>
      </c>
      <c r="F22" s="6">
        <f t="shared" si="2"/>
        <v>3.9822563901109072</v>
      </c>
      <c r="G22" s="16">
        <f t="shared" si="3"/>
        <v>2.1005885971356976E-2</v>
      </c>
      <c r="R22" s="3" t="s">
        <v>21</v>
      </c>
      <c r="S22" s="3">
        <v>53</v>
      </c>
      <c r="T22" s="3">
        <v>58</v>
      </c>
      <c r="U22" s="3">
        <v>62</v>
      </c>
      <c r="V22" s="3">
        <f>S22/S$26</f>
        <v>1.3503184713375795</v>
      </c>
      <c r="W22" s="3">
        <f>T22/T$26</f>
        <v>1.3410404624277457</v>
      </c>
      <c r="X22" s="3">
        <f t="shared" ref="X22:X25" si="8">U22/U$26</f>
        <v>1.3121693121693121</v>
      </c>
      <c r="Y22" s="3">
        <f>AVERAGE(V22:X22)</f>
        <v>1.3345094153115458</v>
      </c>
    </row>
    <row r="23" spans="1:25" x14ac:dyDescent="0.2">
      <c r="A23" s="3">
        <v>18</v>
      </c>
      <c r="B23" s="3">
        <v>98</v>
      </c>
      <c r="C23" s="4">
        <f t="shared" si="4"/>
        <v>95.518570050529689</v>
      </c>
      <c r="D23" s="5">
        <f t="shared" si="0"/>
        <v>96.262999035370768</v>
      </c>
      <c r="E23" s="4">
        <f t="shared" si="1"/>
        <v>2.138790163077259</v>
      </c>
      <c r="F23" s="6">
        <f t="shared" si="2"/>
        <v>6.1574945941282291</v>
      </c>
      <c r="G23" s="16">
        <f t="shared" si="3"/>
        <v>2.532071377010521E-2</v>
      </c>
      <c r="R23" s="3" t="s">
        <v>22</v>
      </c>
      <c r="S23" s="3">
        <v>22</v>
      </c>
      <c r="T23" s="3">
        <v>25</v>
      </c>
      <c r="U23" s="3">
        <v>27</v>
      </c>
      <c r="V23" s="3">
        <f>S23/S$26</f>
        <v>0.56050955414012738</v>
      </c>
      <c r="W23" s="3">
        <f t="shared" ref="W23:W25" si="9">T23/T$26</f>
        <v>0.5780346820809249</v>
      </c>
      <c r="X23" s="3">
        <f t="shared" si="8"/>
        <v>0.5714285714285714</v>
      </c>
      <c r="Y23" s="3">
        <f>AVERAGE(V23:X23)</f>
        <v>0.56999093588320793</v>
      </c>
    </row>
    <row r="24" spans="1:25" x14ac:dyDescent="0.2">
      <c r="A24" s="3">
        <v>19</v>
      </c>
      <c r="B24" s="3">
        <v>93</v>
      </c>
      <c r="C24" s="4">
        <f t="shared" si="4"/>
        <v>98.401789198448029</v>
      </c>
      <c r="D24" s="5">
        <f t="shared" si="0"/>
        <v>96.781252438913612</v>
      </c>
      <c r="E24" s="4">
        <f t="shared" si="1"/>
        <v>1.6526291352169342</v>
      </c>
      <c r="F24" s="6">
        <f t="shared" si="2"/>
        <v>29.179326544469795</v>
      </c>
      <c r="G24" s="16">
        <f t="shared" si="3"/>
        <v>5.8083754822021813E-2</v>
      </c>
      <c r="R24" s="3" t="s">
        <v>23</v>
      </c>
      <c r="S24" s="3">
        <v>37</v>
      </c>
      <c r="T24" s="3">
        <v>40</v>
      </c>
      <c r="U24" s="3">
        <v>44</v>
      </c>
      <c r="V24" s="3">
        <f>S24/S$26</f>
        <v>0.9426751592356688</v>
      </c>
      <c r="W24" s="3">
        <f t="shared" si="9"/>
        <v>0.92485549132947975</v>
      </c>
      <c r="X24" s="3">
        <f t="shared" si="8"/>
        <v>0.93121693121693117</v>
      </c>
      <c r="Y24" s="3">
        <f>AVERAGE(V24:X24)</f>
        <v>0.93291586059402665</v>
      </c>
    </row>
    <row r="25" spans="1:25" x14ac:dyDescent="0.2">
      <c r="A25" s="3">
        <v>20</v>
      </c>
      <c r="B25" s="3">
        <v>98</v>
      </c>
      <c r="C25" s="4">
        <f t="shared" si="4"/>
        <v>98.433881574130552</v>
      </c>
      <c r="D25" s="5">
        <f t="shared" si="0"/>
        <v>98.30371710189138</v>
      </c>
      <c r="E25" s="4">
        <f t="shared" si="1"/>
        <v>1.6135797935451843</v>
      </c>
      <c r="F25" s="6">
        <f t="shared" si="2"/>
        <v>0.18825322037000602</v>
      </c>
      <c r="G25" s="16">
        <f t="shared" si="3"/>
        <v>4.4273630013321671E-3</v>
      </c>
      <c r="R25" s="3" t="s">
        <v>24</v>
      </c>
      <c r="S25" s="3">
        <v>45</v>
      </c>
      <c r="T25" s="3">
        <v>50</v>
      </c>
      <c r="U25" s="3">
        <v>56</v>
      </c>
      <c r="V25" s="3">
        <f>S25/S$26</f>
        <v>1.1464968152866242</v>
      </c>
      <c r="W25" s="3">
        <f t="shared" si="9"/>
        <v>1.1560693641618498</v>
      </c>
      <c r="X25" s="3">
        <f t="shared" si="8"/>
        <v>1.1851851851851851</v>
      </c>
      <c r="Y25" s="3">
        <f>AVERAGE(V25:X25)</f>
        <v>1.1625837882112198</v>
      </c>
    </row>
    <row r="26" spans="1:25" x14ac:dyDescent="0.2">
      <c r="A26" s="3">
        <v>21</v>
      </c>
      <c r="B26" s="3">
        <v>99</v>
      </c>
      <c r="C26" s="4">
        <f t="shared" si="4"/>
        <v>99.917296895436564</v>
      </c>
      <c r="D26" s="5">
        <f t="shared" si="0"/>
        <v>99.642107826805599</v>
      </c>
      <c r="E26" s="4">
        <f t="shared" si="1"/>
        <v>1.5310230729558947</v>
      </c>
      <c r="F26" s="6">
        <f t="shared" si="2"/>
        <v>0.84143359437755927</v>
      </c>
      <c r="G26" s="16">
        <f t="shared" si="3"/>
        <v>9.2656252064299421E-3</v>
      </c>
      <c r="R26" s="3" t="s">
        <v>25</v>
      </c>
      <c r="S26" s="3">
        <f>AVERAGE(S22:S25)</f>
        <v>39.25</v>
      </c>
      <c r="T26" s="3">
        <f t="shared" ref="T26:U26" si="10">AVERAGE(T22:T25)</f>
        <v>43.25</v>
      </c>
      <c r="U26" s="3">
        <f t="shared" si="10"/>
        <v>47.25</v>
      </c>
    </row>
    <row r="27" spans="1:25" x14ac:dyDescent="0.2">
      <c r="A27" s="3">
        <v>22</v>
      </c>
      <c r="B27" s="3">
        <v>106</v>
      </c>
      <c r="C27" s="4">
        <f t="shared" si="4"/>
        <v>101.17313089976149</v>
      </c>
      <c r="D27" s="5">
        <f t="shared" si="0"/>
        <v>102.62119162983304</v>
      </c>
      <c r="E27" s="4">
        <f t="shared" si="1"/>
        <v>1.965441291977357</v>
      </c>
      <c r="F27" s="6">
        <f t="shared" si="2"/>
        <v>23.298665310837332</v>
      </c>
      <c r="G27" s="16">
        <f t="shared" si="3"/>
        <v>4.5536500945646333E-2</v>
      </c>
    </row>
    <row r="28" spans="1:25" x14ac:dyDescent="0.2">
      <c r="A28" s="3">
        <v>23</v>
      </c>
      <c r="B28" s="3">
        <v>105</v>
      </c>
      <c r="C28" s="4">
        <f t="shared" si="4"/>
        <v>104.58663292181039</v>
      </c>
      <c r="D28" s="5">
        <f t="shared" si="0"/>
        <v>104.71064304526728</v>
      </c>
      <c r="E28" s="4">
        <f t="shared" si="1"/>
        <v>2.002644329014422</v>
      </c>
      <c r="F28" s="6">
        <f t="shared" si="2"/>
        <v>0.170872341331014</v>
      </c>
      <c r="G28" s="16">
        <f t="shared" si="3"/>
        <v>3.9368293160915108E-3</v>
      </c>
    </row>
    <row r="29" spans="1:25" x14ac:dyDescent="0.2">
      <c r="A29" s="3">
        <v>24</v>
      </c>
      <c r="B29" s="3">
        <v>111</v>
      </c>
      <c r="C29" s="4">
        <f t="shared" si="4"/>
        <v>106.71328737428169</v>
      </c>
      <c r="D29" s="5">
        <f t="shared" si="0"/>
        <v>107.99930116199718</v>
      </c>
      <c r="E29" s="4">
        <f t="shared" si="1"/>
        <v>2.3884484653290672</v>
      </c>
      <c r="F29" s="6">
        <f t="shared" si="2"/>
        <v>18.375905135492758</v>
      </c>
      <c r="G29" s="16">
        <f t="shared" si="3"/>
        <v>3.8619032664128909E-2</v>
      </c>
    </row>
    <row r="30" spans="1:25" x14ac:dyDescent="0.2">
      <c r="A30" s="3">
        <v>25</v>
      </c>
      <c r="B30" s="3">
        <v>115</v>
      </c>
      <c r="C30" s="4">
        <f t="shared" si="4"/>
        <v>110.38774962732624</v>
      </c>
      <c r="D30" s="5">
        <f t="shared" si="0"/>
        <v>111.77142473912836</v>
      </c>
      <c r="E30" s="4">
        <f t="shared" si="1"/>
        <v>2.803550998869702</v>
      </c>
      <c r="F30" s="6">
        <f t="shared" si="2"/>
        <v>21.272853500229203</v>
      </c>
      <c r="G30" s="16">
        <f t="shared" si="3"/>
        <v>4.0106524979771796E-2</v>
      </c>
    </row>
    <row r="31" spans="1:25" x14ac:dyDescent="0.2">
      <c r="A31" s="3">
        <v>26</v>
      </c>
      <c r="B31" s="3">
        <v>109</v>
      </c>
      <c r="C31" s="4">
        <f t="shared" si="4"/>
        <v>114.57497573799806</v>
      </c>
      <c r="D31" s="5">
        <f t="shared" si="0"/>
        <v>112.90248301659864</v>
      </c>
      <c r="E31" s="4">
        <f t="shared" si="1"/>
        <v>2.3018031824498735</v>
      </c>
      <c r="F31" s="6">
        <f t="shared" si="2"/>
        <v>31.080354479267008</v>
      </c>
      <c r="G31" s="16">
        <f t="shared" si="3"/>
        <v>5.1146566403651922E-2</v>
      </c>
    </row>
    <row r="32" spans="1:25" x14ac:dyDescent="0.2">
      <c r="A32" s="3">
        <v>27</v>
      </c>
      <c r="B32" s="3">
        <v>112</v>
      </c>
      <c r="C32" s="4">
        <f t="shared" si="4"/>
        <v>115.20428619904851</v>
      </c>
      <c r="D32" s="5">
        <f t="shared" si="0"/>
        <v>114.24300033933395</v>
      </c>
      <c r="E32" s="4">
        <f t="shared" si="1"/>
        <v>2.0134174245355041</v>
      </c>
      <c r="F32" s="6">
        <f t="shared" si="2"/>
        <v>10.267450045412753</v>
      </c>
      <c r="G32" s="16">
        <f t="shared" si="3"/>
        <v>2.8609698205790273E-2</v>
      </c>
    </row>
    <row r="33" spans="1:7" x14ac:dyDescent="0.2">
      <c r="A33" s="3">
        <v>28</v>
      </c>
      <c r="B33" s="3">
        <v>113</v>
      </c>
      <c r="C33" s="4">
        <f t="shared" si="4"/>
        <v>116.25641776386945</v>
      </c>
      <c r="D33" s="5">
        <f t="shared" si="0"/>
        <v>115.2794924347086</v>
      </c>
      <c r="E33" s="4">
        <f t="shared" si="1"/>
        <v>1.7203398257872493</v>
      </c>
      <c r="F33" s="6">
        <f t="shared" si="2"/>
        <v>10.60425665284451</v>
      </c>
      <c r="G33" s="16">
        <f t="shared" si="3"/>
        <v>2.8817856317428763E-2</v>
      </c>
    </row>
    <row r="34" spans="1:7" x14ac:dyDescent="0.2">
      <c r="A34" s="3">
        <v>29</v>
      </c>
      <c r="B34" s="3">
        <v>119</v>
      </c>
      <c r="C34" s="4">
        <f t="shared" si="4"/>
        <v>116.99983226049585</v>
      </c>
      <c r="D34" s="5">
        <f t="shared" si="0"/>
        <v>117.59988258234708</v>
      </c>
      <c r="E34" s="4">
        <f t="shared" si="1"/>
        <v>1.9003549223426175</v>
      </c>
      <c r="F34" s="6">
        <f t="shared" si="2"/>
        <v>4.00067098615314</v>
      </c>
      <c r="G34" s="16">
        <f t="shared" si="3"/>
        <v>1.6808132264740754E-2</v>
      </c>
    </row>
    <row r="35" spans="1:7" x14ac:dyDescent="0.2">
      <c r="A35" s="3">
        <v>30</v>
      </c>
      <c r="B35" s="3">
        <v>122</v>
      </c>
      <c r="C35" s="4">
        <f t="shared" si="4"/>
        <v>119.50023750468969</v>
      </c>
      <c r="D35" s="5">
        <f t="shared" si="0"/>
        <v>120.25016625328277</v>
      </c>
      <c r="E35" s="4">
        <f t="shared" si="1"/>
        <v>2.1253335469205399</v>
      </c>
      <c r="F35" s="6">
        <f t="shared" si="2"/>
        <v>6.248812532960013</v>
      </c>
      <c r="G35" s="16">
        <f t="shared" si="3"/>
        <v>2.0489856518936943E-2</v>
      </c>
    </row>
    <row r="36" spans="1:7" x14ac:dyDescent="0.2">
      <c r="A36" s="3">
        <v>31</v>
      </c>
      <c r="B36" s="3">
        <v>126</v>
      </c>
      <c r="C36" s="4">
        <f t="shared" si="4"/>
        <v>122.37549980020331</v>
      </c>
      <c r="D36" s="5">
        <f t="shared" si="0"/>
        <v>123.46284986014231</v>
      </c>
      <c r="E36" s="4">
        <f t="shared" si="1"/>
        <v>2.4515385649022403</v>
      </c>
      <c r="F36" s="6">
        <f t="shared" si="2"/>
        <v>13.137001698326211</v>
      </c>
      <c r="G36" s="16">
        <f t="shared" si="3"/>
        <v>2.8765874601560996E-2</v>
      </c>
    </row>
    <row r="37" spans="1:7" x14ac:dyDescent="0.2">
      <c r="A37" s="3">
        <v>32</v>
      </c>
      <c r="B37" s="3">
        <v>126</v>
      </c>
      <c r="C37" s="4">
        <f t="shared" si="4"/>
        <v>125.91438842504455</v>
      </c>
      <c r="D37" s="5">
        <f t="shared" si="0"/>
        <v>125.94007189753118</v>
      </c>
      <c r="E37" s="4">
        <f t="shared" si="1"/>
        <v>2.4592436066482293</v>
      </c>
      <c r="F37" s="6">
        <f t="shared" si="2"/>
        <v>7.3293417663527136E-3</v>
      </c>
      <c r="G37" s="16">
        <f t="shared" si="3"/>
        <v>6.794569440908767E-4</v>
      </c>
    </row>
    <row r="38" spans="1:7" x14ac:dyDescent="0.2">
      <c r="A38" s="3">
        <v>33</v>
      </c>
      <c r="B38" s="3">
        <v>131</v>
      </c>
      <c r="C38" s="4">
        <f t="shared" si="4"/>
        <v>128.39931550417941</v>
      </c>
      <c r="D38" s="5">
        <f t="shared" si="0"/>
        <v>129.17952085292558</v>
      </c>
      <c r="E38" s="4">
        <f t="shared" si="1"/>
        <v>2.6933052112720786</v>
      </c>
      <c r="F38" s="6">
        <f t="shared" si="2"/>
        <v>6.7635598468015834</v>
      </c>
      <c r="G38" s="16">
        <f t="shared" si="3"/>
        <v>1.9852553403210592E-2</v>
      </c>
    </row>
    <row r="39" spans="1:7" x14ac:dyDescent="0.2">
      <c r="A39" s="3">
        <v>34</v>
      </c>
      <c r="B39" s="3">
        <v>133</v>
      </c>
      <c r="C39" s="4">
        <f t="shared" si="4"/>
        <v>131.87282606419765</v>
      </c>
      <c r="D39" s="5">
        <f t="shared" si="0"/>
        <v>132.21097824493836</v>
      </c>
      <c r="E39" s="4">
        <f t="shared" si="1"/>
        <v>2.7947508654942896</v>
      </c>
      <c r="F39" s="6">
        <f t="shared" si="2"/>
        <v>1.2705210815521528</v>
      </c>
      <c r="G39" s="16">
        <f t="shared" si="3"/>
        <v>8.4749919985138856E-3</v>
      </c>
    </row>
    <row r="40" spans="1:7" x14ac:dyDescent="0.2">
      <c r="A40" s="3">
        <v>35</v>
      </c>
      <c r="B40" s="3">
        <v>134</v>
      </c>
      <c r="C40" s="4">
        <f t="shared" si="4"/>
        <v>135.00572911043264</v>
      </c>
      <c r="D40" s="5">
        <f t="shared" si="0"/>
        <v>134.70401037730284</v>
      </c>
      <c r="E40" s="4">
        <f t="shared" si="1"/>
        <v>2.7042352455553456</v>
      </c>
      <c r="F40" s="6">
        <f t="shared" si="2"/>
        <v>1.0114910435716284</v>
      </c>
      <c r="G40" s="16">
        <f t="shared" si="3"/>
        <v>7.5054411226316382E-3</v>
      </c>
    </row>
    <row r="41" spans="1:7" x14ac:dyDescent="0.2">
      <c r="A41" s="3">
        <v>36</v>
      </c>
      <c r="B41" s="3">
        <v>133</v>
      </c>
      <c r="C41" s="4">
        <f t="shared" si="4"/>
        <v>137.40824562285817</v>
      </c>
      <c r="D41" s="5">
        <f t="shared" si="0"/>
        <v>136.08577193600073</v>
      </c>
      <c r="E41" s="4">
        <f t="shared" si="1"/>
        <v>2.3074931394981086</v>
      </c>
      <c r="F41" s="6">
        <f t="shared" si="2"/>
        <v>19.432629471448259</v>
      </c>
      <c r="G41" s="16">
        <f t="shared" si="3"/>
        <v>3.3144703931264473E-2</v>
      </c>
    </row>
    <row r="42" spans="1:7" x14ac:dyDescent="0.2">
      <c r="A42" s="3">
        <v>37</v>
      </c>
      <c r="B42" s="6">
        <v>137</v>
      </c>
      <c r="C42" s="4">
        <f t="shared" si="4"/>
        <v>138.39326507549885</v>
      </c>
      <c r="D42" s="5">
        <f t="shared" si="0"/>
        <v>137.97528555284919</v>
      </c>
      <c r="E42" s="4">
        <f t="shared" si="1"/>
        <v>2.1820992827032142</v>
      </c>
      <c r="F42" s="6">
        <f t="shared" si="2"/>
        <v>1.9411875706048045</v>
      </c>
      <c r="G42" s="16">
        <f t="shared" si="3"/>
        <v>1.0169818069334641E-2</v>
      </c>
    </row>
    <row r="43" spans="1:7" x14ac:dyDescent="0.2">
      <c r="A43" s="3">
        <v>38</v>
      </c>
      <c r="B43" s="6">
        <v>138</v>
      </c>
      <c r="C43" s="4">
        <f t="shared" si="4"/>
        <v>140.15738483555239</v>
      </c>
      <c r="D43" s="5">
        <f t="shared" si="0"/>
        <v>139.51016938488667</v>
      </c>
      <c r="E43" s="4">
        <f t="shared" si="1"/>
        <v>1.9879346475034936</v>
      </c>
      <c r="F43" s="6">
        <f t="shared" si="2"/>
        <v>4.6543093286714221</v>
      </c>
      <c r="G43" s="16">
        <f t="shared" si="3"/>
        <v>1.5633223446031828E-2</v>
      </c>
    </row>
    <row r="44" spans="1:7" x14ac:dyDescent="0.2">
      <c r="A44" s="3">
        <v>39</v>
      </c>
      <c r="B44" s="6">
        <v>136</v>
      </c>
      <c r="C44" s="4">
        <f t="shared" si="4"/>
        <v>141.49810403239016</v>
      </c>
      <c r="D44" s="5">
        <f t="shared" si="0"/>
        <v>139.84867282267311</v>
      </c>
      <c r="E44" s="4">
        <f t="shared" si="1"/>
        <v>1.4931052845883783</v>
      </c>
      <c r="F44" s="6">
        <f t="shared" si="2"/>
        <v>30.229147950984931</v>
      </c>
      <c r="G44" s="16">
        <f t="shared" si="3"/>
        <v>4.0427235532280587E-2</v>
      </c>
    </row>
    <row r="45" spans="1:7" x14ac:dyDescent="0.2">
      <c r="A45" s="3">
        <v>40</v>
      </c>
      <c r="B45" s="6">
        <v>135</v>
      </c>
      <c r="C45" s="4">
        <f t="shared" si="4"/>
        <v>141.34177810726149</v>
      </c>
      <c r="D45" s="5">
        <f t="shared" si="0"/>
        <v>139.43924467508305</v>
      </c>
      <c r="E45" s="4">
        <f t="shared" si="1"/>
        <v>0.92234525493484587</v>
      </c>
      <c r="F45" s="6">
        <f t="shared" si="2"/>
        <v>40.218149561741129</v>
      </c>
      <c r="G45" s="16">
        <f t="shared" si="3"/>
        <v>4.697613412786289E-2</v>
      </c>
    </row>
    <row r="46" spans="1:7" x14ac:dyDescent="0.2">
      <c r="A46" s="3">
        <v>41</v>
      </c>
      <c r="B46" s="6">
        <v>143</v>
      </c>
      <c r="C46" s="4">
        <f t="shared" si="4"/>
        <v>140.36158993001789</v>
      </c>
      <c r="D46" s="5">
        <f t="shared" si="0"/>
        <v>141.1531129510125</v>
      </c>
      <c r="E46" s="4">
        <f t="shared" si="1"/>
        <v>1.159802161233229</v>
      </c>
      <c r="F46" s="6">
        <f t="shared" si="2"/>
        <v>6.9612076973830277</v>
      </c>
      <c r="G46" s="16">
        <f t="shared" si="3"/>
        <v>1.8450420069804997E-2</v>
      </c>
    </row>
    <row r="47" spans="1:7" x14ac:dyDescent="0.2">
      <c r="A47" s="3">
        <v>42</v>
      </c>
      <c r="B47" s="6">
        <v>142</v>
      </c>
      <c r="C47" s="4">
        <f t="shared" si="4"/>
        <v>142.31291511224572</v>
      </c>
      <c r="D47" s="5">
        <f t="shared" si="0"/>
        <v>142.21904057857199</v>
      </c>
      <c r="E47" s="4">
        <f t="shared" si="1"/>
        <v>1.1316398011311071</v>
      </c>
      <c r="F47" s="6">
        <f t="shared" si="2"/>
        <v>9.7915867471750781E-2</v>
      </c>
      <c r="G47" s="16">
        <f t="shared" si="3"/>
        <v>2.2036275510261888E-3</v>
      </c>
    </row>
    <row r="48" spans="1:7" x14ac:dyDescent="0.2">
      <c r="A48" s="3">
        <v>43</v>
      </c>
      <c r="B48" s="6">
        <v>148</v>
      </c>
      <c r="C48" s="4">
        <f t="shared" si="4"/>
        <v>143.35068037970311</v>
      </c>
      <c r="D48" s="5">
        <f t="shared" si="0"/>
        <v>144.74547626579218</v>
      </c>
      <c r="E48" s="4">
        <f t="shared" si="1"/>
        <v>1.5500785669578305</v>
      </c>
      <c r="F48" s="6">
        <f t="shared" si="2"/>
        <v>21.616172931677646</v>
      </c>
      <c r="G48" s="16">
        <f t="shared" si="3"/>
        <v>3.1414321758762791E-2</v>
      </c>
    </row>
    <row r="49" spans="1:7" x14ac:dyDescent="0.2">
      <c r="A49" s="3">
        <v>44</v>
      </c>
      <c r="B49" s="6">
        <v>150</v>
      </c>
      <c r="C49" s="4">
        <f t="shared" si="4"/>
        <v>146.29555483275001</v>
      </c>
      <c r="D49" s="5">
        <f t="shared" si="0"/>
        <v>147.40688838292499</v>
      </c>
      <c r="E49" s="4">
        <f t="shared" si="1"/>
        <v>1.8834786320103247</v>
      </c>
      <c r="F49" s="6">
        <f t="shared" si="2"/>
        <v>13.722913997161777</v>
      </c>
      <c r="G49" s="16">
        <f t="shared" si="3"/>
        <v>2.4696301114999906E-2</v>
      </c>
    </row>
    <row r="50" spans="1:7" x14ac:dyDescent="0.2">
      <c r="A50" s="3">
        <v>45</v>
      </c>
      <c r="B50" s="6">
        <v>152</v>
      </c>
      <c r="C50" s="4">
        <f t="shared" si="4"/>
        <v>149.29036701493533</v>
      </c>
      <c r="D50" s="5">
        <f t="shared" si="0"/>
        <v>150.10325691045472</v>
      </c>
      <c r="E50" s="4">
        <f t="shared" si="1"/>
        <v>2.1273456006661458</v>
      </c>
      <c r="F50" s="6">
        <f t="shared" si="2"/>
        <v>7.3421109137504876</v>
      </c>
      <c r="G50" s="16">
        <f t="shared" si="3"/>
        <v>1.7826532796478108E-2</v>
      </c>
    </row>
    <row r="51" spans="1:7" x14ac:dyDescent="0.2">
      <c r="A51" s="3">
        <v>46</v>
      </c>
      <c r="B51" s="3">
        <v>157</v>
      </c>
      <c r="C51" s="4">
        <f t="shared" si="4"/>
        <v>152.23060251112085</v>
      </c>
      <c r="D51" s="5">
        <f t="shared" si="0"/>
        <v>153.66142175778458</v>
      </c>
      <c r="E51" s="4">
        <f t="shared" si="1"/>
        <v>2.5565913746652607</v>
      </c>
      <c r="F51" s="6">
        <f t="shared" si="2"/>
        <v>22.747152406926745</v>
      </c>
      <c r="G51" s="16">
        <f t="shared" si="3"/>
        <v>3.037832795464427E-2</v>
      </c>
    </row>
    <row r="52" spans="1:7" x14ac:dyDescent="0.2">
      <c r="A52" s="3">
        <v>47</v>
      </c>
      <c r="B52" s="3">
        <v>154</v>
      </c>
      <c r="C52" s="4">
        <f t="shared" si="4"/>
        <v>156.21801313244984</v>
      </c>
      <c r="D52" s="5">
        <f t="shared" si="0"/>
        <v>155.55260919271487</v>
      </c>
      <c r="E52" s="4">
        <f t="shared" si="1"/>
        <v>2.3569701927447686</v>
      </c>
      <c r="F52" s="6">
        <f t="shared" si="2"/>
        <v>4.9195822557199538</v>
      </c>
      <c r="G52" s="16">
        <f t="shared" si="3"/>
        <v>1.4402682678245717E-2</v>
      </c>
    </row>
    <row r="53" spans="1:7" ht="16" thickBot="1" x14ac:dyDescent="0.25">
      <c r="A53" s="3">
        <v>48</v>
      </c>
      <c r="B53" s="3">
        <v>111</v>
      </c>
      <c r="C53" s="8">
        <f t="shared" si="4"/>
        <v>157.90957938545964</v>
      </c>
      <c r="D53" s="5">
        <f t="shared" si="0"/>
        <v>143.83670556982173</v>
      </c>
      <c r="E53" s="7">
        <f>$E$2*(D53-D52)+(1-$E$2)*E52</f>
        <v>-1.864891951946603</v>
      </c>
      <c r="F53" s="6">
        <f t="shared" si="2"/>
        <v>2200.5086381207398</v>
      </c>
      <c r="G53" s="16">
        <f t="shared" si="3"/>
        <v>0.42260882329242916</v>
      </c>
    </row>
    <row r="54" spans="1:7" x14ac:dyDescent="0.2">
      <c r="B54" s="9" t="s">
        <v>12</v>
      </c>
      <c r="C54" s="10" t="s">
        <v>11</v>
      </c>
      <c r="F54" s="6"/>
      <c r="G54" s="16"/>
    </row>
    <row r="55" spans="1:7" x14ac:dyDescent="0.2">
      <c r="B55" s="11">
        <v>1</v>
      </c>
      <c r="C55" s="12">
        <f>$D$53+$E$53*B55</f>
        <v>141.97181361787514</v>
      </c>
      <c r="F55" s="6"/>
      <c r="G55" s="16"/>
    </row>
    <row r="56" spans="1:7" x14ac:dyDescent="0.2">
      <c r="B56" s="11">
        <v>2</v>
      </c>
      <c r="C56" s="12">
        <f>$D$53+$E$53*B56</f>
        <v>140.10692166592852</v>
      </c>
      <c r="F56" s="6"/>
      <c r="G56" s="16"/>
    </row>
    <row r="57" spans="1:7" x14ac:dyDescent="0.2">
      <c r="B57" s="11">
        <v>3</v>
      </c>
      <c r="C57" s="12">
        <f t="shared" ref="C57:C60" si="11">$D$53+$E$53*B57</f>
        <v>138.24202971398194</v>
      </c>
      <c r="F57" s="6"/>
      <c r="G57" s="16"/>
    </row>
    <row r="58" spans="1:7" x14ac:dyDescent="0.2">
      <c r="B58" s="11">
        <v>4</v>
      </c>
      <c r="C58" s="12">
        <f t="shared" si="11"/>
        <v>136.37713776203532</v>
      </c>
      <c r="F58" s="6"/>
      <c r="G58" s="16"/>
    </row>
    <row r="59" spans="1:7" x14ac:dyDescent="0.2">
      <c r="B59" s="11">
        <v>5</v>
      </c>
      <c r="C59" s="12">
        <f t="shared" si="11"/>
        <v>134.51224581008873</v>
      </c>
      <c r="F59" s="6"/>
      <c r="G59" s="16"/>
    </row>
    <row r="60" spans="1:7" ht="16" thickBot="1" x14ac:dyDescent="0.25">
      <c r="B60" s="13">
        <v>6</v>
      </c>
      <c r="C60" s="14">
        <f t="shared" si="11"/>
        <v>132.64735385814211</v>
      </c>
      <c r="F60" s="6"/>
      <c r="G60" s="16"/>
    </row>
  </sheetData>
  <mergeCells count="2">
    <mergeCell ref="D3:E3"/>
    <mergeCell ref="H6:M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2013-03-28T16:53:16Z</dcterms:created>
  <dcterms:modified xsi:type="dcterms:W3CDTF">2019-01-21T05:07:05Z</dcterms:modified>
</cp:coreProperties>
</file>