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hidePivotFieldList="1" defaultThemeVersion="166925"/>
  <mc:AlternateContent xmlns:mc="http://schemas.openxmlformats.org/markup-compatibility/2006">
    <mc:Choice Requires="x15">
      <x15ac:absPath xmlns:x15ac="http://schemas.microsoft.com/office/spreadsheetml/2010/11/ac" url="C:\Users\AKSHAY AKHADE\Desktop\PROJECT FILES\EXCEL\"/>
    </mc:Choice>
  </mc:AlternateContent>
  <xr:revisionPtr revIDLastSave="0" documentId="13_ncr:1_{AE4335D0-7FFB-482E-B5A3-6AEB958EBC8D}" xr6:coauthVersionLast="47" xr6:coauthVersionMax="47" xr10:uidLastSave="{00000000-0000-0000-0000-000000000000}"/>
  <bookViews>
    <workbookView xWindow="-120" yWindow="-120" windowWidth="20730" windowHeight="11160" xr2:uid="{4E42AE41-F426-43A2-90D6-099E73FD436C}"/>
  </bookViews>
  <sheets>
    <sheet name="DATA" sheetId="1" r:id="rId1"/>
    <sheet name="Q1" sheetId="2" r:id="rId2"/>
    <sheet name="Q2" sheetId="3" r:id="rId3"/>
    <sheet name="Q3" sheetId="4" r:id="rId4"/>
    <sheet name="Q4" sheetId="5" r:id="rId5"/>
    <sheet name="Q5" sheetId="6" r:id="rId6"/>
    <sheet name="Q6" sheetId="7" r:id="rId7"/>
    <sheet name="Q7" sheetId="8" r:id="rId8"/>
    <sheet name="Q8" sheetId="11" r:id="rId9"/>
  </sheets>
  <definedNames>
    <definedName name="_xlnm._FilterDatabase" localSheetId="2" hidden="1">'Q2'!$A$3:$E$303</definedName>
    <definedName name="_xlnm._FilterDatabase" localSheetId="3" hidden="1">'Q3'!$A$4:$D$10</definedName>
    <definedName name="_xlchart.v1.0" hidden="1">'Q6'!$Q$2:$Q$302</definedName>
    <definedName name="_xlchart.v1.1" hidden="1">'Q6'!$S$1</definedName>
    <definedName name="_xlchart.v1.2" hidden="1">'Q6'!$S$2:$S$302</definedName>
    <definedName name="_xlcn.WorksheetConnection_EXCEL_DATA_ANALYSIS.xlsxDATA1" hidden="1">DATA[]</definedName>
    <definedName name="Slicer_Sales_Person">#N/A</definedName>
  </definedNames>
  <calcPr calcId="191029"/>
  <pivotCaches>
    <pivotCache cacheId="0" r:id="rId10"/>
    <pivotCache cacheId="1" r:id="rId11"/>
  </pivotCaches>
  <extLst>
    <ext xmlns:x14="http://schemas.microsoft.com/office/spreadsheetml/2009/9/main" uri="{BBE1A952-AA13-448e-AADC-164F8A28A991}">
      <x14:slicerCaches>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ATA" name="DATA" connection="WorksheetConnection_EXCEL_DATA_ANALYSIS.xlsx!DATA"/>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1" i="11" l="1"/>
  <c r="B11" i="11"/>
  <c r="H10" i="11" l="1"/>
  <c r="I10" i="11" s="1"/>
  <c r="H11" i="11"/>
  <c r="I11" i="11" s="1"/>
  <c r="H12" i="11"/>
  <c r="I12" i="11" s="1"/>
  <c r="H13" i="11"/>
  <c r="I13" i="11" s="1"/>
  <c r="H14" i="11"/>
  <c r="I14" i="11" s="1"/>
  <c r="H15" i="11"/>
  <c r="I15" i="11" s="1"/>
  <c r="H16" i="11"/>
  <c r="I16" i="11" s="1"/>
  <c r="H17" i="11"/>
  <c r="I17" i="11" s="1"/>
  <c r="H18" i="11"/>
  <c r="I18" i="11" s="1"/>
  <c r="H19" i="11"/>
  <c r="I19" i="11" s="1"/>
  <c r="G10" i="11"/>
  <c r="G11" i="11"/>
  <c r="G12" i="11"/>
  <c r="G13" i="11"/>
  <c r="G14" i="11"/>
  <c r="G15" i="11"/>
  <c r="G16" i="11"/>
  <c r="G17" i="11"/>
  <c r="G18" i="11"/>
  <c r="G19" i="11"/>
  <c r="C10" i="11"/>
  <c r="B10" i="11"/>
  <c r="B5" i="11"/>
  <c r="C5" i="4"/>
  <c r="C6" i="4"/>
  <c r="C7" i="4"/>
  <c r="C8" i="4"/>
  <c r="C9" i="4"/>
  <c r="C10" i="4"/>
  <c r="B14" i="2"/>
  <c r="C11" i="2"/>
  <c r="B11" i="2"/>
  <c r="B10" i="2"/>
  <c r="C10" i="2"/>
  <c r="C8" i="2"/>
  <c r="B8" i="2"/>
  <c r="C7" i="2"/>
  <c r="B7" i="2"/>
  <c r="B6" i="2"/>
  <c r="C6" i="2"/>
  <c r="C5" i="2"/>
  <c r="B5" i="2"/>
  <c r="B9" i="2" l="1"/>
  <c r="C9"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F249744-3A80-43D9-A1FC-FC247B735CE8}"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5AB22949-EB4E-47F3-A4E8-7EE787CCEA75}" name="WorksheetConnection_EXCEL_DATA_ANALYSIS.xlsx!DATA" type="102" refreshedVersion="8" minRefreshableVersion="5">
    <extLst>
      <ext xmlns:x15="http://schemas.microsoft.com/office/spreadsheetml/2010/11/main" uri="{DE250136-89BD-433C-8126-D09CA5730AF9}">
        <x15:connection id="DATA" autoDelete="1">
          <x15:rangePr sourceName="_xlcn.WorksheetConnection_EXCEL_DATA_ANALYSIS.xlsxDATA1"/>
        </x15:connection>
      </ext>
    </extLst>
  </connection>
</connections>
</file>

<file path=xl/sharedStrings.xml><?xml version="1.0" encoding="utf-8"?>
<sst xmlns="http://schemas.openxmlformats.org/spreadsheetml/2006/main" count="2812" uniqueCount="84">
  <si>
    <t>Sales Person</t>
  </si>
  <si>
    <t>Geography</t>
  </si>
  <si>
    <t>Product</t>
  </si>
  <si>
    <t>Amount</t>
  </si>
  <si>
    <t>Units</t>
  </si>
  <si>
    <t>Ram Mahesh</t>
  </si>
  <si>
    <t>New Zealand</t>
  </si>
  <si>
    <t>70% Dark Bites</t>
  </si>
  <si>
    <t>Brien Boise</t>
  </si>
  <si>
    <t>USA</t>
  </si>
  <si>
    <t>Choco Coated Almonds</t>
  </si>
  <si>
    <t>Husein Augar</t>
  </si>
  <si>
    <t>Almond Choco</t>
  </si>
  <si>
    <t>Carla Molina</t>
  </si>
  <si>
    <t>Canada</t>
  </si>
  <si>
    <t>Drinking Coco</t>
  </si>
  <si>
    <t>Curtice Advani</t>
  </si>
  <si>
    <t>UK</t>
  </si>
  <si>
    <t>White Choc</t>
  </si>
  <si>
    <t>Peanut Butter Cubes</t>
  </si>
  <si>
    <t>Australia</t>
  </si>
  <si>
    <t>Smooth Sliky Salty</t>
  </si>
  <si>
    <t>After Nines</t>
  </si>
  <si>
    <t>Ches Bonnell</t>
  </si>
  <si>
    <t>50% Dark Bites</t>
  </si>
  <si>
    <t>Gigi Bohling</t>
  </si>
  <si>
    <t>Barr Faughny</t>
  </si>
  <si>
    <t>Gunar Cockshoot</t>
  </si>
  <si>
    <t>Eclairs</t>
  </si>
  <si>
    <t>Mint Chip Choco</t>
  </si>
  <si>
    <t>India</t>
  </si>
  <si>
    <t>Milk Bars</t>
  </si>
  <si>
    <t>Manuka Honey Choco</t>
  </si>
  <si>
    <t>Orange Choco</t>
  </si>
  <si>
    <t>Fruit &amp; Nut Bars</t>
  </si>
  <si>
    <t>Oby Sorrel</t>
  </si>
  <si>
    <t>99% Dark &amp; Pure</t>
  </si>
  <si>
    <t>Raspberry Choco</t>
  </si>
  <si>
    <t>85% Dark Bars</t>
  </si>
  <si>
    <t>Organic Choco Syrup</t>
  </si>
  <si>
    <t>Caramel Stuffed Bars</t>
  </si>
  <si>
    <t>Spicy Special Slims</t>
  </si>
  <si>
    <t>Baker's Choco Chips</t>
  </si>
  <si>
    <t>AMOUNT</t>
  </si>
  <si>
    <t>UNIT</t>
  </si>
  <si>
    <t>AVERAGE</t>
  </si>
  <si>
    <t>MEDIAN</t>
  </si>
  <si>
    <t>MAX</t>
  </si>
  <si>
    <t>MINIMUM</t>
  </si>
  <si>
    <t>RANGE</t>
  </si>
  <si>
    <t>FIRST QUARTIELS</t>
  </si>
  <si>
    <t>FOURTH QUARTILES</t>
  </si>
  <si>
    <t xml:space="preserve">COUNT DISTINCT PRODUCT </t>
  </si>
  <si>
    <t>PERFORM SOME OF THE QUICK STATISTICS  USING  EXCEL</t>
  </si>
  <si>
    <t>Exploratory Data Analysis (EDA) with CF</t>
  </si>
  <si>
    <t>SALES BY COUNTRY (FORMULA)</t>
  </si>
  <si>
    <t>COUNTRY</t>
  </si>
  <si>
    <t xml:space="preserve">  UNITS</t>
  </si>
  <si>
    <t xml:space="preserve">     AMOUNT</t>
  </si>
  <si>
    <t>SALES BY COUNTRY (PIVOT TABLES)</t>
  </si>
  <si>
    <t xml:space="preserve"> Units</t>
  </si>
  <si>
    <t>AmountS</t>
  </si>
  <si>
    <t xml:space="preserve"> </t>
  </si>
  <si>
    <t>Grand Total</t>
  </si>
  <si>
    <t>Sum of Amount</t>
  </si>
  <si>
    <t>AMOUNT PER UNIT</t>
  </si>
  <si>
    <t>PRODUCT</t>
  </si>
  <si>
    <t>TOP 5 PRODUCT WITH HIGHEST AMOUNT/UNITS</t>
  </si>
  <si>
    <t>DETECTION OF ANOMALIES</t>
  </si>
  <si>
    <t>BEST SALES PERSON BY COUNTRY</t>
  </si>
  <si>
    <t>TOP SELLING PERSON BY COUNTRY</t>
  </si>
  <si>
    <t>LOW SALES SELLING PERSON BY COUNTRY</t>
  </si>
  <si>
    <t>LOW SELLS  SELLING PERSON BY COUNTRY</t>
  </si>
  <si>
    <t>Column1</t>
  </si>
  <si>
    <t>DYNAMIC COUNTRY LEVEL SALES REPORTS</t>
  </si>
  <si>
    <t>QUICK REPORTS</t>
  </si>
  <si>
    <t>NO OF TRANSACTIONS</t>
  </si>
  <si>
    <t>TOTAL</t>
  </si>
  <si>
    <t>SALES</t>
  </si>
  <si>
    <t>QUANTITY</t>
  </si>
  <si>
    <t>SALES PERSON WISE</t>
  </si>
  <si>
    <t>SALES PERSON</t>
  </si>
  <si>
    <t>UNITS</t>
  </si>
  <si>
    <t xml:space="preserve">SELECT COUNTRY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</si>
</sst>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quot;#,##0_);[Red]\(&quot;$&quot;#,##0\)"/>
    <numFmt numFmtId="165" formatCode="[$$-409]#,##0"/>
    <numFmt numFmtId="166" formatCode="\$#,##0;\-\$#,##0;\$#,##0"/>
    <numFmt numFmtId="167" formatCode="[$$-1009]#,##0"/>
  </numFmts>
  <fonts count="11" x14ac:knownFonts="1">
    <font>
      <sz val="11"/>
      <color theme="1"/>
      <name val="Calibri"/>
      <family val="2"/>
    </font>
    <font>
      <b/>
      <sz val="11"/>
      <color theme="1"/>
      <name val="Calibri"/>
      <family val="2"/>
    </font>
    <font>
      <b/>
      <sz val="11"/>
      <color theme="1"/>
      <name val="Calibri"/>
      <family val="2"/>
      <scheme val="minor"/>
    </font>
    <font>
      <b/>
      <sz val="14"/>
      <color theme="1"/>
      <name val="Calibri"/>
      <family val="2"/>
    </font>
    <font>
      <b/>
      <sz val="18"/>
      <color theme="1"/>
      <name val="Calibri"/>
      <family val="2"/>
    </font>
    <font>
      <b/>
      <sz val="16"/>
      <color theme="1"/>
      <name val="Calibri"/>
      <family val="2"/>
    </font>
    <font>
      <b/>
      <sz val="20"/>
      <color theme="1"/>
      <name val="Calibri"/>
      <family val="2"/>
    </font>
    <font>
      <b/>
      <sz val="22"/>
      <color theme="1"/>
      <name val="Calibri"/>
      <family val="2"/>
    </font>
    <font>
      <b/>
      <sz val="11"/>
      <color theme="0"/>
      <name val="Calibri"/>
      <family val="2"/>
    </font>
    <font>
      <b/>
      <u/>
      <sz val="16"/>
      <color theme="4" tint="-0.499984740745262"/>
      <name val="Calibri"/>
      <family val="2"/>
    </font>
    <font>
      <sz val="8"/>
      <name val="Calibri"/>
      <family val="2"/>
    </font>
  </fonts>
  <fills count="7">
    <fill>
      <patternFill patternType="none"/>
    </fill>
    <fill>
      <patternFill patternType="gray125"/>
    </fill>
    <fill>
      <patternFill patternType="solid">
        <fgColor theme="4" tint="0.79998168889431442"/>
        <bgColor indexed="64"/>
      </patternFill>
    </fill>
    <fill>
      <patternFill patternType="solid">
        <fgColor theme="4"/>
        <bgColor theme="4"/>
      </patternFill>
    </fill>
    <fill>
      <patternFill patternType="solid">
        <fgColor theme="4" tint="0.79998168889431442"/>
        <bgColor theme="4" tint="0.79998168889431442"/>
      </patternFill>
    </fill>
    <fill>
      <patternFill patternType="solid">
        <fgColor theme="3" tint="0.79998168889431442"/>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top style="thin">
        <color indexed="64"/>
      </top>
      <bottom style="thin">
        <color indexed="64"/>
      </bottom>
      <diagonal/>
    </border>
    <border>
      <left style="thin">
        <color theme="4"/>
      </left>
      <right/>
      <top style="thin">
        <color theme="4"/>
      </top>
      <bottom/>
      <diagonal/>
    </border>
    <border>
      <left/>
      <right/>
      <top style="thin">
        <color theme="4"/>
      </top>
      <bottom/>
      <diagonal/>
    </border>
    <border>
      <left/>
      <right style="thin">
        <color theme="4"/>
      </right>
      <top style="thin">
        <color theme="4"/>
      </top>
      <bottom/>
      <diagonal/>
    </border>
    <border>
      <left style="thin">
        <color theme="4"/>
      </left>
      <right/>
      <top style="thin">
        <color theme="4"/>
      </top>
      <bottom style="thin">
        <color theme="4"/>
      </bottom>
      <diagonal/>
    </border>
    <border>
      <left/>
      <right/>
      <top style="thin">
        <color theme="4"/>
      </top>
      <bottom style="thin">
        <color theme="4"/>
      </bottom>
      <diagonal/>
    </border>
    <border>
      <left/>
      <right style="thin">
        <color theme="4"/>
      </right>
      <top style="thin">
        <color theme="4"/>
      </top>
      <bottom style="thin">
        <color theme="4"/>
      </bottom>
      <diagonal/>
    </border>
  </borders>
  <cellStyleXfs count="1">
    <xf numFmtId="0" fontId="0" fillId="0" borderId="0"/>
  </cellStyleXfs>
  <cellXfs count="56">
    <xf numFmtId="0" fontId="0" fillId="0" borderId="0" xfId="0"/>
    <xf numFmtId="0" fontId="2" fillId="0" borderId="0" xfId="0" applyFont="1"/>
    <xf numFmtId="0" fontId="2" fillId="0" borderId="0" xfId="0" applyFont="1" applyAlignment="1">
      <alignment horizontal="right"/>
    </xf>
    <xf numFmtId="164" fontId="0" fillId="0" borderId="0" xfId="0" applyNumberFormat="1"/>
    <xf numFmtId="3" fontId="0" fillId="0" borderId="0" xfId="0" applyNumberFormat="1"/>
    <xf numFmtId="0" fontId="0" fillId="0" borderId="1" xfId="0" applyBorder="1"/>
    <xf numFmtId="165" fontId="0" fillId="0" borderId="1" xfId="0" applyNumberFormat="1" applyBorder="1"/>
    <xf numFmtId="0" fontId="0" fillId="0" borderId="2" xfId="0" applyBorder="1"/>
    <xf numFmtId="0" fontId="0" fillId="0" borderId="0" xfId="0" applyAlignment="1"/>
    <xf numFmtId="0" fontId="3" fillId="2" borderId="3" xfId="0" applyFont="1" applyFill="1" applyBorder="1"/>
    <xf numFmtId="165" fontId="3" fillId="2" borderId="3" xfId="0" applyNumberFormat="1" applyFont="1" applyFill="1" applyBorder="1" applyAlignment="1"/>
    <xf numFmtId="0" fontId="0" fillId="0" borderId="3" xfId="0" applyBorder="1"/>
    <xf numFmtId="165" fontId="0" fillId="0" borderId="3" xfId="0" applyNumberFormat="1" applyBorder="1" applyAlignment="1"/>
    <xf numFmtId="3" fontId="0" fillId="0" borderId="3" xfId="0" applyNumberFormat="1" applyBorder="1" applyAlignment="1"/>
    <xf numFmtId="165" fontId="0" fillId="0" borderId="0" xfId="0" applyNumberFormat="1"/>
    <xf numFmtId="165" fontId="0" fillId="0" borderId="3" xfId="0" applyNumberFormat="1" applyFont="1" applyBorder="1" applyAlignment="1"/>
    <xf numFmtId="0" fontId="4" fillId="0" borderId="0" xfId="0" applyFont="1" applyAlignment="1"/>
    <xf numFmtId="0" fontId="0" fillId="0" borderId="0" xfId="0" pivotButton="1"/>
    <xf numFmtId="0" fontId="0" fillId="0" borderId="0" xfId="0" applyAlignment="1">
      <alignment horizontal="left"/>
    </xf>
    <xf numFmtId="0" fontId="0" fillId="0" borderId="0" xfId="0" applyNumberFormat="1"/>
    <xf numFmtId="0" fontId="0" fillId="0" borderId="4" xfId="0" applyFont="1" applyBorder="1"/>
    <xf numFmtId="0" fontId="0" fillId="0" borderId="5" xfId="0" applyFont="1" applyBorder="1"/>
    <xf numFmtId="166" fontId="0" fillId="0" borderId="0" xfId="0" applyNumberFormat="1"/>
    <xf numFmtId="0" fontId="0" fillId="0" borderId="0" xfId="0"/>
    <xf numFmtId="0" fontId="0" fillId="0" borderId="7" xfId="0" applyFont="1" applyBorder="1"/>
    <xf numFmtId="0" fontId="0" fillId="0" borderId="8" xfId="0" applyFont="1" applyBorder="1"/>
    <xf numFmtId="164" fontId="0" fillId="0" borderId="5" xfId="0" applyNumberFormat="1" applyFont="1" applyBorder="1"/>
    <xf numFmtId="3" fontId="0" fillId="0" borderId="6" xfId="0" applyNumberFormat="1" applyFont="1" applyBorder="1"/>
    <xf numFmtId="164" fontId="0" fillId="0" borderId="8" xfId="0" applyNumberFormat="1" applyFont="1" applyBorder="1"/>
    <xf numFmtId="3" fontId="0" fillId="0" borderId="9" xfId="0" applyNumberFormat="1" applyFont="1" applyBorder="1"/>
    <xf numFmtId="0" fontId="0" fillId="0" borderId="0" xfId="0" applyAlignment="1">
      <alignment horizontal="left" indent="1"/>
    </xf>
    <xf numFmtId="0" fontId="0" fillId="0" borderId="0" xfId="0"/>
    <xf numFmtId="0" fontId="0" fillId="5" borderId="0" xfId="0" applyFill="1"/>
    <xf numFmtId="0" fontId="9" fillId="5" borderId="1" xfId="0" applyFont="1" applyFill="1" applyBorder="1"/>
    <xf numFmtId="0" fontId="8" fillId="3" borderId="0" xfId="0" applyFont="1" applyFill="1" applyBorder="1"/>
    <xf numFmtId="0" fontId="0" fillId="4" borderId="0" xfId="0" applyFont="1" applyFill="1" applyBorder="1"/>
    <xf numFmtId="167" fontId="0" fillId="4" borderId="0" xfId="0" applyNumberFormat="1" applyFont="1" applyFill="1" applyBorder="1"/>
    <xf numFmtId="0" fontId="0" fillId="0" borderId="0" xfId="0" applyFont="1" applyBorder="1"/>
    <xf numFmtId="167" fontId="0" fillId="0" borderId="0" xfId="0" applyNumberFormat="1" applyFont="1" applyBorder="1"/>
    <xf numFmtId="1" fontId="0" fillId="0" borderId="0" xfId="0" applyNumberFormat="1" applyFont="1" applyBorder="1"/>
    <xf numFmtId="0" fontId="0" fillId="4" borderId="0" xfId="0" applyFont="1" applyFill="1" applyBorder="1" applyAlignment="1">
      <alignment horizontal="center"/>
    </xf>
    <xf numFmtId="0" fontId="0" fillId="0" borderId="0" xfId="0" applyFont="1" applyBorder="1" applyAlignment="1">
      <alignment horizontal="center"/>
    </xf>
    <xf numFmtId="0" fontId="4" fillId="0" borderId="0" xfId="0" applyFont="1"/>
    <xf numFmtId="0" fontId="0" fillId="6" borderId="0" xfId="0" applyFill="1"/>
    <xf numFmtId="0" fontId="1" fillId="0" borderId="0" xfId="0" applyFont="1"/>
    <xf numFmtId="0" fontId="0" fillId="0" borderId="0" xfId="0"/>
    <xf numFmtId="0" fontId="1" fillId="0" borderId="0" xfId="0" applyFont="1" applyAlignment="1">
      <alignment horizontal="center"/>
    </xf>
    <xf numFmtId="0" fontId="0" fillId="0" borderId="0" xfId="0" applyAlignment="1">
      <alignment horizontal="center"/>
    </xf>
    <xf numFmtId="0" fontId="3" fillId="0" borderId="0" xfId="0" applyFont="1" applyAlignment="1">
      <alignment horizontal="center"/>
    </xf>
    <xf numFmtId="165" fontId="3" fillId="2" borderId="3" xfId="0" applyNumberFormat="1" applyFont="1" applyFill="1" applyBorder="1" applyAlignment="1">
      <alignment horizontal="center"/>
    </xf>
    <xf numFmtId="0" fontId="4" fillId="0" borderId="0" xfId="0" applyFont="1" applyAlignment="1">
      <alignment horizontal="center"/>
    </xf>
    <xf numFmtId="0" fontId="6" fillId="0" borderId="0" xfId="0" applyFont="1" applyAlignment="1">
      <alignment horizontal="center"/>
    </xf>
    <xf numFmtId="0" fontId="5" fillId="0" borderId="0" xfId="0" applyFont="1" applyAlignment="1">
      <alignment horizontal="center"/>
    </xf>
    <xf numFmtId="0" fontId="7" fillId="0" borderId="0" xfId="0" applyFont="1" applyAlignment="1">
      <alignment horizontal="center"/>
    </xf>
    <xf numFmtId="0" fontId="5" fillId="0" borderId="2" xfId="0" applyFont="1" applyBorder="1" applyAlignment="1">
      <alignment horizontal="center"/>
    </xf>
    <xf numFmtId="0" fontId="9" fillId="5" borderId="1" xfId="0" applyFont="1" applyFill="1" applyBorder="1" applyAlignment="1">
      <alignment horizontal="center"/>
    </xf>
  </cellXfs>
  <cellStyles count="1">
    <cellStyle name="Normal" xfId="0" builtinId="0"/>
  </cellStyles>
  <dxfs count="5">
    <dxf>
      <numFmt numFmtId="3" formatCode="#,##0"/>
    </dxf>
    <dxf>
      <numFmt numFmtId="165" formatCode="[$$-409]#,##0"/>
    </dxf>
    <dxf>
      <numFmt numFmtId="3" formatCode="#,##0"/>
    </dxf>
    <dxf>
      <numFmt numFmtId="164" formatCode="&quot;$&quot;#,##0_);[Red]\(&quot;$&quot;#,##0\)"/>
    </dxf>
    <dxf>
      <font>
        <b/>
        <i val="0"/>
        <strike val="0"/>
        <condense val="0"/>
        <extend val="0"/>
        <outline val="0"/>
        <shadow val="0"/>
        <u val="none"/>
        <vertAlign val="baseline"/>
        <sz val="11"/>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powerPivotData" Target="model/item.data"/><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'Q6'!$Q$1:$Q$1</c:f>
              <c:strCache>
                <c:ptCount val="1"/>
              </c:strCache>
            </c:strRef>
          </c:tx>
          <c:spPr>
            <a:ln w="19050" cap="rnd">
              <a:noFill/>
              <a:round/>
            </a:ln>
            <a:effectLst/>
          </c:spPr>
          <c:marker>
            <c:symbol val="circle"/>
            <c:size val="5"/>
            <c:spPr>
              <a:solidFill>
                <a:schemeClr val="accent1"/>
              </a:solidFill>
              <a:ln w="9525">
                <a:solidFill>
                  <a:schemeClr val="accent1"/>
                </a:solidFill>
              </a:ln>
              <a:effectLst/>
            </c:spPr>
          </c:marker>
          <c:xVal>
            <c:numRef>
              <c:f>'Q6'!$S$2:$S$301</c:f>
              <c:numCache>
                <c:formatCode>"$"#,##0_);[Red]\("$"#,##0\)</c:formatCode>
                <c:ptCount val="300"/>
                <c:pt idx="0">
                  <c:v>1624</c:v>
                </c:pt>
                <c:pt idx="1">
                  <c:v>6706</c:v>
                </c:pt>
                <c:pt idx="2">
                  <c:v>959</c:v>
                </c:pt>
                <c:pt idx="3">
                  <c:v>9632</c:v>
                </c:pt>
                <c:pt idx="4">
                  <c:v>2100</c:v>
                </c:pt>
                <c:pt idx="5">
                  <c:v>8869</c:v>
                </c:pt>
                <c:pt idx="6">
                  <c:v>2681</c:v>
                </c:pt>
                <c:pt idx="7">
                  <c:v>5012</c:v>
                </c:pt>
                <c:pt idx="8">
                  <c:v>1281</c:v>
                </c:pt>
                <c:pt idx="9">
                  <c:v>4991</c:v>
                </c:pt>
                <c:pt idx="10">
                  <c:v>1785</c:v>
                </c:pt>
                <c:pt idx="11">
                  <c:v>3983</c:v>
                </c:pt>
                <c:pt idx="12">
                  <c:v>2646</c:v>
                </c:pt>
                <c:pt idx="13">
                  <c:v>252</c:v>
                </c:pt>
                <c:pt idx="14">
                  <c:v>2464</c:v>
                </c:pt>
                <c:pt idx="15">
                  <c:v>2114</c:v>
                </c:pt>
                <c:pt idx="16">
                  <c:v>7693</c:v>
                </c:pt>
                <c:pt idx="17">
                  <c:v>15610</c:v>
                </c:pt>
                <c:pt idx="18">
                  <c:v>336</c:v>
                </c:pt>
                <c:pt idx="19">
                  <c:v>9443</c:v>
                </c:pt>
                <c:pt idx="20">
                  <c:v>8155</c:v>
                </c:pt>
                <c:pt idx="21">
                  <c:v>1701</c:v>
                </c:pt>
                <c:pt idx="22">
                  <c:v>2205</c:v>
                </c:pt>
                <c:pt idx="23">
                  <c:v>1771</c:v>
                </c:pt>
                <c:pt idx="24">
                  <c:v>2114</c:v>
                </c:pt>
                <c:pt idx="25">
                  <c:v>10311</c:v>
                </c:pt>
                <c:pt idx="26">
                  <c:v>21</c:v>
                </c:pt>
                <c:pt idx="27">
                  <c:v>1974</c:v>
                </c:pt>
                <c:pt idx="28">
                  <c:v>6314</c:v>
                </c:pt>
                <c:pt idx="29">
                  <c:v>4683</c:v>
                </c:pt>
                <c:pt idx="30">
                  <c:v>6398</c:v>
                </c:pt>
                <c:pt idx="31">
                  <c:v>553</c:v>
                </c:pt>
                <c:pt idx="32">
                  <c:v>7021</c:v>
                </c:pt>
                <c:pt idx="33">
                  <c:v>5817</c:v>
                </c:pt>
                <c:pt idx="34">
                  <c:v>3976</c:v>
                </c:pt>
                <c:pt idx="35">
                  <c:v>1134</c:v>
                </c:pt>
                <c:pt idx="36">
                  <c:v>6027</c:v>
                </c:pt>
                <c:pt idx="37">
                  <c:v>1904</c:v>
                </c:pt>
                <c:pt idx="38">
                  <c:v>3262</c:v>
                </c:pt>
                <c:pt idx="39">
                  <c:v>2289</c:v>
                </c:pt>
                <c:pt idx="40">
                  <c:v>6986</c:v>
                </c:pt>
                <c:pt idx="41">
                  <c:v>4417</c:v>
                </c:pt>
                <c:pt idx="42">
                  <c:v>1442</c:v>
                </c:pt>
                <c:pt idx="43">
                  <c:v>2415</c:v>
                </c:pt>
                <c:pt idx="44">
                  <c:v>238</c:v>
                </c:pt>
                <c:pt idx="45">
                  <c:v>4949</c:v>
                </c:pt>
                <c:pt idx="46">
                  <c:v>5075</c:v>
                </c:pt>
                <c:pt idx="47">
                  <c:v>9198</c:v>
                </c:pt>
                <c:pt idx="48">
                  <c:v>3339</c:v>
                </c:pt>
                <c:pt idx="49">
                  <c:v>5019</c:v>
                </c:pt>
                <c:pt idx="50">
                  <c:v>16184</c:v>
                </c:pt>
                <c:pt idx="51">
                  <c:v>497</c:v>
                </c:pt>
                <c:pt idx="52">
                  <c:v>8211</c:v>
                </c:pt>
                <c:pt idx="53">
                  <c:v>6580</c:v>
                </c:pt>
                <c:pt idx="54">
                  <c:v>4760</c:v>
                </c:pt>
                <c:pt idx="55">
                  <c:v>5439</c:v>
                </c:pt>
                <c:pt idx="56">
                  <c:v>1463</c:v>
                </c:pt>
                <c:pt idx="57">
                  <c:v>7777</c:v>
                </c:pt>
                <c:pt idx="58">
                  <c:v>1085</c:v>
                </c:pt>
                <c:pt idx="59">
                  <c:v>182</c:v>
                </c:pt>
                <c:pt idx="60">
                  <c:v>4242</c:v>
                </c:pt>
                <c:pt idx="61">
                  <c:v>6118</c:v>
                </c:pt>
                <c:pt idx="62">
                  <c:v>2317</c:v>
                </c:pt>
                <c:pt idx="63">
                  <c:v>938</c:v>
                </c:pt>
                <c:pt idx="64">
                  <c:v>9709</c:v>
                </c:pt>
                <c:pt idx="65">
                  <c:v>2205</c:v>
                </c:pt>
                <c:pt idx="66">
                  <c:v>4487</c:v>
                </c:pt>
                <c:pt idx="67">
                  <c:v>2415</c:v>
                </c:pt>
                <c:pt idx="68">
                  <c:v>4018</c:v>
                </c:pt>
                <c:pt idx="69">
                  <c:v>861</c:v>
                </c:pt>
                <c:pt idx="70">
                  <c:v>5586</c:v>
                </c:pt>
                <c:pt idx="71">
                  <c:v>2226</c:v>
                </c:pt>
                <c:pt idx="72">
                  <c:v>14329</c:v>
                </c:pt>
                <c:pt idx="73">
                  <c:v>8463</c:v>
                </c:pt>
                <c:pt idx="74">
                  <c:v>2891</c:v>
                </c:pt>
                <c:pt idx="75">
                  <c:v>3773</c:v>
                </c:pt>
                <c:pt idx="76">
                  <c:v>854</c:v>
                </c:pt>
                <c:pt idx="77">
                  <c:v>4970</c:v>
                </c:pt>
                <c:pt idx="78">
                  <c:v>98</c:v>
                </c:pt>
                <c:pt idx="79">
                  <c:v>13391</c:v>
                </c:pt>
                <c:pt idx="80">
                  <c:v>8890</c:v>
                </c:pt>
                <c:pt idx="81">
                  <c:v>56</c:v>
                </c:pt>
                <c:pt idx="82">
                  <c:v>3339</c:v>
                </c:pt>
                <c:pt idx="83">
                  <c:v>3808</c:v>
                </c:pt>
                <c:pt idx="84">
                  <c:v>63</c:v>
                </c:pt>
                <c:pt idx="85">
                  <c:v>7812</c:v>
                </c:pt>
                <c:pt idx="86">
                  <c:v>7693</c:v>
                </c:pt>
                <c:pt idx="87">
                  <c:v>973</c:v>
                </c:pt>
                <c:pt idx="88">
                  <c:v>567</c:v>
                </c:pt>
                <c:pt idx="89">
                  <c:v>2471</c:v>
                </c:pt>
                <c:pt idx="90">
                  <c:v>7189</c:v>
                </c:pt>
                <c:pt idx="91">
                  <c:v>7455</c:v>
                </c:pt>
                <c:pt idx="92">
                  <c:v>3108</c:v>
                </c:pt>
                <c:pt idx="93">
                  <c:v>469</c:v>
                </c:pt>
                <c:pt idx="94">
                  <c:v>2737</c:v>
                </c:pt>
                <c:pt idx="95">
                  <c:v>4305</c:v>
                </c:pt>
                <c:pt idx="96">
                  <c:v>2408</c:v>
                </c:pt>
                <c:pt idx="97">
                  <c:v>1281</c:v>
                </c:pt>
                <c:pt idx="98">
                  <c:v>12348</c:v>
                </c:pt>
                <c:pt idx="99">
                  <c:v>3689</c:v>
                </c:pt>
                <c:pt idx="100">
                  <c:v>2870</c:v>
                </c:pt>
                <c:pt idx="101">
                  <c:v>798</c:v>
                </c:pt>
                <c:pt idx="102">
                  <c:v>2933</c:v>
                </c:pt>
                <c:pt idx="103">
                  <c:v>2744</c:v>
                </c:pt>
                <c:pt idx="104">
                  <c:v>9772</c:v>
                </c:pt>
                <c:pt idx="105">
                  <c:v>1568</c:v>
                </c:pt>
                <c:pt idx="106">
                  <c:v>11417</c:v>
                </c:pt>
                <c:pt idx="107">
                  <c:v>6748</c:v>
                </c:pt>
                <c:pt idx="108">
                  <c:v>1407</c:v>
                </c:pt>
                <c:pt idx="109">
                  <c:v>2023</c:v>
                </c:pt>
                <c:pt idx="110">
                  <c:v>5236</c:v>
                </c:pt>
                <c:pt idx="111">
                  <c:v>1925</c:v>
                </c:pt>
                <c:pt idx="112">
                  <c:v>6608</c:v>
                </c:pt>
                <c:pt idx="113">
                  <c:v>8008</c:v>
                </c:pt>
                <c:pt idx="114">
                  <c:v>1428</c:v>
                </c:pt>
                <c:pt idx="115">
                  <c:v>525</c:v>
                </c:pt>
                <c:pt idx="116">
                  <c:v>1505</c:v>
                </c:pt>
                <c:pt idx="117">
                  <c:v>6755</c:v>
                </c:pt>
                <c:pt idx="118">
                  <c:v>11571</c:v>
                </c:pt>
                <c:pt idx="119">
                  <c:v>2541</c:v>
                </c:pt>
                <c:pt idx="120">
                  <c:v>1526</c:v>
                </c:pt>
                <c:pt idx="121">
                  <c:v>6125</c:v>
                </c:pt>
                <c:pt idx="122">
                  <c:v>847</c:v>
                </c:pt>
                <c:pt idx="123">
                  <c:v>4753</c:v>
                </c:pt>
                <c:pt idx="124">
                  <c:v>959</c:v>
                </c:pt>
                <c:pt idx="125">
                  <c:v>2793</c:v>
                </c:pt>
                <c:pt idx="126">
                  <c:v>4606</c:v>
                </c:pt>
                <c:pt idx="127">
                  <c:v>5551</c:v>
                </c:pt>
                <c:pt idx="128">
                  <c:v>6657</c:v>
                </c:pt>
                <c:pt idx="129">
                  <c:v>4438</c:v>
                </c:pt>
                <c:pt idx="130">
                  <c:v>168</c:v>
                </c:pt>
                <c:pt idx="131">
                  <c:v>7777</c:v>
                </c:pt>
                <c:pt idx="132">
                  <c:v>3339</c:v>
                </c:pt>
                <c:pt idx="133">
                  <c:v>6391</c:v>
                </c:pt>
                <c:pt idx="134">
                  <c:v>518</c:v>
                </c:pt>
                <c:pt idx="135">
                  <c:v>5677</c:v>
                </c:pt>
                <c:pt idx="136">
                  <c:v>6048</c:v>
                </c:pt>
                <c:pt idx="137">
                  <c:v>3752</c:v>
                </c:pt>
                <c:pt idx="138">
                  <c:v>4480</c:v>
                </c:pt>
                <c:pt idx="139">
                  <c:v>259</c:v>
                </c:pt>
                <c:pt idx="140">
                  <c:v>42</c:v>
                </c:pt>
                <c:pt idx="141">
                  <c:v>98</c:v>
                </c:pt>
                <c:pt idx="142">
                  <c:v>2478</c:v>
                </c:pt>
                <c:pt idx="143">
                  <c:v>7847</c:v>
                </c:pt>
                <c:pt idx="144">
                  <c:v>9926</c:v>
                </c:pt>
                <c:pt idx="145">
                  <c:v>819</c:v>
                </c:pt>
                <c:pt idx="146">
                  <c:v>3052</c:v>
                </c:pt>
                <c:pt idx="147">
                  <c:v>6832</c:v>
                </c:pt>
                <c:pt idx="148">
                  <c:v>2016</c:v>
                </c:pt>
                <c:pt idx="149">
                  <c:v>7322</c:v>
                </c:pt>
                <c:pt idx="150">
                  <c:v>357</c:v>
                </c:pt>
                <c:pt idx="151">
                  <c:v>3192</c:v>
                </c:pt>
                <c:pt idx="152">
                  <c:v>8435</c:v>
                </c:pt>
                <c:pt idx="153">
                  <c:v>0</c:v>
                </c:pt>
                <c:pt idx="154">
                  <c:v>8862</c:v>
                </c:pt>
                <c:pt idx="155">
                  <c:v>3556</c:v>
                </c:pt>
                <c:pt idx="156">
                  <c:v>7280</c:v>
                </c:pt>
                <c:pt idx="157">
                  <c:v>3402</c:v>
                </c:pt>
                <c:pt idx="158">
                  <c:v>4592</c:v>
                </c:pt>
                <c:pt idx="159">
                  <c:v>7833</c:v>
                </c:pt>
                <c:pt idx="160">
                  <c:v>7651</c:v>
                </c:pt>
                <c:pt idx="161">
                  <c:v>2275</c:v>
                </c:pt>
                <c:pt idx="162">
                  <c:v>5670</c:v>
                </c:pt>
                <c:pt idx="163">
                  <c:v>2135</c:v>
                </c:pt>
                <c:pt idx="164">
                  <c:v>2779</c:v>
                </c:pt>
                <c:pt idx="165">
                  <c:v>12950</c:v>
                </c:pt>
                <c:pt idx="166">
                  <c:v>2646</c:v>
                </c:pt>
                <c:pt idx="167">
                  <c:v>3794</c:v>
                </c:pt>
                <c:pt idx="168">
                  <c:v>819</c:v>
                </c:pt>
                <c:pt idx="169">
                  <c:v>2583</c:v>
                </c:pt>
                <c:pt idx="170">
                  <c:v>4585</c:v>
                </c:pt>
                <c:pt idx="171">
                  <c:v>1652</c:v>
                </c:pt>
                <c:pt idx="172">
                  <c:v>4991</c:v>
                </c:pt>
                <c:pt idx="173">
                  <c:v>2009</c:v>
                </c:pt>
                <c:pt idx="174">
                  <c:v>1568</c:v>
                </c:pt>
                <c:pt idx="175">
                  <c:v>3388</c:v>
                </c:pt>
                <c:pt idx="176">
                  <c:v>623</c:v>
                </c:pt>
                <c:pt idx="177">
                  <c:v>10073</c:v>
                </c:pt>
                <c:pt idx="178">
                  <c:v>1561</c:v>
                </c:pt>
                <c:pt idx="179">
                  <c:v>11522</c:v>
                </c:pt>
                <c:pt idx="180">
                  <c:v>2317</c:v>
                </c:pt>
                <c:pt idx="181">
                  <c:v>3059</c:v>
                </c:pt>
                <c:pt idx="182">
                  <c:v>2324</c:v>
                </c:pt>
                <c:pt idx="183">
                  <c:v>4956</c:v>
                </c:pt>
                <c:pt idx="184">
                  <c:v>5355</c:v>
                </c:pt>
                <c:pt idx="185">
                  <c:v>7259</c:v>
                </c:pt>
                <c:pt idx="186">
                  <c:v>6279</c:v>
                </c:pt>
                <c:pt idx="187">
                  <c:v>2541</c:v>
                </c:pt>
                <c:pt idx="188">
                  <c:v>3864</c:v>
                </c:pt>
                <c:pt idx="189">
                  <c:v>6146</c:v>
                </c:pt>
                <c:pt idx="190">
                  <c:v>2639</c:v>
                </c:pt>
                <c:pt idx="191">
                  <c:v>1890</c:v>
                </c:pt>
                <c:pt idx="192">
                  <c:v>1932</c:v>
                </c:pt>
                <c:pt idx="193">
                  <c:v>6300</c:v>
                </c:pt>
                <c:pt idx="194">
                  <c:v>560</c:v>
                </c:pt>
                <c:pt idx="195">
                  <c:v>2856</c:v>
                </c:pt>
                <c:pt idx="196">
                  <c:v>707</c:v>
                </c:pt>
                <c:pt idx="197">
                  <c:v>3598</c:v>
                </c:pt>
                <c:pt idx="198">
                  <c:v>6853</c:v>
                </c:pt>
                <c:pt idx="199">
                  <c:v>4725</c:v>
                </c:pt>
                <c:pt idx="200">
                  <c:v>10304</c:v>
                </c:pt>
                <c:pt idx="201">
                  <c:v>1274</c:v>
                </c:pt>
                <c:pt idx="202">
                  <c:v>1526</c:v>
                </c:pt>
                <c:pt idx="203">
                  <c:v>3101</c:v>
                </c:pt>
                <c:pt idx="204">
                  <c:v>1057</c:v>
                </c:pt>
                <c:pt idx="205">
                  <c:v>5306</c:v>
                </c:pt>
                <c:pt idx="206">
                  <c:v>4018</c:v>
                </c:pt>
                <c:pt idx="207">
                  <c:v>938</c:v>
                </c:pt>
                <c:pt idx="208">
                  <c:v>1778</c:v>
                </c:pt>
                <c:pt idx="209">
                  <c:v>1638</c:v>
                </c:pt>
                <c:pt idx="210">
                  <c:v>154</c:v>
                </c:pt>
                <c:pt idx="211">
                  <c:v>9835</c:v>
                </c:pt>
                <c:pt idx="212">
                  <c:v>7273</c:v>
                </c:pt>
                <c:pt idx="213">
                  <c:v>6909</c:v>
                </c:pt>
                <c:pt idx="214">
                  <c:v>3920</c:v>
                </c:pt>
                <c:pt idx="215">
                  <c:v>4858</c:v>
                </c:pt>
                <c:pt idx="216">
                  <c:v>3549</c:v>
                </c:pt>
                <c:pt idx="217">
                  <c:v>966</c:v>
                </c:pt>
                <c:pt idx="218">
                  <c:v>385</c:v>
                </c:pt>
                <c:pt idx="219">
                  <c:v>2219</c:v>
                </c:pt>
                <c:pt idx="220">
                  <c:v>2954</c:v>
                </c:pt>
                <c:pt idx="221">
                  <c:v>280</c:v>
                </c:pt>
                <c:pt idx="222">
                  <c:v>6118</c:v>
                </c:pt>
                <c:pt idx="223">
                  <c:v>4802</c:v>
                </c:pt>
                <c:pt idx="224">
                  <c:v>4137</c:v>
                </c:pt>
                <c:pt idx="225">
                  <c:v>2023</c:v>
                </c:pt>
                <c:pt idx="226">
                  <c:v>9051</c:v>
                </c:pt>
                <c:pt idx="227">
                  <c:v>2919</c:v>
                </c:pt>
                <c:pt idx="228">
                  <c:v>5915</c:v>
                </c:pt>
                <c:pt idx="229">
                  <c:v>2562</c:v>
                </c:pt>
                <c:pt idx="230">
                  <c:v>8813</c:v>
                </c:pt>
                <c:pt idx="231">
                  <c:v>6111</c:v>
                </c:pt>
                <c:pt idx="232">
                  <c:v>3507</c:v>
                </c:pt>
                <c:pt idx="233">
                  <c:v>4319</c:v>
                </c:pt>
                <c:pt idx="234">
                  <c:v>609</c:v>
                </c:pt>
                <c:pt idx="235">
                  <c:v>6370</c:v>
                </c:pt>
                <c:pt idx="236">
                  <c:v>5474</c:v>
                </c:pt>
                <c:pt idx="237">
                  <c:v>3164</c:v>
                </c:pt>
                <c:pt idx="238">
                  <c:v>1302</c:v>
                </c:pt>
                <c:pt idx="239">
                  <c:v>7308</c:v>
                </c:pt>
                <c:pt idx="240">
                  <c:v>6132</c:v>
                </c:pt>
                <c:pt idx="241">
                  <c:v>3472</c:v>
                </c:pt>
                <c:pt idx="242">
                  <c:v>9660</c:v>
                </c:pt>
                <c:pt idx="243">
                  <c:v>2436</c:v>
                </c:pt>
                <c:pt idx="244">
                  <c:v>9506</c:v>
                </c:pt>
                <c:pt idx="245">
                  <c:v>245</c:v>
                </c:pt>
                <c:pt idx="246">
                  <c:v>2702</c:v>
                </c:pt>
                <c:pt idx="247">
                  <c:v>700</c:v>
                </c:pt>
                <c:pt idx="248">
                  <c:v>3759</c:v>
                </c:pt>
                <c:pt idx="249">
                  <c:v>1589</c:v>
                </c:pt>
                <c:pt idx="250">
                  <c:v>5194</c:v>
                </c:pt>
                <c:pt idx="251">
                  <c:v>945</c:v>
                </c:pt>
                <c:pt idx="252">
                  <c:v>1988</c:v>
                </c:pt>
                <c:pt idx="253">
                  <c:v>6734</c:v>
                </c:pt>
                <c:pt idx="254">
                  <c:v>217</c:v>
                </c:pt>
                <c:pt idx="255">
                  <c:v>6279</c:v>
                </c:pt>
                <c:pt idx="256">
                  <c:v>4424</c:v>
                </c:pt>
                <c:pt idx="257">
                  <c:v>189</c:v>
                </c:pt>
                <c:pt idx="258">
                  <c:v>490</c:v>
                </c:pt>
                <c:pt idx="259">
                  <c:v>434</c:v>
                </c:pt>
                <c:pt idx="260">
                  <c:v>10129</c:v>
                </c:pt>
                <c:pt idx="261">
                  <c:v>1652</c:v>
                </c:pt>
                <c:pt idx="262">
                  <c:v>6433</c:v>
                </c:pt>
                <c:pt idx="263">
                  <c:v>2212</c:v>
                </c:pt>
                <c:pt idx="264">
                  <c:v>609</c:v>
                </c:pt>
                <c:pt idx="265">
                  <c:v>1638</c:v>
                </c:pt>
                <c:pt idx="266">
                  <c:v>3829</c:v>
                </c:pt>
                <c:pt idx="267">
                  <c:v>5775</c:v>
                </c:pt>
                <c:pt idx="268">
                  <c:v>1071</c:v>
                </c:pt>
                <c:pt idx="269">
                  <c:v>5019</c:v>
                </c:pt>
                <c:pt idx="270">
                  <c:v>2863</c:v>
                </c:pt>
                <c:pt idx="271">
                  <c:v>1617</c:v>
                </c:pt>
                <c:pt idx="272">
                  <c:v>6818</c:v>
                </c:pt>
                <c:pt idx="273">
                  <c:v>6657</c:v>
                </c:pt>
                <c:pt idx="274">
                  <c:v>2919</c:v>
                </c:pt>
                <c:pt idx="275">
                  <c:v>3094</c:v>
                </c:pt>
                <c:pt idx="276">
                  <c:v>2989</c:v>
                </c:pt>
                <c:pt idx="277">
                  <c:v>2268</c:v>
                </c:pt>
                <c:pt idx="278">
                  <c:v>4753</c:v>
                </c:pt>
                <c:pt idx="279">
                  <c:v>7511</c:v>
                </c:pt>
                <c:pt idx="280">
                  <c:v>4326</c:v>
                </c:pt>
                <c:pt idx="281">
                  <c:v>4935</c:v>
                </c:pt>
                <c:pt idx="282">
                  <c:v>4781</c:v>
                </c:pt>
                <c:pt idx="283">
                  <c:v>7483</c:v>
                </c:pt>
                <c:pt idx="284">
                  <c:v>6860</c:v>
                </c:pt>
                <c:pt idx="285">
                  <c:v>9002</c:v>
                </c:pt>
                <c:pt idx="286">
                  <c:v>1400</c:v>
                </c:pt>
                <c:pt idx="287">
                  <c:v>4053</c:v>
                </c:pt>
                <c:pt idx="288">
                  <c:v>2149</c:v>
                </c:pt>
                <c:pt idx="289">
                  <c:v>3640</c:v>
                </c:pt>
                <c:pt idx="290">
                  <c:v>630</c:v>
                </c:pt>
                <c:pt idx="291">
                  <c:v>2429</c:v>
                </c:pt>
                <c:pt idx="292">
                  <c:v>2142</c:v>
                </c:pt>
                <c:pt idx="293">
                  <c:v>6454</c:v>
                </c:pt>
                <c:pt idx="294">
                  <c:v>4487</c:v>
                </c:pt>
                <c:pt idx="295">
                  <c:v>938</c:v>
                </c:pt>
                <c:pt idx="296">
                  <c:v>8841</c:v>
                </c:pt>
                <c:pt idx="297">
                  <c:v>4018</c:v>
                </c:pt>
                <c:pt idx="298">
                  <c:v>714</c:v>
                </c:pt>
                <c:pt idx="299">
                  <c:v>3850</c:v>
                </c:pt>
              </c:numCache>
            </c:numRef>
          </c:xVal>
          <c:yVal>
            <c:numRef>
              <c:f>'Q6'!$T$2:$T$301</c:f>
              <c:numCache>
                <c:formatCode>#,##0</c:formatCode>
                <c:ptCount val="300"/>
                <c:pt idx="0">
                  <c:v>114</c:v>
                </c:pt>
                <c:pt idx="1">
                  <c:v>459</c:v>
                </c:pt>
                <c:pt idx="2">
                  <c:v>147</c:v>
                </c:pt>
                <c:pt idx="3">
                  <c:v>288</c:v>
                </c:pt>
                <c:pt idx="4">
                  <c:v>414</c:v>
                </c:pt>
                <c:pt idx="5">
                  <c:v>432</c:v>
                </c:pt>
                <c:pt idx="6">
                  <c:v>54</c:v>
                </c:pt>
                <c:pt idx="7">
                  <c:v>210</c:v>
                </c:pt>
                <c:pt idx="8">
                  <c:v>75</c:v>
                </c:pt>
                <c:pt idx="9">
                  <c:v>12</c:v>
                </c:pt>
                <c:pt idx="10">
                  <c:v>462</c:v>
                </c:pt>
                <c:pt idx="11">
                  <c:v>144</c:v>
                </c:pt>
                <c:pt idx="12">
                  <c:v>120</c:v>
                </c:pt>
                <c:pt idx="13">
                  <c:v>54</c:v>
                </c:pt>
                <c:pt idx="14">
                  <c:v>234</c:v>
                </c:pt>
                <c:pt idx="15">
                  <c:v>66</c:v>
                </c:pt>
                <c:pt idx="16">
                  <c:v>87</c:v>
                </c:pt>
                <c:pt idx="17">
                  <c:v>339</c:v>
                </c:pt>
                <c:pt idx="18">
                  <c:v>144</c:v>
                </c:pt>
                <c:pt idx="19">
                  <c:v>162</c:v>
                </c:pt>
                <c:pt idx="20">
                  <c:v>90</c:v>
                </c:pt>
                <c:pt idx="21">
                  <c:v>234</c:v>
                </c:pt>
                <c:pt idx="22">
                  <c:v>141</c:v>
                </c:pt>
                <c:pt idx="23">
                  <c:v>204</c:v>
                </c:pt>
                <c:pt idx="24">
                  <c:v>186</c:v>
                </c:pt>
                <c:pt idx="25">
                  <c:v>231</c:v>
                </c:pt>
                <c:pt idx="26">
                  <c:v>168</c:v>
                </c:pt>
                <c:pt idx="27">
                  <c:v>195</c:v>
                </c:pt>
                <c:pt idx="28">
                  <c:v>15</c:v>
                </c:pt>
                <c:pt idx="29">
                  <c:v>30</c:v>
                </c:pt>
                <c:pt idx="30">
                  <c:v>102</c:v>
                </c:pt>
                <c:pt idx="31">
                  <c:v>15</c:v>
                </c:pt>
                <c:pt idx="32">
                  <c:v>183</c:v>
                </c:pt>
                <c:pt idx="33">
                  <c:v>12</c:v>
                </c:pt>
                <c:pt idx="34">
                  <c:v>72</c:v>
                </c:pt>
                <c:pt idx="35">
                  <c:v>282</c:v>
                </c:pt>
                <c:pt idx="36">
                  <c:v>144</c:v>
                </c:pt>
                <c:pt idx="37">
                  <c:v>405</c:v>
                </c:pt>
                <c:pt idx="38">
                  <c:v>75</c:v>
                </c:pt>
                <c:pt idx="39">
                  <c:v>135</c:v>
                </c:pt>
                <c:pt idx="40">
                  <c:v>21</c:v>
                </c:pt>
                <c:pt idx="41">
                  <c:v>153</c:v>
                </c:pt>
                <c:pt idx="42">
                  <c:v>15</c:v>
                </c:pt>
                <c:pt idx="43">
                  <c:v>255</c:v>
                </c:pt>
                <c:pt idx="44">
                  <c:v>18</c:v>
                </c:pt>
                <c:pt idx="45">
                  <c:v>189</c:v>
                </c:pt>
                <c:pt idx="46">
                  <c:v>21</c:v>
                </c:pt>
                <c:pt idx="47">
                  <c:v>36</c:v>
                </c:pt>
                <c:pt idx="48">
                  <c:v>75</c:v>
                </c:pt>
                <c:pt idx="49">
                  <c:v>156</c:v>
                </c:pt>
                <c:pt idx="50">
                  <c:v>39</c:v>
                </c:pt>
                <c:pt idx="51">
                  <c:v>63</c:v>
                </c:pt>
                <c:pt idx="52">
                  <c:v>75</c:v>
                </c:pt>
                <c:pt idx="53">
                  <c:v>183</c:v>
                </c:pt>
                <c:pt idx="54">
                  <c:v>69</c:v>
                </c:pt>
                <c:pt idx="55">
                  <c:v>30</c:v>
                </c:pt>
                <c:pt idx="56">
                  <c:v>39</c:v>
                </c:pt>
                <c:pt idx="57">
                  <c:v>504</c:v>
                </c:pt>
                <c:pt idx="58">
                  <c:v>273</c:v>
                </c:pt>
                <c:pt idx="59">
                  <c:v>48</c:v>
                </c:pt>
                <c:pt idx="60">
                  <c:v>207</c:v>
                </c:pt>
                <c:pt idx="61">
                  <c:v>9</c:v>
                </c:pt>
                <c:pt idx="62">
                  <c:v>261</c:v>
                </c:pt>
                <c:pt idx="63">
                  <c:v>6</c:v>
                </c:pt>
                <c:pt idx="64">
                  <c:v>30</c:v>
                </c:pt>
                <c:pt idx="65">
                  <c:v>138</c:v>
                </c:pt>
                <c:pt idx="66">
                  <c:v>111</c:v>
                </c:pt>
                <c:pt idx="67">
                  <c:v>15</c:v>
                </c:pt>
                <c:pt idx="68">
                  <c:v>162</c:v>
                </c:pt>
                <c:pt idx="69">
                  <c:v>195</c:v>
                </c:pt>
                <c:pt idx="70">
                  <c:v>525</c:v>
                </c:pt>
                <c:pt idx="71">
                  <c:v>48</c:v>
                </c:pt>
                <c:pt idx="72">
                  <c:v>150</c:v>
                </c:pt>
                <c:pt idx="73">
                  <c:v>492</c:v>
                </c:pt>
                <c:pt idx="74">
                  <c:v>102</c:v>
                </c:pt>
                <c:pt idx="75">
                  <c:v>165</c:v>
                </c:pt>
                <c:pt idx="76">
                  <c:v>309</c:v>
                </c:pt>
                <c:pt idx="77">
                  <c:v>156</c:v>
                </c:pt>
                <c:pt idx="78">
                  <c:v>159</c:v>
                </c:pt>
                <c:pt idx="79">
                  <c:v>201</c:v>
                </c:pt>
                <c:pt idx="80">
                  <c:v>210</c:v>
                </c:pt>
                <c:pt idx="81">
                  <c:v>51</c:v>
                </c:pt>
                <c:pt idx="82">
                  <c:v>39</c:v>
                </c:pt>
                <c:pt idx="83">
                  <c:v>279</c:v>
                </c:pt>
                <c:pt idx="84">
                  <c:v>123</c:v>
                </c:pt>
                <c:pt idx="85">
                  <c:v>81</c:v>
                </c:pt>
                <c:pt idx="86">
                  <c:v>21</c:v>
                </c:pt>
                <c:pt idx="87">
                  <c:v>162</c:v>
                </c:pt>
                <c:pt idx="88">
                  <c:v>228</c:v>
                </c:pt>
                <c:pt idx="89">
                  <c:v>342</c:v>
                </c:pt>
                <c:pt idx="90">
                  <c:v>54</c:v>
                </c:pt>
                <c:pt idx="91">
                  <c:v>216</c:v>
                </c:pt>
                <c:pt idx="92">
                  <c:v>54</c:v>
                </c:pt>
                <c:pt idx="93">
                  <c:v>75</c:v>
                </c:pt>
                <c:pt idx="94">
                  <c:v>93</c:v>
                </c:pt>
                <c:pt idx="95">
                  <c:v>156</c:v>
                </c:pt>
                <c:pt idx="96">
                  <c:v>9</c:v>
                </c:pt>
                <c:pt idx="97">
                  <c:v>18</c:v>
                </c:pt>
                <c:pt idx="98">
                  <c:v>234</c:v>
                </c:pt>
                <c:pt idx="99">
                  <c:v>312</c:v>
                </c:pt>
                <c:pt idx="100">
                  <c:v>300</c:v>
                </c:pt>
                <c:pt idx="101">
                  <c:v>519</c:v>
                </c:pt>
                <c:pt idx="102">
                  <c:v>9</c:v>
                </c:pt>
                <c:pt idx="103">
                  <c:v>9</c:v>
                </c:pt>
                <c:pt idx="104">
                  <c:v>90</c:v>
                </c:pt>
                <c:pt idx="105">
                  <c:v>96</c:v>
                </c:pt>
                <c:pt idx="106">
                  <c:v>21</c:v>
                </c:pt>
                <c:pt idx="107">
                  <c:v>48</c:v>
                </c:pt>
                <c:pt idx="108">
                  <c:v>72</c:v>
                </c:pt>
                <c:pt idx="109">
                  <c:v>168</c:v>
                </c:pt>
                <c:pt idx="110">
                  <c:v>51</c:v>
                </c:pt>
                <c:pt idx="111">
                  <c:v>192</c:v>
                </c:pt>
                <c:pt idx="112">
                  <c:v>225</c:v>
                </c:pt>
                <c:pt idx="113">
                  <c:v>456</c:v>
                </c:pt>
                <c:pt idx="114">
                  <c:v>93</c:v>
                </c:pt>
                <c:pt idx="115">
                  <c:v>48</c:v>
                </c:pt>
                <c:pt idx="116">
                  <c:v>102</c:v>
                </c:pt>
                <c:pt idx="117">
                  <c:v>252</c:v>
                </c:pt>
                <c:pt idx="118">
                  <c:v>138</c:v>
                </c:pt>
                <c:pt idx="119">
                  <c:v>90</c:v>
                </c:pt>
                <c:pt idx="120">
                  <c:v>240</c:v>
                </c:pt>
                <c:pt idx="121">
                  <c:v>102</c:v>
                </c:pt>
                <c:pt idx="122">
                  <c:v>129</c:v>
                </c:pt>
                <c:pt idx="123">
                  <c:v>300</c:v>
                </c:pt>
                <c:pt idx="124">
                  <c:v>135</c:v>
                </c:pt>
                <c:pt idx="125">
                  <c:v>114</c:v>
                </c:pt>
                <c:pt idx="126">
                  <c:v>63</c:v>
                </c:pt>
                <c:pt idx="127">
                  <c:v>252</c:v>
                </c:pt>
                <c:pt idx="128">
                  <c:v>303</c:v>
                </c:pt>
                <c:pt idx="129">
                  <c:v>246</c:v>
                </c:pt>
                <c:pt idx="130">
                  <c:v>84</c:v>
                </c:pt>
                <c:pt idx="131">
                  <c:v>39</c:v>
                </c:pt>
                <c:pt idx="132">
                  <c:v>348</c:v>
                </c:pt>
                <c:pt idx="133">
                  <c:v>48</c:v>
                </c:pt>
                <c:pt idx="134">
                  <c:v>75</c:v>
                </c:pt>
                <c:pt idx="135">
                  <c:v>258</c:v>
                </c:pt>
                <c:pt idx="136">
                  <c:v>27</c:v>
                </c:pt>
                <c:pt idx="137">
                  <c:v>213</c:v>
                </c:pt>
                <c:pt idx="138">
                  <c:v>357</c:v>
                </c:pt>
                <c:pt idx="139">
                  <c:v>207</c:v>
                </c:pt>
                <c:pt idx="140">
                  <c:v>150</c:v>
                </c:pt>
                <c:pt idx="141">
                  <c:v>204</c:v>
                </c:pt>
                <c:pt idx="142">
                  <c:v>21</c:v>
                </c:pt>
                <c:pt idx="143">
                  <c:v>174</c:v>
                </c:pt>
                <c:pt idx="144">
                  <c:v>201</c:v>
                </c:pt>
                <c:pt idx="145">
                  <c:v>510</c:v>
                </c:pt>
                <c:pt idx="146">
                  <c:v>378</c:v>
                </c:pt>
                <c:pt idx="147">
                  <c:v>27</c:v>
                </c:pt>
                <c:pt idx="148">
                  <c:v>117</c:v>
                </c:pt>
                <c:pt idx="149">
                  <c:v>36</c:v>
                </c:pt>
                <c:pt idx="150">
                  <c:v>126</c:v>
                </c:pt>
                <c:pt idx="151">
                  <c:v>72</c:v>
                </c:pt>
                <c:pt idx="152">
                  <c:v>42</c:v>
                </c:pt>
                <c:pt idx="153">
                  <c:v>135</c:v>
                </c:pt>
                <c:pt idx="154">
                  <c:v>189</c:v>
                </c:pt>
                <c:pt idx="155">
                  <c:v>459</c:v>
                </c:pt>
                <c:pt idx="156">
                  <c:v>201</c:v>
                </c:pt>
                <c:pt idx="157">
                  <c:v>366</c:v>
                </c:pt>
                <c:pt idx="158">
                  <c:v>324</c:v>
                </c:pt>
                <c:pt idx="159">
                  <c:v>243</c:v>
                </c:pt>
                <c:pt idx="160">
                  <c:v>213</c:v>
                </c:pt>
                <c:pt idx="161">
                  <c:v>447</c:v>
                </c:pt>
                <c:pt idx="162">
                  <c:v>297</c:v>
                </c:pt>
                <c:pt idx="163">
                  <c:v>27</c:v>
                </c:pt>
                <c:pt idx="164">
                  <c:v>75</c:v>
                </c:pt>
                <c:pt idx="165">
                  <c:v>30</c:v>
                </c:pt>
                <c:pt idx="166">
                  <c:v>177</c:v>
                </c:pt>
                <c:pt idx="167">
                  <c:v>159</c:v>
                </c:pt>
                <c:pt idx="168">
                  <c:v>306</c:v>
                </c:pt>
                <c:pt idx="169">
                  <c:v>18</c:v>
                </c:pt>
                <c:pt idx="170">
                  <c:v>240</c:v>
                </c:pt>
                <c:pt idx="171">
                  <c:v>93</c:v>
                </c:pt>
                <c:pt idx="172">
                  <c:v>9</c:v>
                </c:pt>
                <c:pt idx="173">
                  <c:v>219</c:v>
                </c:pt>
                <c:pt idx="174">
                  <c:v>141</c:v>
                </c:pt>
                <c:pt idx="175">
                  <c:v>123</c:v>
                </c:pt>
                <c:pt idx="176">
                  <c:v>51</c:v>
                </c:pt>
                <c:pt idx="177">
                  <c:v>120</c:v>
                </c:pt>
                <c:pt idx="178">
                  <c:v>27</c:v>
                </c:pt>
                <c:pt idx="179">
                  <c:v>204</c:v>
                </c:pt>
                <c:pt idx="180">
                  <c:v>123</c:v>
                </c:pt>
                <c:pt idx="181">
                  <c:v>27</c:v>
                </c:pt>
                <c:pt idx="182">
                  <c:v>177</c:v>
                </c:pt>
                <c:pt idx="183">
                  <c:v>171</c:v>
                </c:pt>
                <c:pt idx="184">
                  <c:v>204</c:v>
                </c:pt>
                <c:pt idx="185">
                  <c:v>276</c:v>
                </c:pt>
                <c:pt idx="186">
                  <c:v>45</c:v>
                </c:pt>
                <c:pt idx="187">
                  <c:v>45</c:v>
                </c:pt>
                <c:pt idx="188">
                  <c:v>177</c:v>
                </c:pt>
                <c:pt idx="189">
                  <c:v>63</c:v>
                </c:pt>
                <c:pt idx="190">
                  <c:v>204</c:v>
                </c:pt>
                <c:pt idx="191">
                  <c:v>195</c:v>
                </c:pt>
                <c:pt idx="192">
                  <c:v>369</c:v>
                </c:pt>
                <c:pt idx="193">
                  <c:v>42</c:v>
                </c:pt>
                <c:pt idx="194">
                  <c:v>81</c:v>
                </c:pt>
                <c:pt idx="195">
                  <c:v>246</c:v>
                </c:pt>
                <c:pt idx="196">
                  <c:v>174</c:v>
                </c:pt>
                <c:pt idx="197">
                  <c:v>81</c:v>
                </c:pt>
                <c:pt idx="198">
                  <c:v>372</c:v>
                </c:pt>
                <c:pt idx="199">
                  <c:v>174</c:v>
                </c:pt>
                <c:pt idx="200">
                  <c:v>84</c:v>
                </c:pt>
                <c:pt idx="201">
                  <c:v>225</c:v>
                </c:pt>
                <c:pt idx="202">
                  <c:v>105</c:v>
                </c:pt>
                <c:pt idx="203">
                  <c:v>225</c:v>
                </c:pt>
                <c:pt idx="204">
                  <c:v>54</c:v>
                </c:pt>
                <c:pt idx="205">
                  <c:v>0</c:v>
                </c:pt>
                <c:pt idx="206">
                  <c:v>171</c:v>
                </c:pt>
                <c:pt idx="207">
                  <c:v>189</c:v>
                </c:pt>
                <c:pt idx="208">
                  <c:v>270</c:v>
                </c:pt>
                <c:pt idx="209">
                  <c:v>63</c:v>
                </c:pt>
                <c:pt idx="210">
                  <c:v>21</c:v>
                </c:pt>
                <c:pt idx="211">
                  <c:v>207</c:v>
                </c:pt>
                <c:pt idx="212">
                  <c:v>96</c:v>
                </c:pt>
                <c:pt idx="213">
                  <c:v>81</c:v>
                </c:pt>
                <c:pt idx="214">
                  <c:v>306</c:v>
                </c:pt>
                <c:pt idx="215">
                  <c:v>279</c:v>
                </c:pt>
                <c:pt idx="216">
                  <c:v>3</c:v>
                </c:pt>
                <c:pt idx="217">
                  <c:v>198</c:v>
                </c:pt>
                <c:pt idx="218">
                  <c:v>249</c:v>
                </c:pt>
                <c:pt idx="219">
                  <c:v>75</c:v>
                </c:pt>
                <c:pt idx="220">
                  <c:v>189</c:v>
                </c:pt>
                <c:pt idx="221">
                  <c:v>87</c:v>
                </c:pt>
                <c:pt idx="222">
                  <c:v>174</c:v>
                </c:pt>
                <c:pt idx="223">
                  <c:v>36</c:v>
                </c:pt>
                <c:pt idx="224">
                  <c:v>60</c:v>
                </c:pt>
                <c:pt idx="225">
                  <c:v>78</c:v>
                </c:pt>
                <c:pt idx="226">
                  <c:v>57</c:v>
                </c:pt>
                <c:pt idx="227">
                  <c:v>45</c:v>
                </c:pt>
                <c:pt idx="228">
                  <c:v>3</c:v>
                </c:pt>
                <c:pt idx="229">
                  <c:v>6</c:v>
                </c:pt>
                <c:pt idx="230">
                  <c:v>21</c:v>
                </c:pt>
                <c:pt idx="231">
                  <c:v>3</c:v>
                </c:pt>
                <c:pt idx="232">
                  <c:v>288</c:v>
                </c:pt>
                <c:pt idx="233">
                  <c:v>30</c:v>
                </c:pt>
                <c:pt idx="234">
                  <c:v>87</c:v>
                </c:pt>
                <c:pt idx="235">
                  <c:v>30</c:v>
                </c:pt>
                <c:pt idx="236">
                  <c:v>168</c:v>
                </c:pt>
                <c:pt idx="237">
                  <c:v>306</c:v>
                </c:pt>
                <c:pt idx="238">
                  <c:v>402</c:v>
                </c:pt>
                <c:pt idx="239">
                  <c:v>327</c:v>
                </c:pt>
                <c:pt idx="240">
                  <c:v>93</c:v>
                </c:pt>
                <c:pt idx="241">
                  <c:v>96</c:v>
                </c:pt>
                <c:pt idx="242">
                  <c:v>27</c:v>
                </c:pt>
                <c:pt idx="243">
                  <c:v>99</c:v>
                </c:pt>
                <c:pt idx="244">
                  <c:v>87</c:v>
                </c:pt>
                <c:pt idx="245">
                  <c:v>288</c:v>
                </c:pt>
                <c:pt idx="246">
                  <c:v>363</c:v>
                </c:pt>
                <c:pt idx="247">
                  <c:v>87</c:v>
                </c:pt>
                <c:pt idx="248">
                  <c:v>150</c:v>
                </c:pt>
                <c:pt idx="249">
                  <c:v>303</c:v>
                </c:pt>
                <c:pt idx="250">
                  <c:v>288</c:v>
                </c:pt>
                <c:pt idx="251">
                  <c:v>75</c:v>
                </c:pt>
                <c:pt idx="252">
                  <c:v>39</c:v>
                </c:pt>
                <c:pt idx="253">
                  <c:v>123</c:v>
                </c:pt>
                <c:pt idx="254">
                  <c:v>36</c:v>
                </c:pt>
                <c:pt idx="255">
                  <c:v>237</c:v>
                </c:pt>
                <c:pt idx="256">
                  <c:v>201</c:v>
                </c:pt>
                <c:pt idx="257">
                  <c:v>48</c:v>
                </c:pt>
                <c:pt idx="258">
                  <c:v>84</c:v>
                </c:pt>
                <c:pt idx="259">
                  <c:v>87</c:v>
                </c:pt>
                <c:pt idx="260">
                  <c:v>312</c:v>
                </c:pt>
                <c:pt idx="261">
                  <c:v>102</c:v>
                </c:pt>
                <c:pt idx="262">
                  <c:v>78</c:v>
                </c:pt>
                <c:pt idx="263">
                  <c:v>117</c:v>
                </c:pt>
                <c:pt idx="264">
                  <c:v>99</c:v>
                </c:pt>
                <c:pt idx="265">
                  <c:v>48</c:v>
                </c:pt>
                <c:pt idx="266">
                  <c:v>24</c:v>
                </c:pt>
                <c:pt idx="267">
                  <c:v>42</c:v>
                </c:pt>
                <c:pt idx="268">
                  <c:v>270</c:v>
                </c:pt>
                <c:pt idx="269">
                  <c:v>150</c:v>
                </c:pt>
                <c:pt idx="270">
                  <c:v>42</c:v>
                </c:pt>
                <c:pt idx="271">
                  <c:v>126</c:v>
                </c:pt>
                <c:pt idx="272">
                  <c:v>6</c:v>
                </c:pt>
                <c:pt idx="273">
                  <c:v>276</c:v>
                </c:pt>
                <c:pt idx="274">
                  <c:v>93</c:v>
                </c:pt>
                <c:pt idx="275">
                  <c:v>246</c:v>
                </c:pt>
                <c:pt idx="276">
                  <c:v>3</c:v>
                </c:pt>
                <c:pt idx="277">
                  <c:v>63</c:v>
                </c:pt>
                <c:pt idx="278">
                  <c:v>246</c:v>
                </c:pt>
                <c:pt idx="279">
                  <c:v>120</c:v>
                </c:pt>
                <c:pt idx="280">
                  <c:v>348</c:v>
                </c:pt>
                <c:pt idx="281">
                  <c:v>126</c:v>
                </c:pt>
                <c:pt idx="282">
                  <c:v>123</c:v>
                </c:pt>
                <c:pt idx="283">
                  <c:v>45</c:v>
                </c:pt>
                <c:pt idx="284">
                  <c:v>126</c:v>
                </c:pt>
                <c:pt idx="285">
                  <c:v>72</c:v>
                </c:pt>
                <c:pt idx="286">
                  <c:v>135</c:v>
                </c:pt>
                <c:pt idx="287">
                  <c:v>24</c:v>
                </c:pt>
                <c:pt idx="288">
                  <c:v>117</c:v>
                </c:pt>
                <c:pt idx="289">
                  <c:v>51</c:v>
                </c:pt>
                <c:pt idx="290">
                  <c:v>36</c:v>
                </c:pt>
                <c:pt idx="291">
                  <c:v>144</c:v>
                </c:pt>
                <c:pt idx="292">
                  <c:v>114</c:v>
                </c:pt>
                <c:pt idx="293">
                  <c:v>54</c:v>
                </c:pt>
                <c:pt idx="294">
                  <c:v>333</c:v>
                </c:pt>
                <c:pt idx="295">
                  <c:v>366</c:v>
                </c:pt>
                <c:pt idx="296">
                  <c:v>303</c:v>
                </c:pt>
                <c:pt idx="297">
                  <c:v>126</c:v>
                </c:pt>
                <c:pt idx="298">
                  <c:v>231</c:v>
                </c:pt>
                <c:pt idx="299">
                  <c:v>102</c:v>
                </c:pt>
              </c:numCache>
            </c:numRef>
          </c:yVal>
          <c:smooth val="0"/>
          <c:extLst>
            <c:ext xmlns:c16="http://schemas.microsoft.com/office/drawing/2014/chart" uri="{C3380CC4-5D6E-409C-BE32-E72D297353CC}">
              <c16:uniqueId val="{00000000-F17C-448B-AD21-37A8372F9C62}"/>
            </c:ext>
          </c:extLst>
        </c:ser>
        <c:dLbls>
          <c:showLegendKey val="0"/>
          <c:showVal val="0"/>
          <c:showCatName val="0"/>
          <c:showSerName val="0"/>
          <c:showPercent val="0"/>
          <c:showBubbleSize val="0"/>
        </c:dLbls>
        <c:axId val="103154496"/>
        <c:axId val="103152200"/>
      </c:scatterChart>
      <c:valAx>
        <c:axId val="1031544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AMOUNT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_);[Red]\(&quot;$&quot;#,##0\)"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152200"/>
        <c:crosses val="autoZero"/>
        <c:crossBetween val="midCat"/>
      </c:valAx>
      <c:valAx>
        <c:axId val="10315220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UNITS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15449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_xlchart.v1.2</cx:f>
      </cx:numDim>
    </cx:data>
  </cx:chartData>
  <cx:chart>
    <cx:plotArea>
      <cx:plotAreaRegion>
        <cx:series layoutId="boxWhisker" uniqueId="{9DAFF683-E3F0-4AD0-98FD-FAE98DA94A39}">
          <cx:tx>
            <cx:txData>
              <cx:f>_xlchart.v1.1</cx:f>
              <cx:v/>
            </cx:txData>
          </cx:tx>
          <cx:dataId val="0"/>
          <cx:layoutPr>
            <cx:visibility meanLine="0" meanMarker="1" nonoutliers="0" outliers="1"/>
            <cx:statistics quartileMethod="exclusive"/>
          </cx:layoutPr>
        </cx:series>
      </cx:plotAreaRegion>
      <cx:axis id="0">
        <cx:catScaling gapWidth="1"/>
        <cx:tickLabels/>
      </cx:axis>
      <cx:axis id="1">
        <cx:valScaling/>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2.xml.rels><?xml version="1.0" encoding="UTF-8" standalone="yes"?>
<Relationships xmlns="http://schemas.openxmlformats.org/package/2006/relationships"><Relationship Id="rId2" Type="http://schemas.microsoft.com/office/2014/relationships/chartEx" Target="../charts/chartEx1.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svg"/><Relationship Id="rId1" Type="http://schemas.openxmlformats.org/officeDocument/2006/relationships/image" Target="../media/image1.png"/><Relationship Id="rId4" Type="http://schemas.openxmlformats.org/officeDocument/2006/relationships/image" Target="../media/image4.svg"/></Relationships>
</file>

<file path=xl/drawings/drawing1.xml><?xml version="1.0" encoding="utf-8"?>
<xdr:wsDr xmlns:xdr="http://schemas.openxmlformats.org/drawingml/2006/spreadsheetDrawing" xmlns:a="http://schemas.openxmlformats.org/drawingml/2006/main">
  <xdr:twoCellAnchor editAs="oneCell">
    <xdr:from>
      <xdr:col>7</xdr:col>
      <xdr:colOff>38100</xdr:colOff>
      <xdr:row>4</xdr:row>
      <xdr:rowOff>9525</xdr:rowOff>
    </xdr:from>
    <xdr:to>
      <xdr:col>11</xdr:col>
      <xdr:colOff>66749</xdr:colOff>
      <xdr:row>14</xdr:row>
      <xdr:rowOff>9525</xdr:rowOff>
    </xdr:to>
    <mc:AlternateContent xmlns:mc="http://schemas.openxmlformats.org/markup-compatibility/2006" xmlns:a14="http://schemas.microsoft.com/office/drawing/2010/main">
      <mc:Choice Requires="a14">
        <xdr:graphicFrame macro="">
          <xdr:nvGraphicFramePr>
            <xdr:cNvPr id="2" name="Sales Person">
              <a:extLst>
                <a:ext uri="{FF2B5EF4-FFF2-40B4-BE49-F238E27FC236}">
                  <a16:creationId xmlns:a16="http://schemas.microsoft.com/office/drawing/2014/main" id="{48B15CF2-3706-196D-D404-20188A836A5C}"/>
                </a:ext>
              </a:extLst>
            </xdr:cNvPr>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mlns="">
        <xdr:sp macro="" textlink="">
          <xdr:nvSpPr>
            <xdr:cNvPr id="0" name=""/>
            <xdr:cNvSpPr>
              <a:spLocks noTextEdit="1"/>
            </xdr:cNvSpPr>
          </xdr:nvSpPr>
          <xdr:spPr>
            <a:xfrm>
              <a:off x="4333875" y="771525"/>
              <a:ext cx="2467049" cy="1905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9525</xdr:colOff>
      <xdr:row>3</xdr:row>
      <xdr:rowOff>4762</xdr:rowOff>
    </xdr:from>
    <xdr:to>
      <xdr:col>7</xdr:col>
      <xdr:colOff>314325</xdr:colOff>
      <xdr:row>17</xdr:row>
      <xdr:rowOff>80962</xdr:rowOff>
    </xdr:to>
    <xdr:graphicFrame macro="">
      <xdr:nvGraphicFramePr>
        <xdr:cNvPr id="2" name="Chart 1">
          <a:extLst>
            <a:ext uri="{FF2B5EF4-FFF2-40B4-BE49-F238E27FC236}">
              <a16:creationId xmlns:a16="http://schemas.microsoft.com/office/drawing/2014/main" id="{4C348340-3AA9-4FA8-7801-9A9BBF613C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342900</xdr:colOff>
      <xdr:row>3</xdr:row>
      <xdr:rowOff>4762</xdr:rowOff>
    </xdr:from>
    <xdr:to>
      <xdr:col>14</xdr:col>
      <xdr:colOff>9525</xdr:colOff>
      <xdr:row>17</xdr:row>
      <xdr:rowOff>95250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C9011F3F-2D3E-13D6-BFFF-B66DBBC5848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4610100" y="719137"/>
              <a:ext cx="4391025" cy="2757488"/>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7</xdr:col>
      <xdr:colOff>600076</xdr:colOff>
      <xdr:row>8</xdr:row>
      <xdr:rowOff>0</xdr:rowOff>
    </xdr:from>
    <xdr:to>
      <xdr:col>8</xdr:col>
      <xdr:colOff>198257</xdr:colOff>
      <xdr:row>9</xdr:row>
      <xdr:rowOff>17808</xdr:rowOff>
    </xdr:to>
    <xdr:pic>
      <xdr:nvPicPr>
        <xdr:cNvPr id="4" name="Graphic 3" descr="Close with solid fill">
          <a:extLst>
            <a:ext uri="{FF2B5EF4-FFF2-40B4-BE49-F238E27FC236}">
              <a16:creationId xmlns:a16="http://schemas.microsoft.com/office/drawing/2014/main" id="{1DA67887-2EAF-7F34-5823-B8FA9ED1611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6853446" y="1663562"/>
          <a:ext cx="211094" cy="208308"/>
        </a:xfrm>
        <a:prstGeom prst="rect">
          <a:avLst/>
        </a:prstGeom>
      </xdr:spPr>
    </xdr:pic>
    <xdr:clientData/>
  </xdr:twoCellAnchor>
  <xdr:twoCellAnchor editAs="oneCell">
    <xdr:from>
      <xdr:col>8</xdr:col>
      <xdr:colOff>347454</xdr:colOff>
      <xdr:row>7</xdr:row>
      <xdr:rowOff>161926</xdr:rowOff>
    </xdr:from>
    <xdr:to>
      <xdr:col>8</xdr:col>
      <xdr:colOff>585578</xdr:colOff>
      <xdr:row>9</xdr:row>
      <xdr:rowOff>19050</xdr:rowOff>
    </xdr:to>
    <xdr:pic>
      <xdr:nvPicPr>
        <xdr:cNvPr id="6" name="Graphic 5" descr="Checkmark with solid fill">
          <a:extLst>
            <a:ext uri="{FF2B5EF4-FFF2-40B4-BE49-F238E27FC236}">
              <a16:creationId xmlns:a16="http://schemas.microsoft.com/office/drawing/2014/main" id="{14327796-2B10-3728-CFBC-7FD271CEC5B2}"/>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7205454" y="1857376"/>
          <a:ext cx="238124" cy="238124"/>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KSHAY AKHADE" refreshedDate="44866.31822025463" createdVersion="8" refreshedVersion="8" minRefreshableVersion="3" recordCount="300" xr:uid="{31D68562-E75E-4828-8FEB-F4AFBA8033ED}">
  <cacheSource type="worksheet">
    <worksheetSource name="DATA"/>
  </cacheSource>
  <cacheFields count="5">
    <cacheField name="Sales Person" numFmtId="0">
      <sharedItems count="10">
        <s v="Ram Mahesh"/>
        <s v="Brien Boise"/>
        <s v="Husein Augar"/>
        <s v="Carla Molina"/>
        <s v="Curtice Advani"/>
        <s v="Ches Bonnell"/>
        <s v="Gigi Bohling"/>
        <s v="Barr Faughny"/>
        <s v="Gunar Cockshoot"/>
        <s v="Oby Sorrel"/>
      </sharedItems>
    </cacheField>
    <cacheField name="Geography" numFmtId="0">
      <sharedItems count="6">
        <s v="New Zealand"/>
        <s v="USA"/>
        <s v="Canada"/>
        <s v="UK"/>
        <s v="Australia"/>
        <s v="India"/>
      </sharedItems>
    </cacheField>
    <cacheField name="Product" numFmtId="0">
      <sharedItems count="22">
        <s v="70% Dark Bites"/>
        <s v="Choco Coated Almonds"/>
        <s v="Almond Choco"/>
        <s v="Drinking Coco"/>
        <s v="White Choc"/>
        <s v="Peanut Butter Cubes"/>
        <s v="Smooth Sliky Salty"/>
        <s v="After Nines"/>
        <s v="50% Dark Bites"/>
        <s v="Eclairs"/>
        <s v="Mint Chip Choco"/>
        <s v="Milk Bars"/>
        <s v="Manuka Honey Choco"/>
        <s v="Orange Choco"/>
        <s v="Fruit &amp; Nut Bars"/>
        <s v="99% Dark &amp; Pure"/>
        <s v="Raspberry Choco"/>
        <s v="85% Dark Bars"/>
        <s v="Organic Choco Syrup"/>
        <s v="Caramel Stuffed Bars"/>
        <s v="Spicy Special Slims"/>
        <s v="Baker's Choco Chips"/>
      </sharedItems>
    </cacheField>
    <cacheField name="Amount" numFmtId="164">
      <sharedItems containsSemiMixedTypes="0" containsString="0" containsNumber="1" containsInteger="1" minValue="0" maxValue="16184"/>
    </cacheField>
    <cacheField name="Units" numFmtId="3">
      <sharedItems containsSemiMixedTypes="0" containsString="0" containsNumber="1" containsInteger="1" minValue="0" maxValue="525"/>
    </cacheField>
  </cacheFields>
  <extLst>
    <ext xmlns:x14="http://schemas.microsoft.com/office/spreadsheetml/2009/9/main" uri="{725AE2AE-9491-48be-B2B4-4EB974FC3084}">
      <x14:pivotCacheDefinition pivotCacheId="1509888358"/>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KSHAY AKHADE" refreshedDate="44867.872955902778" backgroundQuery="1" createdVersion="8" refreshedVersion="8" minRefreshableVersion="3" recordCount="0" supportSubquery="1" supportAdvancedDrill="1" xr:uid="{A24F7D05-812C-462C-9B4E-7F4C7C7DE020}">
  <cacheSource type="external" connectionId="1"/>
  <cacheFields count="2">
    <cacheField name="[DATA].[Product].[Product]" caption="Product" numFmtId="0" hierarchy="2" level="1">
      <sharedItems count="5">
        <s v="85% Dark Bars"/>
        <s v="After Nines"/>
        <s v="Baker's Choco Chips"/>
        <s v="Peanut Butter Cubes"/>
        <s v="Raspberry Choco"/>
      </sharedItems>
    </cacheField>
    <cacheField name="[Measures].[AMOUNT PER UNIT]" caption="AMOUNT PER UNIT" numFmtId="0" hierarchy="7" level="32767"/>
  </cacheFields>
  <cacheHierarchies count="13">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0" memberValueDatatype="130" unbalanced="0"/>
    <cacheHierarchy uniqueName="[DATA].[Product]" caption="Product" attribute="1" defaultMemberUniqueName="[DATA].[Product].[All]" allUniqueName="[DATA].[Product].[All]" dimensionUniqueName="[DATA]" displayFolder="" count="2" memberValueDatatype="130" unbalanced="0">
      <fieldsUsage count="2">
        <fieldUsage x="-1"/>
        <fieldUsage x="0"/>
      </fieldsUsage>
    </cacheHierarchy>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Measures].[Sum of Amount]" caption="Sum of Amount" measure="1" displayFolder="" measureGroup="DATA" count="0">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extLst>
        <ext xmlns:x15="http://schemas.microsoft.com/office/spreadsheetml/2010/11/main" uri="{B97F6D7D-B522-45F9-BDA1-12C45D357490}">
          <x15:cacheHierarchy aggregatedColumn="4"/>
        </ext>
      </extLst>
    </cacheHierarchy>
    <cacheHierarchy uniqueName="[Measures].[AMOUNT PER UNIT]" caption="AMOUNT PER UNIT" measure="1" displayFolder="" measureGroup="DATA" count="0" oneField="1">
      <fieldsUsage count="1">
        <fieldUsage x="1"/>
      </fieldsUsage>
    </cacheHierarchy>
    <cacheHierarchy uniqueName="[Measures].[COST PER UNITS]" caption="COST PER UNITS" measure="1" displayFolder="" measureGroup="DATA" count="0"/>
    <cacheHierarchy uniqueName="[Measures].[COSTS GENERATED PER UNIT]" caption="COSTS GENERATED PER UNIT" measure="1" displayFolder="" measureGroup="DATA" count="0"/>
    <cacheHierarchy uniqueName="[Measures].[TOTAL COSTS]" caption="TOTAL COSTS"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
  <r>
    <x v="0"/>
    <x v="0"/>
    <x v="0"/>
    <n v="1624"/>
    <n v="114"/>
  </r>
  <r>
    <x v="1"/>
    <x v="1"/>
    <x v="1"/>
    <n v="6706"/>
    <n v="459"/>
  </r>
  <r>
    <x v="2"/>
    <x v="1"/>
    <x v="2"/>
    <n v="959"/>
    <n v="147"/>
  </r>
  <r>
    <x v="3"/>
    <x v="2"/>
    <x v="3"/>
    <n v="9632"/>
    <n v="288"/>
  </r>
  <r>
    <x v="4"/>
    <x v="3"/>
    <x v="4"/>
    <n v="2100"/>
    <n v="414"/>
  </r>
  <r>
    <x v="0"/>
    <x v="1"/>
    <x v="5"/>
    <n v="8869"/>
    <n v="432"/>
  </r>
  <r>
    <x v="4"/>
    <x v="4"/>
    <x v="6"/>
    <n v="2681"/>
    <n v="54"/>
  </r>
  <r>
    <x v="1"/>
    <x v="1"/>
    <x v="7"/>
    <n v="5012"/>
    <n v="210"/>
  </r>
  <r>
    <x v="5"/>
    <x v="4"/>
    <x v="8"/>
    <n v="1281"/>
    <n v="75"/>
  </r>
  <r>
    <x v="6"/>
    <x v="0"/>
    <x v="8"/>
    <n v="4991"/>
    <n v="12"/>
  </r>
  <r>
    <x v="7"/>
    <x v="3"/>
    <x v="4"/>
    <n v="1785"/>
    <n v="462"/>
  </r>
  <r>
    <x v="8"/>
    <x v="0"/>
    <x v="9"/>
    <n v="3983"/>
    <n v="144"/>
  </r>
  <r>
    <x v="2"/>
    <x v="4"/>
    <x v="10"/>
    <n v="2646"/>
    <n v="120"/>
  </r>
  <r>
    <x v="7"/>
    <x v="5"/>
    <x v="11"/>
    <n v="252"/>
    <n v="54"/>
  </r>
  <r>
    <x v="8"/>
    <x v="1"/>
    <x v="4"/>
    <n v="2464"/>
    <n v="234"/>
  </r>
  <r>
    <x v="8"/>
    <x v="1"/>
    <x v="12"/>
    <n v="2114"/>
    <n v="66"/>
  </r>
  <r>
    <x v="4"/>
    <x v="0"/>
    <x v="6"/>
    <n v="7693"/>
    <n v="87"/>
  </r>
  <r>
    <x v="6"/>
    <x v="5"/>
    <x v="13"/>
    <n v="15610"/>
    <n v="339"/>
  </r>
  <r>
    <x v="3"/>
    <x v="5"/>
    <x v="7"/>
    <n v="336"/>
    <n v="144"/>
  </r>
  <r>
    <x v="7"/>
    <x v="3"/>
    <x v="13"/>
    <n v="9443"/>
    <n v="162"/>
  </r>
  <r>
    <x v="2"/>
    <x v="5"/>
    <x v="14"/>
    <n v="8155"/>
    <n v="90"/>
  </r>
  <r>
    <x v="1"/>
    <x v="4"/>
    <x v="14"/>
    <n v="1701"/>
    <n v="234"/>
  </r>
  <r>
    <x v="9"/>
    <x v="4"/>
    <x v="7"/>
    <n v="2205"/>
    <n v="141"/>
  </r>
  <r>
    <x v="1"/>
    <x v="0"/>
    <x v="15"/>
    <n v="1771"/>
    <n v="204"/>
  </r>
  <r>
    <x v="3"/>
    <x v="1"/>
    <x v="16"/>
    <n v="2114"/>
    <n v="186"/>
  </r>
  <r>
    <x v="3"/>
    <x v="2"/>
    <x v="11"/>
    <n v="10311"/>
    <n v="231"/>
  </r>
  <r>
    <x v="8"/>
    <x v="3"/>
    <x v="10"/>
    <n v="21"/>
    <n v="168"/>
  </r>
  <r>
    <x v="9"/>
    <x v="1"/>
    <x v="13"/>
    <n v="1974"/>
    <n v="195"/>
  </r>
  <r>
    <x v="6"/>
    <x v="2"/>
    <x v="14"/>
    <n v="6314"/>
    <n v="15"/>
  </r>
  <r>
    <x v="9"/>
    <x v="0"/>
    <x v="14"/>
    <n v="4683"/>
    <n v="30"/>
  </r>
  <r>
    <x v="3"/>
    <x v="0"/>
    <x v="17"/>
    <n v="6398"/>
    <n v="102"/>
  </r>
  <r>
    <x v="7"/>
    <x v="1"/>
    <x v="15"/>
    <n v="553"/>
    <n v="15"/>
  </r>
  <r>
    <x v="1"/>
    <x v="3"/>
    <x v="0"/>
    <n v="7021"/>
    <n v="183"/>
  </r>
  <r>
    <x v="0"/>
    <x v="3"/>
    <x v="7"/>
    <n v="5817"/>
    <n v="12"/>
  </r>
  <r>
    <x v="3"/>
    <x v="3"/>
    <x v="8"/>
    <n v="3976"/>
    <n v="72"/>
  </r>
  <r>
    <x v="4"/>
    <x v="4"/>
    <x v="18"/>
    <n v="1134"/>
    <n v="282"/>
  </r>
  <r>
    <x v="7"/>
    <x v="3"/>
    <x v="19"/>
    <n v="6027"/>
    <n v="144"/>
  </r>
  <r>
    <x v="4"/>
    <x v="0"/>
    <x v="10"/>
    <n v="1904"/>
    <n v="405"/>
  </r>
  <r>
    <x v="5"/>
    <x v="5"/>
    <x v="1"/>
    <n v="3262"/>
    <n v="75"/>
  </r>
  <r>
    <x v="0"/>
    <x v="5"/>
    <x v="18"/>
    <n v="2289"/>
    <n v="135"/>
  </r>
  <r>
    <x v="6"/>
    <x v="5"/>
    <x v="18"/>
    <n v="6986"/>
    <n v="21"/>
  </r>
  <r>
    <x v="7"/>
    <x v="4"/>
    <x v="14"/>
    <n v="4417"/>
    <n v="153"/>
  </r>
  <r>
    <x v="4"/>
    <x v="5"/>
    <x v="16"/>
    <n v="1442"/>
    <n v="15"/>
  </r>
  <r>
    <x v="8"/>
    <x v="1"/>
    <x v="8"/>
    <n v="2415"/>
    <n v="255"/>
  </r>
  <r>
    <x v="7"/>
    <x v="0"/>
    <x v="15"/>
    <n v="238"/>
    <n v="18"/>
  </r>
  <r>
    <x v="4"/>
    <x v="0"/>
    <x v="14"/>
    <n v="4949"/>
    <n v="189"/>
  </r>
  <r>
    <x v="6"/>
    <x v="4"/>
    <x v="1"/>
    <n v="5075"/>
    <n v="21"/>
  </r>
  <r>
    <x v="8"/>
    <x v="2"/>
    <x v="10"/>
    <n v="9198"/>
    <n v="36"/>
  </r>
  <r>
    <x v="4"/>
    <x v="5"/>
    <x v="12"/>
    <n v="3339"/>
    <n v="75"/>
  </r>
  <r>
    <x v="0"/>
    <x v="5"/>
    <x v="9"/>
    <n v="5019"/>
    <n v="156"/>
  </r>
  <r>
    <x v="6"/>
    <x v="2"/>
    <x v="10"/>
    <n v="16184"/>
    <n v="39"/>
  </r>
  <r>
    <x v="4"/>
    <x v="2"/>
    <x v="20"/>
    <n v="497"/>
    <n v="63"/>
  </r>
  <r>
    <x v="7"/>
    <x v="2"/>
    <x v="12"/>
    <n v="8211"/>
    <n v="75"/>
  </r>
  <r>
    <x v="7"/>
    <x v="4"/>
    <x v="19"/>
    <n v="6580"/>
    <n v="183"/>
  </r>
  <r>
    <x v="3"/>
    <x v="1"/>
    <x v="11"/>
    <n v="4760"/>
    <n v="69"/>
  </r>
  <r>
    <x v="0"/>
    <x v="2"/>
    <x v="4"/>
    <n v="5439"/>
    <n v="30"/>
  </r>
  <r>
    <x v="3"/>
    <x v="5"/>
    <x v="9"/>
    <n v="1463"/>
    <n v="39"/>
  </r>
  <r>
    <x v="8"/>
    <x v="5"/>
    <x v="1"/>
    <n v="7777"/>
    <n v="504"/>
  </r>
  <r>
    <x v="2"/>
    <x v="0"/>
    <x v="12"/>
    <n v="1085"/>
    <n v="273"/>
  </r>
  <r>
    <x v="6"/>
    <x v="0"/>
    <x v="6"/>
    <n v="182"/>
    <n v="48"/>
  </r>
  <r>
    <x v="4"/>
    <x v="5"/>
    <x v="18"/>
    <n v="4242"/>
    <n v="207"/>
  </r>
  <r>
    <x v="4"/>
    <x v="2"/>
    <x v="1"/>
    <n v="6118"/>
    <n v="9"/>
  </r>
  <r>
    <x v="9"/>
    <x v="2"/>
    <x v="14"/>
    <n v="2317"/>
    <n v="261"/>
  </r>
  <r>
    <x v="4"/>
    <x v="4"/>
    <x v="10"/>
    <n v="938"/>
    <n v="6"/>
  </r>
  <r>
    <x v="1"/>
    <x v="0"/>
    <x v="16"/>
    <n v="9709"/>
    <n v="30"/>
  </r>
  <r>
    <x v="5"/>
    <x v="5"/>
    <x v="13"/>
    <n v="2205"/>
    <n v="138"/>
  </r>
  <r>
    <x v="5"/>
    <x v="0"/>
    <x v="9"/>
    <n v="4487"/>
    <n v="111"/>
  </r>
  <r>
    <x v="6"/>
    <x v="1"/>
    <x v="3"/>
    <n v="2415"/>
    <n v="15"/>
  </r>
  <r>
    <x v="0"/>
    <x v="5"/>
    <x v="15"/>
    <n v="4018"/>
    <n v="162"/>
  </r>
  <r>
    <x v="6"/>
    <x v="5"/>
    <x v="15"/>
    <n v="861"/>
    <n v="195"/>
  </r>
  <r>
    <x v="9"/>
    <x v="4"/>
    <x v="8"/>
    <n v="5586"/>
    <n v="525"/>
  </r>
  <r>
    <x v="5"/>
    <x v="5"/>
    <x v="5"/>
    <n v="2226"/>
    <n v="48"/>
  </r>
  <r>
    <x v="2"/>
    <x v="5"/>
    <x v="19"/>
    <n v="14329"/>
    <n v="150"/>
  </r>
  <r>
    <x v="2"/>
    <x v="5"/>
    <x v="13"/>
    <n v="8463"/>
    <n v="492"/>
  </r>
  <r>
    <x v="6"/>
    <x v="5"/>
    <x v="12"/>
    <n v="2891"/>
    <n v="102"/>
  </r>
  <r>
    <x v="8"/>
    <x v="2"/>
    <x v="14"/>
    <n v="3773"/>
    <n v="165"/>
  </r>
  <r>
    <x v="3"/>
    <x v="2"/>
    <x v="19"/>
    <n v="854"/>
    <n v="309"/>
  </r>
  <r>
    <x v="4"/>
    <x v="2"/>
    <x v="9"/>
    <n v="4970"/>
    <n v="156"/>
  </r>
  <r>
    <x v="2"/>
    <x v="1"/>
    <x v="21"/>
    <n v="98"/>
    <n v="159"/>
  </r>
  <r>
    <x v="6"/>
    <x v="1"/>
    <x v="16"/>
    <n v="13391"/>
    <n v="201"/>
  </r>
  <r>
    <x v="1"/>
    <x v="3"/>
    <x v="6"/>
    <n v="8890"/>
    <n v="210"/>
  </r>
  <r>
    <x v="7"/>
    <x v="4"/>
    <x v="11"/>
    <n v="56"/>
    <n v="51"/>
  </r>
  <r>
    <x v="8"/>
    <x v="2"/>
    <x v="4"/>
    <n v="3339"/>
    <n v="39"/>
  </r>
  <r>
    <x v="9"/>
    <x v="1"/>
    <x v="3"/>
    <n v="3808"/>
    <n v="279"/>
  </r>
  <r>
    <x v="9"/>
    <x v="4"/>
    <x v="11"/>
    <n v="63"/>
    <n v="123"/>
  </r>
  <r>
    <x v="7"/>
    <x v="3"/>
    <x v="18"/>
    <n v="7812"/>
    <n v="81"/>
  </r>
  <r>
    <x v="0"/>
    <x v="0"/>
    <x v="15"/>
    <n v="7693"/>
    <n v="21"/>
  </r>
  <r>
    <x v="8"/>
    <x v="2"/>
    <x v="19"/>
    <n v="973"/>
    <n v="162"/>
  </r>
  <r>
    <x v="9"/>
    <x v="1"/>
    <x v="20"/>
    <n v="567"/>
    <n v="228"/>
  </r>
  <r>
    <x v="9"/>
    <x v="2"/>
    <x v="12"/>
    <n v="2471"/>
    <n v="342"/>
  </r>
  <r>
    <x v="6"/>
    <x v="4"/>
    <x v="11"/>
    <n v="7189"/>
    <n v="54"/>
  </r>
  <r>
    <x v="3"/>
    <x v="1"/>
    <x v="19"/>
    <n v="7455"/>
    <n v="216"/>
  </r>
  <r>
    <x v="8"/>
    <x v="5"/>
    <x v="21"/>
    <n v="3108"/>
    <n v="54"/>
  </r>
  <r>
    <x v="4"/>
    <x v="4"/>
    <x v="4"/>
    <n v="469"/>
    <n v="75"/>
  </r>
  <r>
    <x v="2"/>
    <x v="0"/>
    <x v="14"/>
    <n v="2737"/>
    <n v="93"/>
  </r>
  <r>
    <x v="2"/>
    <x v="0"/>
    <x v="4"/>
    <n v="4305"/>
    <n v="156"/>
  </r>
  <r>
    <x v="2"/>
    <x v="4"/>
    <x v="9"/>
    <n v="2408"/>
    <n v="9"/>
  </r>
  <r>
    <x v="8"/>
    <x v="2"/>
    <x v="15"/>
    <n v="1281"/>
    <n v="18"/>
  </r>
  <r>
    <x v="0"/>
    <x v="1"/>
    <x v="1"/>
    <n v="12348"/>
    <n v="234"/>
  </r>
  <r>
    <x v="8"/>
    <x v="5"/>
    <x v="19"/>
    <n v="3689"/>
    <n v="312"/>
  </r>
  <r>
    <x v="5"/>
    <x v="2"/>
    <x v="15"/>
    <n v="2870"/>
    <n v="300"/>
  </r>
  <r>
    <x v="7"/>
    <x v="2"/>
    <x v="18"/>
    <n v="798"/>
    <n v="519"/>
  </r>
  <r>
    <x v="3"/>
    <x v="0"/>
    <x v="20"/>
    <n v="2933"/>
    <n v="9"/>
  </r>
  <r>
    <x v="6"/>
    <x v="1"/>
    <x v="2"/>
    <n v="2744"/>
    <n v="9"/>
  </r>
  <r>
    <x v="0"/>
    <x v="2"/>
    <x v="5"/>
    <n v="9772"/>
    <n v="90"/>
  </r>
  <r>
    <x v="5"/>
    <x v="5"/>
    <x v="4"/>
    <n v="1568"/>
    <n v="96"/>
  </r>
  <r>
    <x v="7"/>
    <x v="2"/>
    <x v="10"/>
    <n v="11417"/>
    <n v="21"/>
  </r>
  <r>
    <x v="0"/>
    <x v="5"/>
    <x v="21"/>
    <n v="6748"/>
    <n v="48"/>
  </r>
  <r>
    <x v="9"/>
    <x v="2"/>
    <x v="18"/>
    <n v="1407"/>
    <n v="72"/>
  </r>
  <r>
    <x v="1"/>
    <x v="1"/>
    <x v="12"/>
    <n v="2023"/>
    <n v="168"/>
  </r>
  <r>
    <x v="6"/>
    <x v="3"/>
    <x v="21"/>
    <n v="5236"/>
    <n v="51"/>
  </r>
  <r>
    <x v="3"/>
    <x v="2"/>
    <x v="15"/>
    <n v="1925"/>
    <n v="192"/>
  </r>
  <r>
    <x v="5"/>
    <x v="0"/>
    <x v="8"/>
    <n v="6608"/>
    <n v="225"/>
  </r>
  <r>
    <x v="4"/>
    <x v="5"/>
    <x v="21"/>
    <n v="8008"/>
    <n v="456"/>
  </r>
  <r>
    <x v="9"/>
    <x v="5"/>
    <x v="4"/>
    <n v="1428"/>
    <n v="93"/>
  </r>
  <r>
    <x v="4"/>
    <x v="5"/>
    <x v="2"/>
    <n v="525"/>
    <n v="48"/>
  </r>
  <r>
    <x v="4"/>
    <x v="0"/>
    <x v="3"/>
    <n v="1505"/>
    <n v="102"/>
  </r>
  <r>
    <x v="5"/>
    <x v="1"/>
    <x v="0"/>
    <n v="6755"/>
    <n v="252"/>
  </r>
  <r>
    <x v="7"/>
    <x v="0"/>
    <x v="3"/>
    <n v="11571"/>
    <n v="138"/>
  </r>
  <r>
    <x v="0"/>
    <x v="4"/>
    <x v="4"/>
    <n v="2541"/>
    <n v="90"/>
  </r>
  <r>
    <x v="3"/>
    <x v="0"/>
    <x v="0"/>
    <n v="1526"/>
    <n v="240"/>
  </r>
  <r>
    <x v="0"/>
    <x v="4"/>
    <x v="2"/>
    <n v="6125"/>
    <n v="102"/>
  </r>
  <r>
    <x v="3"/>
    <x v="1"/>
    <x v="18"/>
    <n v="847"/>
    <n v="129"/>
  </r>
  <r>
    <x v="1"/>
    <x v="1"/>
    <x v="18"/>
    <n v="4753"/>
    <n v="300"/>
  </r>
  <r>
    <x v="4"/>
    <x v="4"/>
    <x v="5"/>
    <n v="959"/>
    <n v="135"/>
  </r>
  <r>
    <x v="5"/>
    <x v="1"/>
    <x v="17"/>
    <n v="2793"/>
    <n v="114"/>
  </r>
  <r>
    <x v="5"/>
    <x v="1"/>
    <x v="8"/>
    <n v="4606"/>
    <n v="63"/>
  </r>
  <r>
    <x v="5"/>
    <x v="2"/>
    <x v="12"/>
    <n v="5551"/>
    <n v="252"/>
  </r>
  <r>
    <x v="9"/>
    <x v="2"/>
    <x v="1"/>
    <n v="6657"/>
    <n v="303"/>
  </r>
  <r>
    <x v="5"/>
    <x v="3"/>
    <x v="9"/>
    <n v="4438"/>
    <n v="246"/>
  </r>
  <r>
    <x v="1"/>
    <x v="4"/>
    <x v="7"/>
    <n v="168"/>
    <n v="84"/>
  </r>
  <r>
    <x v="5"/>
    <x v="5"/>
    <x v="9"/>
    <n v="7777"/>
    <n v="39"/>
  </r>
  <r>
    <x v="6"/>
    <x v="2"/>
    <x v="9"/>
    <n v="3339"/>
    <n v="348"/>
  </r>
  <r>
    <x v="5"/>
    <x v="0"/>
    <x v="5"/>
    <n v="6391"/>
    <n v="48"/>
  </r>
  <r>
    <x v="6"/>
    <x v="0"/>
    <x v="7"/>
    <n v="518"/>
    <n v="75"/>
  </r>
  <r>
    <x v="5"/>
    <x v="4"/>
    <x v="19"/>
    <n v="5677"/>
    <n v="258"/>
  </r>
  <r>
    <x v="4"/>
    <x v="3"/>
    <x v="9"/>
    <n v="6048"/>
    <n v="27"/>
  </r>
  <r>
    <x v="1"/>
    <x v="4"/>
    <x v="1"/>
    <n v="3752"/>
    <n v="213"/>
  </r>
  <r>
    <x v="6"/>
    <x v="1"/>
    <x v="12"/>
    <n v="4480"/>
    <n v="357"/>
  </r>
  <r>
    <x v="2"/>
    <x v="0"/>
    <x v="2"/>
    <n v="259"/>
    <n v="207"/>
  </r>
  <r>
    <x v="1"/>
    <x v="0"/>
    <x v="0"/>
    <n v="42"/>
    <n v="150"/>
  </r>
  <r>
    <x v="3"/>
    <x v="2"/>
    <x v="21"/>
    <n v="98"/>
    <n v="204"/>
  </r>
  <r>
    <x v="5"/>
    <x v="1"/>
    <x v="18"/>
    <n v="2478"/>
    <n v="21"/>
  </r>
  <r>
    <x v="3"/>
    <x v="5"/>
    <x v="5"/>
    <n v="7847"/>
    <n v="174"/>
  </r>
  <r>
    <x v="7"/>
    <x v="0"/>
    <x v="9"/>
    <n v="9926"/>
    <n v="201"/>
  </r>
  <r>
    <x v="1"/>
    <x v="4"/>
    <x v="11"/>
    <n v="819"/>
    <n v="510"/>
  </r>
  <r>
    <x v="4"/>
    <x v="3"/>
    <x v="12"/>
    <n v="3052"/>
    <n v="378"/>
  </r>
  <r>
    <x v="2"/>
    <x v="5"/>
    <x v="20"/>
    <n v="6832"/>
    <n v="27"/>
  </r>
  <r>
    <x v="7"/>
    <x v="3"/>
    <x v="10"/>
    <n v="2016"/>
    <n v="117"/>
  </r>
  <r>
    <x v="4"/>
    <x v="4"/>
    <x v="20"/>
    <n v="7322"/>
    <n v="36"/>
  </r>
  <r>
    <x v="1"/>
    <x v="1"/>
    <x v="5"/>
    <n v="357"/>
    <n v="126"/>
  </r>
  <r>
    <x v="2"/>
    <x v="3"/>
    <x v="4"/>
    <n v="3192"/>
    <n v="72"/>
  </r>
  <r>
    <x v="5"/>
    <x v="2"/>
    <x v="7"/>
    <n v="8435"/>
    <n v="42"/>
  </r>
  <r>
    <x v="0"/>
    <x v="3"/>
    <x v="12"/>
    <n v="0"/>
    <n v="135"/>
  </r>
  <r>
    <x v="5"/>
    <x v="5"/>
    <x v="17"/>
    <n v="8862"/>
    <n v="189"/>
  </r>
  <r>
    <x v="4"/>
    <x v="0"/>
    <x v="19"/>
    <n v="3556"/>
    <n v="459"/>
  </r>
  <r>
    <x v="6"/>
    <x v="5"/>
    <x v="16"/>
    <n v="7280"/>
    <n v="201"/>
  </r>
  <r>
    <x v="4"/>
    <x v="5"/>
    <x v="0"/>
    <n v="3402"/>
    <n v="366"/>
  </r>
  <r>
    <x v="8"/>
    <x v="0"/>
    <x v="12"/>
    <n v="4592"/>
    <n v="324"/>
  </r>
  <r>
    <x v="2"/>
    <x v="1"/>
    <x v="16"/>
    <n v="7833"/>
    <n v="243"/>
  </r>
  <r>
    <x v="7"/>
    <x v="3"/>
    <x v="20"/>
    <n v="7651"/>
    <n v="213"/>
  </r>
  <r>
    <x v="0"/>
    <x v="1"/>
    <x v="0"/>
    <n v="2275"/>
    <n v="447"/>
  </r>
  <r>
    <x v="0"/>
    <x v="4"/>
    <x v="11"/>
    <n v="5670"/>
    <n v="297"/>
  </r>
  <r>
    <x v="5"/>
    <x v="1"/>
    <x v="10"/>
    <n v="2135"/>
    <n v="27"/>
  </r>
  <r>
    <x v="0"/>
    <x v="5"/>
    <x v="14"/>
    <n v="2779"/>
    <n v="75"/>
  </r>
  <r>
    <x v="9"/>
    <x v="3"/>
    <x v="5"/>
    <n v="12950"/>
    <n v="30"/>
  </r>
  <r>
    <x v="5"/>
    <x v="2"/>
    <x v="3"/>
    <n v="2646"/>
    <n v="177"/>
  </r>
  <r>
    <x v="0"/>
    <x v="5"/>
    <x v="5"/>
    <n v="3794"/>
    <n v="159"/>
  </r>
  <r>
    <x v="8"/>
    <x v="1"/>
    <x v="5"/>
    <n v="819"/>
    <n v="306"/>
  </r>
  <r>
    <x v="8"/>
    <x v="5"/>
    <x v="13"/>
    <n v="2583"/>
    <n v="18"/>
  </r>
  <r>
    <x v="5"/>
    <x v="1"/>
    <x v="15"/>
    <n v="4585"/>
    <n v="240"/>
  </r>
  <r>
    <x v="6"/>
    <x v="5"/>
    <x v="5"/>
    <n v="1652"/>
    <n v="93"/>
  </r>
  <r>
    <x v="9"/>
    <x v="5"/>
    <x v="21"/>
    <n v="4991"/>
    <n v="9"/>
  </r>
  <r>
    <x v="1"/>
    <x v="5"/>
    <x v="10"/>
    <n v="2009"/>
    <n v="219"/>
  </r>
  <r>
    <x v="7"/>
    <x v="3"/>
    <x v="7"/>
    <n v="1568"/>
    <n v="141"/>
  </r>
  <r>
    <x v="3"/>
    <x v="0"/>
    <x v="13"/>
    <n v="3388"/>
    <n v="123"/>
  </r>
  <r>
    <x v="0"/>
    <x v="4"/>
    <x v="17"/>
    <n v="623"/>
    <n v="51"/>
  </r>
  <r>
    <x v="4"/>
    <x v="2"/>
    <x v="2"/>
    <n v="10073"/>
    <n v="120"/>
  </r>
  <r>
    <x v="1"/>
    <x v="3"/>
    <x v="21"/>
    <n v="1561"/>
    <n v="27"/>
  </r>
  <r>
    <x v="2"/>
    <x v="2"/>
    <x v="18"/>
    <n v="11522"/>
    <n v="204"/>
  </r>
  <r>
    <x v="4"/>
    <x v="4"/>
    <x v="11"/>
    <n v="2317"/>
    <n v="123"/>
  </r>
  <r>
    <x v="9"/>
    <x v="0"/>
    <x v="19"/>
    <n v="3059"/>
    <n v="27"/>
  </r>
  <r>
    <x v="3"/>
    <x v="0"/>
    <x v="21"/>
    <n v="2324"/>
    <n v="177"/>
  </r>
  <r>
    <x v="8"/>
    <x v="3"/>
    <x v="21"/>
    <n v="4956"/>
    <n v="171"/>
  </r>
  <r>
    <x v="9"/>
    <x v="5"/>
    <x v="15"/>
    <n v="5355"/>
    <n v="204"/>
  </r>
  <r>
    <x v="8"/>
    <x v="5"/>
    <x v="8"/>
    <n v="7259"/>
    <n v="276"/>
  </r>
  <r>
    <x v="1"/>
    <x v="0"/>
    <x v="21"/>
    <n v="6279"/>
    <n v="45"/>
  </r>
  <r>
    <x v="0"/>
    <x v="4"/>
    <x v="12"/>
    <n v="2541"/>
    <n v="45"/>
  </r>
  <r>
    <x v="4"/>
    <x v="1"/>
    <x v="18"/>
    <n v="3864"/>
    <n v="177"/>
  </r>
  <r>
    <x v="6"/>
    <x v="2"/>
    <x v="11"/>
    <n v="6146"/>
    <n v="63"/>
  </r>
  <r>
    <x v="2"/>
    <x v="3"/>
    <x v="3"/>
    <n v="2639"/>
    <n v="204"/>
  </r>
  <r>
    <x v="1"/>
    <x v="0"/>
    <x v="7"/>
    <n v="1890"/>
    <n v="195"/>
  </r>
  <r>
    <x v="5"/>
    <x v="5"/>
    <x v="8"/>
    <n v="1932"/>
    <n v="369"/>
  </r>
  <r>
    <x v="8"/>
    <x v="5"/>
    <x v="4"/>
    <n v="6300"/>
    <n v="42"/>
  </r>
  <r>
    <x v="4"/>
    <x v="0"/>
    <x v="0"/>
    <n v="560"/>
    <n v="81"/>
  </r>
  <r>
    <x v="2"/>
    <x v="0"/>
    <x v="21"/>
    <n v="2856"/>
    <n v="246"/>
  </r>
  <r>
    <x v="2"/>
    <x v="5"/>
    <x v="9"/>
    <n v="707"/>
    <n v="174"/>
  </r>
  <r>
    <x v="1"/>
    <x v="1"/>
    <x v="0"/>
    <n v="3598"/>
    <n v="81"/>
  </r>
  <r>
    <x v="0"/>
    <x v="1"/>
    <x v="7"/>
    <n v="6853"/>
    <n v="372"/>
  </r>
  <r>
    <x v="0"/>
    <x v="1"/>
    <x v="10"/>
    <n v="4725"/>
    <n v="174"/>
  </r>
  <r>
    <x v="3"/>
    <x v="2"/>
    <x v="1"/>
    <n v="10304"/>
    <n v="84"/>
  </r>
  <r>
    <x v="3"/>
    <x v="5"/>
    <x v="10"/>
    <n v="1274"/>
    <n v="225"/>
  </r>
  <r>
    <x v="6"/>
    <x v="2"/>
    <x v="0"/>
    <n v="1526"/>
    <n v="105"/>
  </r>
  <r>
    <x v="0"/>
    <x v="3"/>
    <x v="19"/>
    <n v="3101"/>
    <n v="225"/>
  </r>
  <r>
    <x v="7"/>
    <x v="0"/>
    <x v="8"/>
    <n v="1057"/>
    <n v="54"/>
  </r>
  <r>
    <x v="5"/>
    <x v="0"/>
    <x v="21"/>
    <n v="5306"/>
    <n v="0"/>
  </r>
  <r>
    <x v="6"/>
    <x v="3"/>
    <x v="17"/>
    <n v="4018"/>
    <n v="171"/>
  </r>
  <r>
    <x v="2"/>
    <x v="5"/>
    <x v="10"/>
    <n v="938"/>
    <n v="189"/>
  </r>
  <r>
    <x v="5"/>
    <x v="4"/>
    <x v="3"/>
    <n v="1778"/>
    <n v="270"/>
  </r>
  <r>
    <x v="4"/>
    <x v="3"/>
    <x v="0"/>
    <n v="1638"/>
    <n v="63"/>
  </r>
  <r>
    <x v="3"/>
    <x v="4"/>
    <x v="4"/>
    <n v="154"/>
    <n v="21"/>
  </r>
  <r>
    <x v="5"/>
    <x v="0"/>
    <x v="7"/>
    <n v="9835"/>
    <n v="207"/>
  </r>
  <r>
    <x v="2"/>
    <x v="0"/>
    <x v="13"/>
    <n v="7273"/>
    <n v="96"/>
  </r>
  <r>
    <x v="6"/>
    <x v="3"/>
    <x v="7"/>
    <n v="6909"/>
    <n v="81"/>
  </r>
  <r>
    <x v="2"/>
    <x v="3"/>
    <x v="17"/>
    <n v="3920"/>
    <n v="306"/>
  </r>
  <r>
    <x v="9"/>
    <x v="3"/>
    <x v="20"/>
    <n v="4858"/>
    <n v="279"/>
  </r>
  <r>
    <x v="7"/>
    <x v="4"/>
    <x v="2"/>
    <n v="3549"/>
    <n v="3"/>
  </r>
  <r>
    <x v="5"/>
    <x v="3"/>
    <x v="18"/>
    <n v="966"/>
    <n v="198"/>
  </r>
  <r>
    <x v="6"/>
    <x v="3"/>
    <x v="3"/>
    <n v="385"/>
    <n v="249"/>
  </r>
  <r>
    <x v="4"/>
    <x v="5"/>
    <x v="10"/>
    <n v="2219"/>
    <n v="75"/>
  </r>
  <r>
    <x v="2"/>
    <x v="2"/>
    <x v="1"/>
    <n v="2954"/>
    <n v="189"/>
  </r>
  <r>
    <x v="5"/>
    <x v="2"/>
    <x v="1"/>
    <n v="280"/>
    <n v="87"/>
  </r>
  <r>
    <x v="3"/>
    <x v="2"/>
    <x v="0"/>
    <n v="6118"/>
    <n v="174"/>
  </r>
  <r>
    <x v="7"/>
    <x v="3"/>
    <x v="16"/>
    <n v="4802"/>
    <n v="36"/>
  </r>
  <r>
    <x v="2"/>
    <x v="4"/>
    <x v="17"/>
    <n v="4137"/>
    <n v="60"/>
  </r>
  <r>
    <x v="8"/>
    <x v="1"/>
    <x v="14"/>
    <n v="2023"/>
    <n v="78"/>
  </r>
  <r>
    <x v="2"/>
    <x v="2"/>
    <x v="0"/>
    <n v="9051"/>
    <n v="57"/>
  </r>
  <r>
    <x v="2"/>
    <x v="0"/>
    <x v="19"/>
    <n v="2919"/>
    <n v="45"/>
  </r>
  <r>
    <x v="3"/>
    <x v="4"/>
    <x v="7"/>
    <n v="5915"/>
    <n v="3"/>
  </r>
  <r>
    <x v="9"/>
    <x v="1"/>
    <x v="16"/>
    <n v="2562"/>
    <n v="6"/>
  </r>
  <r>
    <x v="6"/>
    <x v="0"/>
    <x v="4"/>
    <n v="8813"/>
    <n v="21"/>
  </r>
  <r>
    <x v="6"/>
    <x v="2"/>
    <x v="3"/>
    <n v="6111"/>
    <n v="3"/>
  </r>
  <r>
    <x v="1"/>
    <x v="5"/>
    <x v="6"/>
    <n v="3507"/>
    <n v="288"/>
  </r>
  <r>
    <x v="4"/>
    <x v="2"/>
    <x v="11"/>
    <n v="4319"/>
    <n v="30"/>
  </r>
  <r>
    <x v="0"/>
    <x v="4"/>
    <x v="21"/>
    <n v="609"/>
    <n v="87"/>
  </r>
  <r>
    <x v="0"/>
    <x v="3"/>
    <x v="18"/>
    <n v="6370"/>
    <n v="30"/>
  </r>
  <r>
    <x v="6"/>
    <x v="4"/>
    <x v="15"/>
    <n v="5474"/>
    <n v="168"/>
  </r>
  <r>
    <x v="0"/>
    <x v="2"/>
    <x v="18"/>
    <n v="3164"/>
    <n v="306"/>
  </r>
  <r>
    <x v="4"/>
    <x v="1"/>
    <x v="2"/>
    <n v="1302"/>
    <n v="402"/>
  </r>
  <r>
    <x v="8"/>
    <x v="0"/>
    <x v="19"/>
    <n v="7308"/>
    <n v="327"/>
  </r>
  <r>
    <x v="0"/>
    <x v="0"/>
    <x v="18"/>
    <n v="6132"/>
    <n v="93"/>
  </r>
  <r>
    <x v="9"/>
    <x v="1"/>
    <x v="8"/>
    <n v="3472"/>
    <n v="96"/>
  </r>
  <r>
    <x v="1"/>
    <x v="3"/>
    <x v="3"/>
    <n v="9660"/>
    <n v="27"/>
  </r>
  <r>
    <x v="2"/>
    <x v="4"/>
    <x v="21"/>
    <n v="2436"/>
    <n v="99"/>
  </r>
  <r>
    <x v="2"/>
    <x v="4"/>
    <x v="5"/>
    <n v="9506"/>
    <n v="87"/>
  </r>
  <r>
    <x v="9"/>
    <x v="0"/>
    <x v="20"/>
    <n v="245"/>
    <n v="288"/>
  </r>
  <r>
    <x v="1"/>
    <x v="1"/>
    <x v="13"/>
    <n v="2702"/>
    <n v="363"/>
  </r>
  <r>
    <x v="9"/>
    <x v="5"/>
    <x v="9"/>
    <n v="700"/>
    <n v="87"/>
  </r>
  <r>
    <x v="4"/>
    <x v="5"/>
    <x v="9"/>
    <n v="3759"/>
    <n v="150"/>
  </r>
  <r>
    <x v="7"/>
    <x v="1"/>
    <x v="9"/>
    <n v="1589"/>
    <n v="303"/>
  </r>
  <r>
    <x v="5"/>
    <x v="1"/>
    <x v="19"/>
    <n v="5194"/>
    <n v="288"/>
  </r>
  <r>
    <x v="9"/>
    <x v="2"/>
    <x v="11"/>
    <n v="945"/>
    <n v="75"/>
  </r>
  <r>
    <x v="0"/>
    <x v="4"/>
    <x v="6"/>
    <n v="1988"/>
    <n v="39"/>
  </r>
  <r>
    <x v="4"/>
    <x v="5"/>
    <x v="1"/>
    <n v="6734"/>
    <n v="123"/>
  </r>
  <r>
    <x v="0"/>
    <x v="2"/>
    <x v="2"/>
    <n v="217"/>
    <n v="36"/>
  </r>
  <r>
    <x v="6"/>
    <x v="5"/>
    <x v="7"/>
    <n v="6279"/>
    <n v="237"/>
  </r>
  <r>
    <x v="0"/>
    <x v="2"/>
    <x v="11"/>
    <n v="4424"/>
    <n v="201"/>
  </r>
  <r>
    <x v="7"/>
    <x v="2"/>
    <x v="9"/>
    <n v="189"/>
    <n v="48"/>
  </r>
  <r>
    <x v="6"/>
    <x v="1"/>
    <x v="7"/>
    <n v="490"/>
    <n v="84"/>
  </r>
  <r>
    <x v="1"/>
    <x v="0"/>
    <x v="20"/>
    <n v="434"/>
    <n v="87"/>
  </r>
  <r>
    <x v="5"/>
    <x v="4"/>
    <x v="0"/>
    <n v="10129"/>
    <n v="312"/>
  </r>
  <r>
    <x v="8"/>
    <x v="3"/>
    <x v="19"/>
    <n v="1652"/>
    <n v="102"/>
  </r>
  <r>
    <x v="1"/>
    <x v="4"/>
    <x v="20"/>
    <n v="6433"/>
    <n v="78"/>
  </r>
  <r>
    <x v="8"/>
    <x v="5"/>
    <x v="14"/>
    <n v="2212"/>
    <n v="117"/>
  </r>
  <r>
    <x v="3"/>
    <x v="1"/>
    <x v="15"/>
    <n v="609"/>
    <n v="99"/>
  </r>
  <r>
    <x v="0"/>
    <x v="1"/>
    <x v="17"/>
    <n v="1638"/>
    <n v="48"/>
  </r>
  <r>
    <x v="5"/>
    <x v="5"/>
    <x v="16"/>
    <n v="3829"/>
    <n v="24"/>
  </r>
  <r>
    <x v="0"/>
    <x v="3"/>
    <x v="16"/>
    <n v="5775"/>
    <n v="42"/>
  </r>
  <r>
    <x v="4"/>
    <x v="1"/>
    <x v="13"/>
    <n v="1071"/>
    <n v="270"/>
  </r>
  <r>
    <x v="1"/>
    <x v="2"/>
    <x v="14"/>
    <n v="5019"/>
    <n v="150"/>
  </r>
  <r>
    <x v="7"/>
    <x v="0"/>
    <x v="16"/>
    <n v="2863"/>
    <n v="42"/>
  </r>
  <r>
    <x v="0"/>
    <x v="1"/>
    <x v="12"/>
    <n v="1617"/>
    <n v="126"/>
  </r>
  <r>
    <x v="4"/>
    <x v="0"/>
    <x v="21"/>
    <n v="6818"/>
    <n v="6"/>
  </r>
  <r>
    <x v="8"/>
    <x v="1"/>
    <x v="16"/>
    <n v="6657"/>
    <n v="276"/>
  </r>
  <r>
    <x v="8"/>
    <x v="5"/>
    <x v="9"/>
    <n v="2919"/>
    <n v="93"/>
  </r>
  <r>
    <x v="7"/>
    <x v="2"/>
    <x v="6"/>
    <n v="3094"/>
    <n v="246"/>
  </r>
  <r>
    <x v="4"/>
    <x v="3"/>
    <x v="17"/>
    <n v="2989"/>
    <n v="3"/>
  </r>
  <r>
    <x v="1"/>
    <x v="4"/>
    <x v="18"/>
    <n v="2268"/>
    <n v="63"/>
  </r>
  <r>
    <x v="6"/>
    <x v="1"/>
    <x v="6"/>
    <n v="4753"/>
    <n v="246"/>
  </r>
  <r>
    <x v="7"/>
    <x v="5"/>
    <x v="15"/>
    <n v="7511"/>
    <n v="120"/>
  </r>
  <r>
    <x v="7"/>
    <x v="4"/>
    <x v="6"/>
    <n v="4326"/>
    <n v="348"/>
  </r>
  <r>
    <x v="3"/>
    <x v="5"/>
    <x v="14"/>
    <n v="4935"/>
    <n v="126"/>
  </r>
  <r>
    <x v="4"/>
    <x v="1"/>
    <x v="0"/>
    <n v="4781"/>
    <n v="123"/>
  </r>
  <r>
    <x v="6"/>
    <x v="4"/>
    <x v="4"/>
    <n v="7483"/>
    <n v="45"/>
  </r>
  <r>
    <x v="9"/>
    <x v="4"/>
    <x v="2"/>
    <n v="6860"/>
    <n v="126"/>
  </r>
  <r>
    <x v="0"/>
    <x v="0"/>
    <x v="12"/>
    <n v="9002"/>
    <n v="72"/>
  </r>
  <r>
    <x v="4"/>
    <x v="2"/>
    <x v="12"/>
    <n v="1400"/>
    <n v="135"/>
  </r>
  <r>
    <x v="9"/>
    <x v="5"/>
    <x v="7"/>
    <n v="4053"/>
    <n v="24"/>
  </r>
  <r>
    <x v="5"/>
    <x v="2"/>
    <x v="6"/>
    <n v="2149"/>
    <n v="117"/>
  </r>
  <r>
    <x v="8"/>
    <x v="3"/>
    <x v="12"/>
    <n v="3640"/>
    <n v="51"/>
  </r>
  <r>
    <x v="7"/>
    <x v="3"/>
    <x v="14"/>
    <n v="630"/>
    <n v="36"/>
  </r>
  <r>
    <x v="2"/>
    <x v="1"/>
    <x v="18"/>
    <n v="2429"/>
    <n v="144"/>
  </r>
  <r>
    <x v="2"/>
    <x v="2"/>
    <x v="4"/>
    <n v="2142"/>
    <n v="114"/>
  </r>
  <r>
    <x v="5"/>
    <x v="0"/>
    <x v="0"/>
    <n v="6454"/>
    <n v="54"/>
  </r>
  <r>
    <x v="5"/>
    <x v="0"/>
    <x v="10"/>
    <n v="4487"/>
    <n v="333"/>
  </r>
  <r>
    <x v="8"/>
    <x v="0"/>
    <x v="2"/>
    <n v="938"/>
    <n v="366"/>
  </r>
  <r>
    <x v="8"/>
    <x v="4"/>
    <x v="21"/>
    <n v="8841"/>
    <n v="303"/>
  </r>
  <r>
    <x v="7"/>
    <x v="3"/>
    <x v="5"/>
    <n v="4018"/>
    <n v="126"/>
  </r>
  <r>
    <x v="3"/>
    <x v="0"/>
    <x v="16"/>
    <n v="714"/>
    <n v="231"/>
  </r>
  <r>
    <x v="2"/>
    <x v="4"/>
    <x v="4"/>
    <n v="3850"/>
    <n v="10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0C81C51-C4EF-4E19-A37F-CD49A35BEBC6}" name="PivotTable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rowHeaderCaption="COUNTRY">
  <location ref="A5:D11" firstHeaderRow="0" firstDataRow="1" firstDataCol="1"/>
  <pivotFields count="5">
    <pivotField showAll="0" defaultSubtotal="0">
      <items count="10">
        <item x="7"/>
        <item x="1"/>
        <item x="3"/>
        <item x="5"/>
        <item x="4"/>
        <item x="6"/>
        <item x="8"/>
        <item x="2"/>
        <item x="9"/>
        <item x="0"/>
      </items>
    </pivotField>
    <pivotField axis="axisRow" showAll="0" sortType="descending" defaultSubtotal="0">
      <items count="6">
        <item x="4"/>
        <item x="2"/>
        <item x="5"/>
        <item x="0"/>
        <item x="3"/>
        <item x="1"/>
      </items>
      <autoSortScope>
        <pivotArea dataOnly="0" outline="0" fieldPosition="0">
          <references count="1">
            <reference field="4294967294" count="1" selected="0">
              <x v="0"/>
            </reference>
          </references>
        </pivotArea>
      </autoSortScope>
    </pivotField>
    <pivotField showAll="0" defaultSubtotal="0"/>
    <pivotField dataField="1" numFmtId="164" showAll="0" defaultSubtotal="0"/>
    <pivotField dataField="1" numFmtId="3" showAll="0" defaultSubtotal="0"/>
  </pivotFields>
  <rowFields count="1">
    <field x="1"/>
  </rowFields>
  <rowItems count="6">
    <i>
      <x v="2"/>
    </i>
    <i>
      <x v="1"/>
    </i>
    <i>
      <x v="3"/>
    </i>
    <i>
      <x v="5"/>
    </i>
    <i>
      <x v="4"/>
    </i>
    <i>
      <x/>
    </i>
  </rowItems>
  <colFields count="1">
    <field x="-2"/>
  </colFields>
  <colItems count="3">
    <i>
      <x/>
    </i>
    <i i="1">
      <x v="1"/>
    </i>
    <i i="2">
      <x v="2"/>
    </i>
  </colItems>
  <dataFields count="3">
    <dataField name="AmountS" fld="3" baseField="0" baseItem="0" numFmtId="165"/>
    <dataField name=" " fld="3" baseField="0" baseItem="0"/>
    <dataField name=" Units" fld="4" baseField="1" baseItem="0" numFmtId="3"/>
  </dataFields>
  <formats count="2">
    <format dxfId="1">
      <pivotArea outline="0" collapsedLevelsAreSubtotals="1" fieldPosition="0">
        <references count="1">
          <reference field="4294967294" count="1" selected="0">
            <x v="0"/>
          </reference>
        </references>
      </pivotArea>
    </format>
    <format dxfId="0">
      <pivotArea outline="0" collapsedLevelsAreSubtotals="1" fieldPosition="0">
        <references count="1">
          <reference field="4294967294" count="1" selected="0">
            <x v="2"/>
          </reference>
        </references>
      </pivotArea>
    </format>
  </formats>
  <conditionalFormats count="1">
    <conditionalFormat scope="field" priority="1">
      <pivotAreas count="1">
        <pivotArea outline="0" collapsedLevelsAreSubtotals="1" fieldPosition="0">
          <references count="2">
            <reference field="4294967294" count="1" selected="0">
              <x v="1"/>
            </reference>
            <reference field="1" count="0" selected="0"/>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AD0864F-718F-4E54-BF78-B8C758D3F9AE}" name="PivotTable1" cacheId="1"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rowHeaderCaption="PRODUCT">
  <location ref="A4:B9" firstHeaderRow="1" firstDataRow="1" firstDataCol="1"/>
  <pivotFields count="2">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5">
    <i>
      <x v="4"/>
    </i>
    <i>
      <x v="3"/>
    </i>
    <i>
      <x/>
    </i>
    <i>
      <x v="2"/>
    </i>
    <i>
      <x v="1"/>
    </i>
  </rowItems>
  <colItems count="1">
    <i/>
  </colItems>
  <dataFields count="1">
    <dataField fld="1" subtotal="count" baseField="0" baseItem="0"/>
  </dataFields>
  <pivotHierarchies count="13">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7">
      <autoFilter ref="A1">
        <filterColumn colId="0">
          <top10 val="5" filterVal="5"/>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EXCEL_DATA_ANALYSIS.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EC8E027-8F25-4496-80A6-D4993DE7B698}"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TOP SELLING PERSON BY COUNTRY">
  <location ref="A3:B16" firstHeaderRow="1" firstDataRow="1" firstDataCol="1"/>
  <pivotFields count="5">
    <pivotField axis="axisRow" showAll="0" measureFilter="1" sortType="descending">
      <items count="11">
        <item x="7"/>
        <item x="1"/>
        <item x="3"/>
        <item x="5"/>
        <item x="4"/>
        <item x="6"/>
        <item x="8"/>
        <item x="2"/>
        <item x="9"/>
        <item x="0"/>
        <item t="default"/>
      </items>
      <autoSortScope>
        <pivotArea dataOnly="0" outline="0" fieldPosition="0">
          <references count="1">
            <reference field="4294967294" count="1" selected="0">
              <x v="0"/>
            </reference>
          </references>
        </pivotArea>
      </autoSortScope>
    </pivotField>
    <pivotField axis="axisRow" showAll="0">
      <items count="7">
        <item x="4"/>
        <item x="2"/>
        <item x="5"/>
        <item x="0"/>
        <item x="3"/>
        <item x="1"/>
        <item t="default"/>
      </items>
    </pivotField>
    <pivotField showAll="0"/>
    <pivotField dataField="1" numFmtId="164" showAll="0"/>
    <pivotField numFmtId="3" showAll="0"/>
  </pivotFields>
  <rowFields count="2">
    <field x="1"/>
    <field x="0"/>
  </rowFields>
  <rowItems count="13">
    <i>
      <x/>
    </i>
    <i r="1">
      <x v="5"/>
    </i>
    <i>
      <x v="1"/>
    </i>
    <i r="1">
      <x v="5"/>
    </i>
    <i>
      <x v="2"/>
    </i>
    <i r="1">
      <x v="5"/>
    </i>
    <i>
      <x v="3"/>
    </i>
    <i r="1">
      <x v="3"/>
    </i>
    <i>
      <x v="4"/>
    </i>
    <i r="1">
      <x/>
    </i>
    <i>
      <x v="5"/>
    </i>
    <i r="1">
      <x v="9"/>
    </i>
    <i t="grand">
      <x/>
    </i>
  </rowItems>
  <colItems count="1">
    <i/>
  </colItems>
  <dataFields count="1">
    <dataField name="Sum of Amount" fld="3" baseField="0" baseItem="0"/>
  </dataFields>
  <pivotTableStyleInfo name="PivotStyleLight16" showRowHeaders="1" showColHeaders="1" showRowStripes="0" showColStripes="0" showLastColumn="1"/>
  <filters count="1">
    <filter fld="0" type="count" evalOrder="-1" id="2"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CB317B1-55A3-412D-8369-82846C9773A9}"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LOW SELLS  SELLING PERSON BY COUNTRY">
  <location ref="H3:I16" firstHeaderRow="1" firstDataRow="1" firstDataCol="1"/>
  <pivotFields count="5">
    <pivotField axis="axisRow" showAll="0" measureFilter="1" sortType="descending">
      <items count="11">
        <item x="7"/>
        <item x="1"/>
        <item x="3"/>
        <item x="5"/>
        <item x="4"/>
        <item x="6"/>
        <item x="8"/>
        <item x="2"/>
        <item x="9"/>
        <item x="0"/>
        <item t="default"/>
      </items>
      <autoSortScope>
        <pivotArea dataOnly="0" outline="0" fieldPosition="0">
          <references count="1">
            <reference field="4294967294" count="1" selected="0">
              <x v="0"/>
            </reference>
          </references>
        </pivotArea>
      </autoSortScope>
    </pivotField>
    <pivotField axis="axisRow" showAll="0">
      <items count="7">
        <item x="4"/>
        <item x="2"/>
        <item x="5"/>
        <item x="0"/>
        <item x="3"/>
        <item x="1"/>
        <item t="default"/>
      </items>
    </pivotField>
    <pivotField showAll="0"/>
    <pivotField dataField="1" numFmtId="164" showAll="0"/>
    <pivotField numFmtId="3" showAll="0"/>
  </pivotFields>
  <rowFields count="2">
    <field x="1"/>
    <field x="0"/>
  </rowFields>
  <rowItems count="13">
    <i>
      <x/>
    </i>
    <i r="1">
      <x v="5"/>
    </i>
    <i>
      <x v="1"/>
    </i>
    <i r="1">
      <x v="5"/>
    </i>
    <i>
      <x v="2"/>
    </i>
    <i r="1">
      <x v="5"/>
    </i>
    <i>
      <x v="3"/>
    </i>
    <i r="1">
      <x v="3"/>
    </i>
    <i>
      <x v="4"/>
    </i>
    <i r="1">
      <x/>
    </i>
    <i>
      <x v="5"/>
    </i>
    <i r="1">
      <x v="9"/>
    </i>
    <i t="grand">
      <x/>
    </i>
  </rowItems>
  <colItems count="1">
    <i/>
  </colItems>
  <dataFields count="1">
    <dataField name="Sum of Amount" fld="3" baseField="0" baseItem="0"/>
  </dataFields>
  <pivotTableStyleInfo name="PivotStyleLight16" showRowHeaders="1" showColHeaders="1" showRowStripes="0" showColStripes="0" showLastColumn="1"/>
  <filters count="1">
    <filter fld="0" type="count" evalOrder="-1" id="2"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Person" xr10:uid="{559D6DFB-1F8F-487D-9C97-3151A4EC65F7}" sourceName="Sales Person">
  <pivotTables>
    <pivotTable tabId="5" name="PivotTable1"/>
  </pivotTables>
  <data>
    <tabular pivotCacheId="1509888358">
      <items count="10">
        <i x="7" s="1"/>
        <i x="1" s="1"/>
        <i x="3" s="1"/>
        <i x="5" s="1"/>
        <i x="4" s="1"/>
        <i x="6" s="1"/>
        <i x="8" s="1"/>
        <i x="2" s="1"/>
        <i x="9"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Person" xr10:uid="{D9CB4413-C5B4-4F13-8E82-EE96D1AE6030}" cache="Slicer_Sales_Person" caption="Sales Person" columnCount="2" rowHeight="288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55B18AD-0E15-40D3-BF90-A941F6B88458}" name="DATA" displayName="DATA" ref="A1:E301" totalsRowShown="0" headerRowDxfId="4">
  <autoFilter ref="A1:E301" xr:uid="{B55B18AD-0E15-40D3-BF90-A941F6B88458}"/>
  <tableColumns count="5">
    <tableColumn id="1" xr3:uid="{FDCF28F2-7691-4D4C-A492-3BC8EB365755}" name="Sales Person"/>
    <tableColumn id="2" xr3:uid="{31C6D2DA-3EA6-429F-B5B8-8BE2376E6D8C}" name="Geography"/>
    <tableColumn id="3" xr3:uid="{71DA2A48-3024-437A-BA19-1D2DA4246B3F}" name="Product"/>
    <tableColumn id="4" xr3:uid="{3C26CC16-CBFE-4956-9314-2B53AE6E1204}" name="Amount" dataDxfId="3"/>
    <tableColumn id="5" xr3:uid="{BF8D6262-D203-4E54-B778-6FEC14E0945E}" name="Units" dataDxfId="2"/>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25F770-CE87-4D55-91FE-D1A3C6F50B42}">
  <dimension ref="A1:E301"/>
  <sheetViews>
    <sheetView tabSelected="1" workbookViewId="0">
      <selection activeCell="G3" sqref="G3"/>
    </sheetView>
  </sheetViews>
  <sheetFormatPr defaultRowHeight="15" x14ac:dyDescent="0.25"/>
  <cols>
    <col min="1" max="1" width="16" bestFit="1" customWidth="1"/>
    <col min="2" max="2" width="12.85546875" customWidth="1"/>
    <col min="3" max="3" width="21.85546875" bestFit="1" customWidth="1"/>
    <col min="4" max="4" width="8.28515625" bestFit="1" customWidth="1"/>
    <col min="5" max="5" width="14.28515625" customWidth="1"/>
  </cols>
  <sheetData>
    <row r="1" spans="1:5" x14ac:dyDescent="0.25">
      <c r="A1" s="1" t="s">
        <v>0</v>
      </c>
      <c r="B1" s="1" t="s">
        <v>1</v>
      </c>
      <c r="C1" s="1" t="s">
        <v>2</v>
      </c>
      <c r="D1" s="2" t="s">
        <v>3</v>
      </c>
      <c r="E1" s="2" t="s">
        <v>4</v>
      </c>
    </row>
    <row r="2" spans="1:5" x14ac:dyDescent="0.25">
      <c r="A2" t="s">
        <v>5</v>
      </c>
      <c r="B2" t="s">
        <v>6</v>
      </c>
      <c r="C2" t="s">
        <v>7</v>
      </c>
      <c r="D2" s="3">
        <v>1624</v>
      </c>
      <c r="E2" s="4">
        <v>114</v>
      </c>
    </row>
    <row r="3" spans="1:5" x14ac:dyDescent="0.25">
      <c r="A3" t="s">
        <v>8</v>
      </c>
      <c r="B3" t="s">
        <v>9</v>
      </c>
      <c r="C3" t="s">
        <v>10</v>
      </c>
      <c r="D3" s="3">
        <v>6706</v>
      </c>
      <c r="E3" s="4">
        <v>459</v>
      </c>
    </row>
    <row r="4" spans="1:5" x14ac:dyDescent="0.25">
      <c r="A4" t="s">
        <v>11</v>
      </c>
      <c r="B4" t="s">
        <v>9</v>
      </c>
      <c r="C4" t="s">
        <v>12</v>
      </c>
      <c r="D4" s="3">
        <v>959</v>
      </c>
      <c r="E4" s="4">
        <v>147</v>
      </c>
    </row>
    <row r="5" spans="1:5" x14ac:dyDescent="0.25">
      <c r="A5" t="s">
        <v>13</v>
      </c>
      <c r="B5" t="s">
        <v>14</v>
      </c>
      <c r="C5" t="s">
        <v>15</v>
      </c>
      <c r="D5" s="3">
        <v>9632</v>
      </c>
      <c r="E5" s="4">
        <v>288</v>
      </c>
    </row>
    <row r="6" spans="1:5" x14ac:dyDescent="0.25">
      <c r="A6" t="s">
        <v>16</v>
      </c>
      <c r="B6" t="s">
        <v>17</v>
      </c>
      <c r="C6" t="s">
        <v>18</v>
      </c>
      <c r="D6" s="3">
        <v>2100</v>
      </c>
      <c r="E6" s="4">
        <v>414</v>
      </c>
    </row>
    <row r="7" spans="1:5" x14ac:dyDescent="0.25">
      <c r="A7" t="s">
        <v>5</v>
      </c>
      <c r="B7" t="s">
        <v>9</v>
      </c>
      <c r="C7" t="s">
        <v>19</v>
      </c>
      <c r="D7" s="3">
        <v>8869</v>
      </c>
      <c r="E7" s="4">
        <v>432</v>
      </c>
    </row>
    <row r="8" spans="1:5" x14ac:dyDescent="0.25">
      <c r="A8" t="s">
        <v>16</v>
      </c>
      <c r="B8" t="s">
        <v>20</v>
      </c>
      <c r="C8" t="s">
        <v>21</v>
      </c>
      <c r="D8" s="3">
        <v>2681</v>
      </c>
      <c r="E8" s="4">
        <v>54</v>
      </c>
    </row>
    <row r="9" spans="1:5" x14ac:dyDescent="0.25">
      <c r="A9" t="s">
        <v>8</v>
      </c>
      <c r="B9" t="s">
        <v>9</v>
      </c>
      <c r="C9" t="s">
        <v>22</v>
      </c>
      <c r="D9" s="3">
        <v>5012</v>
      </c>
      <c r="E9" s="4">
        <v>210</v>
      </c>
    </row>
    <row r="10" spans="1:5" x14ac:dyDescent="0.25">
      <c r="A10" t="s">
        <v>23</v>
      </c>
      <c r="B10" t="s">
        <v>20</v>
      </c>
      <c r="C10" t="s">
        <v>24</v>
      </c>
      <c r="D10" s="3">
        <v>1281</v>
      </c>
      <c r="E10" s="4">
        <v>75</v>
      </c>
    </row>
    <row r="11" spans="1:5" x14ac:dyDescent="0.25">
      <c r="A11" t="s">
        <v>25</v>
      </c>
      <c r="B11" t="s">
        <v>6</v>
      </c>
      <c r="C11" t="s">
        <v>24</v>
      </c>
      <c r="D11" s="3">
        <v>4991</v>
      </c>
      <c r="E11" s="4">
        <v>12</v>
      </c>
    </row>
    <row r="12" spans="1:5" x14ac:dyDescent="0.25">
      <c r="A12" t="s">
        <v>26</v>
      </c>
      <c r="B12" t="s">
        <v>17</v>
      </c>
      <c r="C12" t="s">
        <v>18</v>
      </c>
      <c r="D12" s="3">
        <v>1785</v>
      </c>
      <c r="E12" s="4">
        <v>462</v>
      </c>
    </row>
    <row r="13" spans="1:5" x14ac:dyDescent="0.25">
      <c r="A13" t="s">
        <v>27</v>
      </c>
      <c r="B13" t="s">
        <v>6</v>
      </c>
      <c r="C13" t="s">
        <v>28</v>
      </c>
      <c r="D13" s="3">
        <v>3983</v>
      </c>
      <c r="E13" s="4">
        <v>144</v>
      </c>
    </row>
    <row r="14" spans="1:5" x14ac:dyDescent="0.25">
      <c r="A14" t="s">
        <v>11</v>
      </c>
      <c r="B14" t="s">
        <v>20</v>
      </c>
      <c r="C14" t="s">
        <v>29</v>
      </c>
      <c r="D14" s="3">
        <v>2646</v>
      </c>
      <c r="E14" s="4">
        <v>120</v>
      </c>
    </row>
    <row r="15" spans="1:5" x14ac:dyDescent="0.25">
      <c r="A15" t="s">
        <v>26</v>
      </c>
      <c r="B15" t="s">
        <v>30</v>
      </c>
      <c r="C15" t="s">
        <v>31</v>
      </c>
      <c r="D15" s="3">
        <v>252</v>
      </c>
      <c r="E15" s="4">
        <v>54</v>
      </c>
    </row>
    <row r="16" spans="1:5" x14ac:dyDescent="0.25">
      <c r="A16" t="s">
        <v>27</v>
      </c>
      <c r="B16" t="s">
        <v>9</v>
      </c>
      <c r="C16" t="s">
        <v>18</v>
      </c>
      <c r="D16" s="3">
        <v>2464</v>
      </c>
      <c r="E16" s="4">
        <v>234</v>
      </c>
    </row>
    <row r="17" spans="1:5" x14ac:dyDescent="0.25">
      <c r="A17" t="s">
        <v>27</v>
      </c>
      <c r="B17" t="s">
        <v>9</v>
      </c>
      <c r="C17" t="s">
        <v>32</v>
      </c>
      <c r="D17" s="3">
        <v>2114</v>
      </c>
      <c r="E17" s="4">
        <v>66</v>
      </c>
    </row>
    <row r="18" spans="1:5" x14ac:dyDescent="0.25">
      <c r="A18" t="s">
        <v>16</v>
      </c>
      <c r="B18" t="s">
        <v>6</v>
      </c>
      <c r="C18" t="s">
        <v>21</v>
      </c>
      <c r="D18" s="3">
        <v>7693</v>
      </c>
      <c r="E18" s="4">
        <v>87</v>
      </c>
    </row>
    <row r="19" spans="1:5" x14ac:dyDescent="0.25">
      <c r="A19" t="s">
        <v>25</v>
      </c>
      <c r="B19" t="s">
        <v>30</v>
      </c>
      <c r="C19" t="s">
        <v>33</v>
      </c>
      <c r="D19" s="3">
        <v>15610</v>
      </c>
      <c r="E19" s="4">
        <v>339</v>
      </c>
    </row>
    <row r="20" spans="1:5" x14ac:dyDescent="0.25">
      <c r="A20" t="s">
        <v>13</v>
      </c>
      <c r="B20" t="s">
        <v>30</v>
      </c>
      <c r="C20" t="s">
        <v>22</v>
      </c>
      <c r="D20" s="3">
        <v>336</v>
      </c>
      <c r="E20" s="4">
        <v>144</v>
      </c>
    </row>
    <row r="21" spans="1:5" x14ac:dyDescent="0.25">
      <c r="A21" t="s">
        <v>26</v>
      </c>
      <c r="B21" t="s">
        <v>17</v>
      </c>
      <c r="C21" t="s">
        <v>33</v>
      </c>
      <c r="D21" s="3">
        <v>9443</v>
      </c>
      <c r="E21" s="4">
        <v>162</v>
      </c>
    </row>
    <row r="22" spans="1:5" x14ac:dyDescent="0.25">
      <c r="A22" t="s">
        <v>11</v>
      </c>
      <c r="B22" t="s">
        <v>30</v>
      </c>
      <c r="C22" t="s">
        <v>34</v>
      </c>
      <c r="D22" s="3">
        <v>8155</v>
      </c>
      <c r="E22" s="4">
        <v>90</v>
      </c>
    </row>
    <row r="23" spans="1:5" x14ac:dyDescent="0.25">
      <c r="A23" t="s">
        <v>8</v>
      </c>
      <c r="B23" t="s">
        <v>20</v>
      </c>
      <c r="C23" t="s">
        <v>34</v>
      </c>
      <c r="D23" s="3">
        <v>1701</v>
      </c>
      <c r="E23" s="4">
        <v>234</v>
      </c>
    </row>
    <row r="24" spans="1:5" x14ac:dyDescent="0.25">
      <c r="A24" t="s">
        <v>35</v>
      </c>
      <c r="B24" t="s">
        <v>20</v>
      </c>
      <c r="C24" t="s">
        <v>22</v>
      </c>
      <c r="D24" s="3">
        <v>2205</v>
      </c>
      <c r="E24" s="4">
        <v>141</v>
      </c>
    </row>
    <row r="25" spans="1:5" x14ac:dyDescent="0.25">
      <c r="A25" t="s">
        <v>8</v>
      </c>
      <c r="B25" t="s">
        <v>6</v>
      </c>
      <c r="C25" t="s">
        <v>36</v>
      </c>
      <c r="D25" s="3">
        <v>1771</v>
      </c>
      <c r="E25" s="4">
        <v>204</v>
      </c>
    </row>
    <row r="26" spans="1:5" x14ac:dyDescent="0.25">
      <c r="A26" t="s">
        <v>13</v>
      </c>
      <c r="B26" t="s">
        <v>9</v>
      </c>
      <c r="C26" t="s">
        <v>37</v>
      </c>
      <c r="D26" s="3">
        <v>2114</v>
      </c>
      <c r="E26" s="4">
        <v>186</v>
      </c>
    </row>
    <row r="27" spans="1:5" x14ac:dyDescent="0.25">
      <c r="A27" t="s">
        <v>13</v>
      </c>
      <c r="B27" t="s">
        <v>14</v>
      </c>
      <c r="C27" t="s">
        <v>31</v>
      </c>
      <c r="D27" s="3">
        <v>10311</v>
      </c>
      <c r="E27" s="4">
        <v>231</v>
      </c>
    </row>
    <row r="28" spans="1:5" x14ac:dyDescent="0.25">
      <c r="A28" t="s">
        <v>27</v>
      </c>
      <c r="B28" t="s">
        <v>17</v>
      </c>
      <c r="C28" t="s">
        <v>29</v>
      </c>
      <c r="D28" s="3">
        <v>21</v>
      </c>
      <c r="E28" s="4">
        <v>168</v>
      </c>
    </row>
    <row r="29" spans="1:5" x14ac:dyDescent="0.25">
      <c r="A29" t="s">
        <v>35</v>
      </c>
      <c r="B29" t="s">
        <v>9</v>
      </c>
      <c r="C29" t="s">
        <v>33</v>
      </c>
      <c r="D29" s="3">
        <v>1974</v>
      </c>
      <c r="E29" s="4">
        <v>195</v>
      </c>
    </row>
    <row r="30" spans="1:5" x14ac:dyDescent="0.25">
      <c r="A30" t="s">
        <v>25</v>
      </c>
      <c r="B30" t="s">
        <v>14</v>
      </c>
      <c r="C30" t="s">
        <v>34</v>
      </c>
      <c r="D30" s="3">
        <v>6314</v>
      </c>
      <c r="E30" s="4">
        <v>15</v>
      </c>
    </row>
    <row r="31" spans="1:5" x14ac:dyDescent="0.25">
      <c r="A31" t="s">
        <v>35</v>
      </c>
      <c r="B31" t="s">
        <v>6</v>
      </c>
      <c r="C31" t="s">
        <v>34</v>
      </c>
      <c r="D31" s="3">
        <v>4683</v>
      </c>
      <c r="E31" s="4">
        <v>30</v>
      </c>
    </row>
    <row r="32" spans="1:5" x14ac:dyDescent="0.25">
      <c r="A32" t="s">
        <v>13</v>
      </c>
      <c r="B32" t="s">
        <v>6</v>
      </c>
      <c r="C32" t="s">
        <v>38</v>
      </c>
      <c r="D32" s="3">
        <v>6398</v>
      </c>
      <c r="E32" s="4">
        <v>102</v>
      </c>
    </row>
    <row r="33" spans="1:5" x14ac:dyDescent="0.25">
      <c r="A33" t="s">
        <v>26</v>
      </c>
      <c r="B33" t="s">
        <v>9</v>
      </c>
      <c r="C33" t="s">
        <v>36</v>
      </c>
      <c r="D33" s="3">
        <v>553</v>
      </c>
      <c r="E33" s="4">
        <v>15</v>
      </c>
    </row>
    <row r="34" spans="1:5" x14ac:dyDescent="0.25">
      <c r="A34" t="s">
        <v>8</v>
      </c>
      <c r="B34" t="s">
        <v>17</v>
      </c>
      <c r="C34" t="s">
        <v>7</v>
      </c>
      <c r="D34" s="3">
        <v>7021</v>
      </c>
      <c r="E34" s="4">
        <v>183</v>
      </c>
    </row>
    <row r="35" spans="1:5" x14ac:dyDescent="0.25">
      <c r="A35" t="s">
        <v>5</v>
      </c>
      <c r="B35" t="s">
        <v>17</v>
      </c>
      <c r="C35" t="s">
        <v>22</v>
      </c>
      <c r="D35" s="3">
        <v>5817</v>
      </c>
      <c r="E35" s="4">
        <v>12</v>
      </c>
    </row>
    <row r="36" spans="1:5" x14ac:dyDescent="0.25">
      <c r="A36" t="s">
        <v>13</v>
      </c>
      <c r="B36" t="s">
        <v>17</v>
      </c>
      <c r="C36" t="s">
        <v>24</v>
      </c>
      <c r="D36" s="3">
        <v>3976</v>
      </c>
      <c r="E36" s="4">
        <v>72</v>
      </c>
    </row>
    <row r="37" spans="1:5" x14ac:dyDescent="0.25">
      <c r="A37" t="s">
        <v>16</v>
      </c>
      <c r="B37" t="s">
        <v>20</v>
      </c>
      <c r="C37" t="s">
        <v>39</v>
      </c>
      <c r="D37" s="3">
        <v>1134</v>
      </c>
      <c r="E37" s="4">
        <v>282</v>
      </c>
    </row>
    <row r="38" spans="1:5" x14ac:dyDescent="0.25">
      <c r="A38" t="s">
        <v>26</v>
      </c>
      <c r="B38" t="s">
        <v>17</v>
      </c>
      <c r="C38" t="s">
        <v>40</v>
      </c>
      <c r="D38" s="3">
        <v>6027</v>
      </c>
      <c r="E38" s="4">
        <v>144</v>
      </c>
    </row>
    <row r="39" spans="1:5" x14ac:dyDescent="0.25">
      <c r="A39" t="s">
        <v>16</v>
      </c>
      <c r="B39" t="s">
        <v>6</v>
      </c>
      <c r="C39" t="s">
        <v>29</v>
      </c>
      <c r="D39" s="3">
        <v>1904</v>
      </c>
      <c r="E39" s="4">
        <v>405</v>
      </c>
    </row>
    <row r="40" spans="1:5" x14ac:dyDescent="0.25">
      <c r="A40" t="s">
        <v>23</v>
      </c>
      <c r="B40" t="s">
        <v>30</v>
      </c>
      <c r="C40" t="s">
        <v>10</v>
      </c>
      <c r="D40" s="3">
        <v>3262</v>
      </c>
      <c r="E40" s="4">
        <v>75</v>
      </c>
    </row>
    <row r="41" spans="1:5" x14ac:dyDescent="0.25">
      <c r="A41" t="s">
        <v>5</v>
      </c>
      <c r="B41" t="s">
        <v>30</v>
      </c>
      <c r="C41" t="s">
        <v>39</v>
      </c>
      <c r="D41" s="3">
        <v>2289</v>
      </c>
      <c r="E41" s="4">
        <v>135</v>
      </c>
    </row>
    <row r="42" spans="1:5" x14ac:dyDescent="0.25">
      <c r="A42" t="s">
        <v>25</v>
      </c>
      <c r="B42" t="s">
        <v>30</v>
      </c>
      <c r="C42" t="s">
        <v>39</v>
      </c>
      <c r="D42" s="3">
        <v>6986</v>
      </c>
      <c r="E42" s="4">
        <v>21</v>
      </c>
    </row>
    <row r="43" spans="1:5" x14ac:dyDescent="0.25">
      <c r="A43" t="s">
        <v>26</v>
      </c>
      <c r="B43" t="s">
        <v>20</v>
      </c>
      <c r="C43" t="s">
        <v>34</v>
      </c>
      <c r="D43" s="3">
        <v>4417</v>
      </c>
      <c r="E43" s="4">
        <v>153</v>
      </c>
    </row>
    <row r="44" spans="1:5" x14ac:dyDescent="0.25">
      <c r="A44" t="s">
        <v>16</v>
      </c>
      <c r="B44" t="s">
        <v>30</v>
      </c>
      <c r="C44" t="s">
        <v>37</v>
      </c>
      <c r="D44" s="3">
        <v>1442</v>
      </c>
      <c r="E44" s="4">
        <v>15</v>
      </c>
    </row>
    <row r="45" spans="1:5" x14ac:dyDescent="0.25">
      <c r="A45" t="s">
        <v>27</v>
      </c>
      <c r="B45" t="s">
        <v>9</v>
      </c>
      <c r="C45" t="s">
        <v>24</v>
      </c>
      <c r="D45" s="3">
        <v>2415</v>
      </c>
      <c r="E45" s="4">
        <v>255</v>
      </c>
    </row>
    <row r="46" spans="1:5" x14ac:dyDescent="0.25">
      <c r="A46" t="s">
        <v>26</v>
      </c>
      <c r="B46" t="s">
        <v>6</v>
      </c>
      <c r="C46" t="s">
        <v>36</v>
      </c>
      <c r="D46" s="3">
        <v>238</v>
      </c>
      <c r="E46" s="4">
        <v>18</v>
      </c>
    </row>
    <row r="47" spans="1:5" x14ac:dyDescent="0.25">
      <c r="A47" t="s">
        <v>16</v>
      </c>
      <c r="B47" t="s">
        <v>6</v>
      </c>
      <c r="C47" t="s">
        <v>34</v>
      </c>
      <c r="D47" s="3">
        <v>4949</v>
      </c>
      <c r="E47" s="4">
        <v>189</v>
      </c>
    </row>
    <row r="48" spans="1:5" x14ac:dyDescent="0.25">
      <c r="A48" t="s">
        <v>25</v>
      </c>
      <c r="B48" t="s">
        <v>20</v>
      </c>
      <c r="C48" t="s">
        <v>10</v>
      </c>
      <c r="D48" s="3">
        <v>5075</v>
      </c>
      <c r="E48" s="4">
        <v>21</v>
      </c>
    </row>
    <row r="49" spans="1:5" x14ac:dyDescent="0.25">
      <c r="A49" t="s">
        <v>27</v>
      </c>
      <c r="B49" t="s">
        <v>14</v>
      </c>
      <c r="C49" t="s">
        <v>29</v>
      </c>
      <c r="D49" s="3">
        <v>9198</v>
      </c>
      <c r="E49" s="4">
        <v>36</v>
      </c>
    </row>
    <row r="50" spans="1:5" x14ac:dyDescent="0.25">
      <c r="A50" t="s">
        <v>16</v>
      </c>
      <c r="B50" t="s">
        <v>30</v>
      </c>
      <c r="C50" t="s">
        <v>32</v>
      </c>
      <c r="D50" s="3">
        <v>3339</v>
      </c>
      <c r="E50" s="4">
        <v>75</v>
      </c>
    </row>
    <row r="51" spans="1:5" x14ac:dyDescent="0.25">
      <c r="A51" t="s">
        <v>5</v>
      </c>
      <c r="B51" t="s">
        <v>30</v>
      </c>
      <c r="C51" t="s">
        <v>28</v>
      </c>
      <c r="D51" s="3">
        <v>5019</v>
      </c>
      <c r="E51" s="4">
        <v>156</v>
      </c>
    </row>
    <row r="52" spans="1:5" x14ac:dyDescent="0.25">
      <c r="A52" t="s">
        <v>25</v>
      </c>
      <c r="B52" t="s">
        <v>14</v>
      </c>
      <c r="C52" t="s">
        <v>29</v>
      </c>
      <c r="D52" s="3">
        <v>16184</v>
      </c>
      <c r="E52" s="4">
        <v>39</v>
      </c>
    </row>
    <row r="53" spans="1:5" x14ac:dyDescent="0.25">
      <c r="A53" t="s">
        <v>16</v>
      </c>
      <c r="B53" t="s">
        <v>14</v>
      </c>
      <c r="C53" t="s">
        <v>41</v>
      </c>
      <c r="D53" s="3">
        <v>497</v>
      </c>
      <c r="E53" s="4">
        <v>63</v>
      </c>
    </row>
    <row r="54" spans="1:5" x14ac:dyDescent="0.25">
      <c r="A54" t="s">
        <v>26</v>
      </c>
      <c r="B54" t="s">
        <v>14</v>
      </c>
      <c r="C54" t="s">
        <v>32</v>
      </c>
      <c r="D54" s="3">
        <v>8211</v>
      </c>
      <c r="E54" s="4">
        <v>75</v>
      </c>
    </row>
    <row r="55" spans="1:5" x14ac:dyDescent="0.25">
      <c r="A55" t="s">
        <v>26</v>
      </c>
      <c r="B55" t="s">
        <v>20</v>
      </c>
      <c r="C55" t="s">
        <v>40</v>
      </c>
      <c r="D55" s="3">
        <v>6580</v>
      </c>
      <c r="E55" s="4">
        <v>183</v>
      </c>
    </row>
    <row r="56" spans="1:5" x14ac:dyDescent="0.25">
      <c r="A56" t="s">
        <v>13</v>
      </c>
      <c r="B56" t="s">
        <v>9</v>
      </c>
      <c r="C56" t="s">
        <v>31</v>
      </c>
      <c r="D56" s="3">
        <v>4760</v>
      </c>
      <c r="E56" s="4">
        <v>69</v>
      </c>
    </row>
    <row r="57" spans="1:5" x14ac:dyDescent="0.25">
      <c r="A57" t="s">
        <v>5</v>
      </c>
      <c r="B57" t="s">
        <v>14</v>
      </c>
      <c r="C57" t="s">
        <v>18</v>
      </c>
      <c r="D57" s="3">
        <v>5439</v>
      </c>
      <c r="E57" s="4">
        <v>30</v>
      </c>
    </row>
    <row r="58" spans="1:5" x14ac:dyDescent="0.25">
      <c r="A58" t="s">
        <v>13</v>
      </c>
      <c r="B58" t="s">
        <v>30</v>
      </c>
      <c r="C58" t="s">
        <v>28</v>
      </c>
      <c r="D58" s="3">
        <v>1463</v>
      </c>
      <c r="E58" s="4">
        <v>39</v>
      </c>
    </row>
    <row r="59" spans="1:5" x14ac:dyDescent="0.25">
      <c r="A59" t="s">
        <v>27</v>
      </c>
      <c r="B59" t="s">
        <v>30</v>
      </c>
      <c r="C59" t="s">
        <v>10</v>
      </c>
      <c r="D59" s="3">
        <v>7777</v>
      </c>
      <c r="E59" s="4">
        <v>504</v>
      </c>
    </row>
    <row r="60" spans="1:5" x14ac:dyDescent="0.25">
      <c r="A60" t="s">
        <v>11</v>
      </c>
      <c r="B60" t="s">
        <v>6</v>
      </c>
      <c r="C60" t="s">
        <v>32</v>
      </c>
      <c r="D60" s="3">
        <v>1085</v>
      </c>
      <c r="E60" s="4">
        <v>273</v>
      </c>
    </row>
    <row r="61" spans="1:5" x14ac:dyDescent="0.25">
      <c r="A61" t="s">
        <v>25</v>
      </c>
      <c r="B61" t="s">
        <v>6</v>
      </c>
      <c r="C61" t="s">
        <v>21</v>
      </c>
      <c r="D61" s="3">
        <v>182</v>
      </c>
      <c r="E61" s="4">
        <v>48</v>
      </c>
    </row>
    <row r="62" spans="1:5" x14ac:dyDescent="0.25">
      <c r="A62" t="s">
        <v>16</v>
      </c>
      <c r="B62" t="s">
        <v>30</v>
      </c>
      <c r="C62" t="s">
        <v>39</v>
      </c>
      <c r="D62" s="3">
        <v>4242</v>
      </c>
      <c r="E62" s="4">
        <v>207</v>
      </c>
    </row>
    <row r="63" spans="1:5" x14ac:dyDescent="0.25">
      <c r="A63" t="s">
        <v>16</v>
      </c>
      <c r="B63" t="s">
        <v>14</v>
      </c>
      <c r="C63" t="s">
        <v>10</v>
      </c>
      <c r="D63" s="3">
        <v>6118</v>
      </c>
      <c r="E63" s="4">
        <v>9</v>
      </c>
    </row>
    <row r="64" spans="1:5" x14ac:dyDescent="0.25">
      <c r="A64" t="s">
        <v>35</v>
      </c>
      <c r="B64" t="s">
        <v>14</v>
      </c>
      <c r="C64" t="s">
        <v>34</v>
      </c>
      <c r="D64" s="3">
        <v>2317</v>
      </c>
      <c r="E64" s="4">
        <v>261</v>
      </c>
    </row>
    <row r="65" spans="1:5" x14ac:dyDescent="0.25">
      <c r="A65" t="s">
        <v>16</v>
      </c>
      <c r="B65" t="s">
        <v>20</v>
      </c>
      <c r="C65" t="s">
        <v>29</v>
      </c>
      <c r="D65" s="3">
        <v>938</v>
      </c>
      <c r="E65" s="4">
        <v>6</v>
      </c>
    </row>
    <row r="66" spans="1:5" x14ac:dyDescent="0.25">
      <c r="A66" t="s">
        <v>8</v>
      </c>
      <c r="B66" t="s">
        <v>6</v>
      </c>
      <c r="C66" t="s">
        <v>37</v>
      </c>
      <c r="D66" s="3">
        <v>9709</v>
      </c>
      <c r="E66" s="4">
        <v>30</v>
      </c>
    </row>
    <row r="67" spans="1:5" x14ac:dyDescent="0.25">
      <c r="A67" t="s">
        <v>23</v>
      </c>
      <c r="B67" t="s">
        <v>30</v>
      </c>
      <c r="C67" t="s">
        <v>33</v>
      </c>
      <c r="D67" s="3">
        <v>2205</v>
      </c>
      <c r="E67" s="4">
        <v>138</v>
      </c>
    </row>
    <row r="68" spans="1:5" x14ac:dyDescent="0.25">
      <c r="A68" t="s">
        <v>23</v>
      </c>
      <c r="B68" t="s">
        <v>6</v>
      </c>
      <c r="C68" t="s">
        <v>28</v>
      </c>
      <c r="D68" s="3">
        <v>4487</v>
      </c>
      <c r="E68" s="4">
        <v>111</v>
      </c>
    </row>
    <row r="69" spans="1:5" x14ac:dyDescent="0.25">
      <c r="A69" t="s">
        <v>25</v>
      </c>
      <c r="B69" t="s">
        <v>9</v>
      </c>
      <c r="C69" t="s">
        <v>15</v>
      </c>
      <c r="D69" s="3">
        <v>2415</v>
      </c>
      <c r="E69" s="4">
        <v>15</v>
      </c>
    </row>
    <row r="70" spans="1:5" x14ac:dyDescent="0.25">
      <c r="A70" t="s">
        <v>5</v>
      </c>
      <c r="B70" t="s">
        <v>30</v>
      </c>
      <c r="C70" t="s">
        <v>36</v>
      </c>
      <c r="D70" s="3">
        <v>4018</v>
      </c>
      <c r="E70" s="4">
        <v>162</v>
      </c>
    </row>
    <row r="71" spans="1:5" x14ac:dyDescent="0.25">
      <c r="A71" t="s">
        <v>25</v>
      </c>
      <c r="B71" t="s">
        <v>30</v>
      </c>
      <c r="C71" t="s">
        <v>36</v>
      </c>
      <c r="D71" s="3">
        <v>861</v>
      </c>
      <c r="E71" s="4">
        <v>195</v>
      </c>
    </row>
    <row r="72" spans="1:5" x14ac:dyDescent="0.25">
      <c r="A72" t="s">
        <v>35</v>
      </c>
      <c r="B72" t="s">
        <v>20</v>
      </c>
      <c r="C72" t="s">
        <v>24</v>
      </c>
      <c r="D72" s="3">
        <v>5586</v>
      </c>
      <c r="E72" s="4">
        <v>525</v>
      </c>
    </row>
    <row r="73" spans="1:5" x14ac:dyDescent="0.25">
      <c r="A73" t="s">
        <v>23</v>
      </c>
      <c r="B73" t="s">
        <v>30</v>
      </c>
      <c r="C73" t="s">
        <v>19</v>
      </c>
      <c r="D73" s="3">
        <v>2226</v>
      </c>
      <c r="E73" s="4">
        <v>48</v>
      </c>
    </row>
    <row r="74" spans="1:5" x14ac:dyDescent="0.25">
      <c r="A74" t="s">
        <v>11</v>
      </c>
      <c r="B74" t="s">
        <v>30</v>
      </c>
      <c r="C74" t="s">
        <v>40</v>
      </c>
      <c r="D74" s="3">
        <v>14329</v>
      </c>
      <c r="E74" s="4">
        <v>150</v>
      </c>
    </row>
    <row r="75" spans="1:5" x14ac:dyDescent="0.25">
      <c r="A75" t="s">
        <v>11</v>
      </c>
      <c r="B75" t="s">
        <v>30</v>
      </c>
      <c r="C75" t="s">
        <v>33</v>
      </c>
      <c r="D75" s="3">
        <v>8463</v>
      </c>
      <c r="E75" s="4">
        <v>492</v>
      </c>
    </row>
    <row r="76" spans="1:5" x14ac:dyDescent="0.25">
      <c r="A76" t="s">
        <v>25</v>
      </c>
      <c r="B76" t="s">
        <v>30</v>
      </c>
      <c r="C76" t="s">
        <v>32</v>
      </c>
      <c r="D76" s="3">
        <v>2891</v>
      </c>
      <c r="E76" s="4">
        <v>102</v>
      </c>
    </row>
    <row r="77" spans="1:5" x14ac:dyDescent="0.25">
      <c r="A77" t="s">
        <v>27</v>
      </c>
      <c r="B77" t="s">
        <v>14</v>
      </c>
      <c r="C77" t="s">
        <v>34</v>
      </c>
      <c r="D77" s="3">
        <v>3773</v>
      </c>
      <c r="E77" s="4">
        <v>165</v>
      </c>
    </row>
    <row r="78" spans="1:5" x14ac:dyDescent="0.25">
      <c r="A78" t="s">
        <v>13</v>
      </c>
      <c r="B78" t="s">
        <v>14</v>
      </c>
      <c r="C78" t="s">
        <v>40</v>
      </c>
      <c r="D78" s="3">
        <v>854</v>
      </c>
      <c r="E78" s="4">
        <v>309</v>
      </c>
    </row>
    <row r="79" spans="1:5" x14ac:dyDescent="0.25">
      <c r="A79" t="s">
        <v>16</v>
      </c>
      <c r="B79" t="s">
        <v>14</v>
      </c>
      <c r="C79" t="s">
        <v>28</v>
      </c>
      <c r="D79" s="3">
        <v>4970</v>
      </c>
      <c r="E79" s="4">
        <v>156</v>
      </c>
    </row>
    <row r="80" spans="1:5" x14ac:dyDescent="0.25">
      <c r="A80" t="s">
        <v>11</v>
      </c>
      <c r="B80" t="s">
        <v>9</v>
      </c>
      <c r="C80" t="s">
        <v>42</v>
      </c>
      <c r="D80" s="3">
        <v>98</v>
      </c>
      <c r="E80" s="4">
        <v>159</v>
      </c>
    </row>
    <row r="81" spans="1:5" x14ac:dyDescent="0.25">
      <c r="A81" t="s">
        <v>25</v>
      </c>
      <c r="B81" t="s">
        <v>9</v>
      </c>
      <c r="C81" t="s">
        <v>37</v>
      </c>
      <c r="D81" s="3">
        <v>13391</v>
      </c>
      <c r="E81" s="4">
        <v>201</v>
      </c>
    </row>
    <row r="82" spans="1:5" x14ac:dyDescent="0.25">
      <c r="A82" t="s">
        <v>8</v>
      </c>
      <c r="B82" t="s">
        <v>17</v>
      </c>
      <c r="C82" t="s">
        <v>21</v>
      </c>
      <c r="D82" s="3">
        <v>8890</v>
      </c>
      <c r="E82" s="4">
        <v>210</v>
      </c>
    </row>
    <row r="83" spans="1:5" x14ac:dyDescent="0.25">
      <c r="A83" t="s">
        <v>26</v>
      </c>
      <c r="B83" t="s">
        <v>20</v>
      </c>
      <c r="C83" t="s">
        <v>31</v>
      </c>
      <c r="D83" s="3">
        <v>56</v>
      </c>
      <c r="E83" s="4">
        <v>51</v>
      </c>
    </row>
    <row r="84" spans="1:5" x14ac:dyDescent="0.25">
      <c r="A84" t="s">
        <v>27</v>
      </c>
      <c r="B84" t="s">
        <v>14</v>
      </c>
      <c r="C84" t="s">
        <v>18</v>
      </c>
      <c r="D84" s="3">
        <v>3339</v>
      </c>
      <c r="E84" s="4">
        <v>39</v>
      </c>
    </row>
    <row r="85" spans="1:5" x14ac:dyDescent="0.25">
      <c r="A85" t="s">
        <v>35</v>
      </c>
      <c r="B85" t="s">
        <v>9</v>
      </c>
      <c r="C85" t="s">
        <v>15</v>
      </c>
      <c r="D85" s="3">
        <v>3808</v>
      </c>
      <c r="E85" s="4">
        <v>279</v>
      </c>
    </row>
    <row r="86" spans="1:5" x14ac:dyDescent="0.25">
      <c r="A86" t="s">
        <v>35</v>
      </c>
      <c r="B86" t="s">
        <v>20</v>
      </c>
      <c r="C86" t="s">
        <v>31</v>
      </c>
      <c r="D86" s="3">
        <v>63</v>
      </c>
      <c r="E86" s="4">
        <v>123</v>
      </c>
    </row>
    <row r="87" spans="1:5" x14ac:dyDescent="0.25">
      <c r="A87" t="s">
        <v>26</v>
      </c>
      <c r="B87" t="s">
        <v>17</v>
      </c>
      <c r="C87" t="s">
        <v>39</v>
      </c>
      <c r="D87" s="3">
        <v>7812</v>
      </c>
      <c r="E87" s="4">
        <v>81</v>
      </c>
    </row>
    <row r="88" spans="1:5" x14ac:dyDescent="0.25">
      <c r="A88" t="s">
        <v>5</v>
      </c>
      <c r="B88" t="s">
        <v>6</v>
      </c>
      <c r="C88" t="s">
        <v>36</v>
      </c>
      <c r="D88" s="3">
        <v>7693</v>
      </c>
      <c r="E88" s="4">
        <v>21</v>
      </c>
    </row>
    <row r="89" spans="1:5" x14ac:dyDescent="0.25">
      <c r="A89" t="s">
        <v>27</v>
      </c>
      <c r="B89" t="s">
        <v>14</v>
      </c>
      <c r="C89" t="s">
        <v>40</v>
      </c>
      <c r="D89" s="3">
        <v>973</v>
      </c>
      <c r="E89" s="4">
        <v>162</v>
      </c>
    </row>
    <row r="90" spans="1:5" x14ac:dyDescent="0.25">
      <c r="A90" t="s">
        <v>35</v>
      </c>
      <c r="B90" t="s">
        <v>9</v>
      </c>
      <c r="C90" t="s">
        <v>41</v>
      </c>
      <c r="D90" s="3">
        <v>567</v>
      </c>
      <c r="E90" s="4">
        <v>228</v>
      </c>
    </row>
    <row r="91" spans="1:5" x14ac:dyDescent="0.25">
      <c r="A91" t="s">
        <v>35</v>
      </c>
      <c r="B91" t="s">
        <v>14</v>
      </c>
      <c r="C91" t="s">
        <v>32</v>
      </c>
      <c r="D91" s="3">
        <v>2471</v>
      </c>
      <c r="E91" s="4">
        <v>342</v>
      </c>
    </row>
    <row r="92" spans="1:5" x14ac:dyDescent="0.25">
      <c r="A92" t="s">
        <v>25</v>
      </c>
      <c r="B92" t="s">
        <v>20</v>
      </c>
      <c r="C92" t="s">
        <v>31</v>
      </c>
      <c r="D92" s="3">
        <v>7189</v>
      </c>
      <c r="E92" s="4">
        <v>54</v>
      </c>
    </row>
    <row r="93" spans="1:5" x14ac:dyDescent="0.25">
      <c r="A93" t="s">
        <v>13</v>
      </c>
      <c r="B93" t="s">
        <v>9</v>
      </c>
      <c r="C93" t="s">
        <v>40</v>
      </c>
      <c r="D93" s="3">
        <v>7455</v>
      </c>
      <c r="E93" s="4">
        <v>216</v>
      </c>
    </row>
    <row r="94" spans="1:5" x14ac:dyDescent="0.25">
      <c r="A94" t="s">
        <v>27</v>
      </c>
      <c r="B94" t="s">
        <v>30</v>
      </c>
      <c r="C94" t="s">
        <v>42</v>
      </c>
      <c r="D94" s="3">
        <v>3108</v>
      </c>
      <c r="E94" s="4">
        <v>54</v>
      </c>
    </row>
    <row r="95" spans="1:5" x14ac:dyDescent="0.25">
      <c r="A95" t="s">
        <v>16</v>
      </c>
      <c r="B95" t="s">
        <v>20</v>
      </c>
      <c r="C95" t="s">
        <v>18</v>
      </c>
      <c r="D95" s="3">
        <v>469</v>
      </c>
      <c r="E95" s="4">
        <v>75</v>
      </c>
    </row>
    <row r="96" spans="1:5" x14ac:dyDescent="0.25">
      <c r="A96" t="s">
        <v>11</v>
      </c>
      <c r="B96" t="s">
        <v>6</v>
      </c>
      <c r="C96" t="s">
        <v>34</v>
      </c>
      <c r="D96" s="3">
        <v>2737</v>
      </c>
      <c r="E96" s="4">
        <v>93</v>
      </c>
    </row>
    <row r="97" spans="1:5" x14ac:dyDescent="0.25">
      <c r="A97" t="s">
        <v>11</v>
      </c>
      <c r="B97" t="s">
        <v>6</v>
      </c>
      <c r="C97" t="s">
        <v>18</v>
      </c>
      <c r="D97" s="3">
        <v>4305</v>
      </c>
      <c r="E97" s="4">
        <v>156</v>
      </c>
    </row>
    <row r="98" spans="1:5" x14ac:dyDescent="0.25">
      <c r="A98" t="s">
        <v>11</v>
      </c>
      <c r="B98" t="s">
        <v>20</v>
      </c>
      <c r="C98" t="s">
        <v>28</v>
      </c>
      <c r="D98" s="3">
        <v>2408</v>
      </c>
      <c r="E98" s="4">
        <v>9</v>
      </c>
    </row>
    <row r="99" spans="1:5" x14ac:dyDescent="0.25">
      <c r="A99" t="s">
        <v>27</v>
      </c>
      <c r="B99" t="s">
        <v>14</v>
      </c>
      <c r="C99" t="s">
        <v>36</v>
      </c>
      <c r="D99" s="3">
        <v>1281</v>
      </c>
      <c r="E99" s="4">
        <v>18</v>
      </c>
    </row>
    <row r="100" spans="1:5" x14ac:dyDescent="0.25">
      <c r="A100" t="s">
        <v>5</v>
      </c>
      <c r="B100" t="s">
        <v>9</v>
      </c>
      <c r="C100" t="s">
        <v>10</v>
      </c>
      <c r="D100" s="3">
        <v>12348</v>
      </c>
      <c r="E100" s="4">
        <v>234</v>
      </c>
    </row>
    <row r="101" spans="1:5" x14ac:dyDescent="0.25">
      <c r="A101" t="s">
        <v>27</v>
      </c>
      <c r="B101" t="s">
        <v>30</v>
      </c>
      <c r="C101" t="s">
        <v>40</v>
      </c>
      <c r="D101" s="3">
        <v>3689</v>
      </c>
      <c r="E101" s="4">
        <v>312</v>
      </c>
    </row>
    <row r="102" spans="1:5" x14ac:dyDescent="0.25">
      <c r="A102" t="s">
        <v>23</v>
      </c>
      <c r="B102" t="s">
        <v>14</v>
      </c>
      <c r="C102" t="s">
        <v>36</v>
      </c>
      <c r="D102" s="3">
        <v>2870</v>
      </c>
      <c r="E102" s="4">
        <v>300</v>
      </c>
    </row>
    <row r="103" spans="1:5" x14ac:dyDescent="0.25">
      <c r="A103" t="s">
        <v>26</v>
      </c>
      <c r="B103" t="s">
        <v>14</v>
      </c>
      <c r="C103" t="s">
        <v>39</v>
      </c>
      <c r="D103" s="3">
        <v>798</v>
      </c>
      <c r="E103" s="4">
        <v>519</v>
      </c>
    </row>
    <row r="104" spans="1:5" x14ac:dyDescent="0.25">
      <c r="A104" t="s">
        <v>13</v>
      </c>
      <c r="B104" t="s">
        <v>6</v>
      </c>
      <c r="C104" t="s">
        <v>41</v>
      </c>
      <c r="D104" s="3">
        <v>2933</v>
      </c>
      <c r="E104" s="4">
        <v>9</v>
      </c>
    </row>
    <row r="105" spans="1:5" x14ac:dyDescent="0.25">
      <c r="A105" t="s">
        <v>25</v>
      </c>
      <c r="B105" t="s">
        <v>9</v>
      </c>
      <c r="C105" t="s">
        <v>12</v>
      </c>
      <c r="D105" s="3">
        <v>2744</v>
      </c>
      <c r="E105" s="4">
        <v>9</v>
      </c>
    </row>
    <row r="106" spans="1:5" x14ac:dyDescent="0.25">
      <c r="A106" t="s">
        <v>5</v>
      </c>
      <c r="B106" t="s">
        <v>14</v>
      </c>
      <c r="C106" t="s">
        <v>19</v>
      </c>
      <c r="D106" s="3">
        <v>9772</v>
      </c>
      <c r="E106" s="4">
        <v>90</v>
      </c>
    </row>
    <row r="107" spans="1:5" x14ac:dyDescent="0.25">
      <c r="A107" t="s">
        <v>23</v>
      </c>
      <c r="B107" t="s">
        <v>30</v>
      </c>
      <c r="C107" t="s">
        <v>18</v>
      </c>
      <c r="D107" s="3">
        <v>1568</v>
      </c>
      <c r="E107" s="4">
        <v>96</v>
      </c>
    </row>
    <row r="108" spans="1:5" x14ac:dyDescent="0.25">
      <c r="A108" t="s">
        <v>26</v>
      </c>
      <c r="B108" t="s">
        <v>14</v>
      </c>
      <c r="C108" t="s">
        <v>29</v>
      </c>
      <c r="D108" s="3">
        <v>11417</v>
      </c>
      <c r="E108" s="4">
        <v>21</v>
      </c>
    </row>
    <row r="109" spans="1:5" x14ac:dyDescent="0.25">
      <c r="A109" t="s">
        <v>5</v>
      </c>
      <c r="B109" t="s">
        <v>30</v>
      </c>
      <c r="C109" t="s">
        <v>42</v>
      </c>
      <c r="D109" s="3">
        <v>6748</v>
      </c>
      <c r="E109" s="4">
        <v>48</v>
      </c>
    </row>
    <row r="110" spans="1:5" x14ac:dyDescent="0.25">
      <c r="A110" t="s">
        <v>35</v>
      </c>
      <c r="B110" t="s">
        <v>14</v>
      </c>
      <c r="C110" t="s">
        <v>39</v>
      </c>
      <c r="D110" s="3">
        <v>1407</v>
      </c>
      <c r="E110" s="4">
        <v>72</v>
      </c>
    </row>
    <row r="111" spans="1:5" x14ac:dyDescent="0.25">
      <c r="A111" t="s">
        <v>8</v>
      </c>
      <c r="B111" t="s">
        <v>9</v>
      </c>
      <c r="C111" t="s">
        <v>32</v>
      </c>
      <c r="D111" s="3">
        <v>2023</v>
      </c>
      <c r="E111" s="4">
        <v>168</v>
      </c>
    </row>
    <row r="112" spans="1:5" x14ac:dyDescent="0.25">
      <c r="A112" t="s">
        <v>25</v>
      </c>
      <c r="B112" t="s">
        <v>17</v>
      </c>
      <c r="C112" t="s">
        <v>42</v>
      </c>
      <c r="D112" s="3">
        <v>5236</v>
      </c>
      <c r="E112" s="4">
        <v>51</v>
      </c>
    </row>
    <row r="113" spans="1:5" x14ac:dyDescent="0.25">
      <c r="A113" t="s">
        <v>13</v>
      </c>
      <c r="B113" t="s">
        <v>14</v>
      </c>
      <c r="C113" t="s">
        <v>36</v>
      </c>
      <c r="D113" s="3">
        <v>1925</v>
      </c>
      <c r="E113" s="4">
        <v>192</v>
      </c>
    </row>
    <row r="114" spans="1:5" x14ac:dyDescent="0.25">
      <c r="A114" t="s">
        <v>23</v>
      </c>
      <c r="B114" t="s">
        <v>6</v>
      </c>
      <c r="C114" t="s">
        <v>24</v>
      </c>
      <c r="D114" s="3">
        <v>6608</v>
      </c>
      <c r="E114" s="4">
        <v>225</v>
      </c>
    </row>
    <row r="115" spans="1:5" x14ac:dyDescent="0.25">
      <c r="A115" t="s">
        <v>16</v>
      </c>
      <c r="B115" t="s">
        <v>30</v>
      </c>
      <c r="C115" t="s">
        <v>42</v>
      </c>
      <c r="D115" s="3">
        <v>8008</v>
      </c>
      <c r="E115" s="4">
        <v>456</v>
      </c>
    </row>
    <row r="116" spans="1:5" x14ac:dyDescent="0.25">
      <c r="A116" t="s">
        <v>35</v>
      </c>
      <c r="B116" t="s">
        <v>30</v>
      </c>
      <c r="C116" t="s">
        <v>18</v>
      </c>
      <c r="D116" s="3">
        <v>1428</v>
      </c>
      <c r="E116" s="4">
        <v>93</v>
      </c>
    </row>
    <row r="117" spans="1:5" x14ac:dyDescent="0.25">
      <c r="A117" t="s">
        <v>16</v>
      </c>
      <c r="B117" t="s">
        <v>30</v>
      </c>
      <c r="C117" t="s">
        <v>12</v>
      </c>
      <c r="D117" s="3">
        <v>525</v>
      </c>
      <c r="E117" s="4">
        <v>48</v>
      </c>
    </row>
    <row r="118" spans="1:5" x14ac:dyDescent="0.25">
      <c r="A118" t="s">
        <v>16</v>
      </c>
      <c r="B118" t="s">
        <v>6</v>
      </c>
      <c r="C118" t="s">
        <v>15</v>
      </c>
      <c r="D118" s="3">
        <v>1505</v>
      </c>
      <c r="E118" s="4">
        <v>102</v>
      </c>
    </row>
    <row r="119" spans="1:5" x14ac:dyDescent="0.25">
      <c r="A119" t="s">
        <v>23</v>
      </c>
      <c r="B119" t="s">
        <v>9</v>
      </c>
      <c r="C119" t="s">
        <v>7</v>
      </c>
      <c r="D119" s="3">
        <v>6755</v>
      </c>
      <c r="E119" s="4">
        <v>252</v>
      </c>
    </row>
    <row r="120" spans="1:5" x14ac:dyDescent="0.25">
      <c r="A120" t="s">
        <v>26</v>
      </c>
      <c r="B120" t="s">
        <v>6</v>
      </c>
      <c r="C120" t="s">
        <v>15</v>
      </c>
      <c r="D120" s="3">
        <v>11571</v>
      </c>
      <c r="E120" s="4">
        <v>138</v>
      </c>
    </row>
    <row r="121" spans="1:5" x14ac:dyDescent="0.25">
      <c r="A121" t="s">
        <v>5</v>
      </c>
      <c r="B121" t="s">
        <v>20</v>
      </c>
      <c r="C121" t="s">
        <v>18</v>
      </c>
      <c r="D121" s="3">
        <v>2541</v>
      </c>
      <c r="E121" s="4">
        <v>90</v>
      </c>
    </row>
    <row r="122" spans="1:5" x14ac:dyDescent="0.25">
      <c r="A122" t="s">
        <v>13</v>
      </c>
      <c r="B122" t="s">
        <v>6</v>
      </c>
      <c r="C122" t="s">
        <v>7</v>
      </c>
      <c r="D122" s="3">
        <v>1526</v>
      </c>
      <c r="E122" s="4">
        <v>240</v>
      </c>
    </row>
    <row r="123" spans="1:5" x14ac:dyDescent="0.25">
      <c r="A123" t="s">
        <v>5</v>
      </c>
      <c r="B123" t="s">
        <v>20</v>
      </c>
      <c r="C123" t="s">
        <v>12</v>
      </c>
      <c r="D123" s="3">
        <v>6125</v>
      </c>
      <c r="E123" s="4">
        <v>102</v>
      </c>
    </row>
    <row r="124" spans="1:5" x14ac:dyDescent="0.25">
      <c r="A124" t="s">
        <v>13</v>
      </c>
      <c r="B124" t="s">
        <v>9</v>
      </c>
      <c r="C124" t="s">
        <v>39</v>
      </c>
      <c r="D124" s="3">
        <v>847</v>
      </c>
      <c r="E124" s="4">
        <v>129</v>
      </c>
    </row>
    <row r="125" spans="1:5" x14ac:dyDescent="0.25">
      <c r="A125" t="s">
        <v>8</v>
      </c>
      <c r="B125" t="s">
        <v>9</v>
      </c>
      <c r="C125" t="s">
        <v>39</v>
      </c>
      <c r="D125" s="3">
        <v>4753</v>
      </c>
      <c r="E125" s="4">
        <v>300</v>
      </c>
    </row>
    <row r="126" spans="1:5" x14ac:dyDescent="0.25">
      <c r="A126" t="s">
        <v>16</v>
      </c>
      <c r="B126" t="s">
        <v>20</v>
      </c>
      <c r="C126" t="s">
        <v>19</v>
      </c>
      <c r="D126" s="3">
        <v>959</v>
      </c>
      <c r="E126" s="4">
        <v>135</v>
      </c>
    </row>
    <row r="127" spans="1:5" x14ac:dyDescent="0.25">
      <c r="A127" t="s">
        <v>23</v>
      </c>
      <c r="B127" t="s">
        <v>9</v>
      </c>
      <c r="C127" t="s">
        <v>38</v>
      </c>
      <c r="D127" s="3">
        <v>2793</v>
      </c>
      <c r="E127" s="4">
        <v>114</v>
      </c>
    </row>
    <row r="128" spans="1:5" x14ac:dyDescent="0.25">
      <c r="A128" t="s">
        <v>23</v>
      </c>
      <c r="B128" t="s">
        <v>9</v>
      </c>
      <c r="C128" t="s">
        <v>24</v>
      </c>
      <c r="D128" s="3">
        <v>4606</v>
      </c>
      <c r="E128" s="4">
        <v>63</v>
      </c>
    </row>
    <row r="129" spans="1:5" x14ac:dyDescent="0.25">
      <c r="A129" t="s">
        <v>23</v>
      </c>
      <c r="B129" t="s">
        <v>14</v>
      </c>
      <c r="C129" t="s">
        <v>32</v>
      </c>
      <c r="D129" s="3">
        <v>5551</v>
      </c>
      <c r="E129" s="4">
        <v>252</v>
      </c>
    </row>
    <row r="130" spans="1:5" x14ac:dyDescent="0.25">
      <c r="A130" t="s">
        <v>35</v>
      </c>
      <c r="B130" t="s">
        <v>14</v>
      </c>
      <c r="C130" t="s">
        <v>10</v>
      </c>
      <c r="D130" s="3">
        <v>6657</v>
      </c>
      <c r="E130" s="4">
        <v>303</v>
      </c>
    </row>
    <row r="131" spans="1:5" x14ac:dyDescent="0.25">
      <c r="A131" t="s">
        <v>23</v>
      </c>
      <c r="B131" t="s">
        <v>17</v>
      </c>
      <c r="C131" t="s">
        <v>28</v>
      </c>
      <c r="D131" s="3">
        <v>4438</v>
      </c>
      <c r="E131" s="4">
        <v>246</v>
      </c>
    </row>
    <row r="132" spans="1:5" x14ac:dyDescent="0.25">
      <c r="A132" t="s">
        <v>8</v>
      </c>
      <c r="B132" t="s">
        <v>20</v>
      </c>
      <c r="C132" t="s">
        <v>22</v>
      </c>
      <c r="D132" s="3">
        <v>168</v>
      </c>
      <c r="E132" s="4">
        <v>84</v>
      </c>
    </row>
    <row r="133" spans="1:5" x14ac:dyDescent="0.25">
      <c r="A133" t="s">
        <v>23</v>
      </c>
      <c r="B133" t="s">
        <v>30</v>
      </c>
      <c r="C133" t="s">
        <v>28</v>
      </c>
      <c r="D133" s="3">
        <v>7777</v>
      </c>
      <c r="E133" s="4">
        <v>39</v>
      </c>
    </row>
    <row r="134" spans="1:5" x14ac:dyDescent="0.25">
      <c r="A134" t="s">
        <v>25</v>
      </c>
      <c r="B134" t="s">
        <v>14</v>
      </c>
      <c r="C134" t="s">
        <v>28</v>
      </c>
      <c r="D134" s="3">
        <v>3339</v>
      </c>
      <c r="E134" s="4">
        <v>348</v>
      </c>
    </row>
    <row r="135" spans="1:5" x14ac:dyDescent="0.25">
      <c r="A135" t="s">
        <v>23</v>
      </c>
      <c r="B135" t="s">
        <v>6</v>
      </c>
      <c r="C135" t="s">
        <v>19</v>
      </c>
      <c r="D135" s="3">
        <v>6391</v>
      </c>
      <c r="E135" s="4">
        <v>48</v>
      </c>
    </row>
    <row r="136" spans="1:5" x14ac:dyDescent="0.25">
      <c r="A136" t="s">
        <v>25</v>
      </c>
      <c r="B136" t="s">
        <v>6</v>
      </c>
      <c r="C136" t="s">
        <v>22</v>
      </c>
      <c r="D136" s="3">
        <v>518</v>
      </c>
      <c r="E136" s="4">
        <v>75</v>
      </c>
    </row>
    <row r="137" spans="1:5" x14ac:dyDescent="0.25">
      <c r="A137" t="s">
        <v>23</v>
      </c>
      <c r="B137" t="s">
        <v>20</v>
      </c>
      <c r="C137" t="s">
        <v>40</v>
      </c>
      <c r="D137" s="3">
        <v>5677</v>
      </c>
      <c r="E137" s="4">
        <v>258</v>
      </c>
    </row>
    <row r="138" spans="1:5" x14ac:dyDescent="0.25">
      <c r="A138" t="s">
        <v>16</v>
      </c>
      <c r="B138" t="s">
        <v>17</v>
      </c>
      <c r="C138" t="s">
        <v>28</v>
      </c>
      <c r="D138" s="3">
        <v>6048</v>
      </c>
      <c r="E138" s="4">
        <v>27</v>
      </c>
    </row>
    <row r="139" spans="1:5" x14ac:dyDescent="0.25">
      <c r="A139" t="s">
        <v>8</v>
      </c>
      <c r="B139" t="s">
        <v>20</v>
      </c>
      <c r="C139" t="s">
        <v>10</v>
      </c>
      <c r="D139" s="3">
        <v>3752</v>
      </c>
      <c r="E139" s="4">
        <v>213</v>
      </c>
    </row>
    <row r="140" spans="1:5" x14ac:dyDescent="0.25">
      <c r="A140" t="s">
        <v>25</v>
      </c>
      <c r="B140" t="s">
        <v>9</v>
      </c>
      <c r="C140" t="s">
        <v>32</v>
      </c>
      <c r="D140" s="3">
        <v>4480</v>
      </c>
      <c r="E140" s="4">
        <v>357</v>
      </c>
    </row>
    <row r="141" spans="1:5" x14ac:dyDescent="0.25">
      <c r="A141" t="s">
        <v>11</v>
      </c>
      <c r="B141" t="s">
        <v>6</v>
      </c>
      <c r="C141" t="s">
        <v>12</v>
      </c>
      <c r="D141" s="3">
        <v>259</v>
      </c>
      <c r="E141" s="4">
        <v>207</v>
      </c>
    </row>
    <row r="142" spans="1:5" x14ac:dyDescent="0.25">
      <c r="A142" t="s">
        <v>8</v>
      </c>
      <c r="B142" t="s">
        <v>6</v>
      </c>
      <c r="C142" t="s">
        <v>7</v>
      </c>
      <c r="D142" s="3">
        <v>42</v>
      </c>
      <c r="E142" s="4">
        <v>150</v>
      </c>
    </row>
    <row r="143" spans="1:5" x14ac:dyDescent="0.25">
      <c r="A143" t="s">
        <v>13</v>
      </c>
      <c r="B143" t="s">
        <v>14</v>
      </c>
      <c r="C143" t="s">
        <v>42</v>
      </c>
      <c r="D143" s="3">
        <v>98</v>
      </c>
      <c r="E143" s="4">
        <v>204</v>
      </c>
    </row>
    <row r="144" spans="1:5" x14ac:dyDescent="0.25">
      <c r="A144" t="s">
        <v>23</v>
      </c>
      <c r="B144" t="s">
        <v>9</v>
      </c>
      <c r="C144" t="s">
        <v>39</v>
      </c>
      <c r="D144" s="3">
        <v>2478</v>
      </c>
      <c r="E144" s="4">
        <v>21</v>
      </c>
    </row>
    <row r="145" spans="1:5" x14ac:dyDescent="0.25">
      <c r="A145" t="s">
        <v>13</v>
      </c>
      <c r="B145" t="s">
        <v>30</v>
      </c>
      <c r="C145" t="s">
        <v>19</v>
      </c>
      <c r="D145" s="3">
        <v>7847</v>
      </c>
      <c r="E145" s="4">
        <v>174</v>
      </c>
    </row>
    <row r="146" spans="1:5" x14ac:dyDescent="0.25">
      <c r="A146" t="s">
        <v>26</v>
      </c>
      <c r="B146" t="s">
        <v>6</v>
      </c>
      <c r="C146" t="s">
        <v>28</v>
      </c>
      <c r="D146" s="3">
        <v>9926</v>
      </c>
      <c r="E146" s="4">
        <v>201</v>
      </c>
    </row>
    <row r="147" spans="1:5" x14ac:dyDescent="0.25">
      <c r="A147" t="s">
        <v>8</v>
      </c>
      <c r="B147" t="s">
        <v>20</v>
      </c>
      <c r="C147" t="s">
        <v>31</v>
      </c>
      <c r="D147" s="3">
        <v>819</v>
      </c>
      <c r="E147" s="4">
        <v>510</v>
      </c>
    </row>
    <row r="148" spans="1:5" x14ac:dyDescent="0.25">
      <c r="A148" t="s">
        <v>16</v>
      </c>
      <c r="B148" t="s">
        <v>17</v>
      </c>
      <c r="C148" t="s">
        <v>32</v>
      </c>
      <c r="D148" s="3">
        <v>3052</v>
      </c>
      <c r="E148" s="4">
        <v>378</v>
      </c>
    </row>
    <row r="149" spans="1:5" x14ac:dyDescent="0.25">
      <c r="A149" t="s">
        <v>11</v>
      </c>
      <c r="B149" t="s">
        <v>30</v>
      </c>
      <c r="C149" t="s">
        <v>41</v>
      </c>
      <c r="D149" s="3">
        <v>6832</v>
      </c>
      <c r="E149" s="4">
        <v>27</v>
      </c>
    </row>
    <row r="150" spans="1:5" x14ac:dyDescent="0.25">
      <c r="A150" t="s">
        <v>26</v>
      </c>
      <c r="B150" t="s">
        <v>17</v>
      </c>
      <c r="C150" t="s">
        <v>29</v>
      </c>
      <c r="D150" s="3">
        <v>2016</v>
      </c>
      <c r="E150" s="4">
        <v>117</v>
      </c>
    </row>
    <row r="151" spans="1:5" x14ac:dyDescent="0.25">
      <c r="A151" t="s">
        <v>16</v>
      </c>
      <c r="B151" t="s">
        <v>20</v>
      </c>
      <c r="C151" t="s">
        <v>41</v>
      </c>
      <c r="D151" s="3">
        <v>7322</v>
      </c>
      <c r="E151" s="4">
        <v>36</v>
      </c>
    </row>
    <row r="152" spans="1:5" x14ac:dyDescent="0.25">
      <c r="A152" t="s">
        <v>8</v>
      </c>
      <c r="B152" t="s">
        <v>9</v>
      </c>
      <c r="C152" t="s">
        <v>19</v>
      </c>
      <c r="D152" s="3">
        <v>357</v>
      </c>
      <c r="E152" s="4">
        <v>126</v>
      </c>
    </row>
    <row r="153" spans="1:5" x14ac:dyDescent="0.25">
      <c r="A153" t="s">
        <v>11</v>
      </c>
      <c r="B153" t="s">
        <v>17</v>
      </c>
      <c r="C153" t="s">
        <v>18</v>
      </c>
      <c r="D153" s="3">
        <v>3192</v>
      </c>
      <c r="E153" s="4">
        <v>72</v>
      </c>
    </row>
    <row r="154" spans="1:5" x14ac:dyDescent="0.25">
      <c r="A154" t="s">
        <v>23</v>
      </c>
      <c r="B154" t="s">
        <v>14</v>
      </c>
      <c r="C154" t="s">
        <v>22</v>
      </c>
      <c r="D154" s="3">
        <v>8435</v>
      </c>
      <c r="E154" s="4">
        <v>42</v>
      </c>
    </row>
    <row r="155" spans="1:5" x14ac:dyDescent="0.25">
      <c r="A155" t="s">
        <v>5</v>
      </c>
      <c r="B155" t="s">
        <v>17</v>
      </c>
      <c r="C155" t="s">
        <v>32</v>
      </c>
      <c r="D155" s="3">
        <v>0</v>
      </c>
      <c r="E155" s="4">
        <v>135</v>
      </c>
    </row>
    <row r="156" spans="1:5" x14ac:dyDescent="0.25">
      <c r="A156" t="s">
        <v>23</v>
      </c>
      <c r="B156" t="s">
        <v>30</v>
      </c>
      <c r="C156" t="s">
        <v>38</v>
      </c>
      <c r="D156" s="3">
        <v>8862</v>
      </c>
      <c r="E156" s="4">
        <v>189</v>
      </c>
    </row>
    <row r="157" spans="1:5" x14ac:dyDescent="0.25">
      <c r="A157" t="s">
        <v>16</v>
      </c>
      <c r="B157" t="s">
        <v>6</v>
      </c>
      <c r="C157" t="s">
        <v>40</v>
      </c>
      <c r="D157" s="3">
        <v>3556</v>
      </c>
      <c r="E157" s="4">
        <v>459</v>
      </c>
    </row>
    <row r="158" spans="1:5" x14ac:dyDescent="0.25">
      <c r="A158" t="s">
        <v>25</v>
      </c>
      <c r="B158" t="s">
        <v>30</v>
      </c>
      <c r="C158" t="s">
        <v>37</v>
      </c>
      <c r="D158" s="3">
        <v>7280</v>
      </c>
      <c r="E158" s="4">
        <v>201</v>
      </c>
    </row>
    <row r="159" spans="1:5" x14ac:dyDescent="0.25">
      <c r="A159" t="s">
        <v>16</v>
      </c>
      <c r="B159" t="s">
        <v>30</v>
      </c>
      <c r="C159" t="s">
        <v>7</v>
      </c>
      <c r="D159" s="3">
        <v>3402</v>
      </c>
      <c r="E159" s="4">
        <v>366</v>
      </c>
    </row>
    <row r="160" spans="1:5" x14ac:dyDescent="0.25">
      <c r="A160" t="s">
        <v>27</v>
      </c>
      <c r="B160" t="s">
        <v>6</v>
      </c>
      <c r="C160" t="s">
        <v>32</v>
      </c>
      <c r="D160" s="3">
        <v>4592</v>
      </c>
      <c r="E160" s="4">
        <v>324</v>
      </c>
    </row>
    <row r="161" spans="1:5" x14ac:dyDescent="0.25">
      <c r="A161" t="s">
        <v>11</v>
      </c>
      <c r="B161" t="s">
        <v>9</v>
      </c>
      <c r="C161" t="s">
        <v>37</v>
      </c>
      <c r="D161" s="3">
        <v>7833</v>
      </c>
      <c r="E161" s="4">
        <v>243</v>
      </c>
    </row>
    <row r="162" spans="1:5" x14ac:dyDescent="0.25">
      <c r="A162" t="s">
        <v>26</v>
      </c>
      <c r="B162" t="s">
        <v>17</v>
      </c>
      <c r="C162" t="s">
        <v>41</v>
      </c>
      <c r="D162" s="3">
        <v>7651</v>
      </c>
      <c r="E162" s="4">
        <v>213</v>
      </c>
    </row>
    <row r="163" spans="1:5" x14ac:dyDescent="0.25">
      <c r="A163" t="s">
        <v>5</v>
      </c>
      <c r="B163" t="s">
        <v>9</v>
      </c>
      <c r="C163" t="s">
        <v>7</v>
      </c>
      <c r="D163" s="3">
        <v>2275</v>
      </c>
      <c r="E163" s="4">
        <v>447</v>
      </c>
    </row>
    <row r="164" spans="1:5" x14ac:dyDescent="0.25">
      <c r="A164" t="s">
        <v>5</v>
      </c>
      <c r="B164" t="s">
        <v>20</v>
      </c>
      <c r="C164" t="s">
        <v>31</v>
      </c>
      <c r="D164" s="3">
        <v>5670</v>
      </c>
      <c r="E164" s="4">
        <v>297</v>
      </c>
    </row>
    <row r="165" spans="1:5" x14ac:dyDescent="0.25">
      <c r="A165" t="s">
        <v>23</v>
      </c>
      <c r="B165" t="s">
        <v>9</v>
      </c>
      <c r="C165" t="s">
        <v>29</v>
      </c>
      <c r="D165" s="3">
        <v>2135</v>
      </c>
      <c r="E165" s="4">
        <v>27</v>
      </c>
    </row>
    <row r="166" spans="1:5" x14ac:dyDescent="0.25">
      <c r="A166" t="s">
        <v>5</v>
      </c>
      <c r="B166" t="s">
        <v>30</v>
      </c>
      <c r="C166" t="s">
        <v>34</v>
      </c>
      <c r="D166" s="3">
        <v>2779</v>
      </c>
      <c r="E166" s="4">
        <v>75</v>
      </c>
    </row>
    <row r="167" spans="1:5" x14ac:dyDescent="0.25">
      <c r="A167" t="s">
        <v>35</v>
      </c>
      <c r="B167" t="s">
        <v>17</v>
      </c>
      <c r="C167" t="s">
        <v>19</v>
      </c>
      <c r="D167" s="3">
        <v>12950</v>
      </c>
      <c r="E167" s="4">
        <v>30</v>
      </c>
    </row>
    <row r="168" spans="1:5" x14ac:dyDescent="0.25">
      <c r="A168" t="s">
        <v>23</v>
      </c>
      <c r="B168" t="s">
        <v>14</v>
      </c>
      <c r="C168" t="s">
        <v>15</v>
      </c>
      <c r="D168" s="3">
        <v>2646</v>
      </c>
      <c r="E168" s="4">
        <v>177</v>
      </c>
    </row>
    <row r="169" spans="1:5" x14ac:dyDescent="0.25">
      <c r="A169" t="s">
        <v>5</v>
      </c>
      <c r="B169" t="s">
        <v>30</v>
      </c>
      <c r="C169" t="s">
        <v>19</v>
      </c>
      <c r="D169" s="3">
        <v>3794</v>
      </c>
      <c r="E169" s="4">
        <v>159</v>
      </c>
    </row>
    <row r="170" spans="1:5" x14ac:dyDescent="0.25">
      <c r="A170" t="s">
        <v>27</v>
      </c>
      <c r="B170" t="s">
        <v>9</v>
      </c>
      <c r="C170" t="s">
        <v>19</v>
      </c>
      <c r="D170" s="3">
        <v>819</v>
      </c>
      <c r="E170" s="4">
        <v>306</v>
      </c>
    </row>
    <row r="171" spans="1:5" x14ac:dyDescent="0.25">
      <c r="A171" t="s">
        <v>27</v>
      </c>
      <c r="B171" t="s">
        <v>30</v>
      </c>
      <c r="C171" t="s">
        <v>33</v>
      </c>
      <c r="D171" s="3">
        <v>2583</v>
      </c>
      <c r="E171" s="4">
        <v>18</v>
      </c>
    </row>
    <row r="172" spans="1:5" x14ac:dyDescent="0.25">
      <c r="A172" t="s">
        <v>23</v>
      </c>
      <c r="B172" t="s">
        <v>9</v>
      </c>
      <c r="C172" t="s">
        <v>36</v>
      </c>
      <c r="D172" s="3">
        <v>4585</v>
      </c>
      <c r="E172" s="4">
        <v>240</v>
      </c>
    </row>
    <row r="173" spans="1:5" x14ac:dyDescent="0.25">
      <c r="A173" t="s">
        <v>25</v>
      </c>
      <c r="B173" t="s">
        <v>30</v>
      </c>
      <c r="C173" t="s">
        <v>19</v>
      </c>
      <c r="D173" s="3">
        <v>1652</v>
      </c>
      <c r="E173" s="4">
        <v>93</v>
      </c>
    </row>
    <row r="174" spans="1:5" x14ac:dyDescent="0.25">
      <c r="A174" t="s">
        <v>35</v>
      </c>
      <c r="B174" t="s">
        <v>30</v>
      </c>
      <c r="C174" t="s">
        <v>42</v>
      </c>
      <c r="D174" s="3">
        <v>4991</v>
      </c>
      <c r="E174" s="4">
        <v>9</v>
      </c>
    </row>
    <row r="175" spans="1:5" x14ac:dyDescent="0.25">
      <c r="A175" t="s">
        <v>8</v>
      </c>
      <c r="B175" t="s">
        <v>30</v>
      </c>
      <c r="C175" t="s">
        <v>29</v>
      </c>
      <c r="D175" s="3">
        <v>2009</v>
      </c>
      <c r="E175" s="4">
        <v>219</v>
      </c>
    </row>
    <row r="176" spans="1:5" x14ac:dyDescent="0.25">
      <c r="A176" t="s">
        <v>26</v>
      </c>
      <c r="B176" t="s">
        <v>17</v>
      </c>
      <c r="C176" t="s">
        <v>22</v>
      </c>
      <c r="D176" s="3">
        <v>1568</v>
      </c>
      <c r="E176" s="4">
        <v>141</v>
      </c>
    </row>
    <row r="177" spans="1:5" x14ac:dyDescent="0.25">
      <c r="A177" t="s">
        <v>13</v>
      </c>
      <c r="B177" t="s">
        <v>6</v>
      </c>
      <c r="C177" t="s">
        <v>33</v>
      </c>
      <c r="D177" s="3">
        <v>3388</v>
      </c>
      <c r="E177" s="4">
        <v>123</v>
      </c>
    </row>
    <row r="178" spans="1:5" x14ac:dyDescent="0.25">
      <c r="A178" t="s">
        <v>5</v>
      </c>
      <c r="B178" t="s">
        <v>20</v>
      </c>
      <c r="C178" t="s">
        <v>38</v>
      </c>
      <c r="D178" s="3">
        <v>623</v>
      </c>
      <c r="E178" s="4">
        <v>51</v>
      </c>
    </row>
    <row r="179" spans="1:5" x14ac:dyDescent="0.25">
      <c r="A179" t="s">
        <v>16</v>
      </c>
      <c r="B179" t="s">
        <v>14</v>
      </c>
      <c r="C179" t="s">
        <v>12</v>
      </c>
      <c r="D179" s="3">
        <v>10073</v>
      </c>
      <c r="E179" s="4">
        <v>120</v>
      </c>
    </row>
    <row r="180" spans="1:5" x14ac:dyDescent="0.25">
      <c r="A180" t="s">
        <v>8</v>
      </c>
      <c r="B180" t="s">
        <v>17</v>
      </c>
      <c r="C180" t="s">
        <v>42</v>
      </c>
      <c r="D180" s="3">
        <v>1561</v>
      </c>
      <c r="E180" s="4">
        <v>27</v>
      </c>
    </row>
    <row r="181" spans="1:5" x14ac:dyDescent="0.25">
      <c r="A181" t="s">
        <v>11</v>
      </c>
      <c r="B181" t="s">
        <v>14</v>
      </c>
      <c r="C181" t="s">
        <v>39</v>
      </c>
      <c r="D181" s="3">
        <v>11522</v>
      </c>
      <c r="E181" s="4">
        <v>204</v>
      </c>
    </row>
    <row r="182" spans="1:5" x14ac:dyDescent="0.25">
      <c r="A182" t="s">
        <v>16</v>
      </c>
      <c r="B182" t="s">
        <v>20</v>
      </c>
      <c r="C182" t="s">
        <v>31</v>
      </c>
      <c r="D182" s="3">
        <v>2317</v>
      </c>
      <c r="E182" s="4">
        <v>123</v>
      </c>
    </row>
    <row r="183" spans="1:5" x14ac:dyDescent="0.25">
      <c r="A183" t="s">
        <v>35</v>
      </c>
      <c r="B183" t="s">
        <v>6</v>
      </c>
      <c r="C183" t="s">
        <v>40</v>
      </c>
      <c r="D183" s="3">
        <v>3059</v>
      </c>
      <c r="E183" s="4">
        <v>27</v>
      </c>
    </row>
    <row r="184" spans="1:5" x14ac:dyDescent="0.25">
      <c r="A184" t="s">
        <v>13</v>
      </c>
      <c r="B184" t="s">
        <v>6</v>
      </c>
      <c r="C184" t="s">
        <v>42</v>
      </c>
      <c r="D184" s="3">
        <v>2324</v>
      </c>
      <c r="E184" s="4">
        <v>177</v>
      </c>
    </row>
    <row r="185" spans="1:5" x14ac:dyDescent="0.25">
      <c r="A185" t="s">
        <v>27</v>
      </c>
      <c r="B185" t="s">
        <v>17</v>
      </c>
      <c r="C185" t="s">
        <v>42</v>
      </c>
      <c r="D185" s="3">
        <v>4956</v>
      </c>
      <c r="E185" s="4">
        <v>171</v>
      </c>
    </row>
    <row r="186" spans="1:5" x14ac:dyDescent="0.25">
      <c r="A186" t="s">
        <v>35</v>
      </c>
      <c r="B186" t="s">
        <v>30</v>
      </c>
      <c r="C186" t="s">
        <v>36</v>
      </c>
      <c r="D186" s="3">
        <v>5355</v>
      </c>
      <c r="E186" s="4">
        <v>204</v>
      </c>
    </row>
    <row r="187" spans="1:5" x14ac:dyDescent="0.25">
      <c r="A187" t="s">
        <v>27</v>
      </c>
      <c r="B187" t="s">
        <v>30</v>
      </c>
      <c r="C187" t="s">
        <v>24</v>
      </c>
      <c r="D187" s="3">
        <v>7259</v>
      </c>
      <c r="E187" s="4">
        <v>276</v>
      </c>
    </row>
    <row r="188" spans="1:5" x14ac:dyDescent="0.25">
      <c r="A188" t="s">
        <v>8</v>
      </c>
      <c r="B188" t="s">
        <v>6</v>
      </c>
      <c r="C188" t="s">
        <v>42</v>
      </c>
      <c r="D188" s="3">
        <v>6279</v>
      </c>
      <c r="E188" s="4">
        <v>45</v>
      </c>
    </row>
    <row r="189" spans="1:5" x14ac:dyDescent="0.25">
      <c r="A189" t="s">
        <v>5</v>
      </c>
      <c r="B189" t="s">
        <v>20</v>
      </c>
      <c r="C189" t="s">
        <v>32</v>
      </c>
      <c r="D189" s="3">
        <v>2541</v>
      </c>
      <c r="E189" s="4">
        <v>45</v>
      </c>
    </row>
    <row r="190" spans="1:5" x14ac:dyDescent="0.25">
      <c r="A190" t="s">
        <v>16</v>
      </c>
      <c r="B190" t="s">
        <v>9</v>
      </c>
      <c r="C190" t="s">
        <v>39</v>
      </c>
      <c r="D190" s="3">
        <v>3864</v>
      </c>
      <c r="E190" s="4">
        <v>177</v>
      </c>
    </row>
    <row r="191" spans="1:5" x14ac:dyDescent="0.25">
      <c r="A191" t="s">
        <v>25</v>
      </c>
      <c r="B191" t="s">
        <v>14</v>
      </c>
      <c r="C191" t="s">
        <v>31</v>
      </c>
      <c r="D191" s="3">
        <v>6146</v>
      </c>
      <c r="E191" s="4">
        <v>63</v>
      </c>
    </row>
    <row r="192" spans="1:5" x14ac:dyDescent="0.25">
      <c r="A192" t="s">
        <v>11</v>
      </c>
      <c r="B192" t="s">
        <v>17</v>
      </c>
      <c r="C192" t="s">
        <v>15</v>
      </c>
      <c r="D192" s="3">
        <v>2639</v>
      </c>
      <c r="E192" s="4">
        <v>204</v>
      </c>
    </row>
    <row r="193" spans="1:5" x14ac:dyDescent="0.25">
      <c r="A193" t="s">
        <v>8</v>
      </c>
      <c r="B193" t="s">
        <v>6</v>
      </c>
      <c r="C193" t="s">
        <v>22</v>
      </c>
      <c r="D193" s="3">
        <v>1890</v>
      </c>
      <c r="E193" s="4">
        <v>195</v>
      </c>
    </row>
    <row r="194" spans="1:5" x14ac:dyDescent="0.25">
      <c r="A194" t="s">
        <v>23</v>
      </c>
      <c r="B194" t="s">
        <v>30</v>
      </c>
      <c r="C194" t="s">
        <v>24</v>
      </c>
      <c r="D194" s="3">
        <v>1932</v>
      </c>
      <c r="E194" s="4">
        <v>369</v>
      </c>
    </row>
    <row r="195" spans="1:5" x14ac:dyDescent="0.25">
      <c r="A195" t="s">
        <v>27</v>
      </c>
      <c r="B195" t="s">
        <v>30</v>
      </c>
      <c r="C195" t="s">
        <v>18</v>
      </c>
      <c r="D195" s="3">
        <v>6300</v>
      </c>
      <c r="E195" s="4">
        <v>42</v>
      </c>
    </row>
    <row r="196" spans="1:5" x14ac:dyDescent="0.25">
      <c r="A196" t="s">
        <v>16</v>
      </c>
      <c r="B196" t="s">
        <v>6</v>
      </c>
      <c r="C196" t="s">
        <v>7</v>
      </c>
      <c r="D196" s="3">
        <v>560</v>
      </c>
      <c r="E196" s="4">
        <v>81</v>
      </c>
    </row>
    <row r="197" spans="1:5" x14ac:dyDescent="0.25">
      <c r="A197" t="s">
        <v>11</v>
      </c>
      <c r="B197" t="s">
        <v>6</v>
      </c>
      <c r="C197" t="s">
        <v>42</v>
      </c>
      <c r="D197" s="3">
        <v>2856</v>
      </c>
      <c r="E197" s="4">
        <v>246</v>
      </c>
    </row>
    <row r="198" spans="1:5" x14ac:dyDescent="0.25">
      <c r="A198" t="s">
        <v>11</v>
      </c>
      <c r="B198" t="s">
        <v>30</v>
      </c>
      <c r="C198" t="s">
        <v>28</v>
      </c>
      <c r="D198" s="3">
        <v>707</v>
      </c>
      <c r="E198" s="4">
        <v>174</v>
      </c>
    </row>
    <row r="199" spans="1:5" x14ac:dyDescent="0.25">
      <c r="A199" t="s">
        <v>8</v>
      </c>
      <c r="B199" t="s">
        <v>9</v>
      </c>
      <c r="C199" t="s">
        <v>7</v>
      </c>
      <c r="D199" s="3">
        <v>3598</v>
      </c>
      <c r="E199" s="4">
        <v>81</v>
      </c>
    </row>
    <row r="200" spans="1:5" x14ac:dyDescent="0.25">
      <c r="A200" t="s">
        <v>5</v>
      </c>
      <c r="B200" t="s">
        <v>9</v>
      </c>
      <c r="C200" t="s">
        <v>22</v>
      </c>
      <c r="D200" s="3">
        <v>6853</v>
      </c>
      <c r="E200" s="4">
        <v>372</v>
      </c>
    </row>
    <row r="201" spans="1:5" x14ac:dyDescent="0.25">
      <c r="A201" t="s">
        <v>5</v>
      </c>
      <c r="B201" t="s">
        <v>9</v>
      </c>
      <c r="C201" t="s">
        <v>29</v>
      </c>
      <c r="D201" s="3">
        <v>4725</v>
      </c>
      <c r="E201" s="4">
        <v>174</v>
      </c>
    </row>
    <row r="202" spans="1:5" x14ac:dyDescent="0.25">
      <c r="A202" t="s">
        <v>13</v>
      </c>
      <c r="B202" t="s">
        <v>14</v>
      </c>
      <c r="C202" t="s">
        <v>10</v>
      </c>
      <c r="D202" s="3">
        <v>10304</v>
      </c>
      <c r="E202" s="4">
        <v>84</v>
      </c>
    </row>
    <row r="203" spans="1:5" x14ac:dyDescent="0.25">
      <c r="A203" t="s">
        <v>13</v>
      </c>
      <c r="B203" t="s">
        <v>30</v>
      </c>
      <c r="C203" t="s">
        <v>29</v>
      </c>
      <c r="D203" s="3">
        <v>1274</v>
      </c>
      <c r="E203" s="4">
        <v>225</v>
      </c>
    </row>
    <row r="204" spans="1:5" x14ac:dyDescent="0.25">
      <c r="A204" t="s">
        <v>25</v>
      </c>
      <c r="B204" t="s">
        <v>14</v>
      </c>
      <c r="C204" t="s">
        <v>7</v>
      </c>
      <c r="D204" s="3">
        <v>1526</v>
      </c>
      <c r="E204" s="4">
        <v>105</v>
      </c>
    </row>
    <row r="205" spans="1:5" x14ac:dyDescent="0.25">
      <c r="A205" t="s">
        <v>5</v>
      </c>
      <c r="B205" t="s">
        <v>17</v>
      </c>
      <c r="C205" t="s">
        <v>40</v>
      </c>
      <c r="D205" s="3">
        <v>3101</v>
      </c>
      <c r="E205" s="4">
        <v>225</v>
      </c>
    </row>
    <row r="206" spans="1:5" x14ac:dyDescent="0.25">
      <c r="A206" t="s">
        <v>26</v>
      </c>
      <c r="B206" t="s">
        <v>6</v>
      </c>
      <c r="C206" t="s">
        <v>24</v>
      </c>
      <c r="D206" s="3">
        <v>1057</v>
      </c>
      <c r="E206" s="4">
        <v>54</v>
      </c>
    </row>
    <row r="207" spans="1:5" x14ac:dyDescent="0.25">
      <c r="A207" t="s">
        <v>23</v>
      </c>
      <c r="B207" t="s">
        <v>6</v>
      </c>
      <c r="C207" t="s">
        <v>42</v>
      </c>
      <c r="D207" s="3">
        <v>5306</v>
      </c>
      <c r="E207" s="4">
        <v>0</v>
      </c>
    </row>
    <row r="208" spans="1:5" x14ac:dyDescent="0.25">
      <c r="A208" t="s">
        <v>25</v>
      </c>
      <c r="B208" t="s">
        <v>17</v>
      </c>
      <c r="C208" t="s">
        <v>38</v>
      </c>
      <c r="D208" s="3">
        <v>4018</v>
      </c>
      <c r="E208" s="4">
        <v>171</v>
      </c>
    </row>
    <row r="209" spans="1:5" x14ac:dyDescent="0.25">
      <c r="A209" t="s">
        <v>11</v>
      </c>
      <c r="B209" t="s">
        <v>30</v>
      </c>
      <c r="C209" t="s">
        <v>29</v>
      </c>
      <c r="D209" s="3">
        <v>938</v>
      </c>
      <c r="E209" s="4">
        <v>189</v>
      </c>
    </row>
    <row r="210" spans="1:5" x14ac:dyDescent="0.25">
      <c r="A210" t="s">
        <v>23</v>
      </c>
      <c r="B210" t="s">
        <v>20</v>
      </c>
      <c r="C210" t="s">
        <v>15</v>
      </c>
      <c r="D210" s="3">
        <v>1778</v>
      </c>
      <c r="E210" s="4">
        <v>270</v>
      </c>
    </row>
    <row r="211" spans="1:5" x14ac:dyDescent="0.25">
      <c r="A211" t="s">
        <v>16</v>
      </c>
      <c r="B211" t="s">
        <v>17</v>
      </c>
      <c r="C211" t="s">
        <v>7</v>
      </c>
      <c r="D211" s="3">
        <v>1638</v>
      </c>
      <c r="E211" s="4">
        <v>63</v>
      </c>
    </row>
    <row r="212" spans="1:5" x14ac:dyDescent="0.25">
      <c r="A212" t="s">
        <v>13</v>
      </c>
      <c r="B212" t="s">
        <v>20</v>
      </c>
      <c r="C212" t="s">
        <v>18</v>
      </c>
      <c r="D212" s="3">
        <v>154</v>
      </c>
      <c r="E212" s="4">
        <v>21</v>
      </c>
    </row>
    <row r="213" spans="1:5" x14ac:dyDescent="0.25">
      <c r="A213" t="s">
        <v>23</v>
      </c>
      <c r="B213" t="s">
        <v>6</v>
      </c>
      <c r="C213" t="s">
        <v>22</v>
      </c>
      <c r="D213" s="3">
        <v>9835</v>
      </c>
      <c r="E213" s="4">
        <v>207</v>
      </c>
    </row>
    <row r="214" spans="1:5" x14ac:dyDescent="0.25">
      <c r="A214" t="s">
        <v>11</v>
      </c>
      <c r="B214" t="s">
        <v>6</v>
      </c>
      <c r="C214" t="s">
        <v>33</v>
      </c>
      <c r="D214" s="3">
        <v>7273</v>
      </c>
      <c r="E214" s="4">
        <v>96</v>
      </c>
    </row>
    <row r="215" spans="1:5" x14ac:dyDescent="0.25">
      <c r="A215" t="s">
        <v>25</v>
      </c>
      <c r="B215" t="s">
        <v>17</v>
      </c>
      <c r="C215" t="s">
        <v>22</v>
      </c>
      <c r="D215" s="3">
        <v>6909</v>
      </c>
      <c r="E215" s="4">
        <v>81</v>
      </c>
    </row>
    <row r="216" spans="1:5" x14ac:dyDescent="0.25">
      <c r="A216" t="s">
        <v>11</v>
      </c>
      <c r="B216" t="s">
        <v>17</v>
      </c>
      <c r="C216" t="s">
        <v>38</v>
      </c>
      <c r="D216" s="3">
        <v>3920</v>
      </c>
      <c r="E216" s="4">
        <v>306</v>
      </c>
    </row>
    <row r="217" spans="1:5" x14ac:dyDescent="0.25">
      <c r="A217" t="s">
        <v>35</v>
      </c>
      <c r="B217" t="s">
        <v>17</v>
      </c>
      <c r="C217" t="s">
        <v>41</v>
      </c>
      <c r="D217" s="3">
        <v>4858</v>
      </c>
      <c r="E217" s="4">
        <v>279</v>
      </c>
    </row>
    <row r="218" spans="1:5" x14ac:dyDescent="0.25">
      <c r="A218" t="s">
        <v>26</v>
      </c>
      <c r="B218" t="s">
        <v>20</v>
      </c>
      <c r="C218" t="s">
        <v>12</v>
      </c>
      <c r="D218" s="3">
        <v>3549</v>
      </c>
      <c r="E218" s="4">
        <v>3</v>
      </c>
    </row>
    <row r="219" spans="1:5" x14ac:dyDescent="0.25">
      <c r="A219" t="s">
        <v>23</v>
      </c>
      <c r="B219" t="s">
        <v>17</v>
      </c>
      <c r="C219" t="s">
        <v>39</v>
      </c>
      <c r="D219" s="3">
        <v>966</v>
      </c>
      <c r="E219" s="4">
        <v>198</v>
      </c>
    </row>
    <row r="220" spans="1:5" x14ac:dyDescent="0.25">
      <c r="A220" t="s">
        <v>25</v>
      </c>
      <c r="B220" t="s">
        <v>17</v>
      </c>
      <c r="C220" t="s">
        <v>15</v>
      </c>
      <c r="D220" s="3">
        <v>385</v>
      </c>
      <c r="E220" s="4">
        <v>249</v>
      </c>
    </row>
    <row r="221" spans="1:5" x14ac:dyDescent="0.25">
      <c r="A221" t="s">
        <v>16</v>
      </c>
      <c r="B221" t="s">
        <v>30</v>
      </c>
      <c r="C221" t="s">
        <v>29</v>
      </c>
      <c r="D221" s="3">
        <v>2219</v>
      </c>
      <c r="E221" s="4">
        <v>75</v>
      </c>
    </row>
    <row r="222" spans="1:5" x14ac:dyDescent="0.25">
      <c r="A222" t="s">
        <v>11</v>
      </c>
      <c r="B222" t="s">
        <v>14</v>
      </c>
      <c r="C222" t="s">
        <v>10</v>
      </c>
      <c r="D222" s="3">
        <v>2954</v>
      </c>
      <c r="E222" s="4">
        <v>189</v>
      </c>
    </row>
    <row r="223" spans="1:5" x14ac:dyDescent="0.25">
      <c r="A223" t="s">
        <v>23</v>
      </c>
      <c r="B223" t="s">
        <v>14</v>
      </c>
      <c r="C223" t="s">
        <v>10</v>
      </c>
      <c r="D223" s="3">
        <v>280</v>
      </c>
      <c r="E223" s="4">
        <v>87</v>
      </c>
    </row>
    <row r="224" spans="1:5" x14ac:dyDescent="0.25">
      <c r="A224" t="s">
        <v>13</v>
      </c>
      <c r="B224" t="s">
        <v>14</v>
      </c>
      <c r="C224" t="s">
        <v>7</v>
      </c>
      <c r="D224" s="3">
        <v>6118</v>
      </c>
      <c r="E224" s="4">
        <v>174</v>
      </c>
    </row>
    <row r="225" spans="1:5" x14ac:dyDescent="0.25">
      <c r="A225" t="s">
        <v>26</v>
      </c>
      <c r="B225" t="s">
        <v>17</v>
      </c>
      <c r="C225" t="s">
        <v>37</v>
      </c>
      <c r="D225" s="3">
        <v>4802</v>
      </c>
      <c r="E225" s="4">
        <v>36</v>
      </c>
    </row>
    <row r="226" spans="1:5" x14ac:dyDescent="0.25">
      <c r="A226" t="s">
        <v>11</v>
      </c>
      <c r="B226" t="s">
        <v>20</v>
      </c>
      <c r="C226" t="s">
        <v>38</v>
      </c>
      <c r="D226" s="3">
        <v>4137</v>
      </c>
      <c r="E226" s="4">
        <v>60</v>
      </c>
    </row>
    <row r="227" spans="1:5" x14ac:dyDescent="0.25">
      <c r="A227" t="s">
        <v>27</v>
      </c>
      <c r="B227" t="s">
        <v>9</v>
      </c>
      <c r="C227" t="s">
        <v>34</v>
      </c>
      <c r="D227" s="3">
        <v>2023</v>
      </c>
      <c r="E227" s="4">
        <v>78</v>
      </c>
    </row>
    <row r="228" spans="1:5" x14ac:dyDescent="0.25">
      <c r="A228" t="s">
        <v>11</v>
      </c>
      <c r="B228" t="s">
        <v>14</v>
      </c>
      <c r="C228" t="s">
        <v>7</v>
      </c>
      <c r="D228" s="3">
        <v>9051</v>
      </c>
      <c r="E228" s="4">
        <v>57</v>
      </c>
    </row>
    <row r="229" spans="1:5" x14ac:dyDescent="0.25">
      <c r="A229" t="s">
        <v>11</v>
      </c>
      <c r="B229" t="s">
        <v>6</v>
      </c>
      <c r="C229" t="s">
        <v>40</v>
      </c>
      <c r="D229" s="3">
        <v>2919</v>
      </c>
      <c r="E229" s="4">
        <v>45</v>
      </c>
    </row>
    <row r="230" spans="1:5" x14ac:dyDescent="0.25">
      <c r="A230" t="s">
        <v>13</v>
      </c>
      <c r="B230" t="s">
        <v>20</v>
      </c>
      <c r="C230" t="s">
        <v>22</v>
      </c>
      <c r="D230" s="3">
        <v>5915</v>
      </c>
      <c r="E230" s="4">
        <v>3</v>
      </c>
    </row>
    <row r="231" spans="1:5" x14ac:dyDescent="0.25">
      <c r="A231" t="s">
        <v>35</v>
      </c>
      <c r="B231" t="s">
        <v>9</v>
      </c>
      <c r="C231" t="s">
        <v>37</v>
      </c>
      <c r="D231" s="3">
        <v>2562</v>
      </c>
      <c r="E231" s="4">
        <v>6</v>
      </c>
    </row>
    <row r="232" spans="1:5" x14ac:dyDescent="0.25">
      <c r="A232" t="s">
        <v>25</v>
      </c>
      <c r="B232" t="s">
        <v>6</v>
      </c>
      <c r="C232" t="s">
        <v>18</v>
      </c>
      <c r="D232" s="3">
        <v>8813</v>
      </c>
      <c r="E232" s="4">
        <v>21</v>
      </c>
    </row>
    <row r="233" spans="1:5" x14ac:dyDescent="0.25">
      <c r="A233" t="s">
        <v>25</v>
      </c>
      <c r="B233" t="s">
        <v>14</v>
      </c>
      <c r="C233" t="s">
        <v>15</v>
      </c>
      <c r="D233" s="3">
        <v>6111</v>
      </c>
      <c r="E233" s="4">
        <v>3</v>
      </c>
    </row>
    <row r="234" spans="1:5" x14ac:dyDescent="0.25">
      <c r="A234" t="s">
        <v>8</v>
      </c>
      <c r="B234" t="s">
        <v>30</v>
      </c>
      <c r="C234" t="s">
        <v>21</v>
      </c>
      <c r="D234" s="3">
        <v>3507</v>
      </c>
      <c r="E234" s="4">
        <v>288</v>
      </c>
    </row>
    <row r="235" spans="1:5" x14ac:dyDescent="0.25">
      <c r="A235" t="s">
        <v>16</v>
      </c>
      <c r="B235" t="s">
        <v>14</v>
      </c>
      <c r="C235" t="s">
        <v>31</v>
      </c>
      <c r="D235" s="3">
        <v>4319</v>
      </c>
      <c r="E235" s="4">
        <v>30</v>
      </c>
    </row>
    <row r="236" spans="1:5" x14ac:dyDescent="0.25">
      <c r="A236" t="s">
        <v>5</v>
      </c>
      <c r="B236" t="s">
        <v>20</v>
      </c>
      <c r="C236" t="s">
        <v>42</v>
      </c>
      <c r="D236" s="3">
        <v>609</v>
      </c>
      <c r="E236" s="4">
        <v>87</v>
      </c>
    </row>
    <row r="237" spans="1:5" x14ac:dyDescent="0.25">
      <c r="A237" t="s">
        <v>5</v>
      </c>
      <c r="B237" t="s">
        <v>17</v>
      </c>
      <c r="C237" t="s">
        <v>39</v>
      </c>
      <c r="D237" s="3">
        <v>6370</v>
      </c>
      <c r="E237" s="4">
        <v>30</v>
      </c>
    </row>
    <row r="238" spans="1:5" x14ac:dyDescent="0.25">
      <c r="A238" t="s">
        <v>25</v>
      </c>
      <c r="B238" t="s">
        <v>20</v>
      </c>
      <c r="C238" t="s">
        <v>36</v>
      </c>
      <c r="D238" s="3">
        <v>5474</v>
      </c>
      <c r="E238" s="4">
        <v>168</v>
      </c>
    </row>
    <row r="239" spans="1:5" x14ac:dyDescent="0.25">
      <c r="A239" t="s">
        <v>5</v>
      </c>
      <c r="B239" t="s">
        <v>14</v>
      </c>
      <c r="C239" t="s">
        <v>39</v>
      </c>
      <c r="D239" s="3">
        <v>3164</v>
      </c>
      <c r="E239" s="4">
        <v>306</v>
      </c>
    </row>
    <row r="240" spans="1:5" x14ac:dyDescent="0.25">
      <c r="A240" t="s">
        <v>16</v>
      </c>
      <c r="B240" t="s">
        <v>9</v>
      </c>
      <c r="C240" t="s">
        <v>12</v>
      </c>
      <c r="D240" s="3">
        <v>1302</v>
      </c>
      <c r="E240" s="4">
        <v>402</v>
      </c>
    </row>
    <row r="241" spans="1:5" x14ac:dyDescent="0.25">
      <c r="A241" t="s">
        <v>27</v>
      </c>
      <c r="B241" t="s">
        <v>6</v>
      </c>
      <c r="C241" t="s">
        <v>40</v>
      </c>
      <c r="D241" s="3">
        <v>7308</v>
      </c>
      <c r="E241" s="4">
        <v>327</v>
      </c>
    </row>
    <row r="242" spans="1:5" x14ac:dyDescent="0.25">
      <c r="A242" t="s">
        <v>5</v>
      </c>
      <c r="B242" t="s">
        <v>6</v>
      </c>
      <c r="C242" t="s">
        <v>39</v>
      </c>
      <c r="D242" s="3">
        <v>6132</v>
      </c>
      <c r="E242" s="4">
        <v>93</v>
      </c>
    </row>
    <row r="243" spans="1:5" x14ac:dyDescent="0.25">
      <c r="A243" t="s">
        <v>35</v>
      </c>
      <c r="B243" t="s">
        <v>9</v>
      </c>
      <c r="C243" t="s">
        <v>24</v>
      </c>
      <c r="D243" s="3">
        <v>3472</v>
      </c>
      <c r="E243" s="4">
        <v>96</v>
      </c>
    </row>
    <row r="244" spans="1:5" x14ac:dyDescent="0.25">
      <c r="A244" t="s">
        <v>8</v>
      </c>
      <c r="B244" t="s">
        <v>17</v>
      </c>
      <c r="C244" t="s">
        <v>15</v>
      </c>
      <c r="D244" s="3">
        <v>9660</v>
      </c>
      <c r="E244" s="4">
        <v>27</v>
      </c>
    </row>
    <row r="245" spans="1:5" x14ac:dyDescent="0.25">
      <c r="A245" t="s">
        <v>11</v>
      </c>
      <c r="B245" t="s">
        <v>20</v>
      </c>
      <c r="C245" t="s">
        <v>42</v>
      </c>
      <c r="D245" s="3">
        <v>2436</v>
      </c>
      <c r="E245" s="4">
        <v>99</v>
      </c>
    </row>
    <row r="246" spans="1:5" x14ac:dyDescent="0.25">
      <c r="A246" t="s">
        <v>11</v>
      </c>
      <c r="B246" t="s">
        <v>20</v>
      </c>
      <c r="C246" t="s">
        <v>19</v>
      </c>
      <c r="D246" s="3">
        <v>9506</v>
      </c>
      <c r="E246" s="4">
        <v>87</v>
      </c>
    </row>
    <row r="247" spans="1:5" x14ac:dyDescent="0.25">
      <c r="A247" t="s">
        <v>35</v>
      </c>
      <c r="B247" t="s">
        <v>6</v>
      </c>
      <c r="C247" t="s">
        <v>41</v>
      </c>
      <c r="D247" s="3">
        <v>245</v>
      </c>
      <c r="E247" s="4">
        <v>288</v>
      </c>
    </row>
    <row r="248" spans="1:5" x14ac:dyDescent="0.25">
      <c r="A248" t="s">
        <v>8</v>
      </c>
      <c r="B248" t="s">
        <v>9</v>
      </c>
      <c r="C248" t="s">
        <v>33</v>
      </c>
      <c r="D248" s="3">
        <v>2702</v>
      </c>
      <c r="E248" s="4">
        <v>363</v>
      </c>
    </row>
    <row r="249" spans="1:5" x14ac:dyDescent="0.25">
      <c r="A249" t="s">
        <v>35</v>
      </c>
      <c r="B249" t="s">
        <v>30</v>
      </c>
      <c r="C249" t="s">
        <v>28</v>
      </c>
      <c r="D249" s="3">
        <v>700</v>
      </c>
      <c r="E249" s="4">
        <v>87</v>
      </c>
    </row>
    <row r="250" spans="1:5" x14ac:dyDescent="0.25">
      <c r="A250" t="s">
        <v>16</v>
      </c>
      <c r="B250" t="s">
        <v>30</v>
      </c>
      <c r="C250" t="s">
        <v>28</v>
      </c>
      <c r="D250" s="3">
        <v>3759</v>
      </c>
      <c r="E250" s="4">
        <v>150</v>
      </c>
    </row>
    <row r="251" spans="1:5" x14ac:dyDescent="0.25">
      <c r="A251" t="s">
        <v>26</v>
      </c>
      <c r="B251" t="s">
        <v>9</v>
      </c>
      <c r="C251" t="s">
        <v>28</v>
      </c>
      <c r="D251" s="3">
        <v>1589</v>
      </c>
      <c r="E251" s="4">
        <v>303</v>
      </c>
    </row>
    <row r="252" spans="1:5" x14ac:dyDescent="0.25">
      <c r="A252" t="s">
        <v>23</v>
      </c>
      <c r="B252" t="s">
        <v>9</v>
      </c>
      <c r="C252" t="s">
        <v>40</v>
      </c>
      <c r="D252" s="3">
        <v>5194</v>
      </c>
      <c r="E252" s="4">
        <v>288</v>
      </c>
    </row>
    <row r="253" spans="1:5" x14ac:dyDescent="0.25">
      <c r="A253" t="s">
        <v>35</v>
      </c>
      <c r="B253" t="s">
        <v>14</v>
      </c>
      <c r="C253" t="s">
        <v>31</v>
      </c>
      <c r="D253" s="3">
        <v>945</v>
      </c>
      <c r="E253" s="4">
        <v>75</v>
      </c>
    </row>
    <row r="254" spans="1:5" x14ac:dyDescent="0.25">
      <c r="A254" t="s">
        <v>5</v>
      </c>
      <c r="B254" t="s">
        <v>20</v>
      </c>
      <c r="C254" t="s">
        <v>21</v>
      </c>
      <c r="D254" s="3">
        <v>1988</v>
      </c>
      <c r="E254" s="4">
        <v>39</v>
      </c>
    </row>
    <row r="255" spans="1:5" x14ac:dyDescent="0.25">
      <c r="A255" t="s">
        <v>16</v>
      </c>
      <c r="B255" t="s">
        <v>30</v>
      </c>
      <c r="C255" t="s">
        <v>10</v>
      </c>
      <c r="D255" s="3">
        <v>6734</v>
      </c>
      <c r="E255" s="4">
        <v>123</v>
      </c>
    </row>
    <row r="256" spans="1:5" x14ac:dyDescent="0.25">
      <c r="A256" t="s">
        <v>5</v>
      </c>
      <c r="B256" t="s">
        <v>14</v>
      </c>
      <c r="C256" t="s">
        <v>12</v>
      </c>
      <c r="D256" s="3">
        <v>217</v>
      </c>
      <c r="E256" s="4">
        <v>36</v>
      </c>
    </row>
    <row r="257" spans="1:5" x14ac:dyDescent="0.25">
      <c r="A257" t="s">
        <v>25</v>
      </c>
      <c r="B257" t="s">
        <v>30</v>
      </c>
      <c r="C257" t="s">
        <v>22</v>
      </c>
      <c r="D257" s="3">
        <v>6279</v>
      </c>
      <c r="E257" s="4">
        <v>237</v>
      </c>
    </row>
    <row r="258" spans="1:5" x14ac:dyDescent="0.25">
      <c r="A258" t="s">
        <v>5</v>
      </c>
      <c r="B258" t="s">
        <v>14</v>
      </c>
      <c r="C258" t="s">
        <v>31</v>
      </c>
      <c r="D258" s="3">
        <v>4424</v>
      </c>
      <c r="E258" s="4">
        <v>201</v>
      </c>
    </row>
    <row r="259" spans="1:5" x14ac:dyDescent="0.25">
      <c r="A259" t="s">
        <v>26</v>
      </c>
      <c r="B259" t="s">
        <v>14</v>
      </c>
      <c r="C259" t="s">
        <v>28</v>
      </c>
      <c r="D259" s="3">
        <v>189</v>
      </c>
      <c r="E259" s="4">
        <v>48</v>
      </c>
    </row>
    <row r="260" spans="1:5" x14ac:dyDescent="0.25">
      <c r="A260" t="s">
        <v>25</v>
      </c>
      <c r="B260" t="s">
        <v>9</v>
      </c>
      <c r="C260" t="s">
        <v>22</v>
      </c>
      <c r="D260" s="3">
        <v>490</v>
      </c>
      <c r="E260" s="4">
        <v>84</v>
      </c>
    </row>
    <row r="261" spans="1:5" x14ac:dyDescent="0.25">
      <c r="A261" t="s">
        <v>8</v>
      </c>
      <c r="B261" t="s">
        <v>6</v>
      </c>
      <c r="C261" t="s">
        <v>41</v>
      </c>
      <c r="D261" s="3">
        <v>434</v>
      </c>
      <c r="E261" s="4">
        <v>87</v>
      </c>
    </row>
    <row r="262" spans="1:5" x14ac:dyDescent="0.25">
      <c r="A262" t="s">
        <v>23</v>
      </c>
      <c r="B262" t="s">
        <v>20</v>
      </c>
      <c r="C262" t="s">
        <v>7</v>
      </c>
      <c r="D262" s="3">
        <v>10129</v>
      </c>
      <c r="E262" s="4">
        <v>312</v>
      </c>
    </row>
    <row r="263" spans="1:5" x14ac:dyDescent="0.25">
      <c r="A263" t="s">
        <v>27</v>
      </c>
      <c r="B263" t="s">
        <v>17</v>
      </c>
      <c r="C263" t="s">
        <v>40</v>
      </c>
      <c r="D263" s="3">
        <v>1652</v>
      </c>
      <c r="E263" s="4">
        <v>102</v>
      </c>
    </row>
    <row r="264" spans="1:5" x14ac:dyDescent="0.25">
      <c r="A264" t="s">
        <v>8</v>
      </c>
      <c r="B264" t="s">
        <v>20</v>
      </c>
      <c r="C264" t="s">
        <v>41</v>
      </c>
      <c r="D264" s="3">
        <v>6433</v>
      </c>
      <c r="E264" s="4">
        <v>78</v>
      </c>
    </row>
    <row r="265" spans="1:5" x14ac:dyDescent="0.25">
      <c r="A265" t="s">
        <v>27</v>
      </c>
      <c r="B265" t="s">
        <v>30</v>
      </c>
      <c r="C265" t="s">
        <v>34</v>
      </c>
      <c r="D265" s="3">
        <v>2212</v>
      </c>
      <c r="E265" s="4">
        <v>117</v>
      </c>
    </row>
    <row r="266" spans="1:5" x14ac:dyDescent="0.25">
      <c r="A266" t="s">
        <v>13</v>
      </c>
      <c r="B266" t="s">
        <v>9</v>
      </c>
      <c r="C266" t="s">
        <v>36</v>
      </c>
      <c r="D266" s="3">
        <v>609</v>
      </c>
      <c r="E266" s="4">
        <v>99</v>
      </c>
    </row>
    <row r="267" spans="1:5" x14ac:dyDescent="0.25">
      <c r="A267" t="s">
        <v>5</v>
      </c>
      <c r="B267" t="s">
        <v>9</v>
      </c>
      <c r="C267" t="s">
        <v>38</v>
      </c>
      <c r="D267" s="3">
        <v>1638</v>
      </c>
      <c r="E267" s="4">
        <v>48</v>
      </c>
    </row>
    <row r="268" spans="1:5" x14ac:dyDescent="0.25">
      <c r="A268" t="s">
        <v>23</v>
      </c>
      <c r="B268" t="s">
        <v>30</v>
      </c>
      <c r="C268" t="s">
        <v>37</v>
      </c>
      <c r="D268" s="3">
        <v>3829</v>
      </c>
      <c r="E268" s="4">
        <v>24</v>
      </c>
    </row>
    <row r="269" spans="1:5" x14ac:dyDescent="0.25">
      <c r="A269" t="s">
        <v>5</v>
      </c>
      <c r="B269" t="s">
        <v>17</v>
      </c>
      <c r="C269" t="s">
        <v>37</v>
      </c>
      <c r="D269" s="3">
        <v>5775</v>
      </c>
      <c r="E269" s="4">
        <v>42</v>
      </c>
    </row>
    <row r="270" spans="1:5" x14ac:dyDescent="0.25">
      <c r="A270" t="s">
        <v>16</v>
      </c>
      <c r="B270" t="s">
        <v>9</v>
      </c>
      <c r="C270" t="s">
        <v>33</v>
      </c>
      <c r="D270" s="3">
        <v>1071</v>
      </c>
      <c r="E270" s="4">
        <v>270</v>
      </c>
    </row>
    <row r="271" spans="1:5" x14ac:dyDescent="0.25">
      <c r="A271" t="s">
        <v>8</v>
      </c>
      <c r="B271" t="s">
        <v>14</v>
      </c>
      <c r="C271" t="s">
        <v>34</v>
      </c>
      <c r="D271" s="3">
        <v>5019</v>
      </c>
      <c r="E271" s="4">
        <v>150</v>
      </c>
    </row>
    <row r="272" spans="1:5" x14ac:dyDescent="0.25">
      <c r="A272" t="s">
        <v>26</v>
      </c>
      <c r="B272" t="s">
        <v>6</v>
      </c>
      <c r="C272" t="s">
        <v>37</v>
      </c>
      <c r="D272" s="3">
        <v>2863</v>
      </c>
      <c r="E272" s="4">
        <v>42</v>
      </c>
    </row>
    <row r="273" spans="1:5" x14ac:dyDescent="0.25">
      <c r="A273" t="s">
        <v>5</v>
      </c>
      <c r="B273" t="s">
        <v>9</v>
      </c>
      <c r="C273" t="s">
        <v>32</v>
      </c>
      <c r="D273" s="3">
        <v>1617</v>
      </c>
      <c r="E273" s="4">
        <v>126</v>
      </c>
    </row>
    <row r="274" spans="1:5" x14ac:dyDescent="0.25">
      <c r="A274" t="s">
        <v>16</v>
      </c>
      <c r="B274" t="s">
        <v>6</v>
      </c>
      <c r="C274" t="s">
        <v>42</v>
      </c>
      <c r="D274" s="3">
        <v>6818</v>
      </c>
      <c r="E274" s="4">
        <v>6</v>
      </c>
    </row>
    <row r="275" spans="1:5" x14ac:dyDescent="0.25">
      <c r="A275" t="s">
        <v>27</v>
      </c>
      <c r="B275" t="s">
        <v>9</v>
      </c>
      <c r="C275" t="s">
        <v>37</v>
      </c>
      <c r="D275" s="3">
        <v>6657</v>
      </c>
      <c r="E275" s="4">
        <v>276</v>
      </c>
    </row>
    <row r="276" spans="1:5" x14ac:dyDescent="0.25">
      <c r="A276" t="s">
        <v>27</v>
      </c>
      <c r="B276" t="s">
        <v>30</v>
      </c>
      <c r="C276" t="s">
        <v>28</v>
      </c>
      <c r="D276" s="3">
        <v>2919</v>
      </c>
      <c r="E276" s="4">
        <v>93</v>
      </c>
    </row>
    <row r="277" spans="1:5" x14ac:dyDescent="0.25">
      <c r="A277" t="s">
        <v>26</v>
      </c>
      <c r="B277" t="s">
        <v>14</v>
      </c>
      <c r="C277" t="s">
        <v>21</v>
      </c>
      <c r="D277" s="3">
        <v>3094</v>
      </c>
      <c r="E277" s="4">
        <v>246</v>
      </c>
    </row>
    <row r="278" spans="1:5" x14ac:dyDescent="0.25">
      <c r="A278" t="s">
        <v>16</v>
      </c>
      <c r="B278" t="s">
        <v>17</v>
      </c>
      <c r="C278" t="s">
        <v>38</v>
      </c>
      <c r="D278" s="3">
        <v>2989</v>
      </c>
      <c r="E278" s="4">
        <v>3</v>
      </c>
    </row>
    <row r="279" spans="1:5" x14ac:dyDescent="0.25">
      <c r="A279" t="s">
        <v>8</v>
      </c>
      <c r="B279" t="s">
        <v>20</v>
      </c>
      <c r="C279" t="s">
        <v>39</v>
      </c>
      <c r="D279" s="3">
        <v>2268</v>
      </c>
      <c r="E279" s="4">
        <v>63</v>
      </c>
    </row>
    <row r="280" spans="1:5" x14ac:dyDescent="0.25">
      <c r="A280" t="s">
        <v>25</v>
      </c>
      <c r="B280" t="s">
        <v>9</v>
      </c>
      <c r="C280" t="s">
        <v>21</v>
      </c>
      <c r="D280" s="3">
        <v>4753</v>
      </c>
      <c r="E280" s="4">
        <v>246</v>
      </c>
    </row>
    <row r="281" spans="1:5" x14ac:dyDescent="0.25">
      <c r="A281" t="s">
        <v>26</v>
      </c>
      <c r="B281" t="s">
        <v>30</v>
      </c>
      <c r="C281" t="s">
        <v>36</v>
      </c>
      <c r="D281" s="3">
        <v>7511</v>
      </c>
      <c r="E281" s="4">
        <v>120</v>
      </c>
    </row>
    <row r="282" spans="1:5" x14ac:dyDescent="0.25">
      <c r="A282" t="s">
        <v>26</v>
      </c>
      <c r="B282" t="s">
        <v>20</v>
      </c>
      <c r="C282" t="s">
        <v>21</v>
      </c>
      <c r="D282" s="3">
        <v>4326</v>
      </c>
      <c r="E282" s="4">
        <v>348</v>
      </c>
    </row>
    <row r="283" spans="1:5" x14ac:dyDescent="0.25">
      <c r="A283" t="s">
        <v>13</v>
      </c>
      <c r="B283" t="s">
        <v>30</v>
      </c>
      <c r="C283" t="s">
        <v>34</v>
      </c>
      <c r="D283" s="3">
        <v>4935</v>
      </c>
      <c r="E283" s="4">
        <v>126</v>
      </c>
    </row>
    <row r="284" spans="1:5" x14ac:dyDescent="0.25">
      <c r="A284" t="s">
        <v>16</v>
      </c>
      <c r="B284" t="s">
        <v>9</v>
      </c>
      <c r="C284" t="s">
        <v>7</v>
      </c>
      <c r="D284" s="3">
        <v>4781</v>
      </c>
      <c r="E284" s="4">
        <v>123</v>
      </c>
    </row>
    <row r="285" spans="1:5" x14ac:dyDescent="0.25">
      <c r="A285" t="s">
        <v>25</v>
      </c>
      <c r="B285" t="s">
        <v>20</v>
      </c>
      <c r="C285" t="s">
        <v>18</v>
      </c>
      <c r="D285" s="3">
        <v>7483</v>
      </c>
      <c r="E285" s="4">
        <v>45</v>
      </c>
    </row>
    <row r="286" spans="1:5" x14ac:dyDescent="0.25">
      <c r="A286" t="s">
        <v>35</v>
      </c>
      <c r="B286" t="s">
        <v>20</v>
      </c>
      <c r="C286" t="s">
        <v>12</v>
      </c>
      <c r="D286" s="3">
        <v>6860</v>
      </c>
      <c r="E286" s="4">
        <v>126</v>
      </c>
    </row>
    <row r="287" spans="1:5" x14ac:dyDescent="0.25">
      <c r="A287" t="s">
        <v>5</v>
      </c>
      <c r="B287" t="s">
        <v>6</v>
      </c>
      <c r="C287" t="s">
        <v>32</v>
      </c>
      <c r="D287" s="3">
        <v>9002</v>
      </c>
      <c r="E287" s="4">
        <v>72</v>
      </c>
    </row>
    <row r="288" spans="1:5" x14ac:dyDescent="0.25">
      <c r="A288" t="s">
        <v>16</v>
      </c>
      <c r="B288" t="s">
        <v>14</v>
      </c>
      <c r="C288" t="s">
        <v>32</v>
      </c>
      <c r="D288" s="3">
        <v>1400</v>
      </c>
      <c r="E288" s="4">
        <v>135</v>
      </c>
    </row>
    <row r="289" spans="1:5" x14ac:dyDescent="0.25">
      <c r="A289" t="s">
        <v>35</v>
      </c>
      <c r="B289" t="s">
        <v>30</v>
      </c>
      <c r="C289" t="s">
        <v>22</v>
      </c>
      <c r="D289" s="3">
        <v>4053</v>
      </c>
      <c r="E289" s="4">
        <v>24</v>
      </c>
    </row>
    <row r="290" spans="1:5" x14ac:dyDescent="0.25">
      <c r="A290" t="s">
        <v>23</v>
      </c>
      <c r="B290" t="s">
        <v>14</v>
      </c>
      <c r="C290" t="s">
        <v>21</v>
      </c>
      <c r="D290" s="3">
        <v>2149</v>
      </c>
      <c r="E290" s="4">
        <v>117</v>
      </c>
    </row>
    <row r="291" spans="1:5" x14ac:dyDescent="0.25">
      <c r="A291" t="s">
        <v>27</v>
      </c>
      <c r="B291" t="s">
        <v>17</v>
      </c>
      <c r="C291" t="s">
        <v>32</v>
      </c>
      <c r="D291" s="3">
        <v>3640</v>
      </c>
      <c r="E291" s="4">
        <v>51</v>
      </c>
    </row>
    <row r="292" spans="1:5" x14ac:dyDescent="0.25">
      <c r="A292" t="s">
        <v>26</v>
      </c>
      <c r="B292" t="s">
        <v>17</v>
      </c>
      <c r="C292" t="s">
        <v>34</v>
      </c>
      <c r="D292" s="3">
        <v>630</v>
      </c>
      <c r="E292" s="4">
        <v>36</v>
      </c>
    </row>
    <row r="293" spans="1:5" x14ac:dyDescent="0.25">
      <c r="A293" t="s">
        <v>11</v>
      </c>
      <c r="B293" t="s">
        <v>9</v>
      </c>
      <c r="C293" t="s">
        <v>39</v>
      </c>
      <c r="D293" s="3">
        <v>2429</v>
      </c>
      <c r="E293" s="4">
        <v>144</v>
      </c>
    </row>
    <row r="294" spans="1:5" x14ac:dyDescent="0.25">
      <c r="A294" t="s">
        <v>11</v>
      </c>
      <c r="B294" t="s">
        <v>14</v>
      </c>
      <c r="C294" t="s">
        <v>18</v>
      </c>
      <c r="D294" s="3">
        <v>2142</v>
      </c>
      <c r="E294" s="4">
        <v>114</v>
      </c>
    </row>
    <row r="295" spans="1:5" x14ac:dyDescent="0.25">
      <c r="A295" t="s">
        <v>23</v>
      </c>
      <c r="B295" t="s">
        <v>6</v>
      </c>
      <c r="C295" t="s">
        <v>7</v>
      </c>
      <c r="D295" s="3">
        <v>6454</v>
      </c>
      <c r="E295" s="4">
        <v>54</v>
      </c>
    </row>
    <row r="296" spans="1:5" x14ac:dyDescent="0.25">
      <c r="A296" t="s">
        <v>23</v>
      </c>
      <c r="B296" t="s">
        <v>6</v>
      </c>
      <c r="C296" t="s">
        <v>29</v>
      </c>
      <c r="D296" s="3">
        <v>4487</v>
      </c>
      <c r="E296" s="4">
        <v>333</v>
      </c>
    </row>
    <row r="297" spans="1:5" x14ac:dyDescent="0.25">
      <c r="A297" t="s">
        <v>27</v>
      </c>
      <c r="B297" t="s">
        <v>6</v>
      </c>
      <c r="C297" t="s">
        <v>12</v>
      </c>
      <c r="D297" s="3">
        <v>938</v>
      </c>
      <c r="E297" s="4">
        <v>366</v>
      </c>
    </row>
    <row r="298" spans="1:5" x14ac:dyDescent="0.25">
      <c r="A298" t="s">
        <v>27</v>
      </c>
      <c r="B298" t="s">
        <v>20</v>
      </c>
      <c r="C298" t="s">
        <v>42</v>
      </c>
      <c r="D298" s="3">
        <v>8841</v>
      </c>
      <c r="E298" s="4">
        <v>303</v>
      </c>
    </row>
    <row r="299" spans="1:5" x14ac:dyDescent="0.25">
      <c r="A299" t="s">
        <v>26</v>
      </c>
      <c r="B299" t="s">
        <v>17</v>
      </c>
      <c r="C299" t="s">
        <v>19</v>
      </c>
      <c r="D299" s="3">
        <v>4018</v>
      </c>
      <c r="E299" s="4">
        <v>126</v>
      </c>
    </row>
    <row r="300" spans="1:5" x14ac:dyDescent="0.25">
      <c r="A300" t="s">
        <v>13</v>
      </c>
      <c r="B300" t="s">
        <v>6</v>
      </c>
      <c r="C300" t="s">
        <v>37</v>
      </c>
      <c r="D300" s="3">
        <v>714</v>
      </c>
      <c r="E300" s="4">
        <v>231</v>
      </c>
    </row>
    <row r="301" spans="1:5" x14ac:dyDescent="0.25">
      <c r="A301" t="s">
        <v>11</v>
      </c>
      <c r="B301" t="s">
        <v>20</v>
      </c>
      <c r="C301" t="s">
        <v>18</v>
      </c>
      <c r="D301" s="3">
        <v>3850</v>
      </c>
      <c r="E301" s="4">
        <v>102</v>
      </c>
    </row>
  </sheetData>
  <phoneticPr fontId="10" type="noConversion"/>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3207DC-5654-466D-9F56-0AB2E2C9AD5A}">
  <dimension ref="A1:F14"/>
  <sheetViews>
    <sheetView workbookViewId="0">
      <selection activeCell="B14" sqref="B14"/>
    </sheetView>
  </sheetViews>
  <sheetFormatPr defaultRowHeight="15" x14ac:dyDescent="0.25"/>
  <cols>
    <col min="1" max="1" width="25.5703125" bestFit="1" customWidth="1"/>
    <col min="2" max="2" width="11.140625" bestFit="1" customWidth="1"/>
  </cols>
  <sheetData>
    <row r="1" spans="1:6" x14ac:dyDescent="0.25">
      <c r="A1" s="46" t="s">
        <v>53</v>
      </c>
      <c r="B1" s="47"/>
      <c r="C1" s="47"/>
      <c r="D1" s="47"/>
      <c r="E1" s="47"/>
      <c r="F1" s="47"/>
    </row>
    <row r="3" spans="1:6" x14ac:dyDescent="0.25">
      <c r="A3" s="5"/>
      <c r="B3" s="5" t="s">
        <v>43</v>
      </c>
      <c r="C3" s="5" t="s">
        <v>44</v>
      </c>
    </row>
    <row r="4" spans="1:6" x14ac:dyDescent="0.25">
      <c r="A4" s="5"/>
      <c r="B4" s="5"/>
      <c r="C4" s="5"/>
    </row>
    <row r="5" spans="1:6" x14ac:dyDescent="0.25">
      <c r="A5" s="5" t="s">
        <v>45</v>
      </c>
      <c r="B5" s="6">
        <f>AVERAGE(DATA[Amount])</f>
        <v>4136.2299999999996</v>
      </c>
      <c r="C5" s="5">
        <f>AVERAGE(DATA[Units])</f>
        <v>152.19999999999999</v>
      </c>
    </row>
    <row r="6" spans="1:6" x14ac:dyDescent="0.25">
      <c r="A6" s="5" t="s">
        <v>46</v>
      </c>
      <c r="B6" s="6">
        <f>MEDIAN(DATA[Amount])</f>
        <v>3437</v>
      </c>
      <c r="C6" s="5">
        <f>MEDIAN(DATA[Units])</f>
        <v>124.5</v>
      </c>
    </row>
    <row r="7" spans="1:6" x14ac:dyDescent="0.25">
      <c r="A7" s="5" t="s">
        <v>47</v>
      </c>
      <c r="B7" s="6">
        <f>MAX(DATA[Amount])</f>
        <v>16184</v>
      </c>
      <c r="C7" s="5">
        <f>MAX(DATA[Units])</f>
        <v>525</v>
      </c>
    </row>
    <row r="8" spans="1:6" x14ac:dyDescent="0.25">
      <c r="A8" s="5" t="s">
        <v>48</v>
      </c>
      <c r="B8" s="6">
        <f>MIN(DATA[Amount])</f>
        <v>0</v>
      </c>
      <c r="C8" s="5">
        <f>MIN(DATA[Units])</f>
        <v>0</v>
      </c>
    </row>
    <row r="9" spans="1:6" x14ac:dyDescent="0.25">
      <c r="A9" s="5" t="s">
        <v>49</v>
      </c>
      <c r="B9" s="6">
        <f>B7-B8</f>
        <v>16184</v>
      </c>
      <c r="C9" s="5">
        <f>C7-C8</f>
        <v>525</v>
      </c>
    </row>
    <row r="10" spans="1:6" x14ac:dyDescent="0.25">
      <c r="A10" s="5" t="s">
        <v>50</v>
      </c>
      <c r="B10" s="6">
        <f>_xlfn.PERCENTILE.EXC(DATA[Amount],0.25)</f>
        <v>1652</v>
      </c>
      <c r="C10" s="5">
        <f>_xlfn.PERCENTILE.EXC(DATA[Units],0.25)</f>
        <v>54</v>
      </c>
    </row>
    <row r="11" spans="1:6" x14ac:dyDescent="0.25">
      <c r="A11" s="5" t="s">
        <v>51</v>
      </c>
      <c r="B11" s="6">
        <f>_xlfn.PERCENTILE.EXC(DATA[Amount],0.1)</f>
        <v>609</v>
      </c>
      <c r="C11" s="5">
        <f>_xlfn.PERCENTILE.EXC(DATA[Units],0.1)</f>
        <v>24</v>
      </c>
    </row>
    <row r="14" spans="1:6" x14ac:dyDescent="0.25">
      <c r="A14" s="7" t="s">
        <v>52</v>
      </c>
      <c r="B14" s="7">
        <f>COUNTA(_xlfn.UNIQUE(DATA[Product]))</f>
        <v>22</v>
      </c>
    </row>
  </sheetData>
  <mergeCells count="1">
    <mergeCell ref="A1:F1"/>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77364B-1341-4777-935B-D88B621AC81C}">
  <dimension ref="A1:E303"/>
  <sheetViews>
    <sheetView workbookViewId="0">
      <selection activeCell="C6" sqref="C6"/>
    </sheetView>
  </sheetViews>
  <sheetFormatPr defaultRowHeight="15" x14ac:dyDescent="0.25"/>
  <cols>
    <col min="1" max="1" width="16" bestFit="1" customWidth="1"/>
    <col min="2" max="2" width="12.5703125" bestFit="1" customWidth="1"/>
    <col min="3" max="3" width="21.85546875" bestFit="1" customWidth="1"/>
    <col min="4" max="4" width="8.28515625" bestFit="1" customWidth="1"/>
    <col min="5" max="5" width="13.5703125" customWidth="1"/>
  </cols>
  <sheetData>
    <row r="1" spans="1:5" x14ac:dyDescent="0.25">
      <c r="A1" s="46" t="s">
        <v>54</v>
      </c>
      <c r="B1" s="47"/>
      <c r="C1" s="47"/>
      <c r="D1" s="47"/>
    </row>
    <row r="3" spans="1:5" x14ac:dyDescent="0.25">
      <c r="A3" s="1" t="s">
        <v>0</v>
      </c>
      <c r="B3" s="1" t="s">
        <v>1</v>
      </c>
      <c r="C3" s="1" t="s">
        <v>2</v>
      </c>
      <c r="D3" s="2" t="s">
        <v>3</v>
      </c>
      <c r="E3" s="2" t="s">
        <v>4</v>
      </c>
    </row>
    <row r="4" spans="1:5" x14ac:dyDescent="0.25">
      <c r="A4" t="s">
        <v>35</v>
      </c>
      <c r="B4" t="s">
        <v>20</v>
      </c>
      <c r="C4" t="s">
        <v>24</v>
      </c>
      <c r="D4" s="3">
        <v>5586</v>
      </c>
      <c r="E4" s="4">
        <v>525</v>
      </c>
    </row>
    <row r="5" spans="1:5" x14ac:dyDescent="0.25">
      <c r="A5" t="s">
        <v>26</v>
      </c>
      <c r="B5" t="s">
        <v>14</v>
      </c>
      <c r="C5" t="s">
        <v>39</v>
      </c>
      <c r="D5" s="3">
        <v>798</v>
      </c>
      <c r="E5" s="4">
        <v>519</v>
      </c>
    </row>
    <row r="6" spans="1:5" x14ac:dyDescent="0.25">
      <c r="A6" t="s">
        <v>8</v>
      </c>
      <c r="B6" t="s">
        <v>20</v>
      </c>
      <c r="C6" t="s">
        <v>31</v>
      </c>
      <c r="D6" s="3">
        <v>819</v>
      </c>
      <c r="E6" s="4">
        <v>510</v>
      </c>
    </row>
    <row r="7" spans="1:5" x14ac:dyDescent="0.25">
      <c r="A7" t="s">
        <v>27</v>
      </c>
      <c r="B7" t="s">
        <v>30</v>
      </c>
      <c r="C7" t="s">
        <v>10</v>
      </c>
      <c r="D7" s="3">
        <v>7777</v>
      </c>
      <c r="E7" s="4">
        <v>504</v>
      </c>
    </row>
    <row r="8" spans="1:5" x14ac:dyDescent="0.25">
      <c r="A8" t="s">
        <v>11</v>
      </c>
      <c r="B8" t="s">
        <v>30</v>
      </c>
      <c r="C8" t="s">
        <v>33</v>
      </c>
      <c r="D8" s="3">
        <v>8463</v>
      </c>
      <c r="E8" s="4">
        <v>492</v>
      </c>
    </row>
    <row r="9" spans="1:5" x14ac:dyDescent="0.25">
      <c r="A9" t="s">
        <v>26</v>
      </c>
      <c r="B9" t="s">
        <v>17</v>
      </c>
      <c r="C9" t="s">
        <v>18</v>
      </c>
      <c r="D9" s="3">
        <v>1785</v>
      </c>
      <c r="E9" s="4">
        <v>462</v>
      </c>
    </row>
    <row r="10" spans="1:5" x14ac:dyDescent="0.25">
      <c r="A10" t="s">
        <v>16</v>
      </c>
      <c r="B10" t="s">
        <v>6</v>
      </c>
      <c r="C10" t="s">
        <v>40</v>
      </c>
      <c r="D10" s="3">
        <v>3556</v>
      </c>
      <c r="E10" s="4">
        <v>459</v>
      </c>
    </row>
    <row r="11" spans="1:5" x14ac:dyDescent="0.25">
      <c r="A11" t="s">
        <v>8</v>
      </c>
      <c r="B11" t="s">
        <v>9</v>
      </c>
      <c r="C11" t="s">
        <v>10</v>
      </c>
      <c r="D11" s="3">
        <v>6706</v>
      </c>
      <c r="E11" s="4">
        <v>459</v>
      </c>
    </row>
    <row r="12" spans="1:5" x14ac:dyDescent="0.25">
      <c r="A12" t="s">
        <v>16</v>
      </c>
      <c r="B12" t="s">
        <v>30</v>
      </c>
      <c r="C12" t="s">
        <v>42</v>
      </c>
      <c r="D12" s="3">
        <v>8008</v>
      </c>
      <c r="E12" s="4">
        <v>456</v>
      </c>
    </row>
    <row r="13" spans="1:5" x14ac:dyDescent="0.25">
      <c r="A13" t="s">
        <v>5</v>
      </c>
      <c r="B13" t="s">
        <v>9</v>
      </c>
      <c r="C13" t="s">
        <v>7</v>
      </c>
      <c r="D13" s="3">
        <v>2275</v>
      </c>
      <c r="E13" s="4">
        <v>447</v>
      </c>
    </row>
    <row r="14" spans="1:5" x14ac:dyDescent="0.25">
      <c r="A14" t="s">
        <v>5</v>
      </c>
      <c r="B14" t="s">
        <v>9</v>
      </c>
      <c r="C14" t="s">
        <v>19</v>
      </c>
      <c r="D14" s="3">
        <v>8869</v>
      </c>
      <c r="E14" s="4">
        <v>432</v>
      </c>
    </row>
    <row r="15" spans="1:5" x14ac:dyDescent="0.25">
      <c r="A15" t="s">
        <v>16</v>
      </c>
      <c r="B15" t="s">
        <v>17</v>
      </c>
      <c r="C15" t="s">
        <v>18</v>
      </c>
      <c r="D15" s="3">
        <v>2100</v>
      </c>
      <c r="E15" s="4">
        <v>414</v>
      </c>
    </row>
    <row r="16" spans="1:5" x14ac:dyDescent="0.25">
      <c r="A16" t="s">
        <v>16</v>
      </c>
      <c r="B16" t="s">
        <v>6</v>
      </c>
      <c r="C16" t="s">
        <v>29</v>
      </c>
      <c r="D16" s="3">
        <v>1904</v>
      </c>
      <c r="E16" s="4">
        <v>405</v>
      </c>
    </row>
    <row r="17" spans="1:5" x14ac:dyDescent="0.25">
      <c r="A17" t="s">
        <v>16</v>
      </c>
      <c r="B17" t="s">
        <v>9</v>
      </c>
      <c r="C17" t="s">
        <v>12</v>
      </c>
      <c r="D17" s="3">
        <v>1302</v>
      </c>
      <c r="E17" s="4">
        <v>402</v>
      </c>
    </row>
    <row r="18" spans="1:5" x14ac:dyDescent="0.25">
      <c r="A18" t="s">
        <v>16</v>
      </c>
      <c r="B18" t="s">
        <v>17</v>
      </c>
      <c r="C18" t="s">
        <v>32</v>
      </c>
      <c r="D18" s="3">
        <v>3052</v>
      </c>
      <c r="E18" s="4">
        <v>378</v>
      </c>
    </row>
    <row r="19" spans="1:5" x14ac:dyDescent="0.25">
      <c r="A19" t="s">
        <v>5</v>
      </c>
      <c r="B19" t="s">
        <v>9</v>
      </c>
      <c r="C19" t="s">
        <v>22</v>
      </c>
      <c r="D19" s="3">
        <v>6853</v>
      </c>
      <c r="E19" s="4">
        <v>372</v>
      </c>
    </row>
    <row r="20" spans="1:5" x14ac:dyDescent="0.25">
      <c r="A20" t="s">
        <v>23</v>
      </c>
      <c r="B20" t="s">
        <v>30</v>
      </c>
      <c r="C20" t="s">
        <v>24</v>
      </c>
      <c r="D20" s="3">
        <v>1932</v>
      </c>
      <c r="E20" s="4">
        <v>369</v>
      </c>
    </row>
    <row r="21" spans="1:5" x14ac:dyDescent="0.25">
      <c r="A21" t="s">
        <v>27</v>
      </c>
      <c r="B21" t="s">
        <v>6</v>
      </c>
      <c r="C21" t="s">
        <v>12</v>
      </c>
      <c r="D21" s="3">
        <v>938</v>
      </c>
      <c r="E21" s="4">
        <v>366</v>
      </c>
    </row>
    <row r="22" spans="1:5" x14ac:dyDescent="0.25">
      <c r="A22" t="s">
        <v>16</v>
      </c>
      <c r="B22" t="s">
        <v>30</v>
      </c>
      <c r="C22" t="s">
        <v>7</v>
      </c>
      <c r="D22" s="3">
        <v>3402</v>
      </c>
      <c r="E22" s="4">
        <v>366</v>
      </c>
    </row>
    <row r="23" spans="1:5" x14ac:dyDescent="0.25">
      <c r="A23" t="s">
        <v>8</v>
      </c>
      <c r="B23" t="s">
        <v>9</v>
      </c>
      <c r="C23" t="s">
        <v>33</v>
      </c>
      <c r="D23" s="3">
        <v>2702</v>
      </c>
      <c r="E23" s="4">
        <v>363</v>
      </c>
    </row>
    <row r="24" spans="1:5" x14ac:dyDescent="0.25">
      <c r="A24" t="s">
        <v>25</v>
      </c>
      <c r="B24" t="s">
        <v>9</v>
      </c>
      <c r="C24" t="s">
        <v>32</v>
      </c>
      <c r="D24" s="3">
        <v>4480</v>
      </c>
      <c r="E24" s="4">
        <v>357</v>
      </c>
    </row>
    <row r="25" spans="1:5" x14ac:dyDescent="0.25">
      <c r="A25" t="s">
        <v>25</v>
      </c>
      <c r="B25" t="s">
        <v>14</v>
      </c>
      <c r="C25" t="s">
        <v>28</v>
      </c>
      <c r="D25" s="3">
        <v>3339</v>
      </c>
      <c r="E25" s="4">
        <v>348</v>
      </c>
    </row>
    <row r="26" spans="1:5" x14ac:dyDescent="0.25">
      <c r="A26" t="s">
        <v>26</v>
      </c>
      <c r="B26" t="s">
        <v>20</v>
      </c>
      <c r="C26" t="s">
        <v>21</v>
      </c>
      <c r="D26" s="3">
        <v>4326</v>
      </c>
      <c r="E26" s="4">
        <v>348</v>
      </c>
    </row>
    <row r="27" spans="1:5" x14ac:dyDescent="0.25">
      <c r="A27" t="s">
        <v>35</v>
      </c>
      <c r="B27" t="s">
        <v>14</v>
      </c>
      <c r="C27" t="s">
        <v>32</v>
      </c>
      <c r="D27" s="3">
        <v>2471</v>
      </c>
      <c r="E27" s="4">
        <v>342</v>
      </c>
    </row>
    <row r="28" spans="1:5" x14ac:dyDescent="0.25">
      <c r="A28" t="s">
        <v>25</v>
      </c>
      <c r="B28" t="s">
        <v>30</v>
      </c>
      <c r="C28" t="s">
        <v>33</v>
      </c>
      <c r="D28" s="3">
        <v>15610</v>
      </c>
      <c r="E28" s="4">
        <v>339</v>
      </c>
    </row>
    <row r="29" spans="1:5" x14ac:dyDescent="0.25">
      <c r="A29" t="s">
        <v>23</v>
      </c>
      <c r="B29" t="s">
        <v>6</v>
      </c>
      <c r="C29" t="s">
        <v>29</v>
      </c>
      <c r="D29" s="3">
        <v>4487</v>
      </c>
      <c r="E29" s="4">
        <v>333</v>
      </c>
    </row>
    <row r="30" spans="1:5" x14ac:dyDescent="0.25">
      <c r="A30" t="s">
        <v>27</v>
      </c>
      <c r="B30" t="s">
        <v>6</v>
      </c>
      <c r="C30" t="s">
        <v>40</v>
      </c>
      <c r="D30" s="3">
        <v>7308</v>
      </c>
      <c r="E30" s="4">
        <v>327</v>
      </c>
    </row>
    <row r="31" spans="1:5" x14ac:dyDescent="0.25">
      <c r="A31" t="s">
        <v>27</v>
      </c>
      <c r="B31" t="s">
        <v>6</v>
      </c>
      <c r="C31" t="s">
        <v>32</v>
      </c>
      <c r="D31" s="3">
        <v>4592</v>
      </c>
      <c r="E31" s="4">
        <v>324</v>
      </c>
    </row>
    <row r="32" spans="1:5" x14ac:dyDescent="0.25">
      <c r="A32" t="s">
        <v>27</v>
      </c>
      <c r="B32" t="s">
        <v>30</v>
      </c>
      <c r="C32" t="s">
        <v>40</v>
      </c>
      <c r="D32" s="3">
        <v>3689</v>
      </c>
      <c r="E32" s="4">
        <v>312</v>
      </c>
    </row>
    <row r="33" spans="1:5" x14ac:dyDescent="0.25">
      <c r="A33" t="s">
        <v>23</v>
      </c>
      <c r="B33" t="s">
        <v>20</v>
      </c>
      <c r="C33" t="s">
        <v>7</v>
      </c>
      <c r="D33" s="3">
        <v>10129</v>
      </c>
      <c r="E33" s="4">
        <v>312</v>
      </c>
    </row>
    <row r="34" spans="1:5" x14ac:dyDescent="0.25">
      <c r="A34" t="s">
        <v>13</v>
      </c>
      <c r="B34" t="s">
        <v>14</v>
      </c>
      <c r="C34" t="s">
        <v>40</v>
      </c>
      <c r="D34" s="3">
        <v>854</v>
      </c>
      <c r="E34" s="4">
        <v>309</v>
      </c>
    </row>
    <row r="35" spans="1:5" x14ac:dyDescent="0.25">
      <c r="A35" t="s">
        <v>27</v>
      </c>
      <c r="B35" t="s">
        <v>9</v>
      </c>
      <c r="C35" t="s">
        <v>19</v>
      </c>
      <c r="D35" s="3">
        <v>819</v>
      </c>
      <c r="E35" s="4">
        <v>306</v>
      </c>
    </row>
    <row r="36" spans="1:5" x14ac:dyDescent="0.25">
      <c r="A36" t="s">
        <v>5</v>
      </c>
      <c r="B36" t="s">
        <v>14</v>
      </c>
      <c r="C36" t="s">
        <v>39</v>
      </c>
      <c r="D36" s="3">
        <v>3164</v>
      </c>
      <c r="E36" s="4">
        <v>306</v>
      </c>
    </row>
    <row r="37" spans="1:5" x14ac:dyDescent="0.25">
      <c r="A37" t="s">
        <v>11</v>
      </c>
      <c r="B37" t="s">
        <v>17</v>
      </c>
      <c r="C37" t="s">
        <v>38</v>
      </c>
      <c r="D37" s="3">
        <v>3920</v>
      </c>
      <c r="E37" s="4">
        <v>306</v>
      </c>
    </row>
    <row r="38" spans="1:5" x14ac:dyDescent="0.25">
      <c r="A38" t="s">
        <v>26</v>
      </c>
      <c r="B38" t="s">
        <v>9</v>
      </c>
      <c r="C38" t="s">
        <v>28</v>
      </c>
      <c r="D38" s="3">
        <v>1589</v>
      </c>
      <c r="E38" s="4">
        <v>303</v>
      </c>
    </row>
    <row r="39" spans="1:5" x14ac:dyDescent="0.25">
      <c r="A39" t="s">
        <v>35</v>
      </c>
      <c r="B39" t="s">
        <v>14</v>
      </c>
      <c r="C39" t="s">
        <v>10</v>
      </c>
      <c r="D39" s="3">
        <v>6657</v>
      </c>
      <c r="E39" s="4">
        <v>303</v>
      </c>
    </row>
    <row r="40" spans="1:5" x14ac:dyDescent="0.25">
      <c r="A40" t="s">
        <v>27</v>
      </c>
      <c r="B40" t="s">
        <v>20</v>
      </c>
      <c r="C40" t="s">
        <v>42</v>
      </c>
      <c r="D40" s="3">
        <v>8841</v>
      </c>
      <c r="E40" s="4">
        <v>303</v>
      </c>
    </row>
    <row r="41" spans="1:5" x14ac:dyDescent="0.25">
      <c r="A41" t="s">
        <v>23</v>
      </c>
      <c r="B41" t="s">
        <v>14</v>
      </c>
      <c r="C41" t="s">
        <v>36</v>
      </c>
      <c r="D41" s="3">
        <v>2870</v>
      </c>
      <c r="E41" s="4">
        <v>300</v>
      </c>
    </row>
    <row r="42" spans="1:5" x14ac:dyDescent="0.25">
      <c r="A42" t="s">
        <v>8</v>
      </c>
      <c r="B42" t="s">
        <v>9</v>
      </c>
      <c r="C42" t="s">
        <v>39</v>
      </c>
      <c r="D42" s="3">
        <v>4753</v>
      </c>
      <c r="E42" s="4">
        <v>300</v>
      </c>
    </row>
    <row r="43" spans="1:5" x14ac:dyDescent="0.25">
      <c r="A43" t="s">
        <v>5</v>
      </c>
      <c r="B43" t="s">
        <v>20</v>
      </c>
      <c r="C43" t="s">
        <v>31</v>
      </c>
      <c r="D43" s="3">
        <v>5670</v>
      </c>
      <c r="E43" s="4">
        <v>297</v>
      </c>
    </row>
    <row r="44" spans="1:5" x14ac:dyDescent="0.25">
      <c r="A44" t="s">
        <v>35</v>
      </c>
      <c r="B44" t="s">
        <v>6</v>
      </c>
      <c r="C44" t="s">
        <v>41</v>
      </c>
      <c r="D44" s="3">
        <v>245</v>
      </c>
      <c r="E44" s="4">
        <v>288</v>
      </c>
    </row>
    <row r="45" spans="1:5" x14ac:dyDescent="0.25">
      <c r="A45" t="s">
        <v>8</v>
      </c>
      <c r="B45" t="s">
        <v>30</v>
      </c>
      <c r="C45" t="s">
        <v>21</v>
      </c>
      <c r="D45" s="3">
        <v>3507</v>
      </c>
      <c r="E45" s="4">
        <v>288</v>
      </c>
    </row>
    <row r="46" spans="1:5" x14ac:dyDescent="0.25">
      <c r="A46" t="s">
        <v>23</v>
      </c>
      <c r="B46" t="s">
        <v>9</v>
      </c>
      <c r="C46" t="s">
        <v>40</v>
      </c>
      <c r="D46" s="3">
        <v>5194</v>
      </c>
      <c r="E46" s="4">
        <v>288</v>
      </c>
    </row>
    <row r="47" spans="1:5" x14ac:dyDescent="0.25">
      <c r="A47" t="s">
        <v>13</v>
      </c>
      <c r="B47" t="s">
        <v>14</v>
      </c>
      <c r="C47" t="s">
        <v>15</v>
      </c>
      <c r="D47" s="3">
        <v>9632</v>
      </c>
      <c r="E47" s="4">
        <v>288</v>
      </c>
    </row>
    <row r="48" spans="1:5" x14ac:dyDescent="0.25">
      <c r="A48" t="s">
        <v>16</v>
      </c>
      <c r="B48" t="s">
        <v>20</v>
      </c>
      <c r="C48" t="s">
        <v>39</v>
      </c>
      <c r="D48" s="3">
        <v>1134</v>
      </c>
      <c r="E48" s="4">
        <v>282</v>
      </c>
    </row>
    <row r="49" spans="1:5" x14ac:dyDescent="0.25">
      <c r="A49" t="s">
        <v>35</v>
      </c>
      <c r="B49" t="s">
        <v>9</v>
      </c>
      <c r="C49" t="s">
        <v>15</v>
      </c>
      <c r="D49" s="3">
        <v>3808</v>
      </c>
      <c r="E49" s="4">
        <v>279</v>
      </c>
    </row>
    <row r="50" spans="1:5" x14ac:dyDescent="0.25">
      <c r="A50" t="s">
        <v>35</v>
      </c>
      <c r="B50" t="s">
        <v>17</v>
      </c>
      <c r="C50" t="s">
        <v>41</v>
      </c>
      <c r="D50" s="3">
        <v>4858</v>
      </c>
      <c r="E50" s="4">
        <v>279</v>
      </c>
    </row>
    <row r="51" spans="1:5" x14ac:dyDescent="0.25">
      <c r="A51" t="s">
        <v>27</v>
      </c>
      <c r="B51" t="s">
        <v>9</v>
      </c>
      <c r="C51" t="s">
        <v>37</v>
      </c>
      <c r="D51" s="3">
        <v>6657</v>
      </c>
      <c r="E51" s="4">
        <v>276</v>
      </c>
    </row>
    <row r="52" spans="1:5" x14ac:dyDescent="0.25">
      <c r="A52" t="s">
        <v>27</v>
      </c>
      <c r="B52" t="s">
        <v>30</v>
      </c>
      <c r="C52" t="s">
        <v>24</v>
      </c>
      <c r="D52" s="3">
        <v>7259</v>
      </c>
      <c r="E52" s="4">
        <v>276</v>
      </c>
    </row>
    <row r="53" spans="1:5" x14ac:dyDescent="0.25">
      <c r="A53" t="s">
        <v>11</v>
      </c>
      <c r="B53" t="s">
        <v>6</v>
      </c>
      <c r="C53" t="s">
        <v>32</v>
      </c>
      <c r="D53" s="3">
        <v>1085</v>
      </c>
      <c r="E53" s="4">
        <v>273</v>
      </c>
    </row>
    <row r="54" spans="1:5" x14ac:dyDescent="0.25">
      <c r="A54" t="s">
        <v>16</v>
      </c>
      <c r="B54" t="s">
        <v>9</v>
      </c>
      <c r="C54" t="s">
        <v>33</v>
      </c>
      <c r="D54" s="3">
        <v>1071</v>
      </c>
      <c r="E54" s="4">
        <v>270</v>
      </c>
    </row>
    <row r="55" spans="1:5" x14ac:dyDescent="0.25">
      <c r="A55" t="s">
        <v>23</v>
      </c>
      <c r="B55" t="s">
        <v>20</v>
      </c>
      <c r="C55" t="s">
        <v>15</v>
      </c>
      <c r="D55" s="3">
        <v>1778</v>
      </c>
      <c r="E55" s="4">
        <v>270</v>
      </c>
    </row>
    <row r="56" spans="1:5" x14ac:dyDescent="0.25">
      <c r="A56" t="s">
        <v>35</v>
      </c>
      <c r="B56" t="s">
        <v>14</v>
      </c>
      <c r="C56" t="s">
        <v>34</v>
      </c>
      <c r="D56" s="3">
        <v>2317</v>
      </c>
      <c r="E56" s="4">
        <v>261</v>
      </c>
    </row>
    <row r="57" spans="1:5" x14ac:dyDescent="0.25">
      <c r="A57" t="s">
        <v>23</v>
      </c>
      <c r="B57" t="s">
        <v>20</v>
      </c>
      <c r="C57" t="s">
        <v>40</v>
      </c>
      <c r="D57" s="3">
        <v>5677</v>
      </c>
      <c r="E57" s="4">
        <v>258</v>
      </c>
    </row>
    <row r="58" spans="1:5" x14ac:dyDescent="0.25">
      <c r="A58" t="s">
        <v>27</v>
      </c>
      <c r="B58" t="s">
        <v>9</v>
      </c>
      <c r="C58" t="s">
        <v>24</v>
      </c>
      <c r="D58" s="3">
        <v>2415</v>
      </c>
      <c r="E58" s="4">
        <v>255</v>
      </c>
    </row>
    <row r="59" spans="1:5" x14ac:dyDescent="0.25">
      <c r="A59" t="s">
        <v>23</v>
      </c>
      <c r="B59" t="s">
        <v>14</v>
      </c>
      <c r="C59" t="s">
        <v>32</v>
      </c>
      <c r="D59" s="3">
        <v>5551</v>
      </c>
      <c r="E59" s="4">
        <v>252</v>
      </c>
    </row>
    <row r="60" spans="1:5" x14ac:dyDescent="0.25">
      <c r="A60" t="s">
        <v>23</v>
      </c>
      <c r="B60" t="s">
        <v>9</v>
      </c>
      <c r="C60" t="s">
        <v>7</v>
      </c>
      <c r="D60" s="3">
        <v>6755</v>
      </c>
      <c r="E60" s="4">
        <v>252</v>
      </c>
    </row>
    <row r="61" spans="1:5" x14ac:dyDescent="0.25">
      <c r="A61" t="s">
        <v>25</v>
      </c>
      <c r="B61" t="s">
        <v>17</v>
      </c>
      <c r="C61" t="s">
        <v>15</v>
      </c>
      <c r="D61" s="3">
        <v>385</v>
      </c>
      <c r="E61" s="4">
        <v>249</v>
      </c>
    </row>
    <row r="62" spans="1:5" x14ac:dyDescent="0.25">
      <c r="A62" t="s">
        <v>11</v>
      </c>
      <c r="B62" t="s">
        <v>6</v>
      </c>
      <c r="C62" t="s">
        <v>42</v>
      </c>
      <c r="D62" s="3">
        <v>2856</v>
      </c>
      <c r="E62" s="4">
        <v>246</v>
      </c>
    </row>
    <row r="63" spans="1:5" x14ac:dyDescent="0.25">
      <c r="A63" t="s">
        <v>26</v>
      </c>
      <c r="B63" t="s">
        <v>14</v>
      </c>
      <c r="C63" t="s">
        <v>21</v>
      </c>
      <c r="D63" s="3">
        <v>3094</v>
      </c>
      <c r="E63" s="4">
        <v>246</v>
      </c>
    </row>
    <row r="64" spans="1:5" x14ac:dyDescent="0.25">
      <c r="A64" t="s">
        <v>23</v>
      </c>
      <c r="B64" t="s">
        <v>17</v>
      </c>
      <c r="C64" t="s">
        <v>28</v>
      </c>
      <c r="D64" s="3">
        <v>4438</v>
      </c>
      <c r="E64" s="4">
        <v>246</v>
      </c>
    </row>
    <row r="65" spans="1:5" x14ac:dyDescent="0.25">
      <c r="A65" t="s">
        <v>25</v>
      </c>
      <c r="B65" t="s">
        <v>9</v>
      </c>
      <c r="C65" t="s">
        <v>21</v>
      </c>
      <c r="D65" s="3">
        <v>4753</v>
      </c>
      <c r="E65" s="4">
        <v>246</v>
      </c>
    </row>
    <row r="66" spans="1:5" x14ac:dyDescent="0.25">
      <c r="A66" t="s">
        <v>11</v>
      </c>
      <c r="B66" t="s">
        <v>9</v>
      </c>
      <c r="C66" t="s">
        <v>37</v>
      </c>
      <c r="D66" s="3">
        <v>7833</v>
      </c>
      <c r="E66" s="4">
        <v>243</v>
      </c>
    </row>
    <row r="67" spans="1:5" x14ac:dyDescent="0.25">
      <c r="A67" t="s">
        <v>13</v>
      </c>
      <c r="B67" t="s">
        <v>6</v>
      </c>
      <c r="C67" t="s">
        <v>7</v>
      </c>
      <c r="D67" s="3">
        <v>1526</v>
      </c>
      <c r="E67" s="4">
        <v>240</v>
      </c>
    </row>
    <row r="68" spans="1:5" x14ac:dyDescent="0.25">
      <c r="A68" t="s">
        <v>23</v>
      </c>
      <c r="B68" t="s">
        <v>9</v>
      </c>
      <c r="C68" t="s">
        <v>36</v>
      </c>
      <c r="D68" s="3">
        <v>4585</v>
      </c>
      <c r="E68" s="4">
        <v>240</v>
      </c>
    </row>
    <row r="69" spans="1:5" x14ac:dyDescent="0.25">
      <c r="A69" t="s">
        <v>25</v>
      </c>
      <c r="B69" t="s">
        <v>30</v>
      </c>
      <c r="C69" t="s">
        <v>22</v>
      </c>
      <c r="D69" s="3">
        <v>6279</v>
      </c>
      <c r="E69" s="4">
        <v>237</v>
      </c>
    </row>
    <row r="70" spans="1:5" x14ac:dyDescent="0.25">
      <c r="A70" t="s">
        <v>8</v>
      </c>
      <c r="B70" t="s">
        <v>20</v>
      </c>
      <c r="C70" t="s">
        <v>34</v>
      </c>
      <c r="D70" s="3">
        <v>1701</v>
      </c>
      <c r="E70" s="4">
        <v>234</v>
      </c>
    </row>
    <row r="71" spans="1:5" x14ac:dyDescent="0.25">
      <c r="A71" t="s">
        <v>27</v>
      </c>
      <c r="B71" t="s">
        <v>9</v>
      </c>
      <c r="C71" t="s">
        <v>18</v>
      </c>
      <c r="D71" s="3">
        <v>2464</v>
      </c>
      <c r="E71" s="4">
        <v>234</v>
      </c>
    </row>
    <row r="72" spans="1:5" x14ac:dyDescent="0.25">
      <c r="A72" t="s">
        <v>5</v>
      </c>
      <c r="B72" t="s">
        <v>9</v>
      </c>
      <c r="C72" t="s">
        <v>10</v>
      </c>
      <c r="D72" s="3">
        <v>12348</v>
      </c>
      <c r="E72" s="4">
        <v>234</v>
      </c>
    </row>
    <row r="73" spans="1:5" x14ac:dyDescent="0.25">
      <c r="A73" t="s">
        <v>13</v>
      </c>
      <c r="B73" t="s">
        <v>6</v>
      </c>
      <c r="C73" t="s">
        <v>37</v>
      </c>
      <c r="D73" s="3">
        <v>714</v>
      </c>
      <c r="E73" s="4">
        <v>231</v>
      </c>
    </row>
    <row r="74" spans="1:5" x14ac:dyDescent="0.25">
      <c r="A74" t="s">
        <v>13</v>
      </c>
      <c r="B74" t="s">
        <v>14</v>
      </c>
      <c r="C74" t="s">
        <v>31</v>
      </c>
      <c r="D74" s="3">
        <v>10311</v>
      </c>
      <c r="E74" s="4">
        <v>231</v>
      </c>
    </row>
    <row r="75" spans="1:5" x14ac:dyDescent="0.25">
      <c r="A75" t="s">
        <v>35</v>
      </c>
      <c r="B75" t="s">
        <v>9</v>
      </c>
      <c r="C75" t="s">
        <v>41</v>
      </c>
      <c r="D75" s="3">
        <v>567</v>
      </c>
      <c r="E75" s="4">
        <v>228</v>
      </c>
    </row>
    <row r="76" spans="1:5" x14ac:dyDescent="0.25">
      <c r="A76" t="s">
        <v>13</v>
      </c>
      <c r="B76" t="s">
        <v>30</v>
      </c>
      <c r="C76" t="s">
        <v>29</v>
      </c>
      <c r="D76" s="3">
        <v>1274</v>
      </c>
      <c r="E76" s="4">
        <v>225</v>
      </c>
    </row>
    <row r="77" spans="1:5" x14ac:dyDescent="0.25">
      <c r="A77" t="s">
        <v>5</v>
      </c>
      <c r="B77" t="s">
        <v>17</v>
      </c>
      <c r="C77" t="s">
        <v>40</v>
      </c>
      <c r="D77" s="3">
        <v>3101</v>
      </c>
      <c r="E77" s="4">
        <v>225</v>
      </c>
    </row>
    <row r="78" spans="1:5" x14ac:dyDescent="0.25">
      <c r="A78" t="s">
        <v>23</v>
      </c>
      <c r="B78" t="s">
        <v>6</v>
      </c>
      <c r="C78" t="s">
        <v>24</v>
      </c>
      <c r="D78" s="3">
        <v>6608</v>
      </c>
      <c r="E78" s="4">
        <v>225</v>
      </c>
    </row>
    <row r="79" spans="1:5" x14ac:dyDescent="0.25">
      <c r="A79" t="s">
        <v>8</v>
      </c>
      <c r="B79" t="s">
        <v>30</v>
      </c>
      <c r="C79" t="s">
        <v>29</v>
      </c>
      <c r="D79" s="3">
        <v>2009</v>
      </c>
      <c r="E79" s="4">
        <v>219</v>
      </c>
    </row>
    <row r="80" spans="1:5" x14ac:dyDescent="0.25">
      <c r="A80" t="s">
        <v>13</v>
      </c>
      <c r="B80" t="s">
        <v>9</v>
      </c>
      <c r="C80" t="s">
        <v>40</v>
      </c>
      <c r="D80" s="3">
        <v>7455</v>
      </c>
      <c r="E80" s="4">
        <v>216</v>
      </c>
    </row>
    <row r="81" spans="1:5" x14ac:dyDescent="0.25">
      <c r="A81" t="s">
        <v>8</v>
      </c>
      <c r="B81" t="s">
        <v>20</v>
      </c>
      <c r="C81" t="s">
        <v>10</v>
      </c>
      <c r="D81" s="3">
        <v>3752</v>
      </c>
      <c r="E81" s="4">
        <v>213</v>
      </c>
    </row>
    <row r="82" spans="1:5" x14ac:dyDescent="0.25">
      <c r="A82" t="s">
        <v>26</v>
      </c>
      <c r="B82" t="s">
        <v>17</v>
      </c>
      <c r="C82" t="s">
        <v>41</v>
      </c>
      <c r="D82" s="3">
        <v>7651</v>
      </c>
      <c r="E82" s="4">
        <v>213</v>
      </c>
    </row>
    <row r="83" spans="1:5" x14ac:dyDescent="0.25">
      <c r="A83" t="s">
        <v>8</v>
      </c>
      <c r="B83" t="s">
        <v>9</v>
      </c>
      <c r="C83" t="s">
        <v>22</v>
      </c>
      <c r="D83" s="3">
        <v>5012</v>
      </c>
      <c r="E83" s="4">
        <v>210</v>
      </c>
    </row>
    <row r="84" spans="1:5" x14ac:dyDescent="0.25">
      <c r="A84" t="s">
        <v>8</v>
      </c>
      <c r="B84" t="s">
        <v>17</v>
      </c>
      <c r="C84" t="s">
        <v>21</v>
      </c>
      <c r="D84" s="3">
        <v>8890</v>
      </c>
      <c r="E84" s="4">
        <v>210</v>
      </c>
    </row>
    <row r="85" spans="1:5" x14ac:dyDescent="0.25">
      <c r="A85" t="s">
        <v>11</v>
      </c>
      <c r="B85" t="s">
        <v>6</v>
      </c>
      <c r="C85" t="s">
        <v>12</v>
      </c>
      <c r="D85" s="3">
        <v>259</v>
      </c>
      <c r="E85" s="4">
        <v>207</v>
      </c>
    </row>
    <row r="86" spans="1:5" x14ac:dyDescent="0.25">
      <c r="A86" t="s">
        <v>16</v>
      </c>
      <c r="B86" t="s">
        <v>30</v>
      </c>
      <c r="C86" t="s">
        <v>39</v>
      </c>
      <c r="D86" s="3">
        <v>4242</v>
      </c>
      <c r="E86" s="4">
        <v>207</v>
      </c>
    </row>
    <row r="87" spans="1:5" x14ac:dyDescent="0.25">
      <c r="A87" t="s">
        <v>23</v>
      </c>
      <c r="B87" t="s">
        <v>6</v>
      </c>
      <c r="C87" t="s">
        <v>22</v>
      </c>
      <c r="D87" s="3">
        <v>9835</v>
      </c>
      <c r="E87" s="4">
        <v>207</v>
      </c>
    </row>
    <row r="88" spans="1:5" x14ac:dyDescent="0.25">
      <c r="A88" t="s">
        <v>13</v>
      </c>
      <c r="B88" t="s">
        <v>14</v>
      </c>
      <c r="C88" t="s">
        <v>42</v>
      </c>
      <c r="D88" s="3">
        <v>98</v>
      </c>
      <c r="E88" s="4">
        <v>204</v>
      </c>
    </row>
    <row r="89" spans="1:5" x14ac:dyDescent="0.25">
      <c r="A89" t="s">
        <v>8</v>
      </c>
      <c r="B89" t="s">
        <v>6</v>
      </c>
      <c r="C89" t="s">
        <v>36</v>
      </c>
      <c r="D89" s="3">
        <v>1771</v>
      </c>
      <c r="E89" s="4">
        <v>204</v>
      </c>
    </row>
    <row r="90" spans="1:5" x14ac:dyDescent="0.25">
      <c r="A90" t="s">
        <v>11</v>
      </c>
      <c r="B90" t="s">
        <v>17</v>
      </c>
      <c r="C90" t="s">
        <v>15</v>
      </c>
      <c r="D90" s="3">
        <v>2639</v>
      </c>
      <c r="E90" s="4">
        <v>204</v>
      </c>
    </row>
    <row r="91" spans="1:5" x14ac:dyDescent="0.25">
      <c r="A91" t="s">
        <v>35</v>
      </c>
      <c r="B91" t="s">
        <v>30</v>
      </c>
      <c r="C91" t="s">
        <v>36</v>
      </c>
      <c r="D91" s="3">
        <v>5355</v>
      </c>
      <c r="E91" s="4">
        <v>204</v>
      </c>
    </row>
    <row r="92" spans="1:5" x14ac:dyDescent="0.25">
      <c r="A92" t="s">
        <v>11</v>
      </c>
      <c r="B92" t="s">
        <v>14</v>
      </c>
      <c r="C92" t="s">
        <v>39</v>
      </c>
      <c r="D92" s="3">
        <v>11522</v>
      </c>
      <c r="E92" s="4">
        <v>204</v>
      </c>
    </row>
    <row r="93" spans="1:5" x14ac:dyDescent="0.25">
      <c r="A93" t="s">
        <v>5</v>
      </c>
      <c r="B93" t="s">
        <v>14</v>
      </c>
      <c r="C93" t="s">
        <v>31</v>
      </c>
      <c r="D93" s="3">
        <v>4424</v>
      </c>
      <c r="E93" s="4">
        <v>201</v>
      </c>
    </row>
    <row r="94" spans="1:5" x14ac:dyDescent="0.25">
      <c r="A94" t="s">
        <v>25</v>
      </c>
      <c r="B94" t="s">
        <v>30</v>
      </c>
      <c r="C94" t="s">
        <v>37</v>
      </c>
      <c r="D94" s="3">
        <v>7280</v>
      </c>
      <c r="E94" s="4">
        <v>201</v>
      </c>
    </row>
    <row r="95" spans="1:5" x14ac:dyDescent="0.25">
      <c r="A95" t="s">
        <v>26</v>
      </c>
      <c r="B95" t="s">
        <v>6</v>
      </c>
      <c r="C95" t="s">
        <v>28</v>
      </c>
      <c r="D95" s="3">
        <v>9926</v>
      </c>
      <c r="E95" s="4">
        <v>201</v>
      </c>
    </row>
    <row r="96" spans="1:5" x14ac:dyDescent="0.25">
      <c r="A96" t="s">
        <v>25</v>
      </c>
      <c r="B96" t="s">
        <v>9</v>
      </c>
      <c r="C96" t="s">
        <v>37</v>
      </c>
      <c r="D96" s="3">
        <v>13391</v>
      </c>
      <c r="E96" s="4">
        <v>201</v>
      </c>
    </row>
    <row r="97" spans="1:5" x14ac:dyDescent="0.25">
      <c r="A97" t="s">
        <v>23</v>
      </c>
      <c r="B97" t="s">
        <v>17</v>
      </c>
      <c r="C97" t="s">
        <v>39</v>
      </c>
      <c r="D97" s="3">
        <v>966</v>
      </c>
      <c r="E97" s="4">
        <v>198</v>
      </c>
    </row>
    <row r="98" spans="1:5" x14ac:dyDescent="0.25">
      <c r="A98" t="s">
        <v>25</v>
      </c>
      <c r="B98" t="s">
        <v>30</v>
      </c>
      <c r="C98" t="s">
        <v>36</v>
      </c>
      <c r="D98" s="3">
        <v>861</v>
      </c>
      <c r="E98" s="4">
        <v>195</v>
      </c>
    </row>
    <row r="99" spans="1:5" x14ac:dyDescent="0.25">
      <c r="A99" t="s">
        <v>8</v>
      </c>
      <c r="B99" t="s">
        <v>6</v>
      </c>
      <c r="C99" t="s">
        <v>22</v>
      </c>
      <c r="D99" s="3">
        <v>1890</v>
      </c>
      <c r="E99" s="4">
        <v>195</v>
      </c>
    </row>
    <row r="100" spans="1:5" x14ac:dyDescent="0.25">
      <c r="A100" t="s">
        <v>35</v>
      </c>
      <c r="B100" t="s">
        <v>9</v>
      </c>
      <c r="C100" t="s">
        <v>33</v>
      </c>
      <c r="D100" s="3">
        <v>1974</v>
      </c>
      <c r="E100" s="4">
        <v>195</v>
      </c>
    </row>
    <row r="101" spans="1:5" x14ac:dyDescent="0.25">
      <c r="A101" t="s">
        <v>13</v>
      </c>
      <c r="B101" t="s">
        <v>14</v>
      </c>
      <c r="C101" t="s">
        <v>36</v>
      </c>
      <c r="D101" s="3">
        <v>1925</v>
      </c>
      <c r="E101" s="4">
        <v>192</v>
      </c>
    </row>
    <row r="102" spans="1:5" x14ac:dyDescent="0.25">
      <c r="A102" t="s">
        <v>11</v>
      </c>
      <c r="B102" t="s">
        <v>30</v>
      </c>
      <c r="C102" t="s">
        <v>29</v>
      </c>
      <c r="D102" s="3">
        <v>938</v>
      </c>
      <c r="E102" s="4">
        <v>189</v>
      </c>
    </row>
    <row r="103" spans="1:5" x14ac:dyDescent="0.25">
      <c r="A103" t="s">
        <v>11</v>
      </c>
      <c r="B103" t="s">
        <v>14</v>
      </c>
      <c r="C103" t="s">
        <v>10</v>
      </c>
      <c r="D103" s="3">
        <v>2954</v>
      </c>
      <c r="E103" s="4">
        <v>189</v>
      </c>
    </row>
    <row r="104" spans="1:5" x14ac:dyDescent="0.25">
      <c r="A104" t="s">
        <v>16</v>
      </c>
      <c r="B104" t="s">
        <v>6</v>
      </c>
      <c r="C104" t="s">
        <v>34</v>
      </c>
      <c r="D104" s="3">
        <v>4949</v>
      </c>
      <c r="E104" s="4">
        <v>189</v>
      </c>
    </row>
    <row r="105" spans="1:5" x14ac:dyDescent="0.25">
      <c r="A105" t="s">
        <v>23</v>
      </c>
      <c r="B105" t="s">
        <v>30</v>
      </c>
      <c r="C105" t="s">
        <v>38</v>
      </c>
      <c r="D105" s="3">
        <v>8862</v>
      </c>
      <c r="E105" s="4">
        <v>189</v>
      </c>
    </row>
    <row r="106" spans="1:5" x14ac:dyDescent="0.25">
      <c r="A106" t="s">
        <v>13</v>
      </c>
      <c r="B106" t="s">
        <v>9</v>
      </c>
      <c r="C106" t="s">
        <v>37</v>
      </c>
      <c r="D106" s="3">
        <v>2114</v>
      </c>
      <c r="E106" s="4">
        <v>186</v>
      </c>
    </row>
    <row r="107" spans="1:5" x14ac:dyDescent="0.25">
      <c r="A107" t="s">
        <v>26</v>
      </c>
      <c r="B107" t="s">
        <v>20</v>
      </c>
      <c r="C107" t="s">
        <v>40</v>
      </c>
      <c r="D107" s="3">
        <v>6580</v>
      </c>
      <c r="E107" s="4">
        <v>183</v>
      </c>
    </row>
    <row r="108" spans="1:5" x14ac:dyDescent="0.25">
      <c r="A108" t="s">
        <v>8</v>
      </c>
      <c r="B108" t="s">
        <v>17</v>
      </c>
      <c r="C108" t="s">
        <v>7</v>
      </c>
      <c r="D108" s="3">
        <v>7021</v>
      </c>
      <c r="E108" s="4">
        <v>183</v>
      </c>
    </row>
    <row r="109" spans="1:5" x14ac:dyDescent="0.25">
      <c r="A109" t="s">
        <v>13</v>
      </c>
      <c r="B109" t="s">
        <v>6</v>
      </c>
      <c r="C109" t="s">
        <v>42</v>
      </c>
      <c r="D109" s="3">
        <v>2324</v>
      </c>
      <c r="E109" s="4">
        <v>177</v>
      </c>
    </row>
    <row r="110" spans="1:5" x14ac:dyDescent="0.25">
      <c r="A110" t="s">
        <v>23</v>
      </c>
      <c r="B110" t="s">
        <v>14</v>
      </c>
      <c r="C110" t="s">
        <v>15</v>
      </c>
      <c r="D110" s="3">
        <v>2646</v>
      </c>
      <c r="E110" s="4">
        <v>177</v>
      </c>
    </row>
    <row r="111" spans="1:5" x14ac:dyDescent="0.25">
      <c r="A111" t="s">
        <v>16</v>
      </c>
      <c r="B111" t="s">
        <v>9</v>
      </c>
      <c r="C111" t="s">
        <v>39</v>
      </c>
      <c r="D111" s="3">
        <v>3864</v>
      </c>
      <c r="E111" s="4">
        <v>177</v>
      </c>
    </row>
    <row r="112" spans="1:5" x14ac:dyDescent="0.25">
      <c r="A112" t="s">
        <v>11</v>
      </c>
      <c r="B112" t="s">
        <v>30</v>
      </c>
      <c r="C112" t="s">
        <v>28</v>
      </c>
      <c r="D112" s="3">
        <v>707</v>
      </c>
      <c r="E112" s="4">
        <v>174</v>
      </c>
    </row>
    <row r="113" spans="1:5" x14ac:dyDescent="0.25">
      <c r="A113" t="s">
        <v>5</v>
      </c>
      <c r="B113" t="s">
        <v>9</v>
      </c>
      <c r="C113" t="s">
        <v>29</v>
      </c>
      <c r="D113" s="3">
        <v>4725</v>
      </c>
      <c r="E113" s="4">
        <v>174</v>
      </c>
    </row>
    <row r="114" spans="1:5" x14ac:dyDescent="0.25">
      <c r="A114" t="s">
        <v>13</v>
      </c>
      <c r="B114" t="s">
        <v>14</v>
      </c>
      <c r="C114" t="s">
        <v>7</v>
      </c>
      <c r="D114" s="3">
        <v>6118</v>
      </c>
      <c r="E114" s="4">
        <v>174</v>
      </c>
    </row>
    <row r="115" spans="1:5" x14ac:dyDescent="0.25">
      <c r="A115" t="s">
        <v>13</v>
      </c>
      <c r="B115" t="s">
        <v>30</v>
      </c>
      <c r="C115" t="s">
        <v>19</v>
      </c>
      <c r="D115" s="3">
        <v>7847</v>
      </c>
      <c r="E115" s="4">
        <v>174</v>
      </c>
    </row>
    <row r="116" spans="1:5" x14ac:dyDescent="0.25">
      <c r="A116" t="s">
        <v>25</v>
      </c>
      <c r="B116" t="s">
        <v>17</v>
      </c>
      <c r="C116" t="s">
        <v>38</v>
      </c>
      <c r="D116" s="3">
        <v>4018</v>
      </c>
      <c r="E116" s="4">
        <v>171</v>
      </c>
    </row>
    <row r="117" spans="1:5" x14ac:dyDescent="0.25">
      <c r="A117" t="s">
        <v>27</v>
      </c>
      <c r="B117" t="s">
        <v>17</v>
      </c>
      <c r="C117" t="s">
        <v>42</v>
      </c>
      <c r="D117" s="3">
        <v>4956</v>
      </c>
      <c r="E117" s="4">
        <v>171</v>
      </c>
    </row>
    <row r="118" spans="1:5" x14ac:dyDescent="0.25">
      <c r="A118" t="s">
        <v>27</v>
      </c>
      <c r="B118" t="s">
        <v>17</v>
      </c>
      <c r="C118" t="s">
        <v>29</v>
      </c>
      <c r="D118" s="3">
        <v>21</v>
      </c>
      <c r="E118" s="4">
        <v>168</v>
      </c>
    </row>
    <row r="119" spans="1:5" x14ac:dyDescent="0.25">
      <c r="A119" t="s">
        <v>8</v>
      </c>
      <c r="B119" t="s">
        <v>9</v>
      </c>
      <c r="C119" t="s">
        <v>32</v>
      </c>
      <c r="D119" s="3">
        <v>2023</v>
      </c>
      <c r="E119" s="4">
        <v>168</v>
      </c>
    </row>
    <row r="120" spans="1:5" x14ac:dyDescent="0.25">
      <c r="A120" t="s">
        <v>25</v>
      </c>
      <c r="B120" t="s">
        <v>20</v>
      </c>
      <c r="C120" t="s">
        <v>36</v>
      </c>
      <c r="D120" s="3">
        <v>5474</v>
      </c>
      <c r="E120" s="4">
        <v>168</v>
      </c>
    </row>
    <row r="121" spans="1:5" x14ac:dyDescent="0.25">
      <c r="A121" t="s">
        <v>27</v>
      </c>
      <c r="B121" t="s">
        <v>14</v>
      </c>
      <c r="C121" t="s">
        <v>34</v>
      </c>
      <c r="D121" s="3">
        <v>3773</v>
      </c>
      <c r="E121" s="4">
        <v>165</v>
      </c>
    </row>
    <row r="122" spans="1:5" x14ac:dyDescent="0.25">
      <c r="A122" t="s">
        <v>27</v>
      </c>
      <c r="B122" t="s">
        <v>14</v>
      </c>
      <c r="C122" t="s">
        <v>40</v>
      </c>
      <c r="D122" s="3">
        <v>973</v>
      </c>
      <c r="E122" s="4">
        <v>162</v>
      </c>
    </row>
    <row r="123" spans="1:5" x14ac:dyDescent="0.25">
      <c r="A123" t="s">
        <v>5</v>
      </c>
      <c r="B123" t="s">
        <v>30</v>
      </c>
      <c r="C123" t="s">
        <v>36</v>
      </c>
      <c r="D123" s="3">
        <v>4018</v>
      </c>
      <c r="E123" s="4">
        <v>162</v>
      </c>
    </row>
    <row r="124" spans="1:5" x14ac:dyDescent="0.25">
      <c r="A124" t="s">
        <v>26</v>
      </c>
      <c r="B124" t="s">
        <v>17</v>
      </c>
      <c r="C124" t="s">
        <v>33</v>
      </c>
      <c r="D124" s="3">
        <v>9443</v>
      </c>
      <c r="E124" s="4">
        <v>162</v>
      </c>
    </row>
    <row r="125" spans="1:5" x14ac:dyDescent="0.25">
      <c r="A125" t="s">
        <v>11</v>
      </c>
      <c r="B125" t="s">
        <v>9</v>
      </c>
      <c r="C125" t="s">
        <v>42</v>
      </c>
      <c r="D125" s="3">
        <v>98</v>
      </c>
      <c r="E125" s="4">
        <v>159</v>
      </c>
    </row>
    <row r="126" spans="1:5" x14ac:dyDescent="0.25">
      <c r="A126" t="s">
        <v>5</v>
      </c>
      <c r="B126" t="s">
        <v>30</v>
      </c>
      <c r="C126" t="s">
        <v>19</v>
      </c>
      <c r="D126" s="3">
        <v>3794</v>
      </c>
      <c r="E126" s="4">
        <v>159</v>
      </c>
    </row>
    <row r="127" spans="1:5" x14ac:dyDescent="0.25">
      <c r="A127" t="s">
        <v>11</v>
      </c>
      <c r="B127" t="s">
        <v>6</v>
      </c>
      <c r="C127" t="s">
        <v>18</v>
      </c>
      <c r="D127" s="3">
        <v>4305</v>
      </c>
      <c r="E127" s="4">
        <v>156</v>
      </c>
    </row>
    <row r="128" spans="1:5" x14ac:dyDescent="0.25">
      <c r="A128" t="s">
        <v>16</v>
      </c>
      <c r="B128" t="s">
        <v>14</v>
      </c>
      <c r="C128" t="s">
        <v>28</v>
      </c>
      <c r="D128" s="3">
        <v>4970</v>
      </c>
      <c r="E128" s="4">
        <v>156</v>
      </c>
    </row>
    <row r="129" spans="1:5" x14ac:dyDescent="0.25">
      <c r="A129" t="s">
        <v>5</v>
      </c>
      <c r="B129" t="s">
        <v>30</v>
      </c>
      <c r="C129" t="s">
        <v>28</v>
      </c>
      <c r="D129" s="3">
        <v>5019</v>
      </c>
      <c r="E129" s="4">
        <v>156</v>
      </c>
    </row>
    <row r="130" spans="1:5" x14ac:dyDescent="0.25">
      <c r="A130" t="s">
        <v>26</v>
      </c>
      <c r="B130" t="s">
        <v>20</v>
      </c>
      <c r="C130" t="s">
        <v>34</v>
      </c>
      <c r="D130" s="3">
        <v>4417</v>
      </c>
      <c r="E130" s="4">
        <v>153</v>
      </c>
    </row>
    <row r="131" spans="1:5" x14ac:dyDescent="0.25">
      <c r="A131" t="s">
        <v>8</v>
      </c>
      <c r="B131" t="s">
        <v>6</v>
      </c>
      <c r="C131" t="s">
        <v>7</v>
      </c>
      <c r="D131" s="3">
        <v>42</v>
      </c>
      <c r="E131" s="4">
        <v>150</v>
      </c>
    </row>
    <row r="132" spans="1:5" x14ac:dyDescent="0.25">
      <c r="A132" t="s">
        <v>16</v>
      </c>
      <c r="B132" t="s">
        <v>30</v>
      </c>
      <c r="C132" t="s">
        <v>28</v>
      </c>
      <c r="D132" s="3">
        <v>3759</v>
      </c>
      <c r="E132" s="4">
        <v>150</v>
      </c>
    </row>
    <row r="133" spans="1:5" x14ac:dyDescent="0.25">
      <c r="A133" t="s">
        <v>8</v>
      </c>
      <c r="B133" t="s">
        <v>14</v>
      </c>
      <c r="C133" t="s">
        <v>34</v>
      </c>
      <c r="D133" s="3">
        <v>5019</v>
      </c>
      <c r="E133" s="4">
        <v>150</v>
      </c>
    </row>
    <row r="134" spans="1:5" x14ac:dyDescent="0.25">
      <c r="A134" t="s">
        <v>11</v>
      </c>
      <c r="B134" t="s">
        <v>30</v>
      </c>
      <c r="C134" t="s">
        <v>40</v>
      </c>
      <c r="D134" s="3">
        <v>14329</v>
      </c>
      <c r="E134" s="4">
        <v>150</v>
      </c>
    </row>
    <row r="135" spans="1:5" x14ac:dyDescent="0.25">
      <c r="A135" t="s">
        <v>11</v>
      </c>
      <c r="B135" t="s">
        <v>9</v>
      </c>
      <c r="C135" t="s">
        <v>12</v>
      </c>
      <c r="D135" s="3">
        <v>959</v>
      </c>
      <c r="E135" s="4">
        <v>147</v>
      </c>
    </row>
    <row r="136" spans="1:5" x14ac:dyDescent="0.25">
      <c r="A136" t="s">
        <v>13</v>
      </c>
      <c r="B136" t="s">
        <v>30</v>
      </c>
      <c r="C136" t="s">
        <v>22</v>
      </c>
      <c r="D136" s="3">
        <v>336</v>
      </c>
      <c r="E136" s="4">
        <v>144</v>
      </c>
    </row>
    <row r="137" spans="1:5" x14ac:dyDescent="0.25">
      <c r="A137" t="s">
        <v>11</v>
      </c>
      <c r="B137" t="s">
        <v>9</v>
      </c>
      <c r="C137" t="s">
        <v>39</v>
      </c>
      <c r="D137" s="3">
        <v>2429</v>
      </c>
      <c r="E137" s="4">
        <v>144</v>
      </c>
    </row>
    <row r="138" spans="1:5" x14ac:dyDescent="0.25">
      <c r="A138" t="s">
        <v>27</v>
      </c>
      <c r="B138" t="s">
        <v>6</v>
      </c>
      <c r="C138" t="s">
        <v>28</v>
      </c>
      <c r="D138" s="3">
        <v>3983</v>
      </c>
      <c r="E138" s="4">
        <v>144</v>
      </c>
    </row>
    <row r="139" spans="1:5" x14ac:dyDescent="0.25">
      <c r="A139" t="s">
        <v>26</v>
      </c>
      <c r="B139" t="s">
        <v>17</v>
      </c>
      <c r="C139" t="s">
        <v>40</v>
      </c>
      <c r="D139" s="3">
        <v>6027</v>
      </c>
      <c r="E139" s="4">
        <v>144</v>
      </c>
    </row>
    <row r="140" spans="1:5" x14ac:dyDescent="0.25">
      <c r="A140" t="s">
        <v>26</v>
      </c>
      <c r="B140" t="s">
        <v>17</v>
      </c>
      <c r="C140" t="s">
        <v>22</v>
      </c>
      <c r="D140" s="3">
        <v>1568</v>
      </c>
      <c r="E140" s="4">
        <v>141</v>
      </c>
    </row>
    <row r="141" spans="1:5" x14ac:dyDescent="0.25">
      <c r="A141" t="s">
        <v>35</v>
      </c>
      <c r="B141" t="s">
        <v>20</v>
      </c>
      <c r="C141" t="s">
        <v>22</v>
      </c>
      <c r="D141" s="3">
        <v>2205</v>
      </c>
      <c r="E141" s="4">
        <v>141</v>
      </c>
    </row>
    <row r="142" spans="1:5" x14ac:dyDescent="0.25">
      <c r="A142" t="s">
        <v>23</v>
      </c>
      <c r="B142" t="s">
        <v>30</v>
      </c>
      <c r="C142" t="s">
        <v>33</v>
      </c>
      <c r="D142" s="3">
        <v>2205</v>
      </c>
      <c r="E142" s="4">
        <v>138</v>
      </c>
    </row>
    <row r="143" spans="1:5" x14ac:dyDescent="0.25">
      <c r="A143" t="s">
        <v>26</v>
      </c>
      <c r="B143" t="s">
        <v>6</v>
      </c>
      <c r="C143" t="s">
        <v>15</v>
      </c>
      <c r="D143" s="3">
        <v>11571</v>
      </c>
      <c r="E143" s="4">
        <v>138</v>
      </c>
    </row>
    <row r="144" spans="1:5" x14ac:dyDescent="0.25">
      <c r="A144" t="s">
        <v>5</v>
      </c>
      <c r="B144" t="s">
        <v>17</v>
      </c>
      <c r="C144" t="s">
        <v>32</v>
      </c>
      <c r="D144" s="3">
        <v>0</v>
      </c>
      <c r="E144" s="4">
        <v>135</v>
      </c>
    </row>
    <row r="145" spans="1:5" x14ac:dyDescent="0.25">
      <c r="A145" t="s">
        <v>16</v>
      </c>
      <c r="B145" t="s">
        <v>20</v>
      </c>
      <c r="C145" t="s">
        <v>19</v>
      </c>
      <c r="D145" s="3">
        <v>959</v>
      </c>
      <c r="E145" s="4">
        <v>135</v>
      </c>
    </row>
    <row r="146" spans="1:5" x14ac:dyDescent="0.25">
      <c r="A146" t="s">
        <v>16</v>
      </c>
      <c r="B146" t="s">
        <v>14</v>
      </c>
      <c r="C146" t="s">
        <v>32</v>
      </c>
      <c r="D146" s="3">
        <v>1400</v>
      </c>
      <c r="E146" s="4">
        <v>135</v>
      </c>
    </row>
    <row r="147" spans="1:5" x14ac:dyDescent="0.25">
      <c r="A147" t="s">
        <v>5</v>
      </c>
      <c r="B147" t="s">
        <v>30</v>
      </c>
      <c r="C147" t="s">
        <v>39</v>
      </c>
      <c r="D147" s="3">
        <v>2289</v>
      </c>
      <c r="E147" s="4">
        <v>135</v>
      </c>
    </row>
    <row r="148" spans="1:5" x14ac:dyDescent="0.25">
      <c r="A148" t="s">
        <v>13</v>
      </c>
      <c r="B148" t="s">
        <v>9</v>
      </c>
      <c r="C148" t="s">
        <v>39</v>
      </c>
      <c r="D148" s="3">
        <v>847</v>
      </c>
      <c r="E148" s="4">
        <v>129</v>
      </c>
    </row>
    <row r="149" spans="1:5" x14ac:dyDescent="0.25">
      <c r="A149" t="s">
        <v>8</v>
      </c>
      <c r="B149" t="s">
        <v>9</v>
      </c>
      <c r="C149" t="s">
        <v>19</v>
      </c>
      <c r="D149" s="3">
        <v>357</v>
      </c>
      <c r="E149" s="4">
        <v>126</v>
      </c>
    </row>
    <row r="150" spans="1:5" x14ac:dyDescent="0.25">
      <c r="A150" t="s">
        <v>5</v>
      </c>
      <c r="B150" t="s">
        <v>9</v>
      </c>
      <c r="C150" t="s">
        <v>32</v>
      </c>
      <c r="D150" s="3">
        <v>1617</v>
      </c>
      <c r="E150" s="4">
        <v>126</v>
      </c>
    </row>
    <row r="151" spans="1:5" x14ac:dyDescent="0.25">
      <c r="A151" t="s">
        <v>26</v>
      </c>
      <c r="B151" t="s">
        <v>17</v>
      </c>
      <c r="C151" t="s">
        <v>19</v>
      </c>
      <c r="D151" s="3">
        <v>4018</v>
      </c>
      <c r="E151" s="4">
        <v>126</v>
      </c>
    </row>
    <row r="152" spans="1:5" x14ac:dyDescent="0.25">
      <c r="A152" t="s">
        <v>13</v>
      </c>
      <c r="B152" t="s">
        <v>30</v>
      </c>
      <c r="C152" t="s">
        <v>34</v>
      </c>
      <c r="D152" s="3">
        <v>4935</v>
      </c>
      <c r="E152" s="4">
        <v>126</v>
      </c>
    </row>
    <row r="153" spans="1:5" x14ac:dyDescent="0.25">
      <c r="A153" t="s">
        <v>35</v>
      </c>
      <c r="B153" t="s">
        <v>20</v>
      </c>
      <c r="C153" t="s">
        <v>12</v>
      </c>
      <c r="D153" s="3">
        <v>6860</v>
      </c>
      <c r="E153" s="4">
        <v>126</v>
      </c>
    </row>
    <row r="154" spans="1:5" x14ac:dyDescent="0.25">
      <c r="A154" t="s">
        <v>35</v>
      </c>
      <c r="B154" t="s">
        <v>20</v>
      </c>
      <c r="C154" t="s">
        <v>31</v>
      </c>
      <c r="D154" s="3">
        <v>63</v>
      </c>
      <c r="E154" s="4">
        <v>123</v>
      </c>
    </row>
    <row r="155" spans="1:5" x14ac:dyDescent="0.25">
      <c r="A155" t="s">
        <v>16</v>
      </c>
      <c r="B155" t="s">
        <v>20</v>
      </c>
      <c r="C155" t="s">
        <v>31</v>
      </c>
      <c r="D155" s="3">
        <v>2317</v>
      </c>
      <c r="E155" s="4">
        <v>123</v>
      </c>
    </row>
    <row r="156" spans="1:5" x14ac:dyDescent="0.25">
      <c r="A156" t="s">
        <v>13</v>
      </c>
      <c r="B156" t="s">
        <v>6</v>
      </c>
      <c r="C156" t="s">
        <v>33</v>
      </c>
      <c r="D156" s="3">
        <v>3388</v>
      </c>
      <c r="E156" s="4">
        <v>123</v>
      </c>
    </row>
    <row r="157" spans="1:5" x14ac:dyDescent="0.25">
      <c r="A157" t="s">
        <v>16</v>
      </c>
      <c r="B157" t="s">
        <v>9</v>
      </c>
      <c r="C157" t="s">
        <v>7</v>
      </c>
      <c r="D157" s="3">
        <v>4781</v>
      </c>
      <c r="E157" s="4">
        <v>123</v>
      </c>
    </row>
    <row r="158" spans="1:5" x14ac:dyDescent="0.25">
      <c r="A158" t="s">
        <v>16</v>
      </c>
      <c r="B158" t="s">
        <v>30</v>
      </c>
      <c r="C158" t="s">
        <v>10</v>
      </c>
      <c r="D158" s="3">
        <v>6734</v>
      </c>
      <c r="E158" s="4">
        <v>123</v>
      </c>
    </row>
    <row r="159" spans="1:5" x14ac:dyDescent="0.25">
      <c r="A159" t="s">
        <v>11</v>
      </c>
      <c r="B159" t="s">
        <v>20</v>
      </c>
      <c r="C159" t="s">
        <v>29</v>
      </c>
      <c r="D159" s="3">
        <v>2646</v>
      </c>
      <c r="E159" s="4">
        <v>120</v>
      </c>
    </row>
    <row r="160" spans="1:5" x14ac:dyDescent="0.25">
      <c r="A160" t="s">
        <v>26</v>
      </c>
      <c r="B160" t="s">
        <v>30</v>
      </c>
      <c r="C160" t="s">
        <v>36</v>
      </c>
      <c r="D160" s="3">
        <v>7511</v>
      </c>
      <c r="E160" s="4">
        <v>120</v>
      </c>
    </row>
    <row r="161" spans="1:5" x14ac:dyDescent="0.25">
      <c r="A161" t="s">
        <v>16</v>
      </c>
      <c r="B161" t="s">
        <v>14</v>
      </c>
      <c r="C161" t="s">
        <v>12</v>
      </c>
      <c r="D161" s="3">
        <v>10073</v>
      </c>
      <c r="E161" s="4">
        <v>120</v>
      </c>
    </row>
    <row r="162" spans="1:5" x14ac:dyDescent="0.25">
      <c r="A162" t="s">
        <v>26</v>
      </c>
      <c r="B162" t="s">
        <v>17</v>
      </c>
      <c r="C162" t="s">
        <v>29</v>
      </c>
      <c r="D162" s="3">
        <v>2016</v>
      </c>
      <c r="E162" s="4">
        <v>117</v>
      </c>
    </row>
    <row r="163" spans="1:5" x14ac:dyDescent="0.25">
      <c r="A163" t="s">
        <v>23</v>
      </c>
      <c r="B163" t="s">
        <v>14</v>
      </c>
      <c r="C163" t="s">
        <v>21</v>
      </c>
      <c r="D163" s="3">
        <v>2149</v>
      </c>
      <c r="E163" s="4">
        <v>117</v>
      </c>
    </row>
    <row r="164" spans="1:5" x14ac:dyDescent="0.25">
      <c r="A164" t="s">
        <v>27</v>
      </c>
      <c r="B164" t="s">
        <v>30</v>
      </c>
      <c r="C164" t="s">
        <v>34</v>
      </c>
      <c r="D164" s="3">
        <v>2212</v>
      </c>
      <c r="E164" s="4">
        <v>117</v>
      </c>
    </row>
    <row r="165" spans="1:5" x14ac:dyDescent="0.25">
      <c r="A165" t="s">
        <v>5</v>
      </c>
      <c r="B165" t="s">
        <v>6</v>
      </c>
      <c r="C165" t="s">
        <v>7</v>
      </c>
      <c r="D165" s="3">
        <v>1624</v>
      </c>
      <c r="E165" s="4">
        <v>114</v>
      </c>
    </row>
    <row r="166" spans="1:5" x14ac:dyDescent="0.25">
      <c r="A166" t="s">
        <v>11</v>
      </c>
      <c r="B166" t="s">
        <v>14</v>
      </c>
      <c r="C166" t="s">
        <v>18</v>
      </c>
      <c r="D166" s="3">
        <v>2142</v>
      </c>
      <c r="E166" s="4">
        <v>114</v>
      </c>
    </row>
    <row r="167" spans="1:5" x14ac:dyDescent="0.25">
      <c r="A167" t="s">
        <v>23</v>
      </c>
      <c r="B167" t="s">
        <v>9</v>
      </c>
      <c r="C167" t="s">
        <v>38</v>
      </c>
      <c r="D167" s="3">
        <v>2793</v>
      </c>
      <c r="E167" s="4">
        <v>114</v>
      </c>
    </row>
    <row r="168" spans="1:5" x14ac:dyDescent="0.25">
      <c r="A168" t="s">
        <v>23</v>
      </c>
      <c r="B168" t="s">
        <v>6</v>
      </c>
      <c r="C168" t="s">
        <v>28</v>
      </c>
      <c r="D168" s="3">
        <v>4487</v>
      </c>
      <c r="E168" s="4">
        <v>111</v>
      </c>
    </row>
    <row r="169" spans="1:5" x14ac:dyDescent="0.25">
      <c r="A169" t="s">
        <v>25</v>
      </c>
      <c r="B169" t="s">
        <v>14</v>
      </c>
      <c r="C169" t="s">
        <v>7</v>
      </c>
      <c r="D169" s="3">
        <v>1526</v>
      </c>
      <c r="E169" s="4">
        <v>105</v>
      </c>
    </row>
    <row r="170" spans="1:5" x14ac:dyDescent="0.25">
      <c r="A170" t="s">
        <v>16</v>
      </c>
      <c r="B170" t="s">
        <v>6</v>
      </c>
      <c r="C170" t="s">
        <v>15</v>
      </c>
      <c r="D170" s="3">
        <v>1505</v>
      </c>
      <c r="E170" s="4">
        <v>102</v>
      </c>
    </row>
    <row r="171" spans="1:5" x14ac:dyDescent="0.25">
      <c r="A171" t="s">
        <v>27</v>
      </c>
      <c r="B171" t="s">
        <v>17</v>
      </c>
      <c r="C171" t="s">
        <v>40</v>
      </c>
      <c r="D171" s="3">
        <v>1652</v>
      </c>
      <c r="E171" s="4">
        <v>102</v>
      </c>
    </row>
    <row r="172" spans="1:5" x14ac:dyDescent="0.25">
      <c r="A172" t="s">
        <v>25</v>
      </c>
      <c r="B172" t="s">
        <v>30</v>
      </c>
      <c r="C172" t="s">
        <v>32</v>
      </c>
      <c r="D172" s="3">
        <v>2891</v>
      </c>
      <c r="E172" s="4">
        <v>102</v>
      </c>
    </row>
    <row r="173" spans="1:5" x14ac:dyDescent="0.25">
      <c r="A173" t="s">
        <v>11</v>
      </c>
      <c r="B173" t="s">
        <v>20</v>
      </c>
      <c r="C173" t="s">
        <v>18</v>
      </c>
      <c r="D173" s="3">
        <v>3850</v>
      </c>
      <c r="E173" s="4">
        <v>102</v>
      </c>
    </row>
    <row r="174" spans="1:5" x14ac:dyDescent="0.25">
      <c r="A174" t="s">
        <v>5</v>
      </c>
      <c r="B174" t="s">
        <v>20</v>
      </c>
      <c r="C174" t="s">
        <v>12</v>
      </c>
      <c r="D174" s="3">
        <v>6125</v>
      </c>
      <c r="E174" s="4">
        <v>102</v>
      </c>
    </row>
    <row r="175" spans="1:5" x14ac:dyDescent="0.25">
      <c r="A175" t="s">
        <v>13</v>
      </c>
      <c r="B175" t="s">
        <v>6</v>
      </c>
      <c r="C175" t="s">
        <v>38</v>
      </c>
      <c r="D175" s="3">
        <v>6398</v>
      </c>
      <c r="E175" s="4">
        <v>102</v>
      </c>
    </row>
    <row r="176" spans="1:5" x14ac:dyDescent="0.25">
      <c r="A176" t="s">
        <v>13</v>
      </c>
      <c r="B176" t="s">
        <v>9</v>
      </c>
      <c r="C176" t="s">
        <v>36</v>
      </c>
      <c r="D176" s="3">
        <v>609</v>
      </c>
      <c r="E176" s="4">
        <v>99</v>
      </c>
    </row>
    <row r="177" spans="1:5" x14ac:dyDescent="0.25">
      <c r="A177" t="s">
        <v>11</v>
      </c>
      <c r="B177" t="s">
        <v>20</v>
      </c>
      <c r="C177" t="s">
        <v>42</v>
      </c>
      <c r="D177" s="3">
        <v>2436</v>
      </c>
      <c r="E177" s="4">
        <v>99</v>
      </c>
    </row>
    <row r="178" spans="1:5" x14ac:dyDescent="0.25">
      <c r="A178" t="s">
        <v>23</v>
      </c>
      <c r="B178" t="s">
        <v>30</v>
      </c>
      <c r="C178" t="s">
        <v>18</v>
      </c>
      <c r="D178" s="3">
        <v>1568</v>
      </c>
      <c r="E178" s="4">
        <v>96</v>
      </c>
    </row>
    <row r="179" spans="1:5" x14ac:dyDescent="0.25">
      <c r="A179" t="s">
        <v>35</v>
      </c>
      <c r="B179" t="s">
        <v>9</v>
      </c>
      <c r="C179" t="s">
        <v>24</v>
      </c>
      <c r="D179" s="3">
        <v>3472</v>
      </c>
      <c r="E179" s="4">
        <v>96</v>
      </c>
    </row>
    <row r="180" spans="1:5" x14ac:dyDescent="0.25">
      <c r="A180" t="s">
        <v>11</v>
      </c>
      <c r="B180" t="s">
        <v>6</v>
      </c>
      <c r="C180" t="s">
        <v>33</v>
      </c>
      <c r="D180" s="3">
        <v>7273</v>
      </c>
      <c r="E180" s="4">
        <v>96</v>
      </c>
    </row>
    <row r="181" spans="1:5" x14ac:dyDescent="0.25">
      <c r="A181" t="s">
        <v>35</v>
      </c>
      <c r="B181" t="s">
        <v>30</v>
      </c>
      <c r="C181" t="s">
        <v>18</v>
      </c>
      <c r="D181" s="3">
        <v>1428</v>
      </c>
      <c r="E181" s="4">
        <v>93</v>
      </c>
    </row>
    <row r="182" spans="1:5" x14ac:dyDescent="0.25">
      <c r="A182" t="s">
        <v>25</v>
      </c>
      <c r="B182" t="s">
        <v>30</v>
      </c>
      <c r="C182" t="s">
        <v>19</v>
      </c>
      <c r="D182" s="3">
        <v>1652</v>
      </c>
      <c r="E182" s="4">
        <v>93</v>
      </c>
    </row>
    <row r="183" spans="1:5" x14ac:dyDescent="0.25">
      <c r="A183" t="s">
        <v>11</v>
      </c>
      <c r="B183" t="s">
        <v>6</v>
      </c>
      <c r="C183" t="s">
        <v>34</v>
      </c>
      <c r="D183" s="3">
        <v>2737</v>
      </c>
      <c r="E183" s="4">
        <v>93</v>
      </c>
    </row>
    <row r="184" spans="1:5" x14ac:dyDescent="0.25">
      <c r="A184" t="s">
        <v>27</v>
      </c>
      <c r="B184" t="s">
        <v>30</v>
      </c>
      <c r="C184" t="s">
        <v>28</v>
      </c>
      <c r="D184" s="3">
        <v>2919</v>
      </c>
      <c r="E184" s="4">
        <v>93</v>
      </c>
    </row>
    <row r="185" spans="1:5" x14ac:dyDescent="0.25">
      <c r="A185" t="s">
        <v>5</v>
      </c>
      <c r="B185" t="s">
        <v>6</v>
      </c>
      <c r="C185" t="s">
        <v>39</v>
      </c>
      <c r="D185" s="3">
        <v>6132</v>
      </c>
      <c r="E185" s="4">
        <v>93</v>
      </c>
    </row>
    <row r="186" spans="1:5" x14ac:dyDescent="0.25">
      <c r="A186" t="s">
        <v>5</v>
      </c>
      <c r="B186" t="s">
        <v>20</v>
      </c>
      <c r="C186" t="s">
        <v>18</v>
      </c>
      <c r="D186" s="3">
        <v>2541</v>
      </c>
      <c r="E186" s="4">
        <v>90</v>
      </c>
    </row>
    <row r="187" spans="1:5" x14ac:dyDescent="0.25">
      <c r="A187" t="s">
        <v>11</v>
      </c>
      <c r="B187" t="s">
        <v>30</v>
      </c>
      <c r="C187" t="s">
        <v>34</v>
      </c>
      <c r="D187" s="3">
        <v>8155</v>
      </c>
      <c r="E187" s="4">
        <v>90</v>
      </c>
    </row>
    <row r="188" spans="1:5" x14ac:dyDescent="0.25">
      <c r="A188" t="s">
        <v>5</v>
      </c>
      <c r="B188" t="s">
        <v>14</v>
      </c>
      <c r="C188" t="s">
        <v>19</v>
      </c>
      <c r="D188" s="3">
        <v>9772</v>
      </c>
      <c r="E188" s="4">
        <v>90</v>
      </c>
    </row>
    <row r="189" spans="1:5" x14ac:dyDescent="0.25">
      <c r="A189" t="s">
        <v>23</v>
      </c>
      <c r="B189" t="s">
        <v>14</v>
      </c>
      <c r="C189" t="s">
        <v>10</v>
      </c>
      <c r="D189" s="3">
        <v>280</v>
      </c>
      <c r="E189" s="4">
        <v>87</v>
      </c>
    </row>
    <row r="190" spans="1:5" x14ac:dyDescent="0.25">
      <c r="A190" t="s">
        <v>8</v>
      </c>
      <c r="B190" t="s">
        <v>6</v>
      </c>
      <c r="C190" t="s">
        <v>41</v>
      </c>
      <c r="D190" s="3">
        <v>434</v>
      </c>
      <c r="E190" s="4">
        <v>87</v>
      </c>
    </row>
    <row r="191" spans="1:5" x14ac:dyDescent="0.25">
      <c r="A191" t="s">
        <v>5</v>
      </c>
      <c r="B191" t="s">
        <v>20</v>
      </c>
      <c r="C191" t="s">
        <v>42</v>
      </c>
      <c r="D191" s="3">
        <v>609</v>
      </c>
      <c r="E191" s="4">
        <v>87</v>
      </c>
    </row>
    <row r="192" spans="1:5" x14ac:dyDescent="0.25">
      <c r="A192" t="s">
        <v>35</v>
      </c>
      <c r="B192" t="s">
        <v>30</v>
      </c>
      <c r="C192" t="s">
        <v>28</v>
      </c>
      <c r="D192" s="3">
        <v>700</v>
      </c>
      <c r="E192" s="4">
        <v>87</v>
      </c>
    </row>
    <row r="193" spans="1:5" x14ac:dyDescent="0.25">
      <c r="A193" t="s">
        <v>16</v>
      </c>
      <c r="B193" t="s">
        <v>6</v>
      </c>
      <c r="C193" t="s">
        <v>21</v>
      </c>
      <c r="D193" s="3">
        <v>7693</v>
      </c>
      <c r="E193" s="4">
        <v>87</v>
      </c>
    </row>
    <row r="194" spans="1:5" x14ac:dyDescent="0.25">
      <c r="A194" t="s">
        <v>11</v>
      </c>
      <c r="B194" t="s">
        <v>20</v>
      </c>
      <c r="C194" t="s">
        <v>19</v>
      </c>
      <c r="D194" s="3">
        <v>9506</v>
      </c>
      <c r="E194" s="4">
        <v>87</v>
      </c>
    </row>
    <row r="195" spans="1:5" x14ac:dyDescent="0.25">
      <c r="A195" t="s">
        <v>8</v>
      </c>
      <c r="B195" t="s">
        <v>20</v>
      </c>
      <c r="C195" t="s">
        <v>22</v>
      </c>
      <c r="D195" s="3">
        <v>168</v>
      </c>
      <c r="E195" s="4">
        <v>84</v>
      </c>
    </row>
    <row r="196" spans="1:5" x14ac:dyDescent="0.25">
      <c r="A196" t="s">
        <v>25</v>
      </c>
      <c r="B196" t="s">
        <v>9</v>
      </c>
      <c r="C196" t="s">
        <v>22</v>
      </c>
      <c r="D196" s="3">
        <v>490</v>
      </c>
      <c r="E196" s="4">
        <v>84</v>
      </c>
    </row>
    <row r="197" spans="1:5" x14ac:dyDescent="0.25">
      <c r="A197" t="s">
        <v>13</v>
      </c>
      <c r="B197" t="s">
        <v>14</v>
      </c>
      <c r="C197" t="s">
        <v>10</v>
      </c>
      <c r="D197" s="3">
        <v>10304</v>
      </c>
      <c r="E197" s="4">
        <v>84</v>
      </c>
    </row>
    <row r="198" spans="1:5" x14ac:dyDescent="0.25">
      <c r="A198" t="s">
        <v>16</v>
      </c>
      <c r="B198" t="s">
        <v>6</v>
      </c>
      <c r="C198" t="s">
        <v>7</v>
      </c>
      <c r="D198" s="3">
        <v>560</v>
      </c>
      <c r="E198" s="4">
        <v>81</v>
      </c>
    </row>
    <row r="199" spans="1:5" x14ac:dyDescent="0.25">
      <c r="A199" t="s">
        <v>8</v>
      </c>
      <c r="B199" t="s">
        <v>9</v>
      </c>
      <c r="C199" t="s">
        <v>7</v>
      </c>
      <c r="D199" s="3">
        <v>3598</v>
      </c>
      <c r="E199" s="4">
        <v>81</v>
      </c>
    </row>
    <row r="200" spans="1:5" x14ac:dyDescent="0.25">
      <c r="A200" t="s">
        <v>25</v>
      </c>
      <c r="B200" t="s">
        <v>17</v>
      </c>
      <c r="C200" t="s">
        <v>22</v>
      </c>
      <c r="D200" s="3">
        <v>6909</v>
      </c>
      <c r="E200" s="4">
        <v>81</v>
      </c>
    </row>
    <row r="201" spans="1:5" x14ac:dyDescent="0.25">
      <c r="A201" t="s">
        <v>26</v>
      </c>
      <c r="B201" t="s">
        <v>17</v>
      </c>
      <c r="C201" t="s">
        <v>39</v>
      </c>
      <c r="D201" s="3">
        <v>7812</v>
      </c>
      <c r="E201" s="4">
        <v>81</v>
      </c>
    </row>
    <row r="202" spans="1:5" x14ac:dyDescent="0.25">
      <c r="A202" t="s">
        <v>27</v>
      </c>
      <c r="B202" t="s">
        <v>9</v>
      </c>
      <c r="C202" t="s">
        <v>34</v>
      </c>
      <c r="D202" s="3">
        <v>2023</v>
      </c>
      <c r="E202" s="4">
        <v>78</v>
      </c>
    </row>
    <row r="203" spans="1:5" x14ac:dyDescent="0.25">
      <c r="A203" t="s">
        <v>8</v>
      </c>
      <c r="B203" t="s">
        <v>20</v>
      </c>
      <c r="C203" t="s">
        <v>41</v>
      </c>
      <c r="D203" s="3">
        <v>6433</v>
      </c>
      <c r="E203" s="4">
        <v>78</v>
      </c>
    </row>
    <row r="204" spans="1:5" x14ac:dyDescent="0.25">
      <c r="A204" t="s">
        <v>16</v>
      </c>
      <c r="B204" t="s">
        <v>20</v>
      </c>
      <c r="C204" t="s">
        <v>18</v>
      </c>
      <c r="D204" s="3">
        <v>469</v>
      </c>
      <c r="E204" s="4">
        <v>75</v>
      </c>
    </row>
    <row r="205" spans="1:5" x14ac:dyDescent="0.25">
      <c r="A205" t="s">
        <v>25</v>
      </c>
      <c r="B205" t="s">
        <v>6</v>
      </c>
      <c r="C205" t="s">
        <v>22</v>
      </c>
      <c r="D205" s="3">
        <v>518</v>
      </c>
      <c r="E205" s="4">
        <v>75</v>
      </c>
    </row>
    <row r="206" spans="1:5" x14ac:dyDescent="0.25">
      <c r="A206" t="s">
        <v>35</v>
      </c>
      <c r="B206" t="s">
        <v>14</v>
      </c>
      <c r="C206" t="s">
        <v>31</v>
      </c>
      <c r="D206" s="3">
        <v>945</v>
      </c>
      <c r="E206" s="4">
        <v>75</v>
      </c>
    </row>
    <row r="207" spans="1:5" x14ac:dyDescent="0.25">
      <c r="A207" t="s">
        <v>23</v>
      </c>
      <c r="B207" t="s">
        <v>20</v>
      </c>
      <c r="C207" t="s">
        <v>24</v>
      </c>
      <c r="D207" s="3">
        <v>1281</v>
      </c>
      <c r="E207" s="4">
        <v>75</v>
      </c>
    </row>
    <row r="208" spans="1:5" x14ac:dyDescent="0.25">
      <c r="A208" t="s">
        <v>16</v>
      </c>
      <c r="B208" t="s">
        <v>30</v>
      </c>
      <c r="C208" t="s">
        <v>29</v>
      </c>
      <c r="D208" s="3">
        <v>2219</v>
      </c>
      <c r="E208" s="4">
        <v>75</v>
      </c>
    </row>
    <row r="209" spans="1:5" x14ac:dyDescent="0.25">
      <c r="A209" t="s">
        <v>5</v>
      </c>
      <c r="B209" t="s">
        <v>30</v>
      </c>
      <c r="C209" t="s">
        <v>34</v>
      </c>
      <c r="D209" s="3">
        <v>2779</v>
      </c>
      <c r="E209" s="4">
        <v>75</v>
      </c>
    </row>
    <row r="210" spans="1:5" x14ac:dyDescent="0.25">
      <c r="A210" t="s">
        <v>23</v>
      </c>
      <c r="B210" t="s">
        <v>30</v>
      </c>
      <c r="C210" t="s">
        <v>10</v>
      </c>
      <c r="D210" s="3">
        <v>3262</v>
      </c>
      <c r="E210" s="4">
        <v>75</v>
      </c>
    </row>
    <row r="211" spans="1:5" x14ac:dyDescent="0.25">
      <c r="A211" t="s">
        <v>16</v>
      </c>
      <c r="B211" t="s">
        <v>30</v>
      </c>
      <c r="C211" t="s">
        <v>32</v>
      </c>
      <c r="D211" s="3">
        <v>3339</v>
      </c>
      <c r="E211" s="4">
        <v>75</v>
      </c>
    </row>
    <row r="212" spans="1:5" x14ac:dyDescent="0.25">
      <c r="A212" t="s">
        <v>26</v>
      </c>
      <c r="B212" t="s">
        <v>14</v>
      </c>
      <c r="C212" t="s">
        <v>32</v>
      </c>
      <c r="D212" s="3">
        <v>8211</v>
      </c>
      <c r="E212" s="4">
        <v>75</v>
      </c>
    </row>
    <row r="213" spans="1:5" x14ac:dyDescent="0.25">
      <c r="A213" t="s">
        <v>35</v>
      </c>
      <c r="B213" t="s">
        <v>14</v>
      </c>
      <c r="C213" t="s">
        <v>39</v>
      </c>
      <c r="D213" s="3">
        <v>1407</v>
      </c>
      <c r="E213" s="4">
        <v>72</v>
      </c>
    </row>
    <row r="214" spans="1:5" x14ac:dyDescent="0.25">
      <c r="A214" t="s">
        <v>11</v>
      </c>
      <c r="B214" t="s">
        <v>17</v>
      </c>
      <c r="C214" t="s">
        <v>18</v>
      </c>
      <c r="D214" s="3">
        <v>3192</v>
      </c>
      <c r="E214" s="4">
        <v>72</v>
      </c>
    </row>
    <row r="215" spans="1:5" x14ac:dyDescent="0.25">
      <c r="A215" t="s">
        <v>13</v>
      </c>
      <c r="B215" t="s">
        <v>17</v>
      </c>
      <c r="C215" t="s">
        <v>24</v>
      </c>
      <c r="D215" s="3">
        <v>3976</v>
      </c>
      <c r="E215" s="4">
        <v>72</v>
      </c>
    </row>
    <row r="216" spans="1:5" x14ac:dyDescent="0.25">
      <c r="A216" t="s">
        <v>5</v>
      </c>
      <c r="B216" t="s">
        <v>6</v>
      </c>
      <c r="C216" t="s">
        <v>32</v>
      </c>
      <c r="D216" s="3">
        <v>9002</v>
      </c>
      <c r="E216" s="4">
        <v>72</v>
      </c>
    </row>
    <row r="217" spans="1:5" x14ac:dyDescent="0.25">
      <c r="A217" t="s">
        <v>13</v>
      </c>
      <c r="B217" t="s">
        <v>9</v>
      </c>
      <c r="C217" t="s">
        <v>31</v>
      </c>
      <c r="D217" s="3">
        <v>4760</v>
      </c>
      <c r="E217" s="4">
        <v>69</v>
      </c>
    </row>
    <row r="218" spans="1:5" x14ac:dyDescent="0.25">
      <c r="A218" t="s">
        <v>27</v>
      </c>
      <c r="B218" t="s">
        <v>9</v>
      </c>
      <c r="C218" t="s">
        <v>32</v>
      </c>
      <c r="D218" s="3">
        <v>2114</v>
      </c>
      <c r="E218" s="4">
        <v>66</v>
      </c>
    </row>
    <row r="219" spans="1:5" x14ac:dyDescent="0.25">
      <c r="A219" t="s">
        <v>16</v>
      </c>
      <c r="B219" t="s">
        <v>14</v>
      </c>
      <c r="C219" t="s">
        <v>41</v>
      </c>
      <c r="D219" s="3">
        <v>497</v>
      </c>
      <c r="E219" s="4">
        <v>63</v>
      </c>
    </row>
    <row r="220" spans="1:5" x14ac:dyDescent="0.25">
      <c r="A220" t="s">
        <v>16</v>
      </c>
      <c r="B220" t="s">
        <v>17</v>
      </c>
      <c r="C220" t="s">
        <v>7</v>
      </c>
      <c r="D220" s="3">
        <v>1638</v>
      </c>
      <c r="E220" s="4">
        <v>63</v>
      </c>
    </row>
    <row r="221" spans="1:5" x14ac:dyDescent="0.25">
      <c r="A221" t="s">
        <v>8</v>
      </c>
      <c r="B221" t="s">
        <v>20</v>
      </c>
      <c r="C221" t="s">
        <v>39</v>
      </c>
      <c r="D221" s="3">
        <v>2268</v>
      </c>
      <c r="E221" s="4">
        <v>63</v>
      </c>
    </row>
    <row r="222" spans="1:5" x14ac:dyDescent="0.25">
      <c r="A222" t="s">
        <v>23</v>
      </c>
      <c r="B222" t="s">
        <v>9</v>
      </c>
      <c r="C222" t="s">
        <v>24</v>
      </c>
      <c r="D222" s="3">
        <v>4606</v>
      </c>
      <c r="E222" s="4">
        <v>63</v>
      </c>
    </row>
    <row r="223" spans="1:5" x14ac:dyDescent="0.25">
      <c r="A223" t="s">
        <v>25</v>
      </c>
      <c r="B223" t="s">
        <v>14</v>
      </c>
      <c r="C223" t="s">
        <v>31</v>
      </c>
      <c r="D223" s="3">
        <v>6146</v>
      </c>
      <c r="E223" s="4">
        <v>63</v>
      </c>
    </row>
    <row r="224" spans="1:5" x14ac:dyDescent="0.25">
      <c r="A224" t="s">
        <v>11</v>
      </c>
      <c r="B224" t="s">
        <v>20</v>
      </c>
      <c r="C224" t="s">
        <v>38</v>
      </c>
      <c r="D224" s="3">
        <v>4137</v>
      </c>
      <c r="E224" s="4">
        <v>60</v>
      </c>
    </row>
    <row r="225" spans="1:5" x14ac:dyDescent="0.25">
      <c r="A225" t="s">
        <v>11</v>
      </c>
      <c r="B225" t="s">
        <v>14</v>
      </c>
      <c r="C225" t="s">
        <v>7</v>
      </c>
      <c r="D225" s="3">
        <v>9051</v>
      </c>
      <c r="E225" s="4">
        <v>57</v>
      </c>
    </row>
    <row r="226" spans="1:5" x14ac:dyDescent="0.25">
      <c r="A226" t="s">
        <v>26</v>
      </c>
      <c r="B226" t="s">
        <v>30</v>
      </c>
      <c r="C226" t="s">
        <v>31</v>
      </c>
      <c r="D226" s="3">
        <v>252</v>
      </c>
      <c r="E226" s="4">
        <v>54</v>
      </c>
    </row>
    <row r="227" spans="1:5" x14ac:dyDescent="0.25">
      <c r="A227" t="s">
        <v>26</v>
      </c>
      <c r="B227" t="s">
        <v>6</v>
      </c>
      <c r="C227" t="s">
        <v>24</v>
      </c>
      <c r="D227" s="3">
        <v>1057</v>
      </c>
      <c r="E227" s="4">
        <v>54</v>
      </c>
    </row>
    <row r="228" spans="1:5" x14ac:dyDescent="0.25">
      <c r="A228" t="s">
        <v>16</v>
      </c>
      <c r="B228" t="s">
        <v>20</v>
      </c>
      <c r="C228" t="s">
        <v>21</v>
      </c>
      <c r="D228" s="3">
        <v>2681</v>
      </c>
      <c r="E228" s="4">
        <v>54</v>
      </c>
    </row>
    <row r="229" spans="1:5" x14ac:dyDescent="0.25">
      <c r="A229" t="s">
        <v>27</v>
      </c>
      <c r="B229" t="s">
        <v>30</v>
      </c>
      <c r="C229" t="s">
        <v>42</v>
      </c>
      <c r="D229" s="3">
        <v>3108</v>
      </c>
      <c r="E229" s="4">
        <v>54</v>
      </c>
    </row>
    <row r="230" spans="1:5" x14ac:dyDescent="0.25">
      <c r="A230" t="s">
        <v>23</v>
      </c>
      <c r="B230" t="s">
        <v>6</v>
      </c>
      <c r="C230" t="s">
        <v>7</v>
      </c>
      <c r="D230" s="3">
        <v>6454</v>
      </c>
      <c r="E230" s="4">
        <v>54</v>
      </c>
    </row>
    <row r="231" spans="1:5" x14ac:dyDescent="0.25">
      <c r="A231" t="s">
        <v>25</v>
      </c>
      <c r="B231" t="s">
        <v>20</v>
      </c>
      <c r="C231" t="s">
        <v>31</v>
      </c>
      <c r="D231" s="3">
        <v>7189</v>
      </c>
      <c r="E231" s="4">
        <v>54</v>
      </c>
    </row>
    <row r="232" spans="1:5" x14ac:dyDescent="0.25">
      <c r="A232" t="s">
        <v>26</v>
      </c>
      <c r="B232" t="s">
        <v>20</v>
      </c>
      <c r="C232" t="s">
        <v>31</v>
      </c>
      <c r="D232" s="3">
        <v>56</v>
      </c>
      <c r="E232" s="4">
        <v>51</v>
      </c>
    </row>
    <row r="233" spans="1:5" x14ac:dyDescent="0.25">
      <c r="A233" t="s">
        <v>5</v>
      </c>
      <c r="B233" t="s">
        <v>20</v>
      </c>
      <c r="C233" t="s">
        <v>38</v>
      </c>
      <c r="D233" s="3">
        <v>623</v>
      </c>
      <c r="E233" s="4">
        <v>51</v>
      </c>
    </row>
    <row r="234" spans="1:5" x14ac:dyDescent="0.25">
      <c r="A234" t="s">
        <v>27</v>
      </c>
      <c r="B234" t="s">
        <v>17</v>
      </c>
      <c r="C234" t="s">
        <v>32</v>
      </c>
      <c r="D234" s="3">
        <v>3640</v>
      </c>
      <c r="E234" s="4">
        <v>51</v>
      </c>
    </row>
    <row r="235" spans="1:5" x14ac:dyDescent="0.25">
      <c r="A235" t="s">
        <v>25</v>
      </c>
      <c r="B235" t="s">
        <v>17</v>
      </c>
      <c r="C235" t="s">
        <v>42</v>
      </c>
      <c r="D235" s="3">
        <v>5236</v>
      </c>
      <c r="E235" s="4">
        <v>51</v>
      </c>
    </row>
    <row r="236" spans="1:5" x14ac:dyDescent="0.25">
      <c r="A236" t="s">
        <v>25</v>
      </c>
      <c r="B236" t="s">
        <v>6</v>
      </c>
      <c r="C236" t="s">
        <v>21</v>
      </c>
      <c r="D236" s="3">
        <v>182</v>
      </c>
      <c r="E236" s="4">
        <v>48</v>
      </c>
    </row>
    <row r="237" spans="1:5" x14ac:dyDescent="0.25">
      <c r="A237" t="s">
        <v>26</v>
      </c>
      <c r="B237" t="s">
        <v>14</v>
      </c>
      <c r="C237" t="s">
        <v>28</v>
      </c>
      <c r="D237" s="3">
        <v>189</v>
      </c>
      <c r="E237" s="4">
        <v>48</v>
      </c>
    </row>
    <row r="238" spans="1:5" x14ac:dyDescent="0.25">
      <c r="A238" t="s">
        <v>16</v>
      </c>
      <c r="B238" t="s">
        <v>30</v>
      </c>
      <c r="C238" t="s">
        <v>12</v>
      </c>
      <c r="D238" s="3">
        <v>525</v>
      </c>
      <c r="E238" s="4">
        <v>48</v>
      </c>
    </row>
    <row r="239" spans="1:5" x14ac:dyDescent="0.25">
      <c r="A239" t="s">
        <v>5</v>
      </c>
      <c r="B239" t="s">
        <v>9</v>
      </c>
      <c r="C239" t="s">
        <v>38</v>
      </c>
      <c r="D239" s="3">
        <v>1638</v>
      </c>
      <c r="E239" s="4">
        <v>48</v>
      </c>
    </row>
    <row r="240" spans="1:5" x14ac:dyDescent="0.25">
      <c r="A240" t="s">
        <v>23</v>
      </c>
      <c r="B240" t="s">
        <v>30</v>
      </c>
      <c r="C240" t="s">
        <v>19</v>
      </c>
      <c r="D240" s="3">
        <v>2226</v>
      </c>
      <c r="E240" s="4">
        <v>48</v>
      </c>
    </row>
    <row r="241" spans="1:5" x14ac:dyDescent="0.25">
      <c r="A241" t="s">
        <v>23</v>
      </c>
      <c r="B241" t="s">
        <v>6</v>
      </c>
      <c r="C241" t="s">
        <v>19</v>
      </c>
      <c r="D241" s="3">
        <v>6391</v>
      </c>
      <c r="E241" s="4">
        <v>48</v>
      </c>
    </row>
    <row r="242" spans="1:5" x14ac:dyDescent="0.25">
      <c r="A242" t="s">
        <v>5</v>
      </c>
      <c r="B242" t="s">
        <v>30</v>
      </c>
      <c r="C242" t="s">
        <v>42</v>
      </c>
      <c r="D242" s="3">
        <v>6748</v>
      </c>
      <c r="E242" s="4">
        <v>48</v>
      </c>
    </row>
    <row r="243" spans="1:5" x14ac:dyDescent="0.25">
      <c r="A243" t="s">
        <v>5</v>
      </c>
      <c r="B243" t="s">
        <v>20</v>
      </c>
      <c r="C243" t="s">
        <v>32</v>
      </c>
      <c r="D243" s="3">
        <v>2541</v>
      </c>
      <c r="E243" s="4">
        <v>45</v>
      </c>
    </row>
    <row r="244" spans="1:5" x14ac:dyDescent="0.25">
      <c r="A244" t="s">
        <v>11</v>
      </c>
      <c r="B244" t="s">
        <v>6</v>
      </c>
      <c r="C244" t="s">
        <v>40</v>
      </c>
      <c r="D244" s="3">
        <v>2919</v>
      </c>
      <c r="E244" s="4">
        <v>45</v>
      </c>
    </row>
    <row r="245" spans="1:5" x14ac:dyDescent="0.25">
      <c r="A245" t="s">
        <v>8</v>
      </c>
      <c r="B245" t="s">
        <v>6</v>
      </c>
      <c r="C245" t="s">
        <v>42</v>
      </c>
      <c r="D245" s="3">
        <v>6279</v>
      </c>
      <c r="E245" s="4">
        <v>45</v>
      </c>
    </row>
    <row r="246" spans="1:5" x14ac:dyDescent="0.25">
      <c r="A246" t="s">
        <v>25</v>
      </c>
      <c r="B246" t="s">
        <v>20</v>
      </c>
      <c r="C246" t="s">
        <v>18</v>
      </c>
      <c r="D246" s="3">
        <v>7483</v>
      </c>
      <c r="E246" s="4">
        <v>45</v>
      </c>
    </row>
    <row r="247" spans="1:5" x14ac:dyDescent="0.25">
      <c r="A247" t="s">
        <v>26</v>
      </c>
      <c r="B247" t="s">
        <v>6</v>
      </c>
      <c r="C247" t="s">
        <v>37</v>
      </c>
      <c r="D247" s="3">
        <v>2863</v>
      </c>
      <c r="E247" s="4">
        <v>42</v>
      </c>
    </row>
    <row r="248" spans="1:5" x14ac:dyDescent="0.25">
      <c r="A248" t="s">
        <v>5</v>
      </c>
      <c r="B248" t="s">
        <v>17</v>
      </c>
      <c r="C248" t="s">
        <v>37</v>
      </c>
      <c r="D248" s="3">
        <v>5775</v>
      </c>
      <c r="E248" s="4">
        <v>42</v>
      </c>
    </row>
    <row r="249" spans="1:5" x14ac:dyDescent="0.25">
      <c r="A249" t="s">
        <v>27</v>
      </c>
      <c r="B249" t="s">
        <v>30</v>
      </c>
      <c r="C249" t="s">
        <v>18</v>
      </c>
      <c r="D249" s="3">
        <v>6300</v>
      </c>
      <c r="E249" s="4">
        <v>42</v>
      </c>
    </row>
    <row r="250" spans="1:5" x14ac:dyDescent="0.25">
      <c r="A250" t="s">
        <v>23</v>
      </c>
      <c r="B250" t="s">
        <v>14</v>
      </c>
      <c r="C250" t="s">
        <v>22</v>
      </c>
      <c r="D250" s="3">
        <v>8435</v>
      </c>
      <c r="E250" s="4">
        <v>42</v>
      </c>
    </row>
    <row r="251" spans="1:5" x14ac:dyDescent="0.25">
      <c r="A251" t="s">
        <v>13</v>
      </c>
      <c r="B251" t="s">
        <v>30</v>
      </c>
      <c r="C251" t="s">
        <v>28</v>
      </c>
      <c r="D251" s="3">
        <v>1463</v>
      </c>
      <c r="E251" s="4">
        <v>39</v>
      </c>
    </row>
    <row r="252" spans="1:5" x14ac:dyDescent="0.25">
      <c r="A252" t="s">
        <v>5</v>
      </c>
      <c r="B252" t="s">
        <v>20</v>
      </c>
      <c r="C252" t="s">
        <v>21</v>
      </c>
      <c r="D252" s="3">
        <v>1988</v>
      </c>
      <c r="E252" s="4">
        <v>39</v>
      </c>
    </row>
    <row r="253" spans="1:5" x14ac:dyDescent="0.25">
      <c r="A253" t="s">
        <v>27</v>
      </c>
      <c r="B253" t="s">
        <v>14</v>
      </c>
      <c r="C253" t="s">
        <v>18</v>
      </c>
      <c r="D253" s="3">
        <v>3339</v>
      </c>
      <c r="E253" s="4">
        <v>39</v>
      </c>
    </row>
    <row r="254" spans="1:5" x14ac:dyDescent="0.25">
      <c r="A254" t="s">
        <v>23</v>
      </c>
      <c r="B254" t="s">
        <v>30</v>
      </c>
      <c r="C254" t="s">
        <v>28</v>
      </c>
      <c r="D254" s="3">
        <v>7777</v>
      </c>
      <c r="E254" s="4">
        <v>39</v>
      </c>
    </row>
    <row r="255" spans="1:5" x14ac:dyDescent="0.25">
      <c r="A255" t="s">
        <v>25</v>
      </c>
      <c r="B255" t="s">
        <v>14</v>
      </c>
      <c r="C255" t="s">
        <v>29</v>
      </c>
      <c r="D255" s="3">
        <v>16184</v>
      </c>
      <c r="E255" s="4">
        <v>39</v>
      </c>
    </row>
    <row r="256" spans="1:5" x14ac:dyDescent="0.25">
      <c r="A256" t="s">
        <v>5</v>
      </c>
      <c r="B256" t="s">
        <v>14</v>
      </c>
      <c r="C256" t="s">
        <v>12</v>
      </c>
      <c r="D256" s="3">
        <v>217</v>
      </c>
      <c r="E256" s="4">
        <v>36</v>
      </c>
    </row>
    <row r="257" spans="1:5" x14ac:dyDescent="0.25">
      <c r="A257" t="s">
        <v>26</v>
      </c>
      <c r="B257" t="s">
        <v>17</v>
      </c>
      <c r="C257" t="s">
        <v>34</v>
      </c>
      <c r="D257" s="3">
        <v>630</v>
      </c>
      <c r="E257" s="4">
        <v>36</v>
      </c>
    </row>
    <row r="258" spans="1:5" x14ac:dyDescent="0.25">
      <c r="A258" t="s">
        <v>26</v>
      </c>
      <c r="B258" t="s">
        <v>17</v>
      </c>
      <c r="C258" t="s">
        <v>37</v>
      </c>
      <c r="D258" s="3">
        <v>4802</v>
      </c>
      <c r="E258" s="4">
        <v>36</v>
      </c>
    </row>
    <row r="259" spans="1:5" x14ac:dyDescent="0.25">
      <c r="A259" t="s">
        <v>16</v>
      </c>
      <c r="B259" t="s">
        <v>20</v>
      </c>
      <c r="C259" t="s">
        <v>41</v>
      </c>
      <c r="D259" s="3">
        <v>7322</v>
      </c>
      <c r="E259" s="4">
        <v>36</v>
      </c>
    </row>
    <row r="260" spans="1:5" x14ac:dyDescent="0.25">
      <c r="A260" t="s">
        <v>27</v>
      </c>
      <c r="B260" t="s">
        <v>14</v>
      </c>
      <c r="C260" t="s">
        <v>29</v>
      </c>
      <c r="D260" s="3">
        <v>9198</v>
      </c>
      <c r="E260" s="4">
        <v>36</v>
      </c>
    </row>
    <row r="261" spans="1:5" x14ac:dyDescent="0.25">
      <c r="A261" t="s">
        <v>16</v>
      </c>
      <c r="B261" t="s">
        <v>14</v>
      </c>
      <c r="C261" t="s">
        <v>31</v>
      </c>
      <c r="D261" s="3">
        <v>4319</v>
      </c>
      <c r="E261" s="4">
        <v>30</v>
      </c>
    </row>
    <row r="262" spans="1:5" x14ac:dyDescent="0.25">
      <c r="A262" t="s">
        <v>35</v>
      </c>
      <c r="B262" t="s">
        <v>6</v>
      </c>
      <c r="C262" t="s">
        <v>34</v>
      </c>
      <c r="D262" s="3">
        <v>4683</v>
      </c>
      <c r="E262" s="4">
        <v>30</v>
      </c>
    </row>
    <row r="263" spans="1:5" x14ac:dyDescent="0.25">
      <c r="A263" t="s">
        <v>5</v>
      </c>
      <c r="B263" t="s">
        <v>14</v>
      </c>
      <c r="C263" t="s">
        <v>18</v>
      </c>
      <c r="D263" s="3">
        <v>5439</v>
      </c>
      <c r="E263" s="4">
        <v>30</v>
      </c>
    </row>
    <row r="264" spans="1:5" x14ac:dyDescent="0.25">
      <c r="A264" t="s">
        <v>5</v>
      </c>
      <c r="B264" t="s">
        <v>17</v>
      </c>
      <c r="C264" t="s">
        <v>39</v>
      </c>
      <c r="D264" s="3">
        <v>6370</v>
      </c>
      <c r="E264" s="4">
        <v>30</v>
      </c>
    </row>
    <row r="265" spans="1:5" x14ac:dyDescent="0.25">
      <c r="A265" t="s">
        <v>8</v>
      </c>
      <c r="B265" t="s">
        <v>6</v>
      </c>
      <c r="C265" t="s">
        <v>37</v>
      </c>
      <c r="D265" s="3">
        <v>9709</v>
      </c>
      <c r="E265" s="4">
        <v>30</v>
      </c>
    </row>
    <row r="266" spans="1:5" x14ac:dyDescent="0.25">
      <c r="A266" t="s">
        <v>35</v>
      </c>
      <c r="B266" t="s">
        <v>17</v>
      </c>
      <c r="C266" t="s">
        <v>19</v>
      </c>
      <c r="D266" s="3">
        <v>12950</v>
      </c>
      <c r="E266" s="4">
        <v>30</v>
      </c>
    </row>
    <row r="267" spans="1:5" x14ac:dyDescent="0.25">
      <c r="A267" t="s">
        <v>8</v>
      </c>
      <c r="B267" t="s">
        <v>17</v>
      </c>
      <c r="C267" t="s">
        <v>42</v>
      </c>
      <c r="D267" s="3">
        <v>1561</v>
      </c>
      <c r="E267" s="4">
        <v>27</v>
      </c>
    </row>
    <row r="268" spans="1:5" x14ac:dyDescent="0.25">
      <c r="A268" t="s">
        <v>23</v>
      </c>
      <c r="B268" t="s">
        <v>9</v>
      </c>
      <c r="C268" t="s">
        <v>29</v>
      </c>
      <c r="D268" s="3">
        <v>2135</v>
      </c>
      <c r="E268" s="4">
        <v>27</v>
      </c>
    </row>
    <row r="269" spans="1:5" x14ac:dyDescent="0.25">
      <c r="A269" t="s">
        <v>35</v>
      </c>
      <c r="B269" t="s">
        <v>6</v>
      </c>
      <c r="C269" t="s">
        <v>40</v>
      </c>
      <c r="D269" s="3">
        <v>3059</v>
      </c>
      <c r="E269" s="4">
        <v>27</v>
      </c>
    </row>
    <row r="270" spans="1:5" x14ac:dyDescent="0.25">
      <c r="A270" t="s">
        <v>16</v>
      </c>
      <c r="B270" t="s">
        <v>17</v>
      </c>
      <c r="C270" t="s">
        <v>28</v>
      </c>
      <c r="D270" s="3">
        <v>6048</v>
      </c>
      <c r="E270" s="4">
        <v>27</v>
      </c>
    </row>
    <row r="271" spans="1:5" x14ac:dyDescent="0.25">
      <c r="A271" t="s">
        <v>11</v>
      </c>
      <c r="B271" t="s">
        <v>30</v>
      </c>
      <c r="C271" t="s">
        <v>41</v>
      </c>
      <c r="D271" s="3">
        <v>6832</v>
      </c>
      <c r="E271" s="4">
        <v>27</v>
      </c>
    </row>
    <row r="272" spans="1:5" x14ac:dyDescent="0.25">
      <c r="A272" t="s">
        <v>8</v>
      </c>
      <c r="B272" t="s">
        <v>17</v>
      </c>
      <c r="C272" t="s">
        <v>15</v>
      </c>
      <c r="D272" s="3">
        <v>9660</v>
      </c>
      <c r="E272" s="4">
        <v>27</v>
      </c>
    </row>
    <row r="273" spans="1:5" x14ac:dyDescent="0.25">
      <c r="A273" t="s">
        <v>23</v>
      </c>
      <c r="B273" t="s">
        <v>30</v>
      </c>
      <c r="C273" t="s">
        <v>37</v>
      </c>
      <c r="D273" s="3">
        <v>3829</v>
      </c>
      <c r="E273" s="4">
        <v>24</v>
      </c>
    </row>
    <row r="274" spans="1:5" x14ac:dyDescent="0.25">
      <c r="A274" t="s">
        <v>35</v>
      </c>
      <c r="B274" t="s">
        <v>30</v>
      </c>
      <c r="C274" t="s">
        <v>22</v>
      </c>
      <c r="D274" s="3">
        <v>4053</v>
      </c>
      <c r="E274" s="4">
        <v>24</v>
      </c>
    </row>
    <row r="275" spans="1:5" x14ac:dyDescent="0.25">
      <c r="A275" t="s">
        <v>13</v>
      </c>
      <c r="B275" t="s">
        <v>20</v>
      </c>
      <c r="C275" t="s">
        <v>18</v>
      </c>
      <c r="D275" s="3">
        <v>154</v>
      </c>
      <c r="E275" s="4">
        <v>21</v>
      </c>
    </row>
    <row r="276" spans="1:5" x14ac:dyDescent="0.25">
      <c r="A276" t="s">
        <v>23</v>
      </c>
      <c r="B276" t="s">
        <v>9</v>
      </c>
      <c r="C276" t="s">
        <v>39</v>
      </c>
      <c r="D276" s="3">
        <v>2478</v>
      </c>
      <c r="E276" s="4">
        <v>21</v>
      </c>
    </row>
    <row r="277" spans="1:5" x14ac:dyDescent="0.25">
      <c r="A277" t="s">
        <v>25</v>
      </c>
      <c r="B277" t="s">
        <v>20</v>
      </c>
      <c r="C277" t="s">
        <v>10</v>
      </c>
      <c r="D277" s="3">
        <v>5075</v>
      </c>
      <c r="E277" s="4">
        <v>21</v>
      </c>
    </row>
    <row r="278" spans="1:5" x14ac:dyDescent="0.25">
      <c r="A278" t="s">
        <v>25</v>
      </c>
      <c r="B278" t="s">
        <v>30</v>
      </c>
      <c r="C278" t="s">
        <v>39</v>
      </c>
      <c r="D278" s="3">
        <v>6986</v>
      </c>
      <c r="E278" s="4">
        <v>21</v>
      </c>
    </row>
    <row r="279" spans="1:5" x14ac:dyDescent="0.25">
      <c r="A279" t="s">
        <v>5</v>
      </c>
      <c r="B279" t="s">
        <v>6</v>
      </c>
      <c r="C279" t="s">
        <v>36</v>
      </c>
      <c r="D279" s="3">
        <v>7693</v>
      </c>
      <c r="E279" s="4">
        <v>21</v>
      </c>
    </row>
    <row r="280" spans="1:5" x14ac:dyDescent="0.25">
      <c r="A280" t="s">
        <v>25</v>
      </c>
      <c r="B280" t="s">
        <v>6</v>
      </c>
      <c r="C280" t="s">
        <v>18</v>
      </c>
      <c r="D280" s="3">
        <v>8813</v>
      </c>
      <c r="E280" s="4">
        <v>21</v>
      </c>
    </row>
    <row r="281" spans="1:5" x14ac:dyDescent="0.25">
      <c r="A281" t="s">
        <v>26</v>
      </c>
      <c r="B281" t="s">
        <v>14</v>
      </c>
      <c r="C281" t="s">
        <v>29</v>
      </c>
      <c r="D281" s="3">
        <v>11417</v>
      </c>
      <c r="E281" s="4">
        <v>21</v>
      </c>
    </row>
    <row r="282" spans="1:5" x14ac:dyDescent="0.25">
      <c r="A282" t="s">
        <v>26</v>
      </c>
      <c r="B282" t="s">
        <v>6</v>
      </c>
      <c r="C282" t="s">
        <v>36</v>
      </c>
      <c r="D282" s="3">
        <v>238</v>
      </c>
      <c r="E282" s="4">
        <v>18</v>
      </c>
    </row>
    <row r="283" spans="1:5" x14ac:dyDescent="0.25">
      <c r="A283" t="s">
        <v>27</v>
      </c>
      <c r="B283" t="s">
        <v>14</v>
      </c>
      <c r="C283" t="s">
        <v>36</v>
      </c>
      <c r="D283" s="3">
        <v>1281</v>
      </c>
      <c r="E283" s="4">
        <v>18</v>
      </c>
    </row>
    <row r="284" spans="1:5" x14ac:dyDescent="0.25">
      <c r="A284" t="s">
        <v>27</v>
      </c>
      <c r="B284" t="s">
        <v>30</v>
      </c>
      <c r="C284" t="s">
        <v>33</v>
      </c>
      <c r="D284" s="3">
        <v>2583</v>
      </c>
      <c r="E284" s="4">
        <v>18</v>
      </c>
    </row>
    <row r="285" spans="1:5" x14ac:dyDescent="0.25">
      <c r="A285" t="s">
        <v>26</v>
      </c>
      <c r="B285" t="s">
        <v>9</v>
      </c>
      <c r="C285" t="s">
        <v>36</v>
      </c>
      <c r="D285" s="3">
        <v>553</v>
      </c>
      <c r="E285" s="4">
        <v>15</v>
      </c>
    </row>
    <row r="286" spans="1:5" x14ac:dyDescent="0.25">
      <c r="A286" t="s">
        <v>16</v>
      </c>
      <c r="B286" t="s">
        <v>30</v>
      </c>
      <c r="C286" t="s">
        <v>37</v>
      </c>
      <c r="D286" s="3">
        <v>1442</v>
      </c>
      <c r="E286" s="4">
        <v>15</v>
      </c>
    </row>
    <row r="287" spans="1:5" x14ac:dyDescent="0.25">
      <c r="A287" t="s">
        <v>25</v>
      </c>
      <c r="B287" t="s">
        <v>9</v>
      </c>
      <c r="C287" t="s">
        <v>15</v>
      </c>
      <c r="D287" s="3">
        <v>2415</v>
      </c>
      <c r="E287" s="4">
        <v>15</v>
      </c>
    </row>
    <row r="288" spans="1:5" x14ac:dyDescent="0.25">
      <c r="A288" t="s">
        <v>25</v>
      </c>
      <c r="B288" t="s">
        <v>14</v>
      </c>
      <c r="C288" t="s">
        <v>34</v>
      </c>
      <c r="D288" s="3">
        <v>6314</v>
      </c>
      <c r="E288" s="4">
        <v>15</v>
      </c>
    </row>
    <row r="289" spans="1:5" x14ac:dyDescent="0.25">
      <c r="A289" t="s">
        <v>25</v>
      </c>
      <c r="B289" t="s">
        <v>6</v>
      </c>
      <c r="C289" t="s">
        <v>24</v>
      </c>
      <c r="D289" s="3">
        <v>4991</v>
      </c>
      <c r="E289" s="4">
        <v>12</v>
      </c>
    </row>
    <row r="290" spans="1:5" x14ac:dyDescent="0.25">
      <c r="A290" t="s">
        <v>5</v>
      </c>
      <c r="B290" t="s">
        <v>17</v>
      </c>
      <c r="C290" t="s">
        <v>22</v>
      </c>
      <c r="D290" s="3">
        <v>5817</v>
      </c>
      <c r="E290" s="4">
        <v>12</v>
      </c>
    </row>
    <row r="291" spans="1:5" x14ac:dyDescent="0.25">
      <c r="A291" t="s">
        <v>11</v>
      </c>
      <c r="B291" t="s">
        <v>20</v>
      </c>
      <c r="C291" t="s">
        <v>28</v>
      </c>
      <c r="D291" s="3">
        <v>2408</v>
      </c>
      <c r="E291" s="4">
        <v>9</v>
      </c>
    </row>
    <row r="292" spans="1:5" x14ac:dyDescent="0.25">
      <c r="A292" t="s">
        <v>25</v>
      </c>
      <c r="B292" t="s">
        <v>9</v>
      </c>
      <c r="C292" t="s">
        <v>12</v>
      </c>
      <c r="D292" s="3">
        <v>2744</v>
      </c>
      <c r="E292" s="4">
        <v>9</v>
      </c>
    </row>
    <row r="293" spans="1:5" x14ac:dyDescent="0.25">
      <c r="A293" t="s">
        <v>13</v>
      </c>
      <c r="B293" t="s">
        <v>6</v>
      </c>
      <c r="C293" t="s">
        <v>41</v>
      </c>
      <c r="D293" s="3">
        <v>2933</v>
      </c>
      <c r="E293" s="4">
        <v>9</v>
      </c>
    </row>
    <row r="294" spans="1:5" x14ac:dyDescent="0.25">
      <c r="A294" t="s">
        <v>35</v>
      </c>
      <c r="B294" t="s">
        <v>30</v>
      </c>
      <c r="C294" t="s">
        <v>42</v>
      </c>
      <c r="D294" s="3">
        <v>4991</v>
      </c>
      <c r="E294" s="4">
        <v>9</v>
      </c>
    </row>
    <row r="295" spans="1:5" x14ac:dyDescent="0.25">
      <c r="A295" t="s">
        <v>16</v>
      </c>
      <c r="B295" t="s">
        <v>14</v>
      </c>
      <c r="C295" t="s">
        <v>10</v>
      </c>
      <c r="D295" s="3">
        <v>6118</v>
      </c>
      <c r="E295" s="4">
        <v>9</v>
      </c>
    </row>
    <row r="296" spans="1:5" x14ac:dyDescent="0.25">
      <c r="A296" t="s">
        <v>16</v>
      </c>
      <c r="B296" t="s">
        <v>20</v>
      </c>
      <c r="C296" t="s">
        <v>29</v>
      </c>
      <c r="D296" s="3">
        <v>938</v>
      </c>
      <c r="E296" s="4">
        <v>6</v>
      </c>
    </row>
    <row r="297" spans="1:5" x14ac:dyDescent="0.25">
      <c r="A297" t="s">
        <v>35</v>
      </c>
      <c r="B297" t="s">
        <v>9</v>
      </c>
      <c r="C297" t="s">
        <v>37</v>
      </c>
      <c r="D297" s="3">
        <v>2562</v>
      </c>
      <c r="E297" s="4">
        <v>6</v>
      </c>
    </row>
    <row r="298" spans="1:5" x14ac:dyDescent="0.25">
      <c r="A298" t="s">
        <v>16</v>
      </c>
      <c r="B298" t="s">
        <v>6</v>
      </c>
      <c r="C298" t="s">
        <v>42</v>
      </c>
      <c r="D298" s="3">
        <v>6818</v>
      </c>
      <c r="E298" s="4">
        <v>6</v>
      </c>
    </row>
    <row r="299" spans="1:5" x14ac:dyDescent="0.25">
      <c r="A299" t="s">
        <v>16</v>
      </c>
      <c r="B299" t="s">
        <v>17</v>
      </c>
      <c r="C299" t="s">
        <v>38</v>
      </c>
      <c r="D299" s="3">
        <v>2989</v>
      </c>
      <c r="E299" s="4">
        <v>3</v>
      </c>
    </row>
    <row r="300" spans="1:5" x14ac:dyDescent="0.25">
      <c r="A300" t="s">
        <v>26</v>
      </c>
      <c r="B300" t="s">
        <v>20</v>
      </c>
      <c r="C300" t="s">
        <v>12</v>
      </c>
      <c r="D300" s="3">
        <v>3549</v>
      </c>
      <c r="E300" s="4">
        <v>3</v>
      </c>
    </row>
    <row r="301" spans="1:5" x14ac:dyDescent="0.25">
      <c r="A301" t="s">
        <v>13</v>
      </c>
      <c r="B301" t="s">
        <v>20</v>
      </c>
      <c r="C301" t="s">
        <v>22</v>
      </c>
      <c r="D301" s="3">
        <v>5915</v>
      </c>
      <c r="E301" s="4">
        <v>3</v>
      </c>
    </row>
    <row r="302" spans="1:5" x14ac:dyDescent="0.25">
      <c r="A302" t="s">
        <v>25</v>
      </c>
      <c r="B302" t="s">
        <v>14</v>
      </c>
      <c r="C302" t="s">
        <v>15</v>
      </c>
      <c r="D302" s="3">
        <v>6111</v>
      </c>
      <c r="E302" s="4">
        <v>3</v>
      </c>
    </row>
    <row r="303" spans="1:5" x14ac:dyDescent="0.25">
      <c r="A303" t="s">
        <v>23</v>
      </c>
      <c r="B303" t="s">
        <v>6</v>
      </c>
      <c r="C303" t="s">
        <v>42</v>
      </c>
      <c r="D303" s="3">
        <v>5306</v>
      </c>
      <c r="E303" s="4">
        <v>0</v>
      </c>
    </row>
  </sheetData>
  <mergeCells count="1">
    <mergeCell ref="A1:D1"/>
  </mergeCells>
  <conditionalFormatting sqref="E1:E1048576">
    <cfRule type="dataBar" priority="3">
      <dataBar>
        <cfvo type="min"/>
        <cfvo type="max"/>
        <color rgb="FF63C384"/>
      </dataBar>
      <extLst>
        <ext xmlns:x14="http://schemas.microsoft.com/office/spreadsheetml/2009/9/main" uri="{B025F937-C7B1-47D3-B67F-A62EFF666E3E}">
          <x14:id>{16EEFA40-424F-4A73-9C0D-E6124EB92ACA}</x14:id>
        </ext>
      </extLst>
    </cfRule>
  </conditionalFormatting>
  <conditionalFormatting sqref="D1:D1048576">
    <cfRule type="colorScale" priority="2">
      <colorScale>
        <cfvo type="min"/>
        <cfvo type="percentile" val="50"/>
        <cfvo type="max"/>
        <color rgb="FF63BE7B"/>
        <color rgb="FFFFEB84"/>
        <color rgb="FFF8696B"/>
      </colorScale>
    </cfRule>
  </conditionalFormatting>
  <conditionalFormatting sqref="B1:B1048576">
    <cfRule type="dataBar" priority="1">
      <dataBar>
        <cfvo type="min"/>
        <cfvo type="max"/>
        <color rgb="FF63C384"/>
      </dataBar>
      <extLst>
        <ext xmlns:x14="http://schemas.microsoft.com/office/spreadsheetml/2009/9/main" uri="{B025F937-C7B1-47D3-B67F-A62EFF666E3E}">
          <x14:id>{27D6A537-3DF4-41FF-A9AE-EBAF2DCBCE02}</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16EEFA40-424F-4A73-9C0D-E6124EB92ACA}">
            <x14:dataBar minLength="0" maxLength="100" border="1" negativeBarBorderColorSameAsPositive="0">
              <x14:cfvo type="autoMin"/>
              <x14:cfvo type="autoMax"/>
              <x14:borderColor rgb="FF63C384"/>
              <x14:negativeFillColor rgb="FFFF0000"/>
              <x14:negativeBorderColor rgb="FFFF0000"/>
              <x14:axisColor rgb="FF000000"/>
            </x14:dataBar>
          </x14:cfRule>
          <xm:sqref>E1:E1048576</xm:sqref>
        </x14:conditionalFormatting>
        <x14:conditionalFormatting xmlns:xm="http://schemas.microsoft.com/office/excel/2006/main">
          <x14:cfRule type="dataBar" id="{27D6A537-3DF4-41FF-A9AE-EBAF2DCBCE02}">
            <x14:dataBar minLength="0" maxLength="100" border="1" negativeBarBorderColorSameAsPositive="0">
              <x14:cfvo type="autoMin"/>
              <x14:cfvo type="autoMax"/>
              <x14:borderColor rgb="FF63C384"/>
              <x14:negativeFillColor rgb="FFFF0000"/>
              <x14:negativeBorderColor rgb="FFFF0000"/>
              <x14:axisColor rgb="FF000000"/>
            </x14:dataBar>
          </x14:cfRule>
          <xm:sqref>B1:B1048576</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A22FEA-D16C-4DDB-A420-9C538A904EFD}">
  <dimension ref="A1:D10"/>
  <sheetViews>
    <sheetView workbookViewId="0">
      <selection activeCell="B6" sqref="B6"/>
    </sheetView>
  </sheetViews>
  <sheetFormatPr defaultRowHeight="15" x14ac:dyDescent="0.25"/>
  <cols>
    <col min="1" max="1" width="12.5703125" bestFit="1" customWidth="1"/>
    <col min="2" max="2" width="12.140625" bestFit="1" customWidth="1"/>
    <col min="3" max="3" width="8.140625" bestFit="1" customWidth="1"/>
    <col min="6" max="6" width="12.5703125" bestFit="1" customWidth="1"/>
    <col min="7" max="7" width="12.28515625" bestFit="1" customWidth="1"/>
    <col min="8" max="8" width="10.7109375" bestFit="1" customWidth="1"/>
  </cols>
  <sheetData>
    <row r="1" spans="1:4" x14ac:dyDescent="0.25">
      <c r="A1" s="48" t="s">
        <v>55</v>
      </c>
      <c r="B1" s="46"/>
      <c r="C1" s="46"/>
      <c r="D1" s="46"/>
    </row>
    <row r="2" spans="1:4" x14ac:dyDescent="0.25">
      <c r="A2" s="46"/>
      <c r="B2" s="46"/>
      <c r="C2" s="46"/>
      <c r="D2" s="46"/>
    </row>
    <row r="3" spans="1:4" x14ac:dyDescent="0.25">
      <c r="A3" s="8"/>
      <c r="B3" s="8"/>
      <c r="C3" s="8"/>
    </row>
    <row r="4" spans="1:4" ht="18.75" x14ac:dyDescent="0.3">
      <c r="A4" s="9" t="s">
        <v>56</v>
      </c>
      <c r="B4" s="49" t="s">
        <v>58</v>
      </c>
      <c r="C4" s="49"/>
      <c r="D4" s="10" t="s">
        <v>57</v>
      </c>
    </row>
    <row r="5" spans="1:4" ht="15" customHeight="1" x14ac:dyDescent="0.25">
      <c r="A5" s="11" t="s">
        <v>30</v>
      </c>
      <c r="B5" s="12">
        <v>252469</v>
      </c>
      <c r="C5" s="15">
        <f>B5</f>
        <v>252469</v>
      </c>
      <c r="D5" s="13">
        <v>8760</v>
      </c>
    </row>
    <row r="6" spans="1:4" ht="15" customHeight="1" x14ac:dyDescent="0.25">
      <c r="A6" s="11" t="s">
        <v>14</v>
      </c>
      <c r="B6" s="12">
        <v>237944</v>
      </c>
      <c r="C6" s="15">
        <f t="shared" ref="C6:C10" si="0">B6</f>
        <v>237944</v>
      </c>
      <c r="D6" s="13">
        <v>7302</v>
      </c>
    </row>
    <row r="7" spans="1:4" ht="15" customHeight="1" x14ac:dyDescent="0.25">
      <c r="A7" s="11" t="s">
        <v>6</v>
      </c>
      <c r="B7" s="12">
        <v>218813</v>
      </c>
      <c r="C7" s="15">
        <f t="shared" si="0"/>
        <v>218813</v>
      </c>
      <c r="D7" s="13">
        <v>7431</v>
      </c>
    </row>
    <row r="8" spans="1:4" ht="15" customHeight="1" x14ac:dyDescent="0.25">
      <c r="A8" s="11" t="s">
        <v>9</v>
      </c>
      <c r="B8" s="12">
        <v>189434</v>
      </c>
      <c r="C8" s="15">
        <f t="shared" si="0"/>
        <v>189434</v>
      </c>
      <c r="D8" s="13">
        <v>10158</v>
      </c>
    </row>
    <row r="9" spans="1:4" ht="15" customHeight="1" x14ac:dyDescent="0.25">
      <c r="A9" s="11" t="s">
        <v>17</v>
      </c>
      <c r="B9" s="12">
        <v>173530</v>
      </c>
      <c r="C9" s="15">
        <f t="shared" si="0"/>
        <v>173530</v>
      </c>
      <c r="D9" s="13">
        <v>5745</v>
      </c>
    </row>
    <row r="10" spans="1:4" ht="15" customHeight="1" x14ac:dyDescent="0.25">
      <c r="A10" s="11" t="s">
        <v>20</v>
      </c>
      <c r="B10" s="12">
        <v>168679</v>
      </c>
      <c r="C10" s="15">
        <f t="shared" si="0"/>
        <v>168679</v>
      </c>
      <c r="D10" s="13">
        <v>6264</v>
      </c>
    </row>
  </sheetData>
  <mergeCells count="2">
    <mergeCell ref="A1:D2"/>
    <mergeCell ref="B4:C4"/>
  </mergeCells>
  <conditionalFormatting sqref="C5:C10">
    <cfRule type="dataBar" priority="1">
      <dataBar showValue="0">
        <cfvo type="min"/>
        <cfvo type="max"/>
        <color rgb="FF638EC6"/>
      </dataBar>
      <extLst>
        <ext xmlns:x14="http://schemas.microsoft.com/office/spreadsheetml/2009/9/main" uri="{B025F937-C7B1-47D3-B67F-A62EFF666E3E}">
          <x14:id>{D684F4F4-F290-4A7F-B48C-A81733F5D6F8}</x14:id>
        </ext>
      </extLst>
    </cfRule>
    <cfRule type="dataBar" priority="2">
      <dataBar>
        <cfvo type="min"/>
        <cfvo type="max"/>
        <color theme="4" tint="-0.249977111117893"/>
      </dataBar>
      <extLst>
        <ext xmlns:x14="http://schemas.microsoft.com/office/spreadsheetml/2009/9/main" uri="{B025F937-C7B1-47D3-B67F-A62EFF666E3E}">
          <x14:id>{E049AE15-45CB-411E-B8F7-E73FF0CB73AA}</x14:id>
        </ext>
      </extLst>
    </cfRule>
    <cfRule type="dataBar" priority="5">
      <dataBar>
        <cfvo type="min"/>
        <cfvo type="max"/>
        <color theme="2"/>
      </dataBar>
      <extLst>
        <ext xmlns:x14="http://schemas.microsoft.com/office/spreadsheetml/2009/9/main" uri="{B025F937-C7B1-47D3-B67F-A62EFF666E3E}">
          <x14:id>{B5BF8029-F861-4EDD-98EE-EEB4857E7A6B}</x14:id>
        </ext>
      </extLst>
    </cfRule>
    <cfRule type="dataBar" priority="6">
      <dataBar showValue="0">
        <cfvo type="min"/>
        <cfvo type="max"/>
        <color theme="6"/>
      </dataBar>
      <extLst>
        <ext xmlns:x14="http://schemas.microsoft.com/office/spreadsheetml/2009/9/main" uri="{B025F937-C7B1-47D3-B67F-A62EFF666E3E}">
          <x14:id>{89A25D08-9D05-4F15-A282-34792B45CB25}</x14:id>
        </ext>
      </extLst>
    </cfRule>
  </conditionalFormatting>
  <conditionalFormatting sqref="C5">
    <cfRule type="dataBar" priority="4">
      <dataBar>
        <cfvo type="min"/>
        <cfvo type="max"/>
        <color theme="3" tint="0.59999389629810485"/>
      </dataBar>
      <extLst>
        <ext xmlns:x14="http://schemas.microsoft.com/office/spreadsheetml/2009/9/main" uri="{B025F937-C7B1-47D3-B67F-A62EFF666E3E}">
          <x14:id>{5F5C8B35-FF7D-412F-BC7D-B779CBB170A3}</x14:id>
        </ext>
      </extLst>
    </cfRule>
  </conditionalFormatting>
  <conditionalFormatting sqref="H15">
    <cfRule type="dataBar" priority="3">
      <dataBar>
        <cfvo type="min"/>
        <cfvo type="max"/>
        <color theme="3" tint="0.39997558519241921"/>
      </dataBar>
      <extLst>
        <ext xmlns:x14="http://schemas.microsoft.com/office/spreadsheetml/2009/9/main" uri="{B025F937-C7B1-47D3-B67F-A62EFF666E3E}">
          <x14:id>{2ABA91B9-27D4-4202-8F77-891165A03574}</x14:id>
        </ext>
      </extLst>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dataBar" id="{D684F4F4-F290-4A7F-B48C-A81733F5D6F8}">
            <x14:dataBar minLength="0" maxLength="100" gradient="0">
              <x14:cfvo type="autoMin"/>
              <x14:cfvo type="autoMax"/>
              <x14:negativeFillColor rgb="FFFF0000"/>
              <x14:axisColor rgb="FF000000"/>
            </x14:dataBar>
          </x14:cfRule>
          <x14:cfRule type="dataBar" id="{E049AE15-45CB-411E-B8F7-E73FF0CB73AA}">
            <x14:dataBar minLength="0" maxLength="100" gradient="0">
              <x14:cfvo type="autoMin"/>
              <x14:cfvo type="autoMax"/>
              <x14:negativeFillColor rgb="FFFF0000"/>
              <x14:axisColor rgb="FF000000"/>
            </x14:dataBar>
          </x14:cfRule>
          <x14:cfRule type="dataBar" id="{B5BF8029-F861-4EDD-98EE-EEB4857E7A6B}">
            <x14:dataBar minLength="0" maxLength="100" gradient="0">
              <x14:cfvo type="autoMin"/>
              <x14:cfvo type="autoMax"/>
              <x14:negativeFillColor rgb="FFFF0000"/>
              <x14:axisColor rgb="FF000000"/>
            </x14:dataBar>
          </x14:cfRule>
          <x14:cfRule type="dataBar" id="{89A25D08-9D05-4F15-A282-34792B45CB25}">
            <x14:dataBar minLength="0" maxLength="100" gradient="0">
              <x14:cfvo type="autoMin"/>
              <x14:cfvo type="autoMax"/>
              <x14:negativeFillColor rgb="FFFF0000"/>
              <x14:axisColor rgb="FF000000"/>
            </x14:dataBar>
          </x14:cfRule>
          <xm:sqref>C5:C10</xm:sqref>
        </x14:conditionalFormatting>
        <x14:conditionalFormatting xmlns:xm="http://schemas.microsoft.com/office/excel/2006/main">
          <x14:cfRule type="dataBar" id="{5F5C8B35-FF7D-412F-BC7D-B779CBB170A3}">
            <x14:dataBar minLength="0" maxLength="100" gradient="0">
              <x14:cfvo type="autoMin"/>
              <x14:cfvo type="autoMax"/>
              <x14:negativeFillColor rgb="FFFF0000"/>
              <x14:axisColor rgb="FF000000"/>
            </x14:dataBar>
          </x14:cfRule>
          <xm:sqref>C5</xm:sqref>
        </x14:conditionalFormatting>
        <x14:conditionalFormatting xmlns:xm="http://schemas.microsoft.com/office/excel/2006/main">
          <x14:cfRule type="dataBar" id="{2ABA91B9-27D4-4202-8F77-891165A03574}">
            <x14:dataBar minLength="0" maxLength="100" gradient="0">
              <x14:cfvo type="autoMin"/>
              <x14:cfvo type="autoMax"/>
              <x14:negativeFillColor rgb="FFFF0000"/>
              <x14:axisColor rgb="FF000000"/>
            </x14:dataBar>
          </x14:cfRule>
          <xm:sqref>H15</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4C3C81-58B0-4934-B3B1-9B8573D2A3D4}">
  <dimension ref="A1:G11"/>
  <sheetViews>
    <sheetView workbookViewId="0">
      <selection activeCell="F10" sqref="F10"/>
    </sheetView>
  </sheetViews>
  <sheetFormatPr defaultRowHeight="15" x14ac:dyDescent="0.25"/>
  <cols>
    <col min="1" max="1" width="12.5703125" bestFit="1" customWidth="1"/>
    <col min="2" max="2" width="9.140625" bestFit="1" customWidth="1"/>
    <col min="3" max="3" width="8.7109375" customWidth="1"/>
    <col min="4" max="4" width="6.5703125" bestFit="1" customWidth="1"/>
    <col min="5" max="5" width="9.140625" customWidth="1"/>
  </cols>
  <sheetData>
    <row r="1" spans="1:7" ht="15" customHeight="1" x14ac:dyDescent="0.25">
      <c r="A1" s="50" t="s">
        <v>59</v>
      </c>
      <c r="B1" s="50"/>
      <c r="C1" s="50"/>
      <c r="D1" s="50"/>
      <c r="E1" s="50"/>
      <c r="F1" s="50"/>
      <c r="G1" s="50"/>
    </row>
    <row r="2" spans="1:7" ht="15" customHeight="1" x14ac:dyDescent="0.25">
      <c r="A2" s="50"/>
      <c r="B2" s="50"/>
      <c r="C2" s="50"/>
      <c r="D2" s="50"/>
      <c r="E2" s="50"/>
      <c r="F2" s="50"/>
      <c r="G2" s="50"/>
    </row>
    <row r="3" spans="1:7" ht="15" customHeight="1" x14ac:dyDescent="0.25">
      <c r="A3" s="50"/>
      <c r="B3" s="50"/>
      <c r="C3" s="50"/>
      <c r="D3" s="50"/>
      <c r="E3" s="50"/>
      <c r="F3" s="50"/>
      <c r="G3" s="50"/>
    </row>
    <row r="4" spans="1:7" ht="15" customHeight="1" x14ac:dyDescent="0.35">
      <c r="A4" s="16"/>
      <c r="B4" s="16"/>
      <c r="C4" s="16"/>
      <c r="D4" s="16"/>
      <c r="E4" s="16"/>
      <c r="F4" s="16"/>
    </row>
    <row r="5" spans="1:7" x14ac:dyDescent="0.25">
      <c r="A5" s="17" t="s">
        <v>56</v>
      </c>
      <c r="B5" t="s">
        <v>61</v>
      </c>
      <c r="C5" t="s">
        <v>62</v>
      </c>
      <c r="D5" t="s">
        <v>60</v>
      </c>
    </row>
    <row r="6" spans="1:7" x14ac:dyDescent="0.25">
      <c r="A6" s="18" t="s">
        <v>30</v>
      </c>
      <c r="B6" s="14">
        <v>252469</v>
      </c>
      <c r="C6" s="19">
        <v>252469</v>
      </c>
      <c r="D6" s="4">
        <v>8760</v>
      </c>
    </row>
    <row r="7" spans="1:7" x14ac:dyDescent="0.25">
      <c r="A7" s="18" t="s">
        <v>14</v>
      </c>
      <c r="B7" s="14">
        <v>237944</v>
      </c>
      <c r="C7" s="19">
        <v>237944</v>
      </c>
      <c r="D7" s="4">
        <v>7302</v>
      </c>
    </row>
    <row r="8" spans="1:7" x14ac:dyDescent="0.25">
      <c r="A8" s="18" t="s">
        <v>6</v>
      </c>
      <c r="B8" s="14">
        <v>218813</v>
      </c>
      <c r="C8" s="19">
        <v>218813</v>
      </c>
      <c r="D8" s="4">
        <v>7431</v>
      </c>
    </row>
    <row r="9" spans="1:7" x14ac:dyDescent="0.25">
      <c r="A9" s="18" t="s">
        <v>9</v>
      </c>
      <c r="B9" s="14">
        <v>189434</v>
      </c>
      <c r="C9" s="19">
        <v>189434</v>
      </c>
      <c r="D9" s="4">
        <v>10158</v>
      </c>
    </row>
    <row r="10" spans="1:7" x14ac:dyDescent="0.25">
      <c r="A10" s="18" t="s">
        <v>17</v>
      </c>
      <c r="B10" s="14">
        <v>173530</v>
      </c>
      <c r="C10" s="19">
        <v>173530</v>
      </c>
      <c r="D10" s="4">
        <v>5745</v>
      </c>
    </row>
    <row r="11" spans="1:7" x14ac:dyDescent="0.25">
      <c r="A11" s="18" t="s">
        <v>20</v>
      </c>
      <c r="B11" s="14">
        <v>168679</v>
      </c>
      <c r="C11" s="19">
        <v>168679</v>
      </c>
      <c r="D11" s="4">
        <v>6264</v>
      </c>
    </row>
  </sheetData>
  <mergeCells count="1">
    <mergeCell ref="A1:G3"/>
  </mergeCells>
  <conditionalFormatting pivot="1" sqref="C6:C11">
    <cfRule type="dataBar" priority="1">
      <dataBar showValue="0">
        <cfvo type="min"/>
        <cfvo type="max"/>
        <color theme="8" tint="0.39997558519241921"/>
      </dataBar>
      <extLst>
        <ext xmlns:x14="http://schemas.microsoft.com/office/spreadsheetml/2009/9/main" uri="{B025F937-C7B1-47D3-B67F-A62EFF666E3E}">
          <x14:id>{AC729FBA-5F0E-4979-8804-9B99129558A2}</x14:id>
        </ext>
      </extLst>
    </cfRule>
  </conditionalFormatting>
  <pageMargins left="0.7" right="0.7" top="0.75" bottom="0.75" header="0.3" footer="0.3"/>
  <drawing r:id="rId2"/>
  <extLst>
    <ext xmlns:x14="http://schemas.microsoft.com/office/spreadsheetml/2009/9/main" uri="{78C0D931-6437-407d-A8EE-F0AAD7539E65}">
      <x14:conditionalFormattings>
        <x14:conditionalFormatting xmlns:xm="http://schemas.microsoft.com/office/excel/2006/main" pivot="1">
          <x14:cfRule type="dataBar" id="{AC729FBA-5F0E-4979-8804-9B99129558A2}">
            <x14:dataBar minLength="0" maxLength="100" gradient="0">
              <x14:cfvo type="autoMin"/>
              <x14:cfvo type="autoMax"/>
              <x14:negativeFillColor rgb="FFFF0000"/>
              <x14:axisColor rgb="FF000000"/>
            </x14:dataBar>
          </x14:cfRule>
          <xm:sqref>C6:C11</xm:sqref>
        </x14:conditionalFormatting>
      </x14:conditionalFormattings>
    </ex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3D1A42-417C-42E0-965D-B2ADE41EC81D}">
  <dimension ref="A1:B9"/>
  <sheetViews>
    <sheetView workbookViewId="0">
      <selection activeCell="D18" sqref="D18"/>
    </sheetView>
  </sheetViews>
  <sheetFormatPr defaultRowHeight="15" x14ac:dyDescent="0.25"/>
  <cols>
    <col min="1" max="1" width="44.5703125" bestFit="1" customWidth="1"/>
    <col min="2" max="4" width="18.28515625" bestFit="1" customWidth="1"/>
  </cols>
  <sheetData>
    <row r="1" spans="1:2" x14ac:dyDescent="0.25">
      <c r="A1" s="44" t="s">
        <v>67</v>
      </c>
    </row>
    <row r="2" spans="1:2" x14ac:dyDescent="0.25">
      <c r="A2" s="45"/>
    </row>
    <row r="4" spans="1:2" x14ac:dyDescent="0.25">
      <c r="A4" s="17" t="s">
        <v>66</v>
      </c>
      <c r="B4" t="s">
        <v>65</v>
      </c>
    </row>
    <row r="5" spans="1:2" x14ac:dyDescent="0.25">
      <c r="A5" s="18" t="s">
        <v>37</v>
      </c>
      <c r="B5" s="22">
        <v>44.990867579908674</v>
      </c>
    </row>
    <row r="6" spans="1:2" x14ac:dyDescent="0.25">
      <c r="A6" s="18" t="s">
        <v>19</v>
      </c>
      <c r="B6" s="22">
        <v>37.303128371089535</v>
      </c>
    </row>
    <row r="7" spans="1:2" x14ac:dyDescent="0.25">
      <c r="A7" s="18" t="s">
        <v>38</v>
      </c>
      <c r="B7" s="22">
        <v>33.88697318007663</v>
      </c>
    </row>
    <row r="8" spans="1:2" x14ac:dyDescent="0.25">
      <c r="A8" s="18" t="s">
        <v>42</v>
      </c>
      <c r="B8" s="22">
        <v>32.807189542483663</v>
      </c>
    </row>
    <row r="9" spans="1:2" x14ac:dyDescent="0.25">
      <c r="A9" s="18" t="s">
        <v>22</v>
      </c>
      <c r="B9" s="22">
        <v>32.301656920077974</v>
      </c>
    </row>
  </sheetData>
  <mergeCells count="1">
    <mergeCell ref="A1:A2"/>
  </mergeCells>
  <pageMargins left="0.7" right="0.7" top="0.75" bottom="0.75" header="0.3" footer="0.3"/>
  <pageSetup orientation="portrait"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F1DAC2-DD0A-4AD2-BC1B-656F60CAF198}">
  <dimension ref="A1:T301"/>
  <sheetViews>
    <sheetView workbookViewId="0">
      <selection activeCell="M1" sqref="M1"/>
    </sheetView>
  </sheetViews>
  <sheetFormatPr defaultRowHeight="15" x14ac:dyDescent="0.25"/>
  <cols>
    <col min="13" max="13" width="16" bestFit="1" customWidth="1"/>
  </cols>
  <sheetData>
    <row r="1" spans="1:20" ht="26.25" x14ac:dyDescent="0.4">
      <c r="A1" s="51" t="s">
        <v>68</v>
      </c>
      <c r="B1" s="52"/>
      <c r="C1" s="52"/>
      <c r="D1" s="52"/>
      <c r="E1" s="52"/>
    </row>
    <row r="2" spans="1:20" x14ac:dyDescent="0.25">
      <c r="P2" s="20" t="s">
        <v>5</v>
      </c>
      <c r="Q2" s="21" t="s">
        <v>6</v>
      </c>
      <c r="R2" s="21" t="s">
        <v>7</v>
      </c>
      <c r="S2" s="26">
        <v>1624</v>
      </c>
      <c r="T2" s="27">
        <v>114</v>
      </c>
    </row>
    <row r="3" spans="1:20" x14ac:dyDescent="0.25">
      <c r="P3" s="20" t="s">
        <v>8</v>
      </c>
      <c r="Q3" s="21" t="s">
        <v>9</v>
      </c>
      <c r="R3" s="21" t="s">
        <v>10</v>
      </c>
      <c r="S3" s="26">
        <v>6706</v>
      </c>
      <c r="T3" s="27">
        <v>459</v>
      </c>
    </row>
    <row r="4" spans="1:20" x14ac:dyDescent="0.25">
      <c r="P4" s="20" t="s">
        <v>11</v>
      </c>
      <c r="Q4" s="21" t="s">
        <v>9</v>
      </c>
      <c r="R4" s="21" t="s">
        <v>12</v>
      </c>
      <c r="S4" s="26">
        <v>959</v>
      </c>
      <c r="T4" s="27">
        <v>147</v>
      </c>
    </row>
    <row r="5" spans="1:20" x14ac:dyDescent="0.25">
      <c r="P5" s="20" t="s">
        <v>13</v>
      </c>
      <c r="Q5" s="21" t="s">
        <v>14</v>
      </c>
      <c r="R5" s="21" t="s">
        <v>15</v>
      </c>
      <c r="S5" s="26">
        <v>9632</v>
      </c>
      <c r="T5" s="27">
        <v>288</v>
      </c>
    </row>
    <row r="6" spans="1:20" x14ac:dyDescent="0.25">
      <c r="P6" s="20" t="s">
        <v>16</v>
      </c>
      <c r="Q6" s="21" t="s">
        <v>17</v>
      </c>
      <c r="R6" s="21" t="s">
        <v>18</v>
      </c>
      <c r="S6" s="26">
        <v>2100</v>
      </c>
      <c r="T6" s="27">
        <v>414</v>
      </c>
    </row>
    <row r="7" spans="1:20" x14ac:dyDescent="0.25">
      <c r="P7" s="20" t="s">
        <v>5</v>
      </c>
      <c r="Q7" s="21" t="s">
        <v>9</v>
      </c>
      <c r="R7" s="21" t="s">
        <v>19</v>
      </c>
      <c r="S7" s="26">
        <v>8869</v>
      </c>
      <c r="T7" s="27">
        <v>432</v>
      </c>
    </row>
    <row r="8" spans="1:20" x14ac:dyDescent="0.25">
      <c r="P8" s="20" t="s">
        <v>16</v>
      </c>
      <c r="Q8" s="21" t="s">
        <v>20</v>
      </c>
      <c r="R8" s="21" t="s">
        <v>21</v>
      </c>
      <c r="S8" s="26">
        <v>2681</v>
      </c>
      <c r="T8" s="27">
        <v>54</v>
      </c>
    </row>
    <row r="9" spans="1:20" x14ac:dyDescent="0.25">
      <c r="P9" s="20" t="s">
        <v>8</v>
      </c>
      <c r="Q9" s="21" t="s">
        <v>9</v>
      </c>
      <c r="R9" s="21" t="s">
        <v>22</v>
      </c>
      <c r="S9" s="26">
        <v>5012</v>
      </c>
      <c r="T9" s="27">
        <v>210</v>
      </c>
    </row>
    <row r="10" spans="1:20" x14ac:dyDescent="0.25">
      <c r="P10" s="20" t="s">
        <v>23</v>
      </c>
      <c r="Q10" s="21" t="s">
        <v>20</v>
      </c>
      <c r="R10" s="21" t="s">
        <v>24</v>
      </c>
      <c r="S10" s="26">
        <v>1281</v>
      </c>
      <c r="T10" s="27">
        <v>75</v>
      </c>
    </row>
    <row r="11" spans="1:20" x14ac:dyDescent="0.25">
      <c r="P11" s="20" t="s">
        <v>25</v>
      </c>
      <c r="Q11" s="21" t="s">
        <v>6</v>
      </c>
      <c r="R11" s="21" t="s">
        <v>24</v>
      </c>
      <c r="S11" s="26">
        <v>4991</v>
      </c>
      <c r="T11" s="27">
        <v>12</v>
      </c>
    </row>
    <row r="12" spans="1:20" x14ac:dyDescent="0.25">
      <c r="P12" s="20" t="s">
        <v>26</v>
      </c>
      <c r="Q12" s="21" t="s">
        <v>17</v>
      </c>
      <c r="R12" s="21" t="s">
        <v>18</v>
      </c>
      <c r="S12" s="26">
        <v>1785</v>
      </c>
      <c r="T12" s="27">
        <v>462</v>
      </c>
    </row>
    <row r="13" spans="1:20" x14ac:dyDescent="0.25">
      <c r="P13" s="20" t="s">
        <v>27</v>
      </c>
      <c r="Q13" s="21" t="s">
        <v>6</v>
      </c>
      <c r="R13" s="21" t="s">
        <v>28</v>
      </c>
      <c r="S13" s="26">
        <v>3983</v>
      </c>
      <c r="T13" s="27">
        <v>144</v>
      </c>
    </row>
    <row r="14" spans="1:20" x14ac:dyDescent="0.25">
      <c r="P14" s="20" t="s">
        <v>11</v>
      </c>
      <c r="Q14" s="21" t="s">
        <v>20</v>
      </c>
      <c r="R14" s="21" t="s">
        <v>29</v>
      </c>
      <c r="S14" s="26">
        <v>2646</v>
      </c>
      <c r="T14" s="27">
        <v>120</v>
      </c>
    </row>
    <row r="15" spans="1:20" x14ac:dyDescent="0.25">
      <c r="P15" s="20" t="s">
        <v>26</v>
      </c>
      <c r="Q15" s="21" t="s">
        <v>30</v>
      </c>
      <c r="R15" s="21" t="s">
        <v>31</v>
      </c>
      <c r="S15" s="26">
        <v>252</v>
      </c>
      <c r="T15" s="27">
        <v>54</v>
      </c>
    </row>
    <row r="16" spans="1:20" x14ac:dyDescent="0.25">
      <c r="P16" s="20" t="s">
        <v>27</v>
      </c>
      <c r="Q16" s="21" t="s">
        <v>9</v>
      </c>
      <c r="R16" s="21" t="s">
        <v>18</v>
      </c>
      <c r="S16" s="26">
        <v>2464</v>
      </c>
      <c r="T16" s="27">
        <v>234</v>
      </c>
    </row>
    <row r="17" spans="16:20" x14ac:dyDescent="0.25">
      <c r="P17" s="20" t="s">
        <v>27</v>
      </c>
      <c r="Q17" s="21" t="s">
        <v>9</v>
      </c>
      <c r="R17" s="21" t="s">
        <v>32</v>
      </c>
      <c r="S17" s="26">
        <v>2114</v>
      </c>
      <c r="T17" s="27">
        <v>66</v>
      </c>
    </row>
    <row r="18" spans="16:20" x14ac:dyDescent="0.25">
      <c r="P18" s="20" t="s">
        <v>16</v>
      </c>
      <c r="Q18" s="21" t="s">
        <v>6</v>
      </c>
      <c r="R18" s="21" t="s">
        <v>21</v>
      </c>
      <c r="S18" s="26">
        <v>7693</v>
      </c>
      <c r="T18" s="27">
        <v>87</v>
      </c>
    </row>
    <row r="19" spans="16:20" x14ac:dyDescent="0.25">
      <c r="P19" s="20" t="s">
        <v>25</v>
      </c>
      <c r="Q19" s="21" t="s">
        <v>30</v>
      </c>
      <c r="R19" s="21" t="s">
        <v>33</v>
      </c>
      <c r="S19" s="26">
        <v>15610</v>
      </c>
      <c r="T19" s="27">
        <v>339</v>
      </c>
    </row>
    <row r="20" spans="16:20" x14ac:dyDescent="0.25">
      <c r="P20" s="20" t="s">
        <v>13</v>
      </c>
      <c r="Q20" s="21" t="s">
        <v>30</v>
      </c>
      <c r="R20" s="21" t="s">
        <v>22</v>
      </c>
      <c r="S20" s="26">
        <v>336</v>
      </c>
      <c r="T20" s="27">
        <v>144</v>
      </c>
    </row>
    <row r="21" spans="16:20" x14ac:dyDescent="0.25">
      <c r="P21" s="20" t="s">
        <v>26</v>
      </c>
      <c r="Q21" s="21" t="s">
        <v>17</v>
      </c>
      <c r="R21" s="21" t="s">
        <v>33</v>
      </c>
      <c r="S21" s="26">
        <v>9443</v>
      </c>
      <c r="T21" s="27">
        <v>162</v>
      </c>
    </row>
    <row r="22" spans="16:20" x14ac:dyDescent="0.25">
      <c r="P22" s="20" t="s">
        <v>11</v>
      </c>
      <c r="Q22" s="21" t="s">
        <v>30</v>
      </c>
      <c r="R22" s="21" t="s">
        <v>34</v>
      </c>
      <c r="S22" s="26">
        <v>8155</v>
      </c>
      <c r="T22" s="27">
        <v>90</v>
      </c>
    </row>
    <row r="23" spans="16:20" x14ac:dyDescent="0.25">
      <c r="P23" s="20" t="s">
        <v>8</v>
      </c>
      <c r="Q23" s="21" t="s">
        <v>20</v>
      </c>
      <c r="R23" s="21" t="s">
        <v>34</v>
      </c>
      <c r="S23" s="26">
        <v>1701</v>
      </c>
      <c r="T23" s="27">
        <v>234</v>
      </c>
    </row>
    <row r="24" spans="16:20" x14ac:dyDescent="0.25">
      <c r="P24" s="20" t="s">
        <v>35</v>
      </c>
      <c r="Q24" s="21" t="s">
        <v>20</v>
      </c>
      <c r="R24" s="21" t="s">
        <v>22</v>
      </c>
      <c r="S24" s="26">
        <v>2205</v>
      </c>
      <c r="T24" s="27">
        <v>141</v>
      </c>
    </row>
    <row r="25" spans="16:20" x14ac:dyDescent="0.25">
      <c r="P25" s="20" t="s">
        <v>8</v>
      </c>
      <c r="Q25" s="21" t="s">
        <v>6</v>
      </c>
      <c r="R25" s="21" t="s">
        <v>36</v>
      </c>
      <c r="S25" s="26">
        <v>1771</v>
      </c>
      <c r="T25" s="27">
        <v>204</v>
      </c>
    </row>
    <row r="26" spans="16:20" x14ac:dyDescent="0.25">
      <c r="P26" s="20" t="s">
        <v>13</v>
      </c>
      <c r="Q26" s="21" t="s">
        <v>9</v>
      </c>
      <c r="R26" s="21" t="s">
        <v>37</v>
      </c>
      <c r="S26" s="26">
        <v>2114</v>
      </c>
      <c r="T26" s="27">
        <v>186</v>
      </c>
    </row>
    <row r="27" spans="16:20" x14ac:dyDescent="0.25">
      <c r="P27" s="20" t="s">
        <v>13</v>
      </c>
      <c r="Q27" s="21" t="s">
        <v>14</v>
      </c>
      <c r="R27" s="21" t="s">
        <v>31</v>
      </c>
      <c r="S27" s="26">
        <v>10311</v>
      </c>
      <c r="T27" s="27">
        <v>231</v>
      </c>
    </row>
    <row r="28" spans="16:20" x14ac:dyDescent="0.25">
      <c r="P28" s="20" t="s">
        <v>27</v>
      </c>
      <c r="Q28" s="21" t="s">
        <v>17</v>
      </c>
      <c r="R28" s="21" t="s">
        <v>29</v>
      </c>
      <c r="S28" s="26">
        <v>21</v>
      </c>
      <c r="T28" s="27">
        <v>168</v>
      </c>
    </row>
    <row r="29" spans="16:20" x14ac:dyDescent="0.25">
      <c r="P29" s="20" t="s">
        <v>35</v>
      </c>
      <c r="Q29" s="21" t="s">
        <v>9</v>
      </c>
      <c r="R29" s="21" t="s">
        <v>33</v>
      </c>
      <c r="S29" s="26">
        <v>1974</v>
      </c>
      <c r="T29" s="27">
        <v>195</v>
      </c>
    </row>
    <row r="30" spans="16:20" x14ac:dyDescent="0.25">
      <c r="P30" s="20" t="s">
        <v>25</v>
      </c>
      <c r="Q30" s="21" t="s">
        <v>14</v>
      </c>
      <c r="R30" s="21" t="s">
        <v>34</v>
      </c>
      <c r="S30" s="26">
        <v>6314</v>
      </c>
      <c r="T30" s="27">
        <v>15</v>
      </c>
    </row>
    <row r="31" spans="16:20" x14ac:dyDescent="0.25">
      <c r="P31" s="20" t="s">
        <v>35</v>
      </c>
      <c r="Q31" s="21" t="s">
        <v>6</v>
      </c>
      <c r="R31" s="21" t="s">
        <v>34</v>
      </c>
      <c r="S31" s="26">
        <v>4683</v>
      </c>
      <c r="T31" s="27">
        <v>30</v>
      </c>
    </row>
    <row r="32" spans="16:20" x14ac:dyDescent="0.25">
      <c r="P32" s="20" t="s">
        <v>13</v>
      </c>
      <c r="Q32" s="21" t="s">
        <v>6</v>
      </c>
      <c r="R32" s="21" t="s">
        <v>38</v>
      </c>
      <c r="S32" s="26">
        <v>6398</v>
      </c>
      <c r="T32" s="27">
        <v>102</v>
      </c>
    </row>
    <row r="33" spans="16:20" x14ac:dyDescent="0.25">
      <c r="P33" s="20" t="s">
        <v>26</v>
      </c>
      <c r="Q33" s="21" t="s">
        <v>9</v>
      </c>
      <c r="R33" s="21" t="s">
        <v>36</v>
      </c>
      <c r="S33" s="26">
        <v>553</v>
      </c>
      <c r="T33" s="27">
        <v>15</v>
      </c>
    </row>
    <row r="34" spans="16:20" x14ac:dyDescent="0.25">
      <c r="P34" s="20" t="s">
        <v>8</v>
      </c>
      <c r="Q34" s="21" t="s">
        <v>17</v>
      </c>
      <c r="R34" s="21" t="s">
        <v>7</v>
      </c>
      <c r="S34" s="26">
        <v>7021</v>
      </c>
      <c r="T34" s="27">
        <v>183</v>
      </c>
    </row>
    <row r="35" spans="16:20" x14ac:dyDescent="0.25">
      <c r="P35" s="20" t="s">
        <v>5</v>
      </c>
      <c r="Q35" s="21" t="s">
        <v>17</v>
      </c>
      <c r="R35" s="21" t="s">
        <v>22</v>
      </c>
      <c r="S35" s="26">
        <v>5817</v>
      </c>
      <c r="T35" s="27">
        <v>12</v>
      </c>
    </row>
    <row r="36" spans="16:20" x14ac:dyDescent="0.25">
      <c r="P36" s="20" t="s">
        <v>13</v>
      </c>
      <c r="Q36" s="21" t="s">
        <v>17</v>
      </c>
      <c r="R36" s="21" t="s">
        <v>24</v>
      </c>
      <c r="S36" s="26">
        <v>3976</v>
      </c>
      <c r="T36" s="27">
        <v>72</v>
      </c>
    </row>
    <row r="37" spans="16:20" x14ac:dyDescent="0.25">
      <c r="P37" s="20" t="s">
        <v>16</v>
      </c>
      <c r="Q37" s="21" t="s">
        <v>20</v>
      </c>
      <c r="R37" s="21" t="s">
        <v>39</v>
      </c>
      <c r="S37" s="26">
        <v>1134</v>
      </c>
      <c r="T37" s="27">
        <v>282</v>
      </c>
    </row>
    <row r="38" spans="16:20" x14ac:dyDescent="0.25">
      <c r="P38" s="20" t="s">
        <v>26</v>
      </c>
      <c r="Q38" s="21" t="s">
        <v>17</v>
      </c>
      <c r="R38" s="21" t="s">
        <v>40</v>
      </c>
      <c r="S38" s="26">
        <v>6027</v>
      </c>
      <c r="T38" s="27">
        <v>144</v>
      </c>
    </row>
    <row r="39" spans="16:20" x14ac:dyDescent="0.25">
      <c r="P39" s="20" t="s">
        <v>16</v>
      </c>
      <c r="Q39" s="21" t="s">
        <v>6</v>
      </c>
      <c r="R39" s="21" t="s">
        <v>29</v>
      </c>
      <c r="S39" s="26">
        <v>1904</v>
      </c>
      <c r="T39" s="27">
        <v>405</v>
      </c>
    </row>
    <row r="40" spans="16:20" x14ac:dyDescent="0.25">
      <c r="P40" s="20" t="s">
        <v>23</v>
      </c>
      <c r="Q40" s="21" t="s">
        <v>30</v>
      </c>
      <c r="R40" s="21" t="s">
        <v>10</v>
      </c>
      <c r="S40" s="26">
        <v>3262</v>
      </c>
      <c r="T40" s="27">
        <v>75</v>
      </c>
    </row>
    <row r="41" spans="16:20" x14ac:dyDescent="0.25">
      <c r="P41" s="20" t="s">
        <v>5</v>
      </c>
      <c r="Q41" s="21" t="s">
        <v>30</v>
      </c>
      <c r="R41" s="21" t="s">
        <v>39</v>
      </c>
      <c r="S41" s="26">
        <v>2289</v>
      </c>
      <c r="T41" s="27">
        <v>135</v>
      </c>
    </row>
    <row r="42" spans="16:20" x14ac:dyDescent="0.25">
      <c r="P42" s="20" t="s">
        <v>25</v>
      </c>
      <c r="Q42" s="21" t="s">
        <v>30</v>
      </c>
      <c r="R42" s="21" t="s">
        <v>39</v>
      </c>
      <c r="S42" s="26">
        <v>6986</v>
      </c>
      <c r="T42" s="27">
        <v>21</v>
      </c>
    </row>
    <row r="43" spans="16:20" x14ac:dyDescent="0.25">
      <c r="P43" s="20" t="s">
        <v>26</v>
      </c>
      <c r="Q43" s="21" t="s">
        <v>20</v>
      </c>
      <c r="R43" s="21" t="s">
        <v>34</v>
      </c>
      <c r="S43" s="26">
        <v>4417</v>
      </c>
      <c r="T43" s="27">
        <v>153</v>
      </c>
    </row>
    <row r="44" spans="16:20" x14ac:dyDescent="0.25">
      <c r="P44" s="20" t="s">
        <v>16</v>
      </c>
      <c r="Q44" s="21" t="s">
        <v>30</v>
      </c>
      <c r="R44" s="21" t="s">
        <v>37</v>
      </c>
      <c r="S44" s="26">
        <v>1442</v>
      </c>
      <c r="T44" s="27">
        <v>15</v>
      </c>
    </row>
    <row r="45" spans="16:20" x14ac:dyDescent="0.25">
      <c r="P45" s="20" t="s">
        <v>27</v>
      </c>
      <c r="Q45" s="21" t="s">
        <v>9</v>
      </c>
      <c r="R45" s="21" t="s">
        <v>24</v>
      </c>
      <c r="S45" s="26">
        <v>2415</v>
      </c>
      <c r="T45" s="27">
        <v>255</v>
      </c>
    </row>
    <row r="46" spans="16:20" x14ac:dyDescent="0.25">
      <c r="P46" s="20" t="s">
        <v>26</v>
      </c>
      <c r="Q46" s="21" t="s">
        <v>6</v>
      </c>
      <c r="R46" s="21" t="s">
        <v>36</v>
      </c>
      <c r="S46" s="26">
        <v>238</v>
      </c>
      <c r="T46" s="27">
        <v>18</v>
      </c>
    </row>
    <row r="47" spans="16:20" x14ac:dyDescent="0.25">
      <c r="P47" s="20" t="s">
        <v>16</v>
      </c>
      <c r="Q47" s="21" t="s">
        <v>6</v>
      </c>
      <c r="R47" s="21" t="s">
        <v>34</v>
      </c>
      <c r="S47" s="26">
        <v>4949</v>
      </c>
      <c r="T47" s="27">
        <v>189</v>
      </c>
    </row>
    <row r="48" spans="16:20" x14ac:dyDescent="0.25">
      <c r="P48" s="20" t="s">
        <v>25</v>
      </c>
      <c r="Q48" s="21" t="s">
        <v>20</v>
      </c>
      <c r="R48" s="21" t="s">
        <v>10</v>
      </c>
      <c r="S48" s="26">
        <v>5075</v>
      </c>
      <c r="T48" s="27">
        <v>21</v>
      </c>
    </row>
    <row r="49" spans="16:20" x14ac:dyDescent="0.25">
      <c r="P49" s="20" t="s">
        <v>27</v>
      </c>
      <c r="Q49" s="21" t="s">
        <v>14</v>
      </c>
      <c r="R49" s="21" t="s">
        <v>29</v>
      </c>
      <c r="S49" s="26">
        <v>9198</v>
      </c>
      <c r="T49" s="27">
        <v>36</v>
      </c>
    </row>
    <row r="50" spans="16:20" x14ac:dyDescent="0.25">
      <c r="P50" s="20" t="s">
        <v>16</v>
      </c>
      <c r="Q50" s="21" t="s">
        <v>30</v>
      </c>
      <c r="R50" s="21" t="s">
        <v>32</v>
      </c>
      <c r="S50" s="26">
        <v>3339</v>
      </c>
      <c r="T50" s="27">
        <v>75</v>
      </c>
    </row>
    <row r="51" spans="16:20" x14ac:dyDescent="0.25">
      <c r="P51" s="20" t="s">
        <v>5</v>
      </c>
      <c r="Q51" s="21" t="s">
        <v>30</v>
      </c>
      <c r="R51" s="21" t="s">
        <v>28</v>
      </c>
      <c r="S51" s="26">
        <v>5019</v>
      </c>
      <c r="T51" s="27">
        <v>156</v>
      </c>
    </row>
    <row r="52" spans="16:20" x14ac:dyDescent="0.25">
      <c r="P52" s="20" t="s">
        <v>25</v>
      </c>
      <c r="Q52" s="21" t="s">
        <v>14</v>
      </c>
      <c r="R52" s="21" t="s">
        <v>29</v>
      </c>
      <c r="S52" s="26">
        <v>16184</v>
      </c>
      <c r="T52" s="27">
        <v>39</v>
      </c>
    </row>
    <row r="53" spans="16:20" x14ac:dyDescent="0.25">
      <c r="P53" s="20" t="s">
        <v>16</v>
      </c>
      <c r="Q53" s="21" t="s">
        <v>14</v>
      </c>
      <c r="R53" s="21" t="s">
        <v>41</v>
      </c>
      <c r="S53" s="26">
        <v>497</v>
      </c>
      <c r="T53" s="27">
        <v>63</v>
      </c>
    </row>
    <row r="54" spans="16:20" x14ac:dyDescent="0.25">
      <c r="P54" s="20" t="s">
        <v>26</v>
      </c>
      <c r="Q54" s="21" t="s">
        <v>14</v>
      </c>
      <c r="R54" s="21" t="s">
        <v>32</v>
      </c>
      <c r="S54" s="26">
        <v>8211</v>
      </c>
      <c r="T54" s="27">
        <v>75</v>
      </c>
    </row>
    <row r="55" spans="16:20" x14ac:dyDescent="0.25">
      <c r="P55" s="20" t="s">
        <v>26</v>
      </c>
      <c r="Q55" s="21" t="s">
        <v>20</v>
      </c>
      <c r="R55" s="21" t="s">
        <v>40</v>
      </c>
      <c r="S55" s="26">
        <v>6580</v>
      </c>
      <c r="T55" s="27">
        <v>183</v>
      </c>
    </row>
    <row r="56" spans="16:20" x14ac:dyDescent="0.25">
      <c r="P56" s="20" t="s">
        <v>13</v>
      </c>
      <c r="Q56" s="21" t="s">
        <v>9</v>
      </c>
      <c r="R56" s="21" t="s">
        <v>31</v>
      </c>
      <c r="S56" s="26">
        <v>4760</v>
      </c>
      <c r="T56" s="27">
        <v>69</v>
      </c>
    </row>
    <row r="57" spans="16:20" x14ac:dyDescent="0.25">
      <c r="P57" s="20" t="s">
        <v>5</v>
      </c>
      <c r="Q57" s="21" t="s">
        <v>14</v>
      </c>
      <c r="R57" s="21" t="s">
        <v>18</v>
      </c>
      <c r="S57" s="26">
        <v>5439</v>
      </c>
      <c r="T57" s="27">
        <v>30</v>
      </c>
    </row>
    <row r="58" spans="16:20" x14ac:dyDescent="0.25">
      <c r="P58" s="20" t="s">
        <v>13</v>
      </c>
      <c r="Q58" s="21" t="s">
        <v>30</v>
      </c>
      <c r="R58" s="21" t="s">
        <v>28</v>
      </c>
      <c r="S58" s="26">
        <v>1463</v>
      </c>
      <c r="T58" s="27">
        <v>39</v>
      </c>
    </row>
    <row r="59" spans="16:20" x14ac:dyDescent="0.25">
      <c r="P59" s="20" t="s">
        <v>27</v>
      </c>
      <c r="Q59" s="21" t="s">
        <v>30</v>
      </c>
      <c r="R59" s="21" t="s">
        <v>10</v>
      </c>
      <c r="S59" s="26">
        <v>7777</v>
      </c>
      <c r="T59" s="27">
        <v>504</v>
      </c>
    </row>
    <row r="60" spans="16:20" x14ac:dyDescent="0.25">
      <c r="P60" s="20" t="s">
        <v>11</v>
      </c>
      <c r="Q60" s="21" t="s">
        <v>6</v>
      </c>
      <c r="R60" s="21" t="s">
        <v>32</v>
      </c>
      <c r="S60" s="26">
        <v>1085</v>
      </c>
      <c r="T60" s="27">
        <v>273</v>
      </c>
    </row>
    <row r="61" spans="16:20" x14ac:dyDescent="0.25">
      <c r="P61" s="20" t="s">
        <v>25</v>
      </c>
      <c r="Q61" s="21" t="s">
        <v>6</v>
      </c>
      <c r="R61" s="21" t="s">
        <v>21</v>
      </c>
      <c r="S61" s="26">
        <v>182</v>
      </c>
      <c r="T61" s="27">
        <v>48</v>
      </c>
    </row>
    <row r="62" spans="16:20" x14ac:dyDescent="0.25">
      <c r="P62" s="20" t="s">
        <v>16</v>
      </c>
      <c r="Q62" s="21" t="s">
        <v>30</v>
      </c>
      <c r="R62" s="21" t="s">
        <v>39</v>
      </c>
      <c r="S62" s="26">
        <v>4242</v>
      </c>
      <c r="T62" s="27">
        <v>207</v>
      </c>
    </row>
    <row r="63" spans="16:20" x14ac:dyDescent="0.25">
      <c r="P63" s="20" t="s">
        <v>16</v>
      </c>
      <c r="Q63" s="21" t="s">
        <v>14</v>
      </c>
      <c r="R63" s="21" t="s">
        <v>10</v>
      </c>
      <c r="S63" s="26">
        <v>6118</v>
      </c>
      <c r="T63" s="27">
        <v>9</v>
      </c>
    </row>
    <row r="64" spans="16:20" x14ac:dyDescent="0.25">
      <c r="P64" s="20" t="s">
        <v>35</v>
      </c>
      <c r="Q64" s="21" t="s">
        <v>14</v>
      </c>
      <c r="R64" s="21" t="s">
        <v>34</v>
      </c>
      <c r="S64" s="26">
        <v>2317</v>
      </c>
      <c r="T64" s="27">
        <v>261</v>
      </c>
    </row>
    <row r="65" spans="16:20" x14ac:dyDescent="0.25">
      <c r="P65" s="20" t="s">
        <v>16</v>
      </c>
      <c r="Q65" s="21" t="s">
        <v>20</v>
      </c>
      <c r="R65" s="21" t="s">
        <v>29</v>
      </c>
      <c r="S65" s="26">
        <v>938</v>
      </c>
      <c r="T65" s="27">
        <v>6</v>
      </c>
    </row>
    <row r="66" spans="16:20" x14ac:dyDescent="0.25">
      <c r="P66" s="20" t="s">
        <v>8</v>
      </c>
      <c r="Q66" s="21" t="s">
        <v>6</v>
      </c>
      <c r="R66" s="21" t="s">
        <v>37</v>
      </c>
      <c r="S66" s="26">
        <v>9709</v>
      </c>
      <c r="T66" s="27">
        <v>30</v>
      </c>
    </row>
    <row r="67" spans="16:20" x14ac:dyDescent="0.25">
      <c r="P67" s="20" t="s">
        <v>23</v>
      </c>
      <c r="Q67" s="21" t="s">
        <v>30</v>
      </c>
      <c r="R67" s="21" t="s">
        <v>33</v>
      </c>
      <c r="S67" s="26">
        <v>2205</v>
      </c>
      <c r="T67" s="27">
        <v>138</v>
      </c>
    </row>
    <row r="68" spans="16:20" x14ac:dyDescent="0.25">
      <c r="P68" s="20" t="s">
        <v>23</v>
      </c>
      <c r="Q68" s="21" t="s">
        <v>6</v>
      </c>
      <c r="R68" s="21" t="s">
        <v>28</v>
      </c>
      <c r="S68" s="26">
        <v>4487</v>
      </c>
      <c r="T68" s="27">
        <v>111</v>
      </c>
    </row>
    <row r="69" spans="16:20" x14ac:dyDescent="0.25">
      <c r="P69" s="20" t="s">
        <v>25</v>
      </c>
      <c r="Q69" s="21" t="s">
        <v>9</v>
      </c>
      <c r="R69" s="21" t="s">
        <v>15</v>
      </c>
      <c r="S69" s="26">
        <v>2415</v>
      </c>
      <c r="T69" s="27">
        <v>15</v>
      </c>
    </row>
    <row r="70" spans="16:20" x14ac:dyDescent="0.25">
      <c r="P70" s="20" t="s">
        <v>5</v>
      </c>
      <c r="Q70" s="21" t="s">
        <v>30</v>
      </c>
      <c r="R70" s="21" t="s">
        <v>36</v>
      </c>
      <c r="S70" s="26">
        <v>4018</v>
      </c>
      <c r="T70" s="27">
        <v>162</v>
      </c>
    </row>
    <row r="71" spans="16:20" x14ac:dyDescent="0.25">
      <c r="P71" s="20" t="s">
        <v>25</v>
      </c>
      <c r="Q71" s="21" t="s">
        <v>30</v>
      </c>
      <c r="R71" s="21" t="s">
        <v>36</v>
      </c>
      <c r="S71" s="26">
        <v>861</v>
      </c>
      <c r="T71" s="27">
        <v>195</v>
      </c>
    </row>
    <row r="72" spans="16:20" x14ac:dyDescent="0.25">
      <c r="P72" s="20" t="s">
        <v>35</v>
      </c>
      <c r="Q72" s="21" t="s">
        <v>20</v>
      </c>
      <c r="R72" s="21" t="s">
        <v>24</v>
      </c>
      <c r="S72" s="26">
        <v>5586</v>
      </c>
      <c r="T72" s="27">
        <v>525</v>
      </c>
    </row>
    <row r="73" spans="16:20" x14ac:dyDescent="0.25">
      <c r="P73" s="20" t="s">
        <v>23</v>
      </c>
      <c r="Q73" s="21" t="s">
        <v>30</v>
      </c>
      <c r="R73" s="21" t="s">
        <v>19</v>
      </c>
      <c r="S73" s="26">
        <v>2226</v>
      </c>
      <c r="T73" s="27">
        <v>48</v>
      </c>
    </row>
    <row r="74" spans="16:20" x14ac:dyDescent="0.25">
      <c r="P74" s="20" t="s">
        <v>11</v>
      </c>
      <c r="Q74" s="21" t="s">
        <v>30</v>
      </c>
      <c r="R74" s="21" t="s">
        <v>40</v>
      </c>
      <c r="S74" s="26">
        <v>14329</v>
      </c>
      <c r="T74" s="27">
        <v>150</v>
      </c>
    </row>
    <row r="75" spans="16:20" x14ac:dyDescent="0.25">
      <c r="P75" s="20" t="s">
        <v>11</v>
      </c>
      <c r="Q75" s="21" t="s">
        <v>30</v>
      </c>
      <c r="R75" s="21" t="s">
        <v>33</v>
      </c>
      <c r="S75" s="26">
        <v>8463</v>
      </c>
      <c r="T75" s="27">
        <v>492</v>
      </c>
    </row>
    <row r="76" spans="16:20" x14ac:dyDescent="0.25">
      <c r="P76" s="20" t="s">
        <v>25</v>
      </c>
      <c r="Q76" s="21" t="s">
        <v>30</v>
      </c>
      <c r="R76" s="21" t="s">
        <v>32</v>
      </c>
      <c r="S76" s="26">
        <v>2891</v>
      </c>
      <c r="T76" s="27">
        <v>102</v>
      </c>
    </row>
    <row r="77" spans="16:20" x14ac:dyDescent="0.25">
      <c r="P77" s="20" t="s">
        <v>27</v>
      </c>
      <c r="Q77" s="21" t="s">
        <v>14</v>
      </c>
      <c r="R77" s="21" t="s">
        <v>34</v>
      </c>
      <c r="S77" s="26">
        <v>3773</v>
      </c>
      <c r="T77" s="27">
        <v>165</v>
      </c>
    </row>
    <row r="78" spans="16:20" x14ac:dyDescent="0.25">
      <c r="P78" s="20" t="s">
        <v>13</v>
      </c>
      <c r="Q78" s="21" t="s">
        <v>14</v>
      </c>
      <c r="R78" s="21" t="s">
        <v>40</v>
      </c>
      <c r="S78" s="26">
        <v>854</v>
      </c>
      <c r="T78" s="27">
        <v>309</v>
      </c>
    </row>
    <row r="79" spans="16:20" x14ac:dyDescent="0.25">
      <c r="P79" s="20" t="s">
        <v>16</v>
      </c>
      <c r="Q79" s="21" t="s">
        <v>14</v>
      </c>
      <c r="R79" s="21" t="s">
        <v>28</v>
      </c>
      <c r="S79" s="26">
        <v>4970</v>
      </c>
      <c r="T79" s="27">
        <v>156</v>
      </c>
    </row>
    <row r="80" spans="16:20" x14ac:dyDescent="0.25">
      <c r="P80" s="20" t="s">
        <v>11</v>
      </c>
      <c r="Q80" s="21" t="s">
        <v>9</v>
      </c>
      <c r="R80" s="21" t="s">
        <v>42</v>
      </c>
      <c r="S80" s="26">
        <v>98</v>
      </c>
      <c r="T80" s="27">
        <v>159</v>
      </c>
    </row>
    <row r="81" spans="16:20" x14ac:dyDescent="0.25">
      <c r="P81" s="20" t="s">
        <v>25</v>
      </c>
      <c r="Q81" s="21" t="s">
        <v>9</v>
      </c>
      <c r="R81" s="21" t="s">
        <v>37</v>
      </c>
      <c r="S81" s="26">
        <v>13391</v>
      </c>
      <c r="T81" s="27">
        <v>201</v>
      </c>
    </row>
    <row r="82" spans="16:20" x14ac:dyDescent="0.25">
      <c r="P82" s="20" t="s">
        <v>8</v>
      </c>
      <c r="Q82" s="21" t="s">
        <v>17</v>
      </c>
      <c r="R82" s="21" t="s">
        <v>21</v>
      </c>
      <c r="S82" s="26">
        <v>8890</v>
      </c>
      <c r="T82" s="27">
        <v>210</v>
      </c>
    </row>
    <row r="83" spans="16:20" x14ac:dyDescent="0.25">
      <c r="P83" s="20" t="s">
        <v>26</v>
      </c>
      <c r="Q83" s="21" t="s">
        <v>20</v>
      </c>
      <c r="R83" s="21" t="s">
        <v>31</v>
      </c>
      <c r="S83" s="26">
        <v>56</v>
      </c>
      <c r="T83" s="27">
        <v>51</v>
      </c>
    </row>
    <row r="84" spans="16:20" x14ac:dyDescent="0.25">
      <c r="P84" s="20" t="s">
        <v>27</v>
      </c>
      <c r="Q84" s="21" t="s">
        <v>14</v>
      </c>
      <c r="R84" s="21" t="s">
        <v>18</v>
      </c>
      <c r="S84" s="26">
        <v>3339</v>
      </c>
      <c r="T84" s="27">
        <v>39</v>
      </c>
    </row>
    <row r="85" spans="16:20" x14ac:dyDescent="0.25">
      <c r="P85" s="20" t="s">
        <v>35</v>
      </c>
      <c r="Q85" s="21" t="s">
        <v>9</v>
      </c>
      <c r="R85" s="21" t="s">
        <v>15</v>
      </c>
      <c r="S85" s="26">
        <v>3808</v>
      </c>
      <c r="T85" s="27">
        <v>279</v>
      </c>
    </row>
    <row r="86" spans="16:20" x14ac:dyDescent="0.25">
      <c r="P86" s="20" t="s">
        <v>35</v>
      </c>
      <c r="Q86" s="21" t="s">
        <v>20</v>
      </c>
      <c r="R86" s="21" t="s">
        <v>31</v>
      </c>
      <c r="S86" s="26">
        <v>63</v>
      </c>
      <c r="T86" s="27">
        <v>123</v>
      </c>
    </row>
    <row r="87" spans="16:20" x14ac:dyDescent="0.25">
      <c r="P87" s="20" t="s">
        <v>26</v>
      </c>
      <c r="Q87" s="21" t="s">
        <v>17</v>
      </c>
      <c r="R87" s="21" t="s">
        <v>39</v>
      </c>
      <c r="S87" s="26">
        <v>7812</v>
      </c>
      <c r="T87" s="27">
        <v>81</v>
      </c>
    </row>
    <row r="88" spans="16:20" x14ac:dyDescent="0.25">
      <c r="P88" s="20" t="s">
        <v>5</v>
      </c>
      <c r="Q88" s="21" t="s">
        <v>6</v>
      </c>
      <c r="R88" s="21" t="s">
        <v>36</v>
      </c>
      <c r="S88" s="26">
        <v>7693</v>
      </c>
      <c r="T88" s="27">
        <v>21</v>
      </c>
    </row>
    <row r="89" spans="16:20" x14ac:dyDescent="0.25">
      <c r="P89" s="20" t="s">
        <v>27</v>
      </c>
      <c r="Q89" s="21" t="s">
        <v>14</v>
      </c>
      <c r="R89" s="21" t="s">
        <v>40</v>
      </c>
      <c r="S89" s="26">
        <v>973</v>
      </c>
      <c r="T89" s="27">
        <v>162</v>
      </c>
    </row>
    <row r="90" spans="16:20" x14ac:dyDescent="0.25">
      <c r="P90" s="20" t="s">
        <v>35</v>
      </c>
      <c r="Q90" s="21" t="s">
        <v>9</v>
      </c>
      <c r="R90" s="21" t="s">
        <v>41</v>
      </c>
      <c r="S90" s="26">
        <v>567</v>
      </c>
      <c r="T90" s="27">
        <v>228</v>
      </c>
    </row>
    <row r="91" spans="16:20" x14ac:dyDescent="0.25">
      <c r="P91" s="20" t="s">
        <v>35</v>
      </c>
      <c r="Q91" s="21" t="s">
        <v>14</v>
      </c>
      <c r="R91" s="21" t="s">
        <v>32</v>
      </c>
      <c r="S91" s="26">
        <v>2471</v>
      </c>
      <c r="T91" s="27">
        <v>342</v>
      </c>
    </row>
    <row r="92" spans="16:20" x14ac:dyDescent="0.25">
      <c r="P92" s="20" t="s">
        <v>25</v>
      </c>
      <c r="Q92" s="21" t="s">
        <v>20</v>
      </c>
      <c r="R92" s="21" t="s">
        <v>31</v>
      </c>
      <c r="S92" s="26">
        <v>7189</v>
      </c>
      <c r="T92" s="27">
        <v>54</v>
      </c>
    </row>
    <row r="93" spans="16:20" x14ac:dyDescent="0.25">
      <c r="P93" s="20" t="s">
        <v>13</v>
      </c>
      <c r="Q93" s="21" t="s">
        <v>9</v>
      </c>
      <c r="R93" s="21" t="s">
        <v>40</v>
      </c>
      <c r="S93" s="26">
        <v>7455</v>
      </c>
      <c r="T93" s="27">
        <v>216</v>
      </c>
    </row>
    <row r="94" spans="16:20" x14ac:dyDescent="0.25">
      <c r="P94" s="20" t="s">
        <v>27</v>
      </c>
      <c r="Q94" s="21" t="s">
        <v>30</v>
      </c>
      <c r="R94" s="21" t="s">
        <v>42</v>
      </c>
      <c r="S94" s="26">
        <v>3108</v>
      </c>
      <c r="T94" s="27">
        <v>54</v>
      </c>
    </row>
    <row r="95" spans="16:20" x14ac:dyDescent="0.25">
      <c r="P95" s="20" t="s">
        <v>16</v>
      </c>
      <c r="Q95" s="21" t="s">
        <v>20</v>
      </c>
      <c r="R95" s="21" t="s">
        <v>18</v>
      </c>
      <c r="S95" s="26">
        <v>469</v>
      </c>
      <c r="T95" s="27">
        <v>75</v>
      </c>
    </row>
    <row r="96" spans="16:20" x14ac:dyDescent="0.25">
      <c r="P96" s="20" t="s">
        <v>11</v>
      </c>
      <c r="Q96" s="21" t="s">
        <v>6</v>
      </c>
      <c r="R96" s="21" t="s">
        <v>34</v>
      </c>
      <c r="S96" s="26">
        <v>2737</v>
      </c>
      <c r="T96" s="27">
        <v>93</v>
      </c>
    </row>
    <row r="97" spans="16:20" x14ac:dyDescent="0.25">
      <c r="P97" s="20" t="s">
        <v>11</v>
      </c>
      <c r="Q97" s="21" t="s">
        <v>6</v>
      </c>
      <c r="R97" s="21" t="s">
        <v>18</v>
      </c>
      <c r="S97" s="26">
        <v>4305</v>
      </c>
      <c r="T97" s="27">
        <v>156</v>
      </c>
    </row>
    <row r="98" spans="16:20" x14ac:dyDescent="0.25">
      <c r="P98" s="20" t="s">
        <v>11</v>
      </c>
      <c r="Q98" s="21" t="s">
        <v>20</v>
      </c>
      <c r="R98" s="21" t="s">
        <v>28</v>
      </c>
      <c r="S98" s="26">
        <v>2408</v>
      </c>
      <c r="T98" s="27">
        <v>9</v>
      </c>
    </row>
    <row r="99" spans="16:20" x14ac:dyDescent="0.25">
      <c r="P99" s="20" t="s">
        <v>27</v>
      </c>
      <c r="Q99" s="21" t="s">
        <v>14</v>
      </c>
      <c r="R99" s="21" t="s">
        <v>36</v>
      </c>
      <c r="S99" s="26">
        <v>1281</v>
      </c>
      <c r="T99" s="27">
        <v>18</v>
      </c>
    </row>
    <row r="100" spans="16:20" x14ac:dyDescent="0.25">
      <c r="P100" s="20" t="s">
        <v>5</v>
      </c>
      <c r="Q100" s="21" t="s">
        <v>9</v>
      </c>
      <c r="R100" s="21" t="s">
        <v>10</v>
      </c>
      <c r="S100" s="26">
        <v>12348</v>
      </c>
      <c r="T100" s="27">
        <v>234</v>
      </c>
    </row>
    <row r="101" spans="16:20" x14ac:dyDescent="0.25">
      <c r="P101" s="20" t="s">
        <v>27</v>
      </c>
      <c r="Q101" s="21" t="s">
        <v>30</v>
      </c>
      <c r="R101" s="21" t="s">
        <v>40</v>
      </c>
      <c r="S101" s="26">
        <v>3689</v>
      </c>
      <c r="T101" s="27">
        <v>312</v>
      </c>
    </row>
    <row r="102" spans="16:20" x14ac:dyDescent="0.25">
      <c r="P102" s="20" t="s">
        <v>23</v>
      </c>
      <c r="Q102" s="21" t="s">
        <v>14</v>
      </c>
      <c r="R102" s="21" t="s">
        <v>36</v>
      </c>
      <c r="S102" s="26">
        <v>2870</v>
      </c>
      <c r="T102" s="27">
        <v>300</v>
      </c>
    </row>
    <row r="103" spans="16:20" x14ac:dyDescent="0.25">
      <c r="P103" s="20" t="s">
        <v>26</v>
      </c>
      <c r="Q103" s="21" t="s">
        <v>14</v>
      </c>
      <c r="R103" s="21" t="s">
        <v>39</v>
      </c>
      <c r="S103" s="26">
        <v>798</v>
      </c>
      <c r="T103" s="27">
        <v>519</v>
      </c>
    </row>
    <row r="104" spans="16:20" x14ac:dyDescent="0.25">
      <c r="P104" s="20" t="s">
        <v>13</v>
      </c>
      <c r="Q104" s="21" t="s">
        <v>6</v>
      </c>
      <c r="R104" s="21" t="s">
        <v>41</v>
      </c>
      <c r="S104" s="26">
        <v>2933</v>
      </c>
      <c r="T104" s="27">
        <v>9</v>
      </c>
    </row>
    <row r="105" spans="16:20" x14ac:dyDescent="0.25">
      <c r="P105" s="20" t="s">
        <v>25</v>
      </c>
      <c r="Q105" s="21" t="s">
        <v>9</v>
      </c>
      <c r="R105" s="21" t="s">
        <v>12</v>
      </c>
      <c r="S105" s="26">
        <v>2744</v>
      </c>
      <c r="T105" s="27">
        <v>9</v>
      </c>
    </row>
    <row r="106" spans="16:20" x14ac:dyDescent="0.25">
      <c r="P106" s="20" t="s">
        <v>5</v>
      </c>
      <c r="Q106" s="21" t="s">
        <v>14</v>
      </c>
      <c r="R106" s="21" t="s">
        <v>19</v>
      </c>
      <c r="S106" s="26">
        <v>9772</v>
      </c>
      <c r="T106" s="27">
        <v>90</v>
      </c>
    </row>
    <row r="107" spans="16:20" x14ac:dyDescent="0.25">
      <c r="P107" s="20" t="s">
        <v>23</v>
      </c>
      <c r="Q107" s="21" t="s">
        <v>30</v>
      </c>
      <c r="R107" s="21" t="s">
        <v>18</v>
      </c>
      <c r="S107" s="26">
        <v>1568</v>
      </c>
      <c r="T107" s="27">
        <v>96</v>
      </c>
    </row>
    <row r="108" spans="16:20" x14ac:dyDescent="0.25">
      <c r="P108" s="20" t="s">
        <v>26</v>
      </c>
      <c r="Q108" s="21" t="s">
        <v>14</v>
      </c>
      <c r="R108" s="21" t="s">
        <v>29</v>
      </c>
      <c r="S108" s="26">
        <v>11417</v>
      </c>
      <c r="T108" s="27">
        <v>21</v>
      </c>
    </row>
    <row r="109" spans="16:20" x14ac:dyDescent="0.25">
      <c r="P109" s="20" t="s">
        <v>5</v>
      </c>
      <c r="Q109" s="21" t="s">
        <v>30</v>
      </c>
      <c r="R109" s="21" t="s">
        <v>42</v>
      </c>
      <c r="S109" s="26">
        <v>6748</v>
      </c>
      <c r="T109" s="27">
        <v>48</v>
      </c>
    </row>
    <row r="110" spans="16:20" x14ac:dyDescent="0.25">
      <c r="P110" s="20" t="s">
        <v>35</v>
      </c>
      <c r="Q110" s="21" t="s">
        <v>14</v>
      </c>
      <c r="R110" s="21" t="s">
        <v>39</v>
      </c>
      <c r="S110" s="26">
        <v>1407</v>
      </c>
      <c r="T110" s="27">
        <v>72</v>
      </c>
    </row>
    <row r="111" spans="16:20" x14ac:dyDescent="0.25">
      <c r="P111" s="20" t="s">
        <v>8</v>
      </c>
      <c r="Q111" s="21" t="s">
        <v>9</v>
      </c>
      <c r="R111" s="21" t="s">
        <v>32</v>
      </c>
      <c r="S111" s="26">
        <v>2023</v>
      </c>
      <c r="T111" s="27">
        <v>168</v>
      </c>
    </row>
    <row r="112" spans="16:20" x14ac:dyDescent="0.25">
      <c r="P112" s="20" t="s">
        <v>25</v>
      </c>
      <c r="Q112" s="21" t="s">
        <v>17</v>
      </c>
      <c r="R112" s="21" t="s">
        <v>42</v>
      </c>
      <c r="S112" s="26">
        <v>5236</v>
      </c>
      <c r="T112" s="27">
        <v>51</v>
      </c>
    </row>
    <row r="113" spans="16:20" x14ac:dyDescent="0.25">
      <c r="P113" s="20" t="s">
        <v>13</v>
      </c>
      <c r="Q113" s="21" t="s">
        <v>14</v>
      </c>
      <c r="R113" s="21" t="s">
        <v>36</v>
      </c>
      <c r="S113" s="26">
        <v>1925</v>
      </c>
      <c r="T113" s="27">
        <v>192</v>
      </c>
    </row>
    <row r="114" spans="16:20" x14ac:dyDescent="0.25">
      <c r="P114" s="20" t="s">
        <v>23</v>
      </c>
      <c r="Q114" s="21" t="s">
        <v>6</v>
      </c>
      <c r="R114" s="21" t="s">
        <v>24</v>
      </c>
      <c r="S114" s="26">
        <v>6608</v>
      </c>
      <c r="T114" s="27">
        <v>225</v>
      </c>
    </row>
    <row r="115" spans="16:20" x14ac:dyDescent="0.25">
      <c r="P115" s="20" t="s">
        <v>16</v>
      </c>
      <c r="Q115" s="21" t="s">
        <v>30</v>
      </c>
      <c r="R115" s="21" t="s">
        <v>42</v>
      </c>
      <c r="S115" s="26">
        <v>8008</v>
      </c>
      <c r="T115" s="27">
        <v>456</v>
      </c>
    </row>
    <row r="116" spans="16:20" x14ac:dyDescent="0.25">
      <c r="P116" s="20" t="s">
        <v>35</v>
      </c>
      <c r="Q116" s="21" t="s">
        <v>30</v>
      </c>
      <c r="R116" s="21" t="s">
        <v>18</v>
      </c>
      <c r="S116" s="26">
        <v>1428</v>
      </c>
      <c r="T116" s="27">
        <v>93</v>
      </c>
    </row>
    <row r="117" spans="16:20" x14ac:dyDescent="0.25">
      <c r="P117" s="20" t="s">
        <v>16</v>
      </c>
      <c r="Q117" s="21" t="s">
        <v>30</v>
      </c>
      <c r="R117" s="21" t="s">
        <v>12</v>
      </c>
      <c r="S117" s="26">
        <v>525</v>
      </c>
      <c r="T117" s="27">
        <v>48</v>
      </c>
    </row>
    <row r="118" spans="16:20" x14ac:dyDescent="0.25">
      <c r="P118" s="20" t="s">
        <v>16</v>
      </c>
      <c r="Q118" s="21" t="s">
        <v>6</v>
      </c>
      <c r="R118" s="21" t="s">
        <v>15</v>
      </c>
      <c r="S118" s="26">
        <v>1505</v>
      </c>
      <c r="T118" s="27">
        <v>102</v>
      </c>
    </row>
    <row r="119" spans="16:20" x14ac:dyDescent="0.25">
      <c r="P119" s="20" t="s">
        <v>23</v>
      </c>
      <c r="Q119" s="21" t="s">
        <v>9</v>
      </c>
      <c r="R119" s="21" t="s">
        <v>7</v>
      </c>
      <c r="S119" s="26">
        <v>6755</v>
      </c>
      <c r="T119" s="27">
        <v>252</v>
      </c>
    </row>
    <row r="120" spans="16:20" x14ac:dyDescent="0.25">
      <c r="P120" s="20" t="s">
        <v>26</v>
      </c>
      <c r="Q120" s="21" t="s">
        <v>6</v>
      </c>
      <c r="R120" s="21" t="s">
        <v>15</v>
      </c>
      <c r="S120" s="26">
        <v>11571</v>
      </c>
      <c r="T120" s="27">
        <v>138</v>
      </c>
    </row>
    <row r="121" spans="16:20" x14ac:dyDescent="0.25">
      <c r="P121" s="20" t="s">
        <v>5</v>
      </c>
      <c r="Q121" s="21" t="s">
        <v>20</v>
      </c>
      <c r="R121" s="21" t="s">
        <v>18</v>
      </c>
      <c r="S121" s="26">
        <v>2541</v>
      </c>
      <c r="T121" s="27">
        <v>90</v>
      </c>
    </row>
    <row r="122" spans="16:20" x14ac:dyDescent="0.25">
      <c r="P122" s="20" t="s">
        <v>13</v>
      </c>
      <c r="Q122" s="21" t="s">
        <v>6</v>
      </c>
      <c r="R122" s="21" t="s">
        <v>7</v>
      </c>
      <c r="S122" s="26">
        <v>1526</v>
      </c>
      <c r="T122" s="27">
        <v>240</v>
      </c>
    </row>
    <row r="123" spans="16:20" x14ac:dyDescent="0.25">
      <c r="P123" s="20" t="s">
        <v>5</v>
      </c>
      <c r="Q123" s="21" t="s">
        <v>20</v>
      </c>
      <c r="R123" s="21" t="s">
        <v>12</v>
      </c>
      <c r="S123" s="26">
        <v>6125</v>
      </c>
      <c r="T123" s="27">
        <v>102</v>
      </c>
    </row>
    <row r="124" spans="16:20" x14ac:dyDescent="0.25">
      <c r="P124" s="20" t="s">
        <v>13</v>
      </c>
      <c r="Q124" s="21" t="s">
        <v>9</v>
      </c>
      <c r="R124" s="21" t="s">
        <v>39</v>
      </c>
      <c r="S124" s="26">
        <v>847</v>
      </c>
      <c r="T124" s="27">
        <v>129</v>
      </c>
    </row>
    <row r="125" spans="16:20" x14ac:dyDescent="0.25">
      <c r="P125" s="20" t="s">
        <v>8</v>
      </c>
      <c r="Q125" s="21" t="s">
        <v>9</v>
      </c>
      <c r="R125" s="21" t="s">
        <v>39</v>
      </c>
      <c r="S125" s="26">
        <v>4753</v>
      </c>
      <c r="T125" s="27">
        <v>300</v>
      </c>
    </row>
    <row r="126" spans="16:20" x14ac:dyDescent="0.25">
      <c r="P126" s="20" t="s">
        <v>16</v>
      </c>
      <c r="Q126" s="21" t="s">
        <v>20</v>
      </c>
      <c r="R126" s="21" t="s">
        <v>19</v>
      </c>
      <c r="S126" s="26">
        <v>959</v>
      </c>
      <c r="T126" s="27">
        <v>135</v>
      </c>
    </row>
    <row r="127" spans="16:20" x14ac:dyDescent="0.25">
      <c r="P127" s="20" t="s">
        <v>23</v>
      </c>
      <c r="Q127" s="21" t="s">
        <v>9</v>
      </c>
      <c r="R127" s="21" t="s">
        <v>38</v>
      </c>
      <c r="S127" s="26">
        <v>2793</v>
      </c>
      <c r="T127" s="27">
        <v>114</v>
      </c>
    </row>
    <row r="128" spans="16:20" x14ac:dyDescent="0.25">
      <c r="P128" s="20" t="s">
        <v>23</v>
      </c>
      <c r="Q128" s="21" t="s">
        <v>9</v>
      </c>
      <c r="R128" s="21" t="s">
        <v>24</v>
      </c>
      <c r="S128" s="26">
        <v>4606</v>
      </c>
      <c r="T128" s="27">
        <v>63</v>
      </c>
    </row>
    <row r="129" spans="16:20" x14ac:dyDescent="0.25">
      <c r="P129" s="20" t="s">
        <v>23</v>
      </c>
      <c r="Q129" s="21" t="s">
        <v>14</v>
      </c>
      <c r="R129" s="21" t="s">
        <v>32</v>
      </c>
      <c r="S129" s="26">
        <v>5551</v>
      </c>
      <c r="T129" s="27">
        <v>252</v>
      </c>
    </row>
    <row r="130" spans="16:20" x14ac:dyDescent="0.25">
      <c r="P130" s="20" t="s">
        <v>35</v>
      </c>
      <c r="Q130" s="21" t="s">
        <v>14</v>
      </c>
      <c r="R130" s="21" t="s">
        <v>10</v>
      </c>
      <c r="S130" s="26">
        <v>6657</v>
      </c>
      <c r="T130" s="27">
        <v>303</v>
      </c>
    </row>
    <row r="131" spans="16:20" x14ac:dyDescent="0.25">
      <c r="P131" s="20" t="s">
        <v>23</v>
      </c>
      <c r="Q131" s="21" t="s">
        <v>17</v>
      </c>
      <c r="R131" s="21" t="s">
        <v>28</v>
      </c>
      <c r="S131" s="26">
        <v>4438</v>
      </c>
      <c r="T131" s="27">
        <v>246</v>
      </c>
    </row>
    <row r="132" spans="16:20" x14ac:dyDescent="0.25">
      <c r="P132" s="20" t="s">
        <v>8</v>
      </c>
      <c r="Q132" s="21" t="s">
        <v>20</v>
      </c>
      <c r="R132" s="21" t="s">
        <v>22</v>
      </c>
      <c r="S132" s="26">
        <v>168</v>
      </c>
      <c r="T132" s="27">
        <v>84</v>
      </c>
    </row>
    <row r="133" spans="16:20" x14ac:dyDescent="0.25">
      <c r="P133" s="20" t="s">
        <v>23</v>
      </c>
      <c r="Q133" s="21" t="s">
        <v>30</v>
      </c>
      <c r="R133" s="21" t="s">
        <v>28</v>
      </c>
      <c r="S133" s="26">
        <v>7777</v>
      </c>
      <c r="T133" s="27">
        <v>39</v>
      </c>
    </row>
    <row r="134" spans="16:20" x14ac:dyDescent="0.25">
      <c r="P134" s="20" t="s">
        <v>25</v>
      </c>
      <c r="Q134" s="21" t="s">
        <v>14</v>
      </c>
      <c r="R134" s="21" t="s">
        <v>28</v>
      </c>
      <c r="S134" s="26">
        <v>3339</v>
      </c>
      <c r="T134" s="27">
        <v>348</v>
      </c>
    </row>
    <row r="135" spans="16:20" x14ac:dyDescent="0.25">
      <c r="P135" s="20" t="s">
        <v>23</v>
      </c>
      <c r="Q135" s="21" t="s">
        <v>6</v>
      </c>
      <c r="R135" s="21" t="s">
        <v>19</v>
      </c>
      <c r="S135" s="26">
        <v>6391</v>
      </c>
      <c r="T135" s="27">
        <v>48</v>
      </c>
    </row>
    <row r="136" spans="16:20" x14ac:dyDescent="0.25">
      <c r="P136" s="20" t="s">
        <v>25</v>
      </c>
      <c r="Q136" s="21" t="s">
        <v>6</v>
      </c>
      <c r="R136" s="21" t="s">
        <v>22</v>
      </c>
      <c r="S136" s="26">
        <v>518</v>
      </c>
      <c r="T136" s="27">
        <v>75</v>
      </c>
    </row>
    <row r="137" spans="16:20" x14ac:dyDescent="0.25">
      <c r="P137" s="20" t="s">
        <v>23</v>
      </c>
      <c r="Q137" s="21" t="s">
        <v>20</v>
      </c>
      <c r="R137" s="21" t="s">
        <v>40</v>
      </c>
      <c r="S137" s="26">
        <v>5677</v>
      </c>
      <c r="T137" s="27">
        <v>258</v>
      </c>
    </row>
    <row r="138" spans="16:20" x14ac:dyDescent="0.25">
      <c r="P138" s="20" t="s">
        <v>16</v>
      </c>
      <c r="Q138" s="21" t="s">
        <v>17</v>
      </c>
      <c r="R138" s="21" t="s">
        <v>28</v>
      </c>
      <c r="S138" s="26">
        <v>6048</v>
      </c>
      <c r="T138" s="27">
        <v>27</v>
      </c>
    </row>
    <row r="139" spans="16:20" x14ac:dyDescent="0.25">
      <c r="P139" s="20" t="s">
        <v>8</v>
      </c>
      <c r="Q139" s="21" t="s">
        <v>20</v>
      </c>
      <c r="R139" s="21" t="s">
        <v>10</v>
      </c>
      <c r="S139" s="26">
        <v>3752</v>
      </c>
      <c r="T139" s="27">
        <v>213</v>
      </c>
    </row>
    <row r="140" spans="16:20" x14ac:dyDescent="0.25">
      <c r="P140" s="20" t="s">
        <v>25</v>
      </c>
      <c r="Q140" s="21" t="s">
        <v>9</v>
      </c>
      <c r="R140" s="21" t="s">
        <v>32</v>
      </c>
      <c r="S140" s="26">
        <v>4480</v>
      </c>
      <c r="T140" s="27">
        <v>357</v>
      </c>
    </row>
    <row r="141" spans="16:20" x14ac:dyDescent="0.25">
      <c r="P141" s="20" t="s">
        <v>11</v>
      </c>
      <c r="Q141" s="21" t="s">
        <v>6</v>
      </c>
      <c r="R141" s="21" t="s">
        <v>12</v>
      </c>
      <c r="S141" s="26">
        <v>259</v>
      </c>
      <c r="T141" s="27">
        <v>207</v>
      </c>
    </row>
    <row r="142" spans="16:20" x14ac:dyDescent="0.25">
      <c r="P142" s="20" t="s">
        <v>8</v>
      </c>
      <c r="Q142" s="21" t="s">
        <v>6</v>
      </c>
      <c r="R142" s="21" t="s">
        <v>7</v>
      </c>
      <c r="S142" s="26">
        <v>42</v>
      </c>
      <c r="T142" s="27">
        <v>150</v>
      </c>
    </row>
    <row r="143" spans="16:20" x14ac:dyDescent="0.25">
      <c r="P143" s="20" t="s">
        <v>13</v>
      </c>
      <c r="Q143" s="21" t="s">
        <v>14</v>
      </c>
      <c r="R143" s="21" t="s">
        <v>42</v>
      </c>
      <c r="S143" s="26">
        <v>98</v>
      </c>
      <c r="T143" s="27">
        <v>204</v>
      </c>
    </row>
    <row r="144" spans="16:20" x14ac:dyDescent="0.25">
      <c r="P144" s="20" t="s">
        <v>23</v>
      </c>
      <c r="Q144" s="21" t="s">
        <v>9</v>
      </c>
      <c r="R144" s="21" t="s">
        <v>39</v>
      </c>
      <c r="S144" s="26">
        <v>2478</v>
      </c>
      <c r="T144" s="27">
        <v>21</v>
      </c>
    </row>
    <row r="145" spans="16:20" x14ac:dyDescent="0.25">
      <c r="P145" s="20" t="s">
        <v>13</v>
      </c>
      <c r="Q145" s="21" t="s">
        <v>30</v>
      </c>
      <c r="R145" s="21" t="s">
        <v>19</v>
      </c>
      <c r="S145" s="26">
        <v>7847</v>
      </c>
      <c r="T145" s="27">
        <v>174</v>
      </c>
    </row>
    <row r="146" spans="16:20" x14ac:dyDescent="0.25">
      <c r="P146" s="20" t="s">
        <v>26</v>
      </c>
      <c r="Q146" s="21" t="s">
        <v>6</v>
      </c>
      <c r="R146" s="21" t="s">
        <v>28</v>
      </c>
      <c r="S146" s="26">
        <v>9926</v>
      </c>
      <c r="T146" s="27">
        <v>201</v>
      </c>
    </row>
    <row r="147" spans="16:20" x14ac:dyDescent="0.25">
      <c r="P147" s="20" t="s">
        <v>8</v>
      </c>
      <c r="Q147" s="21" t="s">
        <v>20</v>
      </c>
      <c r="R147" s="21" t="s">
        <v>31</v>
      </c>
      <c r="S147" s="26">
        <v>819</v>
      </c>
      <c r="T147" s="27">
        <v>510</v>
      </c>
    </row>
    <row r="148" spans="16:20" x14ac:dyDescent="0.25">
      <c r="P148" s="20" t="s">
        <v>16</v>
      </c>
      <c r="Q148" s="21" t="s">
        <v>17</v>
      </c>
      <c r="R148" s="21" t="s">
        <v>32</v>
      </c>
      <c r="S148" s="26">
        <v>3052</v>
      </c>
      <c r="T148" s="27">
        <v>378</v>
      </c>
    </row>
    <row r="149" spans="16:20" x14ac:dyDescent="0.25">
      <c r="P149" s="20" t="s">
        <v>11</v>
      </c>
      <c r="Q149" s="21" t="s">
        <v>30</v>
      </c>
      <c r="R149" s="21" t="s">
        <v>41</v>
      </c>
      <c r="S149" s="26">
        <v>6832</v>
      </c>
      <c r="T149" s="27">
        <v>27</v>
      </c>
    </row>
    <row r="150" spans="16:20" x14ac:dyDescent="0.25">
      <c r="P150" s="20" t="s">
        <v>26</v>
      </c>
      <c r="Q150" s="21" t="s">
        <v>17</v>
      </c>
      <c r="R150" s="21" t="s">
        <v>29</v>
      </c>
      <c r="S150" s="26">
        <v>2016</v>
      </c>
      <c r="T150" s="27">
        <v>117</v>
      </c>
    </row>
    <row r="151" spans="16:20" x14ac:dyDescent="0.25">
      <c r="P151" s="20" t="s">
        <v>16</v>
      </c>
      <c r="Q151" s="21" t="s">
        <v>20</v>
      </c>
      <c r="R151" s="21" t="s">
        <v>41</v>
      </c>
      <c r="S151" s="26">
        <v>7322</v>
      </c>
      <c r="T151" s="27">
        <v>36</v>
      </c>
    </row>
    <row r="152" spans="16:20" x14ac:dyDescent="0.25">
      <c r="P152" s="20" t="s">
        <v>8</v>
      </c>
      <c r="Q152" s="21" t="s">
        <v>9</v>
      </c>
      <c r="R152" s="21" t="s">
        <v>19</v>
      </c>
      <c r="S152" s="26">
        <v>357</v>
      </c>
      <c r="T152" s="27">
        <v>126</v>
      </c>
    </row>
    <row r="153" spans="16:20" x14ac:dyDescent="0.25">
      <c r="P153" s="20" t="s">
        <v>11</v>
      </c>
      <c r="Q153" s="21" t="s">
        <v>17</v>
      </c>
      <c r="R153" s="21" t="s">
        <v>18</v>
      </c>
      <c r="S153" s="26">
        <v>3192</v>
      </c>
      <c r="T153" s="27">
        <v>72</v>
      </c>
    </row>
    <row r="154" spans="16:20" x14ac:dyDescent="0.25">
      <c r="P154" s="20" t="s">
        <v>23</v>
      </c>
      <c r="Q154" s="21" t="s">
        <v>14</v>
      </c>
      <c r="R154" s="21" t="s">
        <v>22</v>
      </c>
      <c r="S154" s="26">
        <v>8435</v>
      </c>
      <c r="T154" s="27">
        <v>42</v>
      </c>
    </row>
    <row r="155" spans="16:20" x14ac:dyDescent="0.25">
      <c r="P155" s="20" t="s">
        <v>5</v>
      </c>
      <c r="Q155" s="21" t="s">
        <v>17</v>
      </c>
      <c r="R155" s="21" t="s">
        <v>32</v>
      </c>
      <c r="S155" s="26">
        <v>0</v>
      </c>
      <c r="T155" s="27">
        <v>135</v>
      </c>
    </row>
    <row r="156" spans="16:20" x14ac:dyDescent="0.25">
      <c r="P156" s="20" t="s">
        <v>23</v>
      </c>
      <c r="Q156" s="21" t="s">
        <v>30</v>
      </c>
      <c r="R156" s="21" t="s">
        <v>38</v>
      </c>
      <c r="S156" s="26">
        <v>8862</v>
      </c>
      <c r="T156" s="27">
        <v>189</v>
      </c>
    </row>
    <row r="157" spans="16:20" x14ac:dyDescent="0.25">
      <c r="P157" s="20" t="s">
        <v>16</v>
      </c>
      <c r="Q157" s="21" t="s">
        <v>6</v>
      </c>
      <c r="R157" s="21" t="s">
        <v>40</v>
      </c>
      <c r="S157" s="26">
        <v>3556</v>
      </c>
      <c r="T157" s="27">
        <v>459</v>
      </c>
    </row>
    <row r="158" spans="16:20" x14ac:dyDescent="0.25">
      <c r="P158" s="20" t="s">
        <v>25</v>
      </c>
      <c r="Q158" s="21" t="s">
        <v>30</v>
      </c>
      <c r="R158" s="21" t="s">
        <v>37</v>
      </c>
      <c r="S158" s="26">
        <v>7280</v>
      </c>
      <c r="T158" s="27">
        <v>201</v>
      </c>
    </row>
    <row r="159" spans="16:20" x14ac:dyDescent="0.25">
      <c r="P159" s="20" t="s">
        <v>16</v>
      </c>
      <c r="Q159" s="21" t="s">
        <v>30</v>
      </c>
      <c r="R159" s="21" t="s">
        <v>7</v>
      </c>
      <c r="S159" s="26">
        <v>3402</v>
      </c>
      <c r="T159" s="27">
        <v>366</v>
      </c>
    </row>
    <row r="160" spans="16:20" x14ac:dyDescent="0.25">
      <c r="P160" s="20" t="s">
        <v>27</v>
      </c>
      <c r="Q160" s="21" t="s">
        <v>6</v>
      </c>
      <c r="R160" s="21" t="s">
        <v>32</v>
      </c>
      <c r="S160" s="26">
        <v>4592</v>
      </c>
      <c r="T160" s="27">
        <v>324</v>
      </c>
    </row>
    <row r="161" spans="16:20" x14ac:dyDescent="0.25">
      <c r="P161" s="20" t="s">
        <v>11</v>
      </c>
      <c r="Q161" s="21" t="s">
        <v>9</v>
      </c>
      <c r="R161" s="21" t="s">
        <v>37</v>
      </c>
      <c r="S161" s="26">
        <v>7833</v>
      </c>
      <c r="T161" s="27">
        <v>243</v>
      </c>
    </row>
    <row r="162" spans="16:20" x14ac:dyDescent="0.25">
      <c r="P162" s="20" t="s">
        <v>26</v>
      </c>
      <c r="Q162" s="21" t="s">
        <v>17</v>
      </c>
      <c r="R162" s="21" t="s">
        <v>41</v>
      </c>
      <c r="S162" s="26">
        <v>7651</v>
      </c>
      <c r="T162" s="27">
        <v>213</v>
      </c>
    </row>
    <row r="163" spans="16:20" x14ac:dyDescent="0.25">
      <c r="P163" s="20" t="s">
        <v>5</v>
      </c>
      <c r="Q163" s="21" t="s">
        <v>9</v>
      </c>
      <c r="R163" s="21" t="s">
        <v>7</v>
      </c>
      <c r="S163" s="26">
        <v>2275</v>
      </c>
      <c r="T163" s="27">
        <v>447</v>
      </c>
    </row>
    <row r="164" spans="16:20" x14ac:dyDescent="0.25">
      <c r="P164" s="20" t="s">
        <v>5</v>
      </c>
      <c r="Q164" s="21" t="s">
        <v>20</v>
      </c>
      <c r="R164" s="21" t="s">
        <v>31</v>
      </c>
      <c r="S164" s="26">
        <v>5670</v>
      </c>
      <c r="T164" s="27">
        <v>297</v>
      </c>
    </row>
    <row r="165" spans="16:20" x14ac:dyDescent="0.25">
      <c r="P165" s="20" t="s">
        <v>23</v>
      </c>
      <c r="Q165" s="21" t="s">
        <v>9</v>
      </c>
      <c r="R165" s="21" t="s">
        <v>29</v>
      </c>
      <c r="S165" s="26">
        <v>2135</v>
      </c>
      <c r="T165" s="27">
        <v>27</v>
      </c>
    </row>
    <row r="166" spans="16:20" x14ac:dyDescent="0.25">
      <c r="P166" s="20" t="s">
        <v>5</v>
      </c>
      <c r="Q166" s="21" t="s">
        <v>30</v>
      </c>
      <c r="R166" s="21" t="s">
        <v>34</v>
      </c>
      <c r="S166" s="26">
        <v>2779</v>
      </c>
      <c r="T166" s="27">
        <v>75</v>
      </c>
    </row>
    <row r="167" spans="16:20" x14ac:dyDescent="0.25">
      <c r="P167" s="20" t="s">
        <v>35</v>
      </c>
      <c r="Q167" s="21" t="s">
        <v>17</v>
      </c>
      <c r="R167" s="21" t="s">
        <v>19</v>
      </c>
      <c r="S167" s="26">
        <v>12950</v>
      </c>
      <c r="T167" s="27">
        <v>30</v>
      </c>
    </row>
    <row r="168" spans="16:20" x14ac:dyDescent="0.25">
      <c r="P168" s="20" t="s">
        <v>23</v>
      </c>
      <c r="Q168" s="21" t="s">
        <v>14</v>
      </c>
      <c r="R168" s="21" t="s">
        <v>15</v>
      </c>
      <c r="S168" s="26">
        <v>2646</v>
      </c>
      <c r="T168" s="27">
        <v>177</v>
      </c>
    </row>
    <row r="169" spans="16:20" x14ac:dyDescent="0.25">
      <c r="P169" s="20" t="s">
        <v>5</v>
      </c>
      <c r="Q169" s="21" t="s">
        <v>30</v>
      </c>
      <c r="R169" s="21" t="s">
        <v>19</v>
      </c>
      <c r="S169" s="26">
        <v>3794</v>
      </c>
      <c r="T169" s="27">
        <v>159</v>
      </c>
    </row>
    <row r="170" spans="16:20" x14ac:dyDescent="0.25">
      <c r="P170" s="20" t="s">
        <v>27</v>
      </c>
      <c r="Q170" s="21" t="s">
        <v>9</v>
      </c>
      <c r="R170" s="21" t="s">
        <v>19</v>
      </c>
      <c r="S170" s="26">
        <v>819</v>
      </c>
      <c r="T170" s="27">
        <v>306</v>
      </c>
    </row>
    <row r="171" spans="16:20" x14ac:dyDescent="0.25">
      <c r="P171" s="20" t="s">
        <v>27</v>
      </c>
      <c r="Q171" s="21" t="s">
        <v>30</v>
      </c>
      <c r="R171" s="21" t="s">
        <v>33</v>
      </c>
      <c r="S171" s="26">
        <v>2583</v>
      </c>
      <c r="T171" s="27">
        <v>18</v>
      </c>
    </row>
    <row r="172" spans="16:20" x14ac:dyDescent="0.25">
      <c r="P172" s="20" t="s">
        <v>23</v>
      </c>
      <c r="Q172" s="21" t="s">
        <v>9</v>
      </c>
      <c r="R172" s="21" t="s">
        <v>36</v>
      </c>
      <c r="S172" s="26">
        <v>4585</v>
      </c>
      <c r="T172" s="27">
        <v>240</v>
      </c>
    </row>
    <row r="173" spans="16:20" x14ac:dyDescent="0.25">
      <c r="P173" s="20" t="s">
        <v>25</v>
      </c>
      <c r="Q173" s="21" t="s">
        <v>30</v>
      </c>
      <c r="R173" s="21" t="s">
        <v>19</v>
      </c>
      <c r="S173" s="26">
        <v>1652</v>
      </c>
      <c r="T173" s="27">
        <v>93</v>
      </c>
    </row>
    <row r="174" spans="16:20" x14ac:dyDescent="0.25">
      <c r="P174" s="20" t="s">
        <v>35</v>
      </c>
      <c r="Q174" s="21" t="s">
        <v>30</v>
      </c>
      <c r="R174" s="21" t="s">
        <v>42</v>
      </c>
      <c r="S174" s="26">
        <v>4991</v>
      </c>
      <c r="T174" s="27">
        <v>9</v>
      </c>
    </row>
    <row r="175" spans="16:20" x14ac:dyDescent="0.25">
      <c r="P175" s="20" t="s">
        <v>8</v>
      </c>
      <c r="Q175" s="21" t="s">
        <v>30</v>
      </c>
      <c r="R175" s="21" t="s">
        <v>29</v>
      </c>
      <c r="S175" s="26">
        <v>2009</v>
      </c>
      <c r="T175" s="27">
        <v>219</v>
      </c>
    </row>
    <row r="176" spans="16:20" x14ac:dyDescent="0.25">
      <c r="P176" s="20" t="s">
        <v>26</v>
      </c>
      <c r="Q176" s="21" t="s">
        <v>17</v>
      </c>
      <c r="R176" s="21" t="s">
        <v>22</v>
      </c>
      <c r="S176" s="26">
        <v>1568</v>
      </c>
      <c r="T176" s="27">
        <v>141</v>
      </c>
    </row>
    <row r="177" spans="16:20" x14ac:dyDescent="0.25">
      <c r="P177" s="20" t="s">
        <v>13</v>
      </c>
      <c r="Q177" s="21" t="s">
        <v>6</v>
      </c>
      <c r="R177" s="21" t="s">
        <v>33</v>
      </c>
      <c r="S177" s="26">
        <v>3388</v>
      </c>
      <c r="T177" s="27">
        <v>123</v>
      </c>
    </row>
    <row r="178" spans="16:20" x14ac:dyDescent="0.25">
      <c r="P178" s="20" t="s">
        <v>5</v>
      </c>
      <c r="Q178" s="21" t="s">
        <v>20</v>
      </c>
      <c r="R178" s="21" t="s">
        <v>38</v>
      </c>
      <c r="S178" s="26">
        <v>623</v>
      </c>
      <c r="T178" s="27">
        <v>51</v>
      </c>
    </row>
    <row r="179" spans="16:20" x14ac:dyDescent="0.25">
      <c r="P179" s="20" t="s">
        <v>16</v>
      </c>
      <c r="Q179" s="21" t="s">
        <v>14</v>
      </c>
      <c r="R179" s="21" t="s">
        <v>12</v>
      </c>
      <c r="S179" s="26">
        <v>10073</v>
      </c>
      <c r="T179" s="27">
        <v>120</v>
      </c>
    </row>
    <row r="180" spans="16:20" x14ac:dyDescent="0.25">
      <c r="P180" s="20" t="s">
        <v>8</v>
      </c>
      <c r="Q180" s="21" t="s">
        <v>17</v>
      </c>
      <c r="R180" s="21" t="s">
        <v>42</v>
      </c>
      <c r="S180" s="26">
        <v>1561</v>
      </c>
      <c r="T180" s="27">
        <v>27</v>
      </c>
    </row>
    <row r="181" spans="16:20" x14ac:dyDescent="0.25">
      <c r="P181" s="20" t="s">
        <v>11</v>
      </c>
      <c r="Q181" s="21" t="s">
        <v>14</v>
      </c>
      <c r="R181" s="21" t="s">
        <v>39</v>
      </c>
      <c r="S181" s="26">
        <v>11522</v>
      </c>
      <c r="T181" s="27">
        <v>204</v>
      </c>
    </row>
    <row r="182" spans="16:20" x14ac:dyDescent="0.25">
      <c r="P182" s="20" t="s">
        <v>16</v>
      </c>
      <c r="Q182" s="21" t="s">
        <v>20</v>
      </c>
      <c r="R182" s="21" t="s">
        <v>31</v>
      </c>
      <c r="S182" s="26">
        <v>2317</v>
      </c>
      <c r="T182" s="27">
        <v>123</v>
      </c>
    </row>
    <row r="183" spans="16:20" x14ac:dyDescent="0.25">
      <c r="P183" s="20" t="s">
        <v>35</v>
      </c>
      <c r="Q183" s="21" t="s">
        <v>6</v>
      </c>
      <c r="R183" s="21" t="s">
        <v>40</v>
      </c>
      <c r="S183" s="26">
        <v>3059</v>
      </c>
      <c r="T183" s="27">
        <v>27</v>
      </c>
    </row>
    <row r="184" spans="16:20" x14ac:dyDescent="0.25">
      <c r="P184" s="20" t="s">
        <v>13</v>
      </c>
      <c r="Q184" s="21" t="s">
        <v>6</v>
      </c>
      <c r="R184" s="21" t="s">
        <v>42</v>
      </c>
      <c r="S184" s="26">
        <v>2324</v>
      </c>
      <c r="T184" s="27">
        <v>177</v>
      </c>
    </row>
    <row r="185" spans="16:20" x14ac:dyDescent="0.25">
      <c r="P185" s="20" t="s">
        <v>27</v>
      </c>
      <c r="Q185" s="21" t="s">
        <v>17</v>
      </c>
      <c r="R185" s="21" t="s">
        <v>42</v>
      </c>
      <c r="S185" s="26">
        <v>4956</v>
      </c>
      <c r="T185" s="27">
        <v>171</v>
      </c>
    </row>
    <row r="186" spans="16:20" x14ac:dyDescent="0.25">
      <c r="P186" s="20" t="s">
        <v>35</v>
      </c>
      <c r="Q186" s="21" t="s">
        <v>30</v>
      </c>
      <c r="R186" s="21" t="s">
        <v>36</v>
      </c>
      <c r="S186" s="26">
        <v>5355</v>
      </c>
      <c r="T186" s="27">
        <v>204</v>
      </c>
    </row>
    <row r="187" spans="16:20" x14ac:dyDescent="0.25">
      <c r="P187" s="20" t="s">
        <v>27</v>
      </c>
      <c r="Q187" s="21" t="s">
        <v>30</v>
      </c>
      <c r="R187" s="21" t="s">
        <v>24</v>
      </c>
      <c r="S187" s="26">
        <v>7259</v>
      </c>
      <c r="T187" s="27">
        <v>276</v>
      </c>
    </row>
    <row r="188" spans="16:20" x14ac:dyDescent="0.25">
      <c r="P188" s="20" t="s">
        <v>8</v>
      </c>
      <c r="Q188" s="21" t="s">
        <v>6</v>
      </c>
      <c r="R188" s="21" t="s">
        <v>42</v>
      </c>
      <c r="S188" s="26">
        <v>6279</v>
      </c>
      <c r="T188" s="27">
        <v>45</v>
      </c>
    </row>
    <row r="189" spans="16:20" x14ac:dyDescent="0.25">
      <c r="P189" s="20" t="s">
        <v>5</v>
      </c>
      <c r="Q189" s="21" t="s">
        <v>20</v>
      </c>
      <c r="R189" s="21" t="s">
        <v>32</v>
      </c>
      <c r="S189" s="26">
        <v>2541</v>
      </c>
      <c r="T189" s="27">
        <v>45</v>
      </c>
    </row>
    <row r="190" spans="16:20" x14ac:dyDescent="0.25">
      <c r="P190" s="20" t="s">
        <v>16</v>
      </c>
      <c r="Q190" s="21" t="s">
        <v>9</v>
      </c>
      <c r="R190" s="21" t="s">
        <v>39</v>
      </c>
      <c r="S190" s="26">
        <v>3864</v>
      </c>
      <c r="T190" s="27">
        <v>177</v>
      </c>
    </row>
    <row r="191" spans="16:20" x14ac:dyDescent="0.25">
      <c r="P191" s="20" t="s">
        <v>25</v>
      </c>
      <c r="Q191" s="21" t="s">
        <v>14</v>
      </c>
      <c r="R191" s="21" t="s">
        <v>31</v>
      </c>
      <c r="S191" s="26">
        <v>6146</v>
      </c>
      <c r="T191" s="27">
        <v>63</v>
      </c>
    </row>
    <row r="192" spans="16:20" x14ac:dyDescent="0.25">
      <c r="P192" s="20" t="s">
        <v>11</v>
      </c>
      <c r="Q192" s="21" t="s">
        <v>17</v>
      </c>
      <c r="R192" s="21" t="s">
        <v>15</v>
      </c>
      <c r="S192" s="26">
        <v>2639</v>
      </c>
      <c r="T192" s="27">
        <v>204</v>
      </c>
    </row>
    <row r="193" spans="16:20" x14ac:dyDescent="0.25">
      <c r="P193" s="20" t="s">
        <v>8</v>
      </c>
      <c r="Q193" s="21" t="s">
        <v>6</v>
      </c>
      <c r="R193" s="21" t="s">
        <v>22</v>
      </c>
      <c r="S193" s="26">
        <v>1890</v>
      </c>
      <c r="T193" s="27">
        <v>195</v>
      </c>
    </row>
    <row r="194" spans="16:20" x14ac:dyDescent="0.25">
      <c r="P194" s="20" t="s">
        <v>23</v>
      </c>
      <c r="Q194" s="21" t="s">
        <v>30</v>
      </c>
      <c r="R194" s="21" t="s">
        <v>24</v>
      </c>
      <c r="S194" s="26">
        <v>1932</v>
      </c>
      <c r="T194" s="27">
        <v>369</v>
      </c>
    </row>
    <row r="195" spans="16:20" x14ac:dyDescent="0.25">
      <c r="P195" s="20" t="s">
        <v>27</v>
      </c>
      <c r="Q195" s="21" t="s">
        <v>30</v>
      </c>
      <c r="R195" s="21" t="s">
        <v>18</v>
      </c>
      <c r="S195" s="26">
        <v>6300</v>
      </c>
      <c r="T195" s="27">
        <v>42</v>
      </c>
    </row>
    <row r="196" spans="16:20" x14ac:dyDescent="0.25">
      <c r="P196" s="20" t="s">
        <v>16</v>
      </c>
      <c r="Q196" s="21" t="s">
        <v>6</v>
      </c>
      <c r="R196" s="21" t="s">
        <v>7</v>
      </c>
      <c r="S196" s="26">
        <v>560</v>
      </c>
      <c r="T196" s="27">
        <v>81</v>
      </c>
    </row>
    <row r="197" spans="16:20" x14ac:dyDescent="0.25">
      <c r="P197" s="20" t="s">
        <v>11</v>
      </c>
      <c r="Q197" s="21" t="s">
        <v>6</v>
      </c>
      <c r="R197" s="21" t="s">
        <v>42</v>
      </c>
      <c r="S197" s="26">
        <v>2856</v>
      </c>
      <c r="T197" s="27">
        <v>246</v>
      </c>
    </row>
    <row r="198" spans="16:20" x14ac:dyDescent="0.25">
      <c r="P198" s="20" t="s">
        <v>11</v>
      </c>
      <c r="Q198" s="21" t="s">
        <v>30</v>
      </c>
      <c r="R198" s="21" t="s">
        <v>28</v>
      </c>
      <c r="S198" s="26">
        <v>707</v>
      </c>
      <c r="T198" s="27">
        <v>174</v>
      </c>
    </row>
    <row r="199" spans="16:20" x14ac:dyDescent="0.25">
      <c r="P199" s="20" t="s">
        <v>8</v>
      </c>
      <c r="Q199" s="21" t="s">
        <v>9</v>
      </c>
      <c r="R199" s="21" t="s">
        <v>7</v>
      </c>
      <c r="S199" s="26">
        <v>3598</v>
      </c>
      <c r="T199" s="27">
        <v>81</v>
      </c>
    </row>
    <row r="200" spans="16:20" x14ac:dyDescent="0.25">
      <c r="P200" s="20" t="s">
        <v>5</v>
      </c>
      <c r="Q200" s="21" t="s">
        <v>9</v>
      </c>
      <c r="R200" s="21" t="s">
        <v>22</v>
      </c>
      <c r="S200" s="26">
        <v>6853</v>
      </c>
      <c r="T200" s="27">
        <v>372</v>
      </c>
    </row>
    <row r="201" spans="16:20" x14ac:dyDescent="0.25">
      <c r="P201" s="20" t="s">
        <v>5</v>
      </c>
      <c r="Q201" s="21" t="s">
        <v>9</v>
      </c>
      <c r="R201" s="21" t="s">
        <v>29</v>
      </c>
      <c r="S201" s="26">
        <v>4725</v>
      </c>
      <c r="T201" s="27">
        <v>174</v>
      </c>
    </row>
    <row r="202" spans="16:20" x14ac:dyDescent="0.25">
      <c r="P202" s="20" t="s">
        <v>13</v>
      </c>
      <c r="Q202" s="21" t="s">
        <v>14</v>
      </c>
      <c r="R202" s="21" t="s">
        <v>10</v>
      </c>
      <c r="S202" s="26">
        <v>10304</v>
      </c>
      <c r="T202" s="27">
        <v>84</v>
      </c>
    </row>
    <row r="203" spans="16:20" x14ac:dyDescent="0.25">
      <c r="P203" s="20" t="s">
        <v>13</v>
      </c>
      <c r="Q203" s="21" t="s">
        <v>30</v>
      </c>
      <c r="R203" s="21" t="s">
        <v>29</v>
      </c>
      <c r="S203" s="26">
        <v>1274</v>
      </c>
      <c r="T203" s="27">
        <v>225</v>
      </c>
    </row>
    <row r="204" spans="16:20" x14ac:dyDescent="0.25">
      <c r="P204" s="20" t="s">
        <v>25</v>
      </c>
      <c r="Q204" s="21" t="s">
        <v>14</v>
      </c>
      <c r="R204" s="21" t="s">
        <v>7</v>
      </c>
      <c r="S204" s="26">
        <v>1526</v>
      </c>
      <c r="T204" s="27">
        <v>105</v>
      </c>
    </row>
    <row r="205" spans="16:20" x14ac:dyDescent="0.25">
      <c r="P205" s="20" t="s">
        <v>5</v>
      </c>
      <c r="Q205" s="21" t="s">
        <v>17</v>
      </c>
      <c r="R205" s="21" t="s">
        <v>40</v>
      </c>
      <c r="S205" s="26">
        <v>3101</v>
      </c>
      <c r="T205" s="27">
        <v>225</v>
      </c>
    </row>
    <row r="206" spans="16:20" x14ac:dyDescent="0.25">
      <c r="P206" s="20" t="s">
        <v>26</v>
      </c>
      <c r="Q206" s="21" t="s">
        <v>6</v>
      </c>
      <c r="R206" s="21" t="s">
        <v>24</v>
      </c>
      <c r="S206" s="26">
        <v>1057</v>
      </c>
      <c r="T206" s="27">
        <v>54</v>
      </c>
    </row>
    <row r="207" spans="16:20" x14ac:dyDescent="0.25">
      <c r="P207" s="20" t="s">
        <v>23</v>
      </c>
      <c r="Q207" s="21" t="s">
        <v>6</v>
      </c>
      <c r="R207" s="21" t="s">
        <v>42</v>
      </c>
      <c r="S207" s="26">
        <v>5306</v>
      </c>
      <c r="T207" s="27">
        <v>0</v>
      </c>
    </row>
    <row r="208" spans="16:20" x14ac:dyDescent="0.25">
      <c r="P208" s="20" t="s">
        <v>25</v>
      </c>
      <c r="Q208" s="21" t="s">
        <v>17</v>
      </c>
      <c r="R208" s="21" t="s">
        <v>38</v>
      </c>
      <c r="S208" s="26">
        <v>4018</v>
      </c>
      <c r="T208" s="27">
        <v>171</v>
      </c>
    </row>
    <row r="209" spans="16:20" x14ac:dyDescent="0.25">
      <c r="P209" s="20" t="s">
        <v>11</v>
      </c>
      <c r="Q209" s="21" t="s">
        <v>30</v>
      </c>
      <c r="R209" s="21" t="s">
        <v>29</v>
      </c>
      <c r="S209" s="26">
        <v>938</v>
      </c>
      <c r="T209" s="27">
        <v>189</v>
      </c>
    </row>
    <row r="210" spans="16:20" x14ac:dyDescent="0.25">
      <c r="P210" s="20" t="s">
        <v>23</v>
      </c>
      <c r="Q210" s="21" t="s">
        <v>20</v>
      </c>
      <c r="R210" s="21" t="s">
        <v>15</v>
      </c>
      <c r="S210" s="26">
        <v>1778</v>
      </c>
      <c r="T210" s="27">
        <v>270</v>
      </c>
    </row>
    <row r="211" spans="16:20" x14ac:dyDescent="0.25">
      <c r="P211" s="20" t="s">
        <v>16</v>
      </c>
      <c r="Q211" s="21" t="s">
        <v>17</v>
      </c>
      <c r="R211" s="21" t="s">
        <v>7</v>
      </c>
      <c r="S211" s="26">
        <v>1638</v>
      </c>
      <c r="T211" s="27">
        <v>63</v>
      </c>
    </row>
    <row r="212" spans="16:20" x14ac:dyDescent="0.25">
      <c r="P212" s="20" t="s">
        <v>13</v>
      </c>
      <c r="Q212" s="21" t="s">
        <v>20</v>
      </c>
      <c r="R212" s="21" t="s">
        <v>18</v>
      </c>
      <c r="S212" s="26">
        <v>154</v>
      </c>
      <c r="T212" s="27">
        <v>21</v>
      </c>
    </row>
    <row r="213" spans="16:20" x14ac:dyDescent="0.25">
      <c r="P213" s="20" t="s">
        <v>23</v>
      </c>
      <c r="Q213" s="21" t="s">
        <v>6</v>
      </c>
      <c r="R213" s="21" t="s">
        <v>22</v>
      </c>
      <c r="S213" s="26">
        <v>9835</v>
      </c>
      <c r="T213" s="27">
        <v>207</v>
      </c>
    </row>
    <row r="214" spans="16:20" x14ac:dyDescent="0.25">
      <c r="P214" s="20" t="s">
        <v>11</v>
      </c>
      <c r="Q214" s="21" t="s">
        <v>6</v>
      </c>
      <c r="R214" s="21" t="s">
        <v>33</v>
      </c>
      <c r="S214" s="26">
        <v>7273</v>
      </c>
      <c r="T214" s="27">
        <v>96</v>
      </c>
    </row>
    <row r="215" spans="16:20" x14ac:dyDescent="0.25">
      <c r="P215" s="20" t="s">
        <v>25</v>
      </c>
      <c r="Q215" s="21" t="s">
        <v>17</v>
      </c>
      <c r="R215" s="21" t="s">
        <v>22</v>
      </c>
      <c r="S215" s="26">
        <v>6909</v>
      </c>
      <c r="T215" s="27">
        <v>81</v>
      </c>
    </row>
    <row r="216" spans="16:20" x14ac:dyDescent="0.25">
      <c r="P216" s="20" t="s">
        <v>11</v>
      </c>
      <c r="Q216" s="21" t="s">
        <v>17</v>
      </c>
      <c r="R216" s="21" t="s">
        <v>38</v>
      </c>
      <c r="S216" s="26">
        <v>3920</v>
      </c>
      <c r="T216" s="27">
        <v>306</v>
      </c>
    </row>
    <row r="217" spans="16:20" x14ac:dyDescent="0.25">
      <c r="P217" s="20" t="s">
        <v>35</v>
      </c>
      <c r="Q217" s="21" t="s">
        <v>17</v>
      </c>
      <c r="R217" s="21" t="s">
        <v>41</v>
      </c>
      <c r="S217" s="26">
        <v>4858</v>
      </c>
      <c r="T217" s="27">
        <v>279</v>
      </c>
    </row>
    <row r="218" spans="16:20" x14ac:dyDescent="0.25">
      <c r="P218" s="20" t="s">
        <v>26</v>
      </c>
      <c r="Q218" s="21" t="s">
        <v>20</v>
      </c>
      <c r="R218" s="21" t="s">
        <v>12</v>
      </c>
      <c r="S218" s="26">
        <v>3549</v>
      </c>
      <c r="T218" s="27">
        <v>3</v>
      </c>
    </row>
    <row r="219" spans="16:20" x14ac:dyDescent="0.25">
      <c r="P219" s="20" t="s">
        <v>23</v>
      </c>
      <c r="Q219" s="21" t="s">
        <v>17</v>
      </c>
      <c r="R219" s="21" t="s">
        <v>39</v>
      </c>
      <c r="S219" s="26">
        <v>966</v>
      </c>
      <c r="T219" s="27">
        <v>198</v>
      </c>
    </row>
    <row r="220" spans="16:20" x14ac:dyDescent="0.25">
      <c r="P220" s="20" t="s">
        <v>25</v>
      </c>
      <c r="Q220" s="21" t="s">
        <v>17</v>
      </c>
      <c r="R220" s="21" t="s">
        <v>15</v>
      </c>
      <c r="S220" s="26">
        <v>385</v>
      </c>
      <c r="T220" s="27">
        <v>249</v>
      </c>
    </row>
    <row r="221" spans="16:20" x14ac:dyDescent="0.25">
      <c r="P221" s="20" t="s">
        <v>16</v>
      </c>
      <c r="Q221" s="21" t="s">
        <v>30</v>
      </c>
      <c r="R221" s="21" t="s">
        <v>29</v>
      </c>
      <c r="S221" s="26">
        <v>2219</v>
      </c>
      <c r="T221" s="27">
        <v>75</v>
      </c>
    </row>
    <row r="222" spans="16:20" x14ac:dyDescent="0.25">
      <c r="P222" s="20" t="s">
        <v>11</v>
      </c>
      <c r="Q222" s="21" t="s">
        <v>14</v>
      </c>
      <c r="R222" s="21" t="s">
        <v>10</v>
      </c>
      <c r="S222" s="26">
        <v>2954</v>
      </c>
      <c r="T222" s="27">
        <v>189</v>
      </c>
    </row>
    <row r="223" spans="16:20" x14ac:dyDescent="0.25">
      <c r="P223" s="20" t="s">
        <v>23</v>
      </c>
      <c r="Q223" s="21" t="s">
        <v>14</v>
      </c>
      <c r="R223" s="21" t="s">
        <v>10</v>
      </c>
      <c r="S223" s="26">
        <v>280</v>
      </c>
      <c r="T223" s="27">
        <v>87</v>
      </c>
    </row>
    <row r="224" spans="16:20" x14ac:dyDescent="0.25">
      <c r="P224" s="20" t="s">
        <v>13</v>
      </c>
      <c r="Q224" s="21" t="s">
        <v>14</v>
      </c>
      <c r="R224" s="21" t="s">
        <v>7</v>
      </c>
      <c r="S224" s="26">
        <v>6118</v>
      </c>
      <c r="T224" s="27">
        <v>174</v>
      </c>
    </row>
    <row r="225" spans="16:20" x14ac:dyDescent="0.25">
      <c r="P225" s="20" t="s">
        <v>26</v>
      </c>
      <c r="Q225" s="21" t="s">
        <v>17</v>
      </c>
      <c r="R225" s="21" t="s">
        <v>37</v>
      </c>
      <c r="S225" s="26">
        <v>4802</v>
      </c>
      <c r="T225" s="27">
        <v>36</v>
      </c>
    </row>
    <row r="226" spans="16:20" x14ac:dyDescent="0.25">
      <c r="P226" s="20" t="s">
        <v>11</v>
      </c>
      <c r="Q226" s="21" t="s">
        <v>20</v>
      </c>
      <c r="R226" s="21" t="s">
        <v>38</v>
      </c>
      <c r="S226" s="26">
        <v>4137</v>
      </c>
      <c r="T226" s="27">
        <v>60</v>
      </c>
    </row>
    <row r="227" spans="16:20" x14ac:dyDescent="0.25">
      <c r="P227" s="20" t="s">
        <v>27</v>
      </c>
      <c r="Q227" s="21" t="s">
        <v>9</v>
      </c>
      <c r="R227" s="21" t="s">
        <v>34</v>
      </c>
      <c r="S227" s="26">
        <v>2023</v>
      </c>
      <c r="T227" s="27">
        <v>78</v>
      </c>
    </row>
    <row r="228" spans="16:20" x14ac:dyDescent="0.25">
      <c r="P228" s="20" t="s">
        <v>11</v>
      </c>
      <c r="Q228" s="21" t="s">
        <v>14</v>
      </c>
      <c r="R228" s="21" t="s">
        <v>7</v>
      </c>
      <c r="S228" s="26">
        <v>9051</v>
      </c>
      <c r="T228" s="27">
        <v>57</v>
      </c>
    </row>
    <row r="229" spans="16:20" x14ac:dyDescent="0.25">
      <c r="P229" s="20" t="s">
        <v>11</v>
      </c>
      <c r="Q229" s="21" t="s">
        <v>6</v>
      </c>
      <c r="R229" s="21" t="s">
        <v>40</v>
      </c>
      <c r="S229" s="26">
        <v>2919</v>
      </c>
      <c r="T229" s="27">
        <v>45</v>
      </c>
    </row>
    <row r="230" spans="16:20" x14ac:dyDescent="0.25">
      <c r="P230" s="20" t="s">
        <v>13</v>
      </c>
      <c r="Q230" s="21" t="s">
        <v>20</v>
      </c>
      <c r="R230" s="21" t="s">
        <v>22</v>
      </c>
      <c r="S230" s="26">
        <v>5915</v>
      </c>
      <c r="T230" s="27">
        <v>3</v>
      </c>
    </row>
    <row r="231" spans="16:20" x14ac:dyDescent="0.25">
      <c r="P231" s="20" t="s">
        <v>35</v>
      </c>
      <c r="Q231" s="21" t="s">
        <v>9</v>
      </c>
      <c r="R231" s="21" t="s">
        <v>37</v>
      </c>
      <c r="S231" s="26">
        <v>2562</v>
      </c>
      <c r="T231" s="27">
        <v>6</v>
      </c>
    </row>
    <row r="232" spans="16:20" x14ac:dyDescent="0.25">
      <c r="P232" s="20" t="s">
        <v>25</v>
      </c>
      <c r="Q232" s="21" t="s">
        <v>6</v>
      </c>
      <c r="R232" s="21" t="s">
        <v>18</v>
      </c>
      <c r="S232" s="26">
        <v>8813</v>
      </c>
      <c r="T232" s="27">
        <v>21</v>
      </c>
    </row>
    <row r="233" spans="16:20" x14ac:dyDescent="0.25">
      <c r="P233" s="20" t="s">
        <v>25</v>
      </c>
      <c r="Q233" s="21" t="s">
        <v>14</v>
      </c>
      <c r="R233" s="21" t="s">
        <v>15</v>
      </c>
      <c r="S233" s="26">
        <v>6111</v>
      </c>
      <c r="T233" s="27">
        <v>3</v>
      </c>
    </row>
    <row r="234" spans="16:20" x14ac:dyDescent="0.25">
      <c r="P234" s="20" t="s">
        <v>8</v>
      </c>
      <c r="Q234" s="21" t="s">
        <v>30</v>
      </c>
      <c r="R234" s="21" t="s">
        <v>21</v>
      </c>
      <c r="S234" s="26">
        <v>3507</v>
      </c>
      <c r="T234" s="27">
        <v>288</v>
      </c>
    </row>
    <row r="235" spans="16:20" x14ac:dyDescent="0.25">
      <c r="P235" s="20" t="s">
        <v>16</v>
      </c>
      <c r="Q235" s="21" t="s">
        <v>14</v>
      </c>
      <c r="R235" s="21" t="s">
        <v>31</v>
      </c>
      <c r="S235" s="26">
        <v>4319</v>
      </c>
      <c r="T235" s="27">
        <v>30</v>
      </c>
    </row>
    <row r="236" spans="16:20" x14ac:dyDescent="0.25">
      <c r="P236" s="20" t="s">
        <v>5</v>
      </c>
      <c r="Q236" s="21" t="s">
        <v>20</v>
      </c>
      <c r="R236" s="21" t="s">
        <v>42</v>
      </c>
      <c r="S236" s="26">
        <v>609</v>
      </c>
      <c r="T236" s="27">
        <v>87</v>
      </c>
    </row>
    <row r="237" spans="16:20" x14ac:dyDescent="0.25">
      <c r="P237" s="20" t="s">
        <v>5</v>
      </c>
      <c r="Q237" s="21" t="s">
        <v>17</v>
      </c>
      <c r="R237" s="21" t="s">
        <v>39</v>
      </c>
      <c r="S237" s="26">
        <v>6370</v>
      </c>
      <c r="T237" s="27">
        <v>30</v>
      </c>
    </row>
    <row r="238" spans="16:20" x14ac:dyDescent="0.25">
      <c r="P238" s="20" t="s">
        <v>25</v>
      </c>
      <c r="Q238" s="21" t="s">
        <v>20</v>
      </c>
      <c r="R238" s="21" t="s">
        <v>36</v>
      </c>
      <c r="S238" s="26">
        <v>5474</v>
      </c>
      <c r="T238" s="27">
        <v>168</v>
      </c>
    </row>
    <row r="239" spans="16:20" x14ac:dyDescent="0.25">
      <c r="P239" s="20" t="s">
        <v>5</v>
      </c>
      <c r="Q239" s="21" t="s">
        <v>14</v>
      </c>
      <c r="R239" s="21" t="s">
        <v>39</v>
      </c>
      <c r="S239" s="26">
        <v>3164</v>
      </c>
      <c r="T239" s="27">
        <v>306</v>
      </c>
    </row>
    <row r="240" spans="16:20" x14ac:dyDescent="0.25">
      <c r="P240" s="20" t="s">
        <v>16</v>
      </c>
      <c r="Q240" s="21" t="s">
        <v>9</v>
      </c>
      <c r="R240" s="21" t="s">
        <v>12</v>
      </c>
      <c r="S240" s="26">
        <v>1302</v>
      </c>
      <c r="T240" s="27">
        <v>402</v>
      </c>
    </row>
    <row r="241" spans="16:20" x14ac:dyDescent="0.25">
      <c r="P241" s="20" t="s">
        <v>27</v>
      </c>
      <c r="Q241" s="21" t="s">
        <v>6</v>
      </c>
      <c r="R241" s="21" t="s">
        <v>40</v>
      </c>
      <c r="S241" s="26">
        <v>7308</v>
      </c>
      <c r="T241" s="27">
        <v>327</v>
      </c>
    </row>
    <row r="242" spans="16:20" x14ac:dyDescent="0.25">
      <c r="P242" s="20" t="s">
        <v>5</v>
      </c>
      <c r="Q242" s="21" t="s">
        <v>6</v>
      </c>
      <c r="R242" s="21" t="s">
        <v>39</v>
      </c>
      <c r="S242" s="26">
        <v>6132</v>
      </c>
      <c r="T242" s="27">
        <v>93</v>
      </c>
    </row>
    <row r="243" spans="16:20" x14ac:dyDescent="0.25">
      <c r="P243" s="20" t="s">
        <v>35</v>
      </c>
      <c r="Q243" s="21" t="s">
        <v>9</v>
      </c>
      <c r="R243" s="21" t="s">
        <v>24</v>
      </c>
      <c r="S243" s="26">
        <v>3472</v>
      </c>
      <c r="T243" s="27">
        <v>96</v>
      </c>
    </row>
    <row r="244" spans="16:20" x14ac:dyDescent="0.25">
      <c r="P244" s="20" t="s">
        <v>8</v>
      </c>
      <c r="Q244" s="21" t="s">
        <v>17</v>
      </c>
      <c r="R244" s="21" t="s">
        <v>15</v>
      </c>
      <c r="S244" s="26">
        <v>9660</v>
      </c>
      <c r="T244" s="27">
        <v>27</v>
      </c>
    </row>
    <row r="245" spans="16:20" x14ac:dyDescent="0.25">
      <c r="P245" s="20" t="s">
        <v>11</v>
      </c>
      <c r="Q245" s="21" t="s">
        <v>20</v>
      </c>
      <c r="R245" s="21" t="s">
        <v>42</v>
      </c>
      <c r="S245" s="26">
        <v>2436</v>
      </c>
      <c r="T245" s="27">
        <v>99</v>
      </c>
    </row>
    <row r="246" spans="16:20" x14ac:dyDescent="0.25">
      <c r="P246" s="20" t="s">
        <v>11</v>
      </c>
      <c r="Q246" s="21" t="s">
        <v>20</v>
      </c>
      <c r="R246" s="21" t="s">
        <v>19</v>
      </c>
      <c r="S246" s="26">
        <v>9506</v>
      </c>
      <c r="T246" s="27">
        <v>87</v>
      </c>
    </row>
    <row r="247" spans="16:20" x14ac:dyDescent="0.25">
      <c r="P247" s="20" t="s">
        <v>35</v>
      </c>
      <c r="Q247" s="21" t="s">
        <v>6</v>
      </c>
      <c r="R247" s="21" t="s">
        <v>41</v>
      </c>
      <c r="S247" s="26">
        <v>245</v>
      </c>
      <c r="T247" s="27">
        <v>288</v>
      </c>
    </row>
    <row r="248" spans="16:20" x14ac:dyDescent="0.25">
      <c r="P248" s="20" t="s">
        <v>8</v>
      </c>
      <c r="Q248" s="21" t="s">
        <v>9</v>
      </c>
      <c r="R248" s="21" t="s">
        <v>33</v>
      </c>
      <c r="S248" s="26">
        <v>2702</v>
      </c>
      <c r="T248" s="27">
        <v>363</v>
      </c>
    </row>
    <row r="249" spans="16:20" x14ac:dyDescent="0.25">
      <c r="P249" s="20" t="s">
        <v>35</v>
      </c>
      <c r="Q249" s="21" t="s">
        <v>30</v>
      </c>
      <c r="R249" s="21" t="s">
        <v>28</v>
      </c>
      <c r="S249" s="26">
        <v>700</v>
      </c>
      <c r="T249" s="27">
        <v>87</v>
      </c>
    </row>
    <row r="250" spans="16:20" x14ac:dyDescent="0.25">
      <c r="P250" s="20" t="s">
        <v>16</v>
      </c>
      <c r="Q250" s="21" t="s">
        <v>30</v>
      </c>
      <c r="R250" s="21" t="s">
        <v>28</v>
      </c>
      <c r="S250" s="26">
        <v>3759</v>
      </c>
      <c r="T250" s="27">
        <v>150</v>
      </c>
    </row>
    <row r="251" spans="16:20" x14ac:dyDescent="0.25">
      <c r="P251" s="20" t="s">
        <v>26</v>
      </c>
      <c r="Q251" s="21" t="s">
        <v>9</v>
      </c>
      <c r="R251" s="21" t="s">
        <v>28</v>
      </c>
      <c r="S251" s="26">
        <v>1589</v>
      </c>
      <c r="T251" s="27">
        <v>303</v>
      </c>
    </row>
    <row r="252" spans="16:20" x14ac:dyDescent="0.25">
      <c r="P252" s="20" t="s">
        <v>23</v>
      </c>
      <c r="Q252" s="21" t="s">
        <v>9</v>
      </c>
      <c r="R252" s="21" t="s">
        <v>40</v>
      </c>
      <c r="S252" s="26">
        <v>5194</v>
      </c>
      <c r="T252" s="27">
        <v>288</v>
      </c>
    </row>
    <row r="253" spans="16:20" x14ac:dyDescent="0.25">
      <c r="P253" s="20" t="s">
        <v>35</v>
      </c>
      <c r="Q253" s="21" t="s">
        <v>14</v>
      </c>
      <c r="R253" s="21" t="s">
        <v>31</v>
      </c>
      <c r="S253" s="26">
        <v>945</v>
      </c>
      <c r="T253" s="27">
        <v>75</v>
      </c>
    </row>
    <row r="254" spans="16:20" x14ac:dyDescent="0.25">
      <c r="P254" s="20" t="s">
        <v>5</v>
      </c>
      <c r="Q254" s="21" t="s">
        <v>20</v>
      </c>
      <c r="R254" s="21" t="s">
        <v>21</v>
      </c>
      <c r="S254" s="26">
        <v>1988</v>
      </c>
      <c r="T254" s="27">
        <v>39</v>
      </c>
    </row>
    <row r="255" spans="16:20" x14ac:dyDescent="0.25">
      <c r="P255" s="20" t="s">
        <v>16</v>
      </c>
      <c r="Q255" s="21" t="s">
        <v>30</v>
      </c>
      <c r="R255" s="21" t="s">
        <v>10</v>
      </c>
      <c r="S255" s="26">
        <v>6734</v>
      </c>
      <c r="T255" s="27">
        <v>123</v>
      </c>
    </row>
    <row r="256" spans="16:20" x14ac:dyDescent="0.25">
      <c r="P256" s="20" t="s">
        <v>5</v>
      </c>
      <c r="Q256" s="21" t="s">
        <v>14</v>
      </c>
      <c r="R256" s="21" t="s">
        <v>12</v>
      </c>
      <c r="S256" s="26">
        <v>217</v>
      </c>
      <c r="T256" s="27">
        <v>36</v>
      </c>
    </row>
    <row r="257" spans="16:20" x14ac:dyDescent="0.25">
      <c r="P257" s="20" t="s">
        <v>25</v>
      </c>
      <c r="Q257" s="21" t="s">
        <v>30</v>
      </c>
      <c r="R257" s="21" t="s">
        <v>22</v>
      </c>
      <c r="S257" s="26">
        <v>6279</v>
      </c>
      <c r="T257" s="27">
        <v>237</v>
      </c>
    </row>
    <row r="258" spans="16:20" x14ac:dyDescent="0.25">
      <c r="P258" s="20" t="s">
        <v>5</v>
      </c>
      <c r="Q258" s="21" t="s">
        <v>14</v>
      </c>
      <c r="R258" s="21" t="s">
        <v>31</v>
      </c>
      <c r="S258" s="26">
        <v>4424</v>
      </c>
      <c r="T258" s="27">
        <v>201</v>
      </c>
    </row>
    <row r="259" spans="16:20" x14ac:dyDescent="0.25">
      <c r="P259" s="20" t="s">
        <v>26</v>
      </c>
      <c r="Q259" s="21" t="s">
        <v>14</v>
      </c>
      <c r="R259" s="21" t="s">
        <v>28</v>
      </c>
      <c r="S259" s="26">
        <v>189</v>
      </c>
      <c r="T259" s="27">
        <v>48</v>
      </c>
    </row>
    <row r="260" spans="16:20" x14ac:dyDescent="0.25">
      <c r="P260" s="20" t="s">
        <v>25</v>
      </c>
      <c r="Q260" s="21" t="s">
        <v>9</v>
      </c>
      <c r="R260" s="21" t="s">
        <v>22</v>
      </c>
      <c r="S260" s="26">
        <v>490</v>
      </c>
      <c r="T260" s="27">
        <v>84</v>
      </c>
    </row>
    <row r="261" spans="16:20" x14ac:dyDescent="0.25">
      <c r="P261" s="20" t="s">
        <v>8</v>
      </c>
      <c r="Q261" s="21" t="s">
        <v>6</v>
      </c>
      <c r="R261" s="21" t="s">
        <v>41</v>
      </c>
      <c r="S261" s="26">
        <v>434</v>
      </c>
      <c r="T261" s="27">
        <v>87</v>
      </c>
    </row>
    <row r="262" spans="16:20" x14ac:dyDescent="0.25">
      <c r="P262" s="20" t="s">
        <v>23</v>
      </c>
      <c r="Q262" s="21" t="s">
        <v>20</v>
      </c>
      <c r="R262" s="21" t="s">
        <v>7</v>
      </c>
      <c r="S262" s="26">
        <v>10129</v>
      </c>
      <c r="T262" s="27">
        <v>312</v>
      </c>
    </row>
    <row r="263" spans="16:20" x14ac:dyDescent="0.25">
      <c r="P263" s="20" t="s">
        <v>27</v>
      </c>
      <c r="Q263" s="21" t="s">
        <v>17</v>
      </c>
      <c r="R263" s="21" t="s">
        <v>40</v>
      </c>
      <c r="S263" s="26">
        <v>1652</v>
      </c>
      <c r="T263" s="27">
        <v>102</v>
      </c>
    </row>
    <row r="264" spans="16:20" x14ac:dyDescent="0.25">
      <c r="P264" s="20" t="s">
        <v>8</v>
      </c>
      <c r="Q264" s="21" t="s">
        <v>20</v>
      </c>
      <c r="R264" s="21" t="s">
        <v>41</v>
      </c>
      <c r="S264" s="26">
        <v>6433</v>
      </c>
      <c r="T264" s="27">
        <v>78</v>
      </c>
    </row>
    <row r="265" spans="16:20" x14ac:dyDescent="0.25">
      <c r="P265" s="20" t="s">
        <v>27</v>
      </c>
      <c r="Q265" s="21" t="s">
        <v>30</v>
      </c>
      <c r="R265" s="21" t="s">
        <v>34</v>
      </c>
      <c r="S265" s="26">
        <v>2212</v>
      </c>
      <c r="T265" s="27">
        <v>117</v>
      </c>
    </row>
    <row r="266" spans="16:20" x14ac:dyDescent="0.25">
      <c r="P266" s="20" t="s">
        <v>13</v>
      </c>
      <c r="Q266" s="21" t="s">
        <v>9</v>
      </c>
      <c r="R266" s="21" t="s">
        <v>36</v>
      </c>
      <c r="S266" s="26">
        <v>609</v>
      </c>
      <c r="T266" s="27">
        <v>99</v>
      </c>
    </row>
    <row r="267" spans="16:20" x14ac:dyDescent="0.25">
      <c r="P267" s="20" t="s">
        <v>5</v>
      </c>
      <c r="Q267" s="21" t="s">
        <v>9</v>
      </c>
      <c r="R267" s="21" t="s">
        <v>38</v>
      </c>
      <c r="S267" s="26">
        <v>1638</v>
      </c>
      <c r="T267" s="27">
        <v>48</v>
      </c>
    </row>
    <row r="268" spans="16:20" x14ac:dyDescent="0.25">
      <c r="P268" s="20" t="s">
        <v>23</v>
      </c>
      <c r="Q268" s="21" t="s">
        <v>30</v>
      </c>
      <c r="R268" s="21" t="s">
        <v>37</v>
      </c>
      <c r="S268" s="26">
        <v>3829</v>
      </c>
      <c r="T268" s="27">
        <v>24</v>
      </c>
    </row>
    <row r="269" spans="16:20" x14ac:dyDescent="0.25">
      <c r="P269" s="20" t="s">
        <v>5</v>
      </c>
      <c r="Q269" s="21" t="s">
        <v>17</v>
      </c>
      <c r="R269" s="21" t="s">
        <v>37</v>
      </c>
      <c r="S269" s="26">
        <v>5775</v>
      </c>
      <c r="T269" s="27">
        <v>42</v>
      </c>
    </row>
    <row r="270" spans="16:20" x14ac:dyDescent="0.25">
      <c r="P270" s="20" t="s">
        <v>16</v>
      </c>
      <c r="Q270" s="21" t="s">
        <v>9</v>
      </c>
      <c r="R270" s="21" t="s">
        <v>33</v>
      </c>
      <c r="S270" s="26">
        <v>1071</v>
      </c>
      <c r="T270" s="27">
        <v>270</v>
      </c>
    </row>
    <row r="271" spans="16:20" x14ac:dyDescent="0.25">
      <c r="P271" s="20" t="s">
        <v>8</v>
      </c>
      <c r="Q271" s="21" t="s">
        <v>14</v>
      </c>
      <c r="R271" s="21" t="s">
        <v>34</v>
      </c>
      <c r="S271" s="26">
        <v>5019</v>
      </c>
      <c r="T271" s="27">
        <v>150</v>
      </c>
    </row>
    <row r="272" spans="16:20" x14ac:dyDescent="0.25">
      <c r="P272" s="20" t="s">
        <v>26</v>
      </c>
      <c r="Q272" s="21" t="s">
        <v>6</v>
      </c>
      <c r="R272" s="21" t="s">
        <v>37</v>
      </c>
      <c r="S272" s="26">
        <v>2863</v>
      </c>
      <c r="T272" s="27">
        <v>42</v>
      </c>
    </row>
    <row r="273" spans="16:20" x14ac:dyDescent="0.25">
      <c r="P273" s="20" t="s">
        <v>5</v>
      </c>
      <c r="Q273" s="21" t="s">
        <v>9</v>
      </c>
      <c r="R273" s="21" t="s">
        <v>32</v>
      </c>
      <c r="S273" s="26">
        <v>1617</v>
      </c>
      <c r="T273" s="27">
        <v>126</v>
      </c>
    </row>
    <row r="274" spans="16:20" x14ac:dyDescent="0.25">
      <c r="P274" s="20" t="s">
        <v>16</v>
      </c>
      <c r="Q274" s="21" t="s">
        <v>6</v>
      </c>
      <c r="R274" s="21" t="s">
        <v>42</v>
      </c>
      <c r="S274" s="26">
        <v>6818</v>
      </c>
      <c r="T274" s="27">
        <v>6</v>
      </c>
    </row>
    <row r="275" spans="16:20" x14ac:dyDescent="0.25">
      <c r="P275" s="20" t="s">
        <v>27</v>
      </c>
      <c r="Q275" s="21" t="s">
        <v>9</v>
      </c>
      <c r="R275" s="21" t="s">
        <v>37</v>
      </c>
      <c r="S275" s="26">
        <v>6657</v>
      </c>
      <c r="T275" s="27">
        <v>276</v>
      </c>
    </row>
    <row r="276" spans="16:20" x14ac:dyDescent="0.25">
      <c r="P276" s="20" t="s">
        <v>27</v>
      </c>
      <c r="Q276" s="21" t="s">
        <v>30</v>
      </c>
      <c r="R276" s="21" t="s">
        <v>28</v>
      </c>
      <c r="S276" s="26">
        <v>2919</v>
      </c>
      <c r="T276" s="27">
        <v>93</v>
      </c>
    </row>
    <row r="277" spans="16:20" x14ac:dyDescent="0.25">
      <c r="P277" s="20" t="s">
        <v>26</v>
      </c>
      <c r="Q277" s="21" t="s">
        <v>14</v>
      </c>
      <c r="R277" s="21" t="s">
        <v>21</v>
      </c>
      <c r="S277" s="26">
        <v>3094</v>
      </c>
      <c r="T277" s="27">
        <v>246</v>
      </c>
    </row>
    <row r="278" spans="16:20" x14ac:dyDescent="0.25">
      <c r="P278" s="20" t="s">
        <v>16</v>
      </c>
      <c r="Q278" s="21" t="s">
        <v>17</v>
      </c>
      <c r="R278" s="21" t="s">
        <v>38</v>
      </c>
      <c r="S278" s="26">
        <v>2989</v>
      </c>
      <c r="T278" s="27">
        <v>3</v>
      </c>
    </row>
    <row r="279" spans="16:20" x14ac:dyDescent="0.25">
      <c r="P279" s="20" t="s">
        <v>8</v>
      </c>
      <c r="Q279" s="21" t="s">
        <v>20</v>
      </c>
      <c r="R279" s="21" t="s">
        <v>39</v>
      </c>
      <c r="S279" s="26">
        <v>2268</v>
      </c>
      <c r="T279" s="27">
        <v>63</v>
      </c>
    </row>
    <row r="280" spans="16:20" x14ac:dyDescent="0.25">
      <c r="P280" s="20" t="s">
        <v>25</v>
      </c>
      <c r="Q280" s="21" t="s">
        <v>9</v>
      </c>
      <c r="R280" s="21" t="s">
        <v>21</v>
      </c>
      <c r="S280" s="26">
        <v>4753</v>
      </c>
      <c r="T280" s="27">
        <v>246</v>
      </c>
    </row>
    <row r="281" spans="16:20" x14ac:dyDescent="0.25">
      <c r="P281" s="20" t="s">
        <v>26</v>
      </c>
      <c r="Q281" s="21" t="s">
        <v>30</v>
      </c>
      <c r="R281" s="21" t="s">
        <v>36</v>
      </c>
      <c r="S281" s="26">
        <v>7511</v>
      </c>
      <c r="T281" s="27">
        <v>120</v>
      </c>
    </row>
    <row r="282" spans="16:20" x14ac:dyDescent="0.25">
      <c r="P282" s="20" t="s">
        <v>26</v>
      </c>
      <c r="Q282" s="21" t="s">
        <v>20</v>
      </c>
      <c r="R282" s="21" t="s">
        <v>21</v>
      </c>
      <c r="S282" s="26">
        <v>4326</v>
      </c>
      <c r="T282" s="27">
        <v>348</v>
      </c>
    </row>
    <row r="283" spans="16:20" x14ac:dyDescent="0.25">
      <c r="P283" s="20" t="s">
        <v>13</v>
      </c>
      <c r="Q283" s="21" t="s">
        <v>30</v>
      </c>
      <c r="R283" s="21" t="s">
        <v>34</v>
      </c>
      <c r="S283" s="26">
        <v>4935</v>
      </c>
      <c r="T283" s="27">
        <v>126</v>
      </c>
    </row>
    <row r="284" spans="16:20" x14ac:dyDescent="0.25">
      <c r="P284" s="20" t="s">
        <v>16</v>
      </c>
      <c r="Q284" s="21" t="s">
        <v>9</v>
      </c>
      <c r="R284" s="21" t="s">
        <v>7</v>
      </c>
      <c r="S284" s="26">
        <v>4781</v>
      </c>
      <c r="T284" s="27">
        <v>123</v>
      </c>
    </row>
    <row r="285" spans="16:20" x14ac:dyDescent="0.25">
      <c r="P285" s="20" t="s">
        <v>25</v>
      </c>
      <c r="Q285" s="21" t="s">
        <v>20</v>
      </c>
      <c r="R285" s="21" t="s">
        <v>18</v>
      </c>
      <c r="S285" s="26">
        <v>7483</v>
      </c>
      <c r="T285" s="27">
        <v>45</v>
      </c>
    </row>
    <row r="286" spans="16:20" x14ac:dyDescent="0.25">
      <c r="P286" s="20" t="s">
        <v>35</v>
      </c>
      <c r="Q286" s="21" t="s">
        <v>20</v>
      </c>
      <c r="R286" s="21" t="s">
        <v>12</v>
      </c>
      <c r="S286" s="26">
        <v>6860</v>
      </c>
      <c r="T286" s="27">
        <v>126</v>
      </c>
    </row>
    <row r="287" spans="16:20" x14ac:dyDescent="0.25">
      <c r="P287" s="20" t="s">
        <v>5</v>
      </c>
      <c r="Q287" s="21" t="s">
        <v>6</v>
      </c>
      <c r="R287" s="21" t="s">
        <v>32</v>
      </c>
      <c r="S287" s="26">
        <v>9002</v>
      </c>
      <c r="T287" s="27">
        <v>72</v>
      </c>
    </row>
    <row r="288" spans="16:20" x14ac:dyDescent="0.25">
      <c r="P288" s="20" t="s">
        <v>16</v>
      </c>
      <c r="Q288" s="21" t="s">
        <v>14</v>
      </c>
      <c r="R288" s="21" t="s">
        <v>32</v>
      </c>
      <c r="S288" s="26">
        <v>1400</v>
      </c>
      <c r="T288" s="27">
        <v>135</v>
      </c>
    </row>
    <row r="289" spans="16:20" x14ac:dyDescent="0.25">
      <c r="P289" s="20" t="s">
        <v>35</v>
      </c>
      <c r="Q289" s="21" t="s">
        <v>30</v>
      </c>
      <c r="R289" s="21" t="s">
        <v>22</v>
      </c>
      <c r="S289" s="26">
        <v>4053</v>
      </c>
      <c r="T289" s="27">
        <v>24</v>
      </c>
    </row>
    <row r="290" spans="16:20" x14ac:dyDescent="0.25">
      <c r="P290" s="20" t="s">
        <v>23</v>
      </c>
      <c r="Q290" s="21" t="s">
        <v>14</v>
      </c>
      <c r="R290" s="21" t="s">
        <v>21</v>
      </c>
      <c r="S290" s="26">
        <v>2149</v>
      </c>
      <c r="T290" s="27">
        <v>117</v>
      </c>
    </row>
    <row r="291" spans="16:20" x14ac:dyDescent="0.25">
      <c r="P291" s="20" t="s">
        <v>27</v>
      </c>
      <c r="Q291" s="21" t="s">
        <v>17</v>
      </c>
      <c r="R291" s="21" t="s">
        <v>32</v>
      </c>
      <c r="S291" s="26">
        <v>3640</v>
      </c>
      <c r="T291" s="27">
        <v>51</v>
      </c>
    </row>
    <row r="292" spans="16:20" x14ac:dyDescent="0.25">
      <c r="P292" s="20" t="s">
        <v>26</v>
      </c>
      <c r="Q292" s="21" t="s">
        <v>17</v>
      </c>
      <c r="R292" s="21" t="s">
        <v>34</v>
      </c>
      <c r="S292" s="26">
        <v>630</v>
      </c>
      <c r="T292" s="27">
        <v>36</v>
      </c>
    </row>
    <row r="293" spans="16:20" x14ac:dyDescent="0.25">
      <c r="P293" s="20" t="s">
        <v>11</v>
      </c>
      <c r="Q293" s="21" t="s">
        <v>9</v>
      </c>
      <c r="R293" s="21" t="s">
        <v>39</v>
      </c>
      <c r="S293" s="26">
        <v>2429</v>
      </c>
      <c r="T293" s="27">
        <v>144</v>
      </c>
    </row>
    <row r="294" spans="16:20" x14ac:dyDescent="0.25">
      <c r="P294" s="20" t="s">
        <v>11</v>
      </c>
      <c r="Q294" s="21" t="s">
        <v>14</v>
      </c>
      <c r="R294" s="21" t="s">
        <v>18</v>
      </c>
      <c r="S294" s="26">
        <v>2142</v>
      </c>
      <c r="T294" s="27">
        <v>114</v>
      </c>
    </row>
    <row r="295" spans="16:20" x14ac:dyDescent="0.25">
      <c r="P295" s="20" t="s">
        <v>23</v>
      </c>
      <c r="Q295" s="21" t="s">
        <v>6</v>
      </c>
      <c r="R295" s="21" t="s">
        <v>7</v>
      </c>
      <c r="S295" s="26">
        <v>6454</v>
      </c>
      <c r="T295" s="27">
        <v>54</v>
      </c>
    </row>
    <row r="296" spans="16:20" x14ac:dyDescent="0.25">
      <c r="P296" s="20" t="s">
        <v>23</v>
      </c>
      <c r="Q296" s="21" t="s">
        <v>6</v>
      </c>
      <c r="R296" s="21" t="s">
        <v>29</v>
      </c>
      <c r="S296" s="26">
        <v>4487</v>
      </c>
      <c r="T296" s="27">
        <v>333</v>
      </c>
    </row>
    <row r="297" spans="16:20" x14ac:dyDescent="0.25">
      <c r="P297" s="20" t="s">
        <v>27</v>
      </c>
      <c r="Q297" s="21" t="s">
        <v>6</v>
      </c>
      <c r="R297" s="21" t="s">
        <v>12</v>
      </c>
      <c r="S297" s="26">
        <v>938</v>
      </c>
      <c r="T297" s="27">
        <v>366</v>
      </c>
    </row>
    <row r="298" spans="16:20" x14ac:dyDescent="0.25">
      <c r="P298" s="20" t="s">
        <v>27</v>
      </c>
      <c r="Q298" s="21" t="s">
        <v>20</v>
      </c>
      <c r="R298" s="21" t="s">
        <v>42</v>
      </c>
      <c r="S298" s="26">
        <v>8841</v>
      </c>
      <c r="T298" s="27">
        <v>303</v>
      </c>
    </row>
    <row r="299" spans="16:20" x14ac:dyDescent="0.25">
      <c r="P299" s="20" t="s">
        <v>26</v>
      </c>
      <c r="Q299" s="21" t="s">
        <v>17</v>
      </c>
      <c r="R299" s="21" t="s">
        <v>19</v>
      </c>
      <c r="S299" s="26">
        <v>4018</v>
      </c>
      <c r="T299" s="27">
        <v>126</v>
      </c>
    </row>
    <row r="300" spans="16:20" x14ac:dyDescent="0.25">
      <c r="P300" s="20" t="s">
        <v>13</v>
      </c>
      <c r="Q300" s="21" t="s">
        <v>6</v>
      </c>
      <c r="R300" s="21" t="s">
        <v>37</v>
      </c>
      <c r="S300" s="26">
        <v>714</v>
      </c>
      <c r="T300" s="27">
        <v>231</v>
      </c>
    </row>
    <row r="301" spans="16:20" x14ac:dyDescent="0.25">
      <c r="P301" s="24" t="s">
        <v>11</v>
      </c>
      <c r="Q301" s="25" t="s">
        <v>20</v>
      </c>
      <c r="R301" s="25" t="s">
        <v>18</v>
      </c>
      <c r="S301" s="28">
        <v>3850</v>
      </c>
      <c r="T301" s="29">
        <v>102</v>
      </c>
    </row>
  </sheetData>
  <mergeCells count="1">
    <mergeCell ref="A1:E1"/>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861039-D522-4433-9491-F76FF9E1D9AA}">
  <dimension ref="A1:O16"/>
  <sheetViews>
    <sheetView workbookViewId="0">
      <selection activeCell="H17" sqref="H17"/>
    </sheetView>
  </sheetViews>
  <sheetFormatPr defaultRowHeight="15" x14ac:dyDescent="0.25"/>
  <cols>
    <col min="1" max="1" width="34.5703125" bestFit="1" customWidth="1"/>
    <col min="2" max="2" width="14.85546875" bestFit="1" customWidth="1"/>
    <col min="8" max="8" width="41.140625" bestFit="1" customWidth="1"/>
  </cols>
  <sheetData>
    <row r="1" spans="1:15" ht="28.5" x14ac:dyDescent="0.45">
      <c r="A1" s="51" t="s">
        <v>69</v>
      </c>
      <c r="B1" s="46"/>
      <c r="C1" s="46"/>
      <c r="D1" s="46"/>
      <c r="E1" s="46"/>
      <c r="F1" s="46"/>
      <c r="H1" s="53" t="s">
        <v>71</v>
      </c>
      <c r="I1" s="47"/>
      <c r="J1" s="47"/>
      <c r="K1" s="47"/>
      <c r="L1" s="47"/>
      <c r="M1" s="47"/>
      <c r="N1" s="47"/>
      <c r="O1" s="47"/>
    </row>
    <row r="3" spans="1:15" x14ac:dyDescent="0.25">
      <c r="A3" s="17" t="s">
        <v>70</v>
      </c>
      <c r="B3" t="s">
        <v>64</v>
      </c>
      <c r="H3" s="17" t="s">
        <v>72</v>
      </c>
      <c r="I3" t="s">
        <v>64</v>
      </c>
    </row>
    <row r="4" spans="1:15" x14ac:dyDescent="0.25">
      <c r="A4" s="18" t="s">
        <v>20</v>
      </c>
      <c r="B4" s="19">
        <v>25221</v>
      </c>
      <c r="H4" s="18" t="s">
        <v>20</v>
      </c>
      <c r="I4" s="19">
        <v>25221</v>
      </c>
    </row>
    <row r="5" spans="1:15" x14ac:dyDescent="0.25">
      <c r="A5" s="30" t="s">
        <v>25</v>
      </c>
      <c r="B5" s="19">
        <v>25221</v>
      </c>
      <c r="H5" s="30" t="s">
        <v>25</v>
      </c>
      <c r="I5" s="19">
        <v>25221</v>
      </c>
    </row>
    <row r="6" spans="1:15" x14ac:dyDescent="0.25">
      <c r="A6" s="18" t="s">
        <v>14</v>
      </c>
      <c r="B6" s="19">
        <v>39620</v>
      </c>
      <c r="H6" s="18" t="s">
        <v>14</v>
      </c>
      <c r="I6" s="19">
        <v>39620</v>
      </c>
    </row>
    <row r="7" spans="1:15" x14ac:dyDescent="0.25">
      <c r="A7" s="30" t="s">
        <v>25</v>
      </c>
      <c r="B7" s="19">
        <v>39620</v>
      </c>
      <c r="H7" s="30" t="s">
        <v>25</v>
      </c>
      <c r="I7" s="19">
        <v>39620</v>
      </c>
    </row>
    <row r="8" spans="1:15" x14ac:dyDescent="0.25">
      <c r="A8" s="18" t="s">
        <v>30</v>
      </c>
      <c r="B8" s="19">
        <v>41559</v>
      </c>
      <c r="H8" s="18" t="s">
        <v>30</v>
      </c>
      <c r="I8" s="19">
        <v>41559</v>
      </c>
    </row>
    <row r="9" spans="1:15" x14ac:dyDescent="0.25">
      <c r="A9" s="30" t="s">
        <v>25</v>
      </c>
      <c r="B9" s="19">
        <v>41559</v>
      </c>
      <c r="H9" s="30" t="s">
        <v>25</v>
      </c>
      <c r="I9" s="19">
        <v>41559</v>
      </c>
    </row>
    <row r="10" spans="1:15" x14ac:dyDescent="0.25">
      <c r="A10" s="18" t="s">
        <v>6</v>
      </c>
      <c r="B10" s="19">
        <v>43568</v>
      </c>
      <c r="H10" s="18" t="s">
        <v>6</v>
      </c>
      <c r="I10" s="19">
        <v>43568</v>
      </c>
    </row>
    <row r="11" spans="1:15" x14ac:dyDescent="0.25">
      <c r="A11" s="30" t="s">
        <v>23</v>
      </c>
      <c r="B11" s="19">
        <v>43568</v>
      </c>
      <c r="H11" s="30" t="s">
        <v>23</v>
      </c>
      <c r="I11" s="19">
        <v>43568</v>
      </c>
    </row>
    <row r="12" spans="1:15" x14ac:dyDescent="0.25">
      <c r="A12" s="18" t="s">
        <v>17</v>
      </c>
      <c r="B12" s="19">
        <v>45752</v>
      </c>
      <c r="H12" s="18" t="s">
        <v>17</v>
      </c>
      <c r="I12" s="19">
        <v>45752</v>
      </c>
    </row>
    <row r="13" spans="1:15" x14ac:dyDescent="0.25">
      <c r="A13" s="30" t="s">
        <v>26</v>
      </c>
      <c r="B13" s="19">
        <v>45752</v>
      </c>
      <c r="H13" s="30" t="s">
        <v>26</v>
      </c>
      <c r="I13" s="19">
        <v>45752</v>
      </c>
    </row>
    <row r="14" spans="1:15" x14ac:dyDescent="0.25">
      <c r="A14" s="18" t="s">
        <v>9</v>
      </c>
      <c r="B14" s="19">
        <v>38325</v>
      </c>
      <c r="H14" s="18" t="s">
        <v>9</v>
      </c>
      <c r="I14" s="19">
        <v>38325</v>
      </c>
    </row>
    <row r="15" spans="1:15" x14ac:dyDescent="0.25">
      <c r="A15" s="30" t="s">
        <v>5</v>
      </c>
      <c r="B15" s="19">
        <v>38325</v>
      </c>
      <c r="H15" s="30" t="s">
        <v>5</v>
      </c>
      <c r="I15" s="19">
        <v>38325</v>
      </c>
    </row>
    <row r="16" spans="1:15" x14ac:dyDescent="0.25">
      <c r="A16" s="18" t="s">
        <v>63</v>
      </c>
      <c r="B16" s="19">
        <v>234045</v>
      </c>
      <c r="H16" s="18" t="s">
        <v>63</v>
      </c>
      <c r="I16" s="19">
        <v>234045</v>
      </c>
    </row>
  </sheetData>
  <mergeCells count="2">
    <mergeCell ref="A1:F1"/>
    <mergeCell ref="H1:O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162693-3543-4136-9D01-FA3D7C7AFAB2}">
  <dimension ref="A1:N19"/>
  <sheetViews>
    <sheetView zoomScaleNormal="100" workbookViewId="0">
      <selection activeCell="B16" sqref="B16"/>
    </sheetView>
  </sheetViews>
  <sheetFormatPr defaultRowHeight="15" x14ac:dyDescent="0.25"/>
  <cols>
    <col min="1" max="1" width="21.140625" bestFit="1" customWidth="1"/>
    <col min="2" max="2" width="12.28515625" bestFit="1" customWidth="1"/>
    <col min="3" max="3" width="11.5703125" customWidth="1"/>
    <col min="6" max="6" width="18.85546875" bestFit="1" customWidth="1"/>
    <col min="7" max="7" width="11.5703125" customWidth="1"/>
  </cols>
  <sheetData>
    <row r="1" spans="1:14" ht="21" x14ac:dyDescent="0.35">
      <c r="A1" s="54" t="s">
        <v>74</v>
      </c>
      <c r="B1" s="54"/>
      <c r="C1" s="54"/>
      <c r="D1" s="54"/>
      <c r="E1" s="54"/>
      <c r="F1" s="54"/>
    </row>
    <row r="3" spans="1:14" ht="23.25" x14ac:dyDescent="0.35">
      <c r="A3" s="32" t="s">
        <v>83</v>
      </c>
      <c r="B3" s="42" t="s">
        <v>30</v>
      </c>
    </row>
    <row r="4" spans="1:14" s="31" customFormat="1" ht="23.25" x14ac:dyDescent="0.35">
      <c r="A4" s="43"/>
      <c r="B4" s="42"/>
    </row>
    <row r="5" spans="1:14" x14ac:dyDescent="0.25">
      <c r="A5" s="32" t="s">
        <v>76</v>
      </c>
      <c r="B5">
        <f>COUNTIF(DATA[Geography],B3)</f>
        <v>58</v>
      </c>
    </row>
    <row r="6" spans="1:14" x14ac:dyDescent="0.25">
      <c r="N6" s="23" t="s">
        <v>9</v>
      </c>
    </row>
    <row r="7" spans="1:14" ht="21" x14ac:dyDescent="0.35">
      <c r="A7" s="33" t="s">
        <v>75</v>
      </c>
      <c r="F7" s="55" t="s">
        <v>80</v>
      </c>
      <c r="G7" s="55"/>
      <c r="N7" s="23" t="s">
        <v>14</v>
      </c>
    </row>
    <row r="8" spans="1:14" x14ac:dyDescent="0.25">
      <c r="N8" s="23" t="s">
        <v>17</v>
      </c>
    </row>
    <row r="9" spans="1:14" x14ac:dyDescent="0.25">
      <c r="A9" s="34" t="s">
        <v>73</v>
      </c>
      <c r="B9" s="34" t="s">
        <v>77</v>
      </c>
      <c r="C9" s="34" t="s">
        <v>45</v>
      </c>
      <c r="F9" s="34" t="s">
        <v>81</v>
      </c>
      <c r="G9" s="34" t="s">
        <v>43</v>
      </c>
      <c r="H9" s="34" t="s">
        <v>82</v>
      </c>
      <c r="I9" s="34"/>
      <c r="N9" s="23" t="s">
        <v>30</v>
      </c>
    </row>
    <row r="10" spans="1:14" x14ac:dyDescent="0.25">
      <c r="A10" s="35" t="s">
        <v>78</v>
      </c>
      <c r="B10" s="36">
        <f>SUMIFS(DATA[Amount],DATA[Geography],B3)</f>
        <v>252469</v>
      </c>
      <c r="C10" s="36">
        <f>AVERAGEIFS(DATA[Amount],DATA[Geography],B3)</f>
        <v>4352.9137931034484</v>
      </c>
      <c r="F10" s="35" t="s">
        <v>5</v>
      </c>
      <c r="G10" s="36">
        <f>SUMIFS(DATA[Amount],DATA[Sales Person],F10,DATA[Geography],$B$3)</f>
        <v>24647</v>
      </c>
      <c r="H10" s="35">
        <f>SUMIFS(DATA[Units],DATA[Sales Person],'Q8'!$F10,DATA[Geography],$B$3)</f>
        <v>735</v>
      </c>
      <c r="I10" s="40">
        <f>IF(H10&gt;721,1,-1)</f>
        <v>1</v>
      </c>
    </row>
    <row r="11" spans="1:14" x14ac:dyDescent="0.25">
      <c r="A11" s="37" t="s">
        <v>79</v>
      </c>
      <c r="B11" s="37">
        <f>SUMIFS(DATA[Units],DATA[Geography],B3)</f>
        <v>8760</v>
      </c>
      <c r="C11" s="39">
        <f>AVERAGEIFS(DATA[Units],DATA[Geography],B3)</f>
        <v>151.0344827586207</v>
      </c>
      <c r="F11" s="37" t="s">
        <v>8</v>
      </c>
      <c r="G11" s="38">
        <f>SUMIFS(DATA[Amount],DATA[Sales Person],F11,DATA[Geography],$B$3)</f>
        <v>5516</v>
      </c>
      <c r="H11" s="37">
        <f>SUMIFS(DATA[Units],DATA[Sales Person],'Q8'!$F11,DATA[Geography],$B$3)</f>
        <v>507</v>
      </c>
      <c r="I11" s="41">
        <f t="shared" ref="I11:I19" si="0">IF(H11&gt;721,1,-1)</f>
        <v>-1</v>
      </c>
    </row>
    <row r="12" spans="1:14" x14ac:dyDescent="0.25">
      <c r="F12" s="35" t="s">
        <v>11</v>
      </c>
      <c r="G12" s="36">
        <f>SUMIFS(DATA[Amount],DATA[Sales Person],F12,DATA[Geography],$B$3)</f>
        <v>39424</v>
      </c>
      <c r="H12" s="35">
        <f>SUMIFS(DATA[Units],DATA[Sales Person],'Q8'!$F12,DATA[Geography],$B$3)</f>
        <v>1122</v>
      </c>
      <c r="I12" s="40">
        <f t="shared" si="0"/>
        <v>1</v>
      </c>
    </row>
    <row r="13" spans="1:14" x14ac:dyDescent="0.25">
      <c r="F13" s="37" t="s">
        <v>13</v>
      </c>
      <c r="G13" s="38">
        <f>SUMIFS(DATA[Amount],DATA[Sales Person],F13,DATA[Geography],$B$3)</f>
        <v>15855</v>
      </c>
      <c r="H13" s="37">
        <f>SUMIFS(DATA[Units],DATA[Sales Person],'Q8'!$F13,DATA[Geography],$B$3)</f>
        <v>708</v>
      </c>
      <c r="I13" s="41">
        <f t="shared" si="0"/>
        <v>-1</v>
      </c>
    </row>
    <row r="14" spans="1:14" x14ac:dyDescent="0.25">
      <c r="F14" s="35" t="s">
        <v>16</v>
      </c>
      <c r="G14" s="36">
        <f>SUMIFS(DATA[Amount],DATA[Sales Person],F14,DATA[Geography],$B$3)</f>
        <v>33670</v>
      </c>
      <c r="H14" s="35">
        <f>SUMIFS(DATA[Units],DATA[Sales Person],'Q8'!$F14,DATA[Geography],$B$3)</f>
        <v>1515</v>
      </c>
      <c r="I14" s="40">
        <f t="shared" si="0"/>
        <v>1</v>
      </c>
    </row>
    <row r="15" spans="1:14" x14ac:dyDescent="0.25">
      <c r="F15" s="37" t="s">
        <v>23</v>
      </c>
      <c r="G15" s="38">
        <f>SUMIFS(DATA[Amount],DATA[Sales Person],F15,DATA[Geography],$B$3)</f>
        <v>31661</v>
      </c>
      <c r="H15" s="37">
        <f>SUMIFS(DATA[Units],DATA[Sales Person],'Q8'!$F15,DATA[Geography],$B$3)</f>
        <v>978</v>
      </c>
      <c r="I15" s="41">
        <f t="shared" si="0"/>
        <v>1</v>
      </c>
    </row>
    <row r="16" spans="1:14" x14ac:dyDescent="0.25">
      <c r="F16" s="35" t="s">
        <v>25</v>
      </c>
      <c r="G16" s="36">
        <f>SUMIFS(DATA[Amount],DATA[Sales Person],F16,DATA[Geography],$B$3)</f>
        <v>41559</v>
      </c>
      <c r="H16" s="35">
        <f>SUMIFS(DATA[Units],DATA[Sales Person],'Q8'!$F16,DATA[Geography],$B$3)</f>
        <v>1188</v>
      </c>
      <c r="I16" s="40">
        <f t="shared" si="0"/>
        <v>1</v>
      </c>
    </row>
    <row r="17" spans="6:9" x14ac:dyDescent="0.25">
      <c r="F17" s="37" t="s">
        <v>26</v>
      </c>
      <c r="G17" s="38">
        <f>SUMIFS(DATA[Amount],DATA[Sales Person],F17,DATA[Geography],$B$3)</f>
        <v>7763</v>
      </c>
      <c r="H17" s="37">
        <f>SUMIFS(DATA[Units],DATA[Sales Person],'Q8'!$F17,DATA[Geography],$B$3)</f>
        <v>174</v>
      </c>
      <c r="I17" s="41">
        <f t="shared" si="0"/>
        <v>-1</v>
      </c>
    </row>
    <row r="18" spans="6:9" x14ac:dyDescent="0.25">
      <c r="F18" s="35" t="s">
        <v>27</v>
      </c>
      <c r="G18" s="36">
        <f>SUMIFS(DATA[Amount],DATA[Sales Person],F18,DATA[Geography],$B$3)</f>
        <v>35847</v>
      </c>
      <c r="H18" s="35">
        <f>SUMIFS(DATA[Units],DATA[Sales Person],'Q8'!$F18,DATA[Geography],$B$3)</f>
        <v>1416</v>
      </c>
      <c r="I18" s="40">
        <f t="shared" si="0"/>
        <v>1</v>
      </c>
    </row>
    <row r="19" spans="6:9" x14ac:dyDescent="0.25">
      <c r="F19" s="37" t="s">
        <v>35</v>
      </c>
      <c r="G19" s="38">
        <f>SUMIFS(DATA[Amount],DATA[Sales Person],F19,DATA[Geography],$B$3)</f>
        <v>16527</v>
      </c>
      <c r="H19" s="37">
        <f>SUMIFS(DATA[Units],DATA[Sales Person],'Q8'!$F19,DATA[Geography],$B$3)</f>
        <v>417</v>
      </c>
      <c r="I19" s="41">
        <f t="shared" si="0"/>
        <v>-1</v>
      </c>
    </row>
  </sheetData>
  <mergeCells count="2">
    <mergeCell ref="A1:F1"/>
    <mergeCell ref="F7:G7"/>
  </mergeCells>
  <conditionalFormatting sqref="G10:G19">
    <cfRule type="dataBar" priority="3">
      <dataBar>
        <cfvo type="min"/>
        <cfvo type="max"/>
        <color rgb="FF638EC6"/>
      </dataBar>
      <extLst>
        <ext xmlns:x14="http://schemas.microsoft.com/office/spreadsheetml/2009/9/main" uri="{B025F937-C7B1-47D3-B67F-A62EFF666E3E}">
          <x14:id>{D9783343-FF5F-4404-A6A7-05A62786A711}</x14:id>
        </ext>
      </extLst>
    </cfRule>
  </conditionalFormatting>
  <dataValidations count="1">
    <dataValidation type="list" allowBlank="1" showInputMessage="1" showErrorMessage="1" sqref="B3:B4" xr:uid="{B8245EC2-EC49-4870-849D-71DF31F6C157}">
      <formula1>$N$6:$N$9</formula1>
    </dataValidation>
  </dataValidations>
  <pageMargins left="0.7" right="0.7" top="0.75" bottom="0.75" header="0.3" footer="0.3"/>
  <drawing r:id="rId1"/>
  <extLst>
    <ext xmlns:x14="http://schemas.microsoft.com/office/spreadsheetml/2009/9/main" uri="{78C0D931-6437-407d-A8EE-F0AAD7539E65}">
      <x14:conditionalFormattings>
        <x14:conditionalFormatting xmlns:xm="http://schemas.microsoft.com/office/excel/2006/main">
          <x14:cfRule type="dataBar" id="{D9783343-FF5F-4404-A6A7-05A62786A711}">
            <x14:dataBar minLength="0" maxLength="100" gradient="0">
              <x14:cfvo type="autoMin"/>
              <x14:cfvo type="autoMax"/>
              <x14:negativeFillColor rgb="FFFF0000"/>
              <x14:axisColor rgb="FF000000"/>
            </x14:dataBar>
          </x14:cfRule>
          <xm:sqref>G10:G19</xm:sqref>
        </x14:conditionalFormatting>
        <x14:conditionalFormatting xmlns:xm="http://schemas.microsoft.com/office/excel/2006/main">
          <x14:cfRule type="iconSet" priority="1" id="{014E0AEA-CDDA-4420-9A33-118F721ECDE0}">
            <x14:iconSet iconSet="3Symbols" showValue="0" custom="1">
              <x14:cfvo type="percent">
                <xm:f>0</xm:f>
              </x14:cfvo>
              <x14:cfvo type="num">
                <xm:f>0</xm:f>
              </x14:cfvo>
              <x14:cfvo type="num">
                <xm:f>0</xm:f>
              </x14:cfvo>
              <x14:cfIcon iconSet="3Symbols" iconId="0"/>
              <x14:cfIcon iconSet="NoIcons" iconId="0"/>
              <x14:cfIcon iconSet="3Symbols" iconId="2"/>
            </x14:iconSet>
          </x14:cfRule>
          <xm:sqref>I10:I19</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DATA</vt:lpstr>
      <vt:lpstr>Q1</vt:lpstr>
      <vt:lpstr>Q2</vt:lpstr>
      <vt:lpstr>Q3</vt:lpstr>
      <vt:lpstr>Q4</vt:lpstr>
      <vt:lpstr>Q5</vt:lpstr>
      <vt:lpstr>Q6</vt:lpstr>
      <vt:lpstr>Q7</vt:lpstr>
      <vt:lpstr>Q8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AKSHAY AKHADE</dc:creator>
  <cp:lastModifiedBy>AKSHAY AKHADE</cp:lastModifiedBy>
  <dcterms:created xsi:type="dcterms:W3CDTF">2022-10-31T01:00:06Z</dcterms:created>
  <dcterms:modified xsi:type="dcterms:W3CDTF">2022-11-09T02:11:07Z</dcterms:modified>
</cp:coreProperties>
</file>