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slicers/slicer2.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dd6b6e8414ab510e/Desktop/"/>
    </mc:Choice>
  </mc:AlternateContent>
  <xr:revisionPtr revIDLastSave="248" documentId="8_{0925384D-B448-4EE5-9001-1A0BAA1C1A13}" xr6:coauthVersionLast="47" xr6:coauthVersionMax="47" xr10:uidLastSave="{EB895ABB-47F5-4E63-B1B9-216E551FBD23}"/>
  <bookViews>
    <workbookView xWindow="-108" yWindow="-108" windowWidth="23256" windowHeight="12456" tabRatio="802" firstSheet="5" activeTab="10" xr2:uid="{26D4546B-D2A1-4444-8EAF-A6228F96F0C1}"/>
  </bookViews>
  <sheets>
    <sheet name="Data" sheetId="1" r:id="rId1"/>
    <sheet name="Statistics" sheetId="2" r:id="rId2"/>
    <sheet name="EDA" sheetId="3" r:id="rId3"/>
    <sheet name="SALES BY COUNTRY" sheetId="4" r:id="rId4"/>
    <sheet name="SALES BY COUNTRY BY PIVOT TABLE" sheetId="5" r:id="rId5"/>
    <sheet name="TOP 5 ITEMS" sheetId="6" r:id="rId6"/>
    <sheet name="ANOMALY" sheetId="7" r:id="rId7"/>
    <sheet name="BEST SALES PERSON BY COUNTRY" sheetId="8" r:id="rId8"/>
    <sheet name="PROFITS BY PRODUCT" sheetId="9" r:id="rId9"/>
    <sheet name="SALES REPORT" sheetId="10" r:id="rId10"/>
    <sheet name="PRODUCTS_DATA_QUESTIONS_ANSWERS" sheetId="11" r:id="rId11"/>
  </sheets>
  <definedNames>
    <definedName name="_xlnm._FilterDatabase" localSheetId="0" hidden="1">Data!$C$11:$G$11</definedName>
    <definedName name="_xlnm._FilterDatabase" localSheetId="3" hidden="1">'SALES BY COUNTRY'!$B$2:$E$8</definedName>
    <definedName name="_xlchart.v1.0" hidden="1">ANOMALY!$N$4:$N$303</definedName>
    <definedName name="_xlchart.v1.1" hidden="1">ANOMALY!$L$4:$L$303</definedName>
    <definedName name="_xlchart.v1.2" hidden="1">ANOMALY!$N$4:$N$303</definedName>
    <definedName name="_xlcn.WorksheetConnection_Excel_Data_Analysis.xlsxdata" hidden="1">data[]</definedName>
    <definedName name="_xlcn.WorksheetConnection_Excel_Data_Analysis.xlsxdata2" hidden="1">data2[]</definedName>
    <definedName name="Slicer_Geography">#N/A</definedName>
    <definedName name="Slicer_Geography1">#N/A</definedName>
    <definedName name="Slicer_Sales_Person">#N/A</definedName>
  </definedNames>
  <calcPr calcId="191029"/>
  <pivotCaches>
    <pivotCache cacheId="202" r:id="rId12"/>
    <pivotCache cacheId="203" r:id="rId13"/>
    <pivotCache cacheId="204" r:id="rId14"/>
    <pivotCache cacheId="205" r:id="rId15"/>
  </pivotCaches>
  <extLst>
    <ext xmlns:x14="http://schemas.microsoft.com/office/spreadsheetml/2009/9/main" uri="{876F7934-8845-4945-9796-88D515C7AA90}">
      <x14:pivotCaches>
        <pivotCache cacheId="206" r:id="rId16"/>
        <pivotCache cacheId="207"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l_Data_Analysis.xlsx!data"/>
          <x15:modelTable id="data2" name="data2" connection="WorksheetConnection_Excel_Data_Analysis.xlsx!data2"/>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 i="10" l="1"/>
  <c r="C7" i="10"/>
  <c r="C8" i="10" s="1"/>
  <c r="B5" i="10"/>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F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E6" i="4"/>
  <c r="E4" i="4"/>
  <c r="E7" i="4"/>
  <c r="E8" i="4"/>
  <c r="E3" i="4"/>
  <c r="E5" i="4"/>
  <c r="C6" i="4"/>
  <c r="C4" i="4"/>
  <c r="C7" i="4"/>
  <c r="C8" i="4"/>
  <c r="C3" i="4"/>
  <c r="C5" i="4"/>
  <c r="C8" i="2"/>
  <c r="B8" i="2"/>
  <c r="C7" i="2"/>
  <c r="B7" i="2"/>
  <c r="C5" i="2"/>
  <c r="C6" i="2" s="1"/>
  <c r="C4" i="2"/>
  <c r="B5" i="2"/>
  <c r="B6" i="2" s="1"/>
  <c r="B4" i="2"/>
  <c r="C3" i="2"/>
  <c r="B3" i="2"/>
  <c r="C2"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36008F-ED41-4FD6-A249-7C3A0D6C19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8E223E6-85E4-4229-A166-2D5B588499BE}" name="WorksheetConnection_Excel_Data_Analysis.xlsx!data" type="102" refreshedVersion="8" minRefreshableVersion="5">
    <extLst>
      <ext xmlns:x15="http://schemas.microsoft.com/office/spreadsheetml/2010/11/main" uri="{DE250136-89BD-433C-8126-D09CA5730AF9}">
        <x15:connection id="data" autoDelete="1">
          <x15:rangePr sourceName="_xlcn.WorksheetConnection_Excel_Data_Analysis.xlsxdata"/>
        </x15:connection>
      </ext>
    </extLst>
  </connection>
  <connection id="3" xr16:uid="{7CE46F64-E6AF-4F4E-9C22-679BC197D573}" name="WorksheetConnection_Excel_Data_Analysis.xlsx!data2" type="102" refreshedVersion="8" minRefreshableVersion="5">
    <extLst>
      <ext xmlns:x15="http://schemas.microsoft.com/office/spreadsheetml/2010/11/main" uri="{DE250136-89BD-433C-8126-D09CA5730AF9}">
        <x15:connection id="data2" autoDelete="1">
          <x15:rangePr sourceName="_xlcn.WorksheetConnection_Excel_Data_Analysis.xlsxdata2"/>
        </x15:connection>
      </ext>
    </extLst>
  </connection>
</connections>
</file>

<file path=xl/sharedStrings.xml><?xml version="1.0" encoding="utf-8"?>
<sst xmlns="http://schemas.openxmlformats.org/spreadsheetml/2006/main" count="4802" uniqueCount="91">
  <si>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</si>
  <si>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</si>
  <si>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</si>
  <si>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</si>
  <si>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</si>
  <si>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</si>
  <si>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</si>
  <si>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</si>
  <si>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</si>
  <si>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</si>
  <si>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</si>
  <si>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</si>
  <si>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</si>
  <si>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</si>
  <si>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</si>
  <si>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</si>
  <si>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</si>
  <si>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</si>
  <si>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</si>
  <si>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</si>
  <si>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</si>
  <si>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</si>
  <si>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</si>
  <si>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</si>
  <si>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</si>
  <si>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</si>
  <si>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</si>
  <si>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</si>
  <si>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</si>
  <si>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</si>
  <si>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</si>
  <si>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</si>
  <si>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</si>
  <si>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</si>
  <si>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</si>
  <si>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</si>
  <si>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</si>
  <si>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</si>
  <si>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</si>
  <si>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</si>
  <si>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</si>
  <si>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</si>
  <si>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</si>
  <si>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</si>
  <si>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</si>
  <si>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</si>
  <si>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</si>
  <si>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</si>
  <si>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</si>
  <si>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</si>
  <si>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</si>
  <si>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</si>
  <si>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</si>
  <si>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</si>
  <si>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</si>
  <si>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</si>
  <si>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AMOUNT</t>
  </si>
  <si>
    <t>UNITS</t>
  </si>
  <si>
    <t>AVERAGE</t>
  </si>
  <si>
    <t>MEDIAN</t>
  </si>
  <si>
    <t>MIN</t>
  </si>
  <si>
    <t>MAX</t>
  </si>
  <si>
    <t>RANGE</t>
  </si>
  <si>
    <t>1ST QUARTILE</t>
  </si>
  <si>
    <t>3RD QUARTILE</t>
  </si>
  <si>
    <t>CALCULATIONS</t>
  </si>
  <si>
    <t>COUNTRY</t>
  </si>
  <si>
    <t>Row Labels</t>
  </si>
  <si>
    <t>Grand Total</t>
  </si>
  <si>
    <t>Sum of Amount</t>
  </si>
  <si>
    <t>Sum of Units</t>
  </si>
  <si>
    <t xml:space="preserve"> </t>
  </si>
  <si>
    <t>SALES PER UNIT</t>
  </si>
  <si>
    <t>#SOME OUTLIERS SUCH AS LESSER AMOUNT FOR LARGER UNITS AND VICE VERSA.</t>
  </si>
  <si>
    <t>#DOTS OUTSIDE THE BOX PLOT REPRESENT OUTLIERS.</t>
  </si>
  <si>
    <t>#TOP1</t>
  </si>
  <si>
    <t>#BOTTOM1</t>
  </si>
  <si>
    <t>COST_PER_UNIT</t>
  </si>
  <si>
    <t xml:space="preserve">#FOR COMBINING 2 TABLES WE USED VLOOKUP FUNCTION </t>
  </si>
  <si>
    <t>FORMAT OF INPUT VLOOKUP(ITEM_FOR_WHICH_TO_LOOK,TABLE_FROM_WHICH_TO_COMBINE,COLUMN_NO_OF_DATA_REQUIRED,MATCH_TYPE(0 OR 1))</t>
  </si>
  <si>
    <t>COST</t>
  </si>
  <si>
    <t>TOTAL PROFIT</t>
  </si>
  <si>
    <t>PICK A COUNTRY</t>
  </si>
  <si>
    <t>NO. OF TRANSACTIONS I.E. NO. OF TIMES THE ABOVE SELECTED COUNTRY HAS COME IN DATA TABLE OR APPEARS IN DATA TABLE.</t>
  </si>
  <si>
    <t>TOTAL</t>
  </si>
  <si>
    <t>&lt;--- DATA VALIDATION LIST.</t>
  </si>
  <si>
    <t>SALES</t>
  </si>
  <si>
    <t>&lt;-- USED IF STATEMENT TO CHECK IF TOTAL&gt;200000 THEN USED CONDITIONAL FORMATTING</t>
  </si>
  <si>
    <t>TO PRINT SYMBOLS.</t>
  </si>
  <si>
    <t>PROFIT %</t>
  </si>
  <si>
    <t>https://www.youtube.com/watch?v=v2oNWja7M2E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</si>
</sst>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_);[Red]\(&quot;$&quot;#,##0\)"/>
    <numFmt numFmtId="165" formatCode="&quot;$&quot;#,##0.00_);[Red]\(&quot;$&quot;#,##0.00\)"/>
    <numFmt numFmtId="166" formatCode="_-[$$-409]* #,##0.00_ ;_-[$$-409]* \-#,##0.00\ ;_-[$$-409]* &quot;-&quot;??_ ;_-@_ "/>
    <numFmt numFmtId="167" formatCode="_-[$$-409]* #,##0_ ;_-[$$-409]* \-#,##0\ ;_-[$$-409]* &quot;-&quot;??_ ;_-@_ "/>
    <numFmt numFmtId="168" formatCode="[$$-1009]#,##0.00"/>
    <numFmt numFmtId="169" formatCode="[$$-1009]#,##0"/>
    <numFmt numFmtId="170" formatCode="\$#,##0.00;\-\$#,##0.00;\$#,##0.00"/>
    <numFmt numFmtId="171" formatCode="\$#,##0;\-\$#,##0;\$#,##0"/>
    <numFmt numFmtId="172" formatCode="0.0%;\-0.0%;0.0%"/>
  </numFmts>
  <fonts count="3" x14ac:knownFonts="1">
    <font>
      <sz val="11"/>
      <color theme="1"/>
      <name val="Calibri"/>
      <family val="2"/>
      <scheme val="minor"/>
    </font>
    <font>
      <sz val="28"/>
      <color theme="1"/>
      <name val="Segoe UI Light"/>
      <family val="2"/>
    </font>
    <font>
      <b/>
      <sz val="11"/>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0" borderId="2" xfId="0" applyBorder="1"/>
    <xf numFmtId="0" fontId="2" fillId="3" borderId="2" xfId="0" applyFont="1" applyFill="1" applyBorder="1"/>
    <xf numFmtId="0" fontId="0" fillId="0" borderId="2" xfId="0" applyFont="1" applyBorder="1"/>
    <xf numFmtId="167" fontId="0" fillId="0" borderId="2" xfId="0" applyNumberFormat="1" applyBorder="1"/>
    <xf numFmtId="3" fontId="0" fillId="0" borderId="2" xfId="0" applyNumberFormat="1" applyBorder="1"/>
    <xf numFmtId="0" fontId="0" fillId="0" borderId="2" xfId="0" applyFont="1" applyFill="1" applyBorder="1"/>
    <xf numFmtId="0" fontId="0" fillId="4" borderId="2" xfId="0" applyFill="1" applyBorder="1"/>
    <xf numFmtId="0" fontId="0" fillId="0" borderId="0" xfId="0" pivotButton="1"/>
    <xf numFmtId="0" fontId="0" fillId="0" borderId="0" xfId="0" applyAlignment="1">
      <alignment horizontal="left"/>
    </xf>
    <xf numFmtId="0" fontId="0" fillId="0" borderId="0" xfId="0" applyNumberFormat="1"/>
    <xf numFmtId="0" fontId="0" fillId="0" borderId="2" xfId="0" pivotButton="1" applyBorder="1"/>
    <xf numFmtId="0" fontId="0" fillId="0" borderId="2" xfId="0" applyBorder="1" applyAlignment="1">
      <alignment horizontal="left"/>
    </xf>
    <xf numFmtId="169" fontId="0" fillId="0" borderId="2" xfId="0" applyNumberFormat="1" applyBorder="1"/>
    <xf numFmtId="0" fontId="0" fillId="0" borderId="2" xfId="0" applyNumberFormat="1" applyBorder="1"/>
    <xf numFmtId="170" fontId="0" fillId="0" borderId="0" xfId="0" applyNumberFormat="1"/>
    <xf numFmtId="0" fontId="0" fillId="0" borderId="0" xfId="0" applyAlignment="1">
      <alignment horizontal="left" indent="1"/>
    </xf>
    <xf numFmtId="0" fontId="0" fillId="5" borderId="0" xfId="0" applyFill="1"/>
    <xf numFmtId="171" fontId="0" fillId="0" borderId="0" xfId="0" applyNumberFormat="1"/>
    <xf numFmtId="0" fontId="0" fillId="6" borderId="0" xfId="0" applyFill="1"/>
    <xf numFmtId="0" fontId="0" fillId="7" borderId="0" xfId="0" applyFill="1"/>
    <xf numFmtId="0" fontId="0" fillId="6" borderId="2" xfId="0" applyFill="1" applyBorder="1"/>
    <xf numFmtId="166" fontId="0" fillId="6" borderId="2" xfId="0" applyNumberFormat="1" applyFill="1" applyBorder="1"/>
    <xf numFmtId="0" fontId="0" fillId="9" borderId="2" xfId="0" applyFill="1" applyBorder="1"/>
    <xf numFmtId="0" fontId="0" fillId="9" borderId="2" xfId="0" applyFont="1" applyFill="1" applyBorder="1"/>
    <xf numFmtId="0" fontId="0" fillId="0" borderId="0" xfId="0" applyAlignment="1"/>
    <xf numFmtId="0" fontId="0" fillId="9" borderId="0" xfId="0" applyFill="1"/>
    <xf numFmtId="172" fontId="0" fillId="0" borderId="0" xfId="0" applyNumberFormat="1"/>
    <xf numFmtId="0" fontId="0" fillId="10" borderId="0" xfId="0" applyFill="1"/>
    <xf numFmtId="0" fontId="0" fillId="0" borderId="0" xfId="0" applyAlignment="1">
      <alignment horizontal="center"/>
    </xf>
    <xf numFmtId="0" fontId="0" fillId="8" borderId="0" xfId="0" applyFill="1" applyAlignment="1">
      <alignment horizontal="center"/>
    </xf>
    <xf numFmtId="0" fontId="0" fillId="9" borderId="0" xfId="0" applyFill="1" applyAlignment="1">
      <alignment horizontal="center"/>
    </xf>
  </cellXfs>
  <cellStyles count="1">
    <cellStyle name="Normal" xfId="0" builtinId="0"/>
  </cellStyles>
  <dxfs count="31">
    <dxf>
      <numFmt numFmtId="165" formatCode="&quot;$&quot;#,##0.00_);[Red]\(&quot;$&quot;#,##0.00\)"/>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1009]#,##0"/>
    </dxf>
    <dxf>
      <numFmt numFmtId="169" formatCode="[$$-1009]#,##0"/>
    </dxf>
    <dxf>
      <numFmt numFmtId="169" formatCode="[$$-1009]#,##0"/>
    </dxf>
    <dxf>
      <numFmt numFmtId="3" formatCode="#,##0"/>
    </dxf>
    <dxf>
      <numFmt numFmtId="164" formatCode="&quot;$&quot;#,##0_);[Red]\(&quot;$&quot;#,##0\)"/>
    </dxf>
    <dxf>
      <fill>
        <patternFill patternType="solid">
          <fgColor rgb="FFC6EFCE"/>
          <bgColor rgb="FF000000"/>
        </patternFill>
      </fill>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006100"/>
      </font>
      <fill>
        <patternFill>
          <bgColor rgb="FFC6EFCE"/>
        </patternFill>
      </fil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ANOMALY!$N$4:$N$303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ANOMALY!$O$4:$O$303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624C-440B-89FF-4F626DA93E66}"/>
            </c:ext>
          </c:extLst>
        </c:ser>
        <c:dLbls>
          <c:showLegendKey val="0"/>
          <c:showVal val="0"/>
          <c:showCatName val="0"/>
          <c:showSerName val="0"/>
          <c:showPercent val="0"/>
          <c:showBubbleSize val="0"/>
        </c:dLbls>
        <c:axId val="1665968383"/>
        <c:axId val="1665965471"/>
      </c:scatterChart>
      <c:valAx>
        <c:axId val="16659683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65471"/>
        <c:crosses val="autoZero"/>
        <c:crossBetween val="midCat"/>
      </c:valAx>
      <c:valAx>
        <c:axId val="1665965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68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62D23B3F-AAF9-455F-92DA-42FE1C4B831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26985233-8C71-43E6-BD5C-6020E792AB22}">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2</xdr:row>
      <xdr:rowOff>429</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297180</xdr:colOff>
      <xdr:row>4</xdr:row>
      <xdr:rowOff>15241</xdr:rowOff>
    </xdr:from>
    <xdr:to>
      <xdr:col>10</xdr:col>
      <xdr:colOff>0</xdr:colOff>
      <xdr:row>13</xdr:row>
      <xdr:rowOff>83821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58DEA5ED-E97F-8121-A1CA-34FA25F1FBA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419600" y="746761"/>
              <a:ext cx="291846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160020</xdr:colOff>
      <xdr:row>2</xdr:row>
      <xdr:rowOff>133350</xdr:rowOff>
    </xdr:from>
    <xdr:to>
      <xdr:col>8</xdr:col>
      <xdr:colOff>464820</xdr:colOff>
      <xdr:row>17</xdr:row>
      <xdr:rowOff>133350</xdr:rowOff>
    </xdr:to>
    <xdr:graphicFrame macro="">
      <xdr:nvGraphicFramePr>
        <xdr:cNvPr id="2" name="Chart 1">
          <a:extLst>
            <a:ext uri="{FF2B5EF4-FFF2-40B4-BE49-F238E27FC236}">
              <a16:creationId xmlns:a16="http://schemas.microsoft.com/office/drawing/2014/main" id="{21E1F86E-EBEF-05CF-C428-9F70F9E9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92765</xdr:colOff>
      <xdr:row>19</xdr:row>
      <xdr:rowOff>175591</xdr:rowOff>
    </xdr:from>
    <xdr:to>
      <xdr:col>8</xdr:col>
      <xdr:colOff>397565</xdr:colOff>
      <xdr:row>34</xdr:row>
      <xdr:rowOff>135834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AC38CD0-EE8A-ECAD-06FF-D5DE5ECB56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2365" y="3650311"/>
              <a:ext cx="4572000" cy="27034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53340</xdr:colOff>
      <xdr:row>37</xdr:row>
      <xdr:rowOff>102870</xdr:rowOff>
    </xdr:from>
    <xdr:to>
      <xdr:col>8</xdr:col>
      <xdr:colOff>350520</xdr:colOff>
      <xdr:row>52</xdr:row>
      <xdr:rowOff>102870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AC6A802-FFF3-DF59-0564-7B9B813909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62940" y="6869430"/>
              <a:ext cx="45643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701040</xdr:colOff>
      <xdr:row>29</xdr:row>
      <xdr:rowOff>83820</xdr:rowOff>
    </xdr:from>
    <xdr:to>
      <xdr:col>12</xdr:col>
      <xdr:colOff>762000</xdr:colOff>
      <xdr:row>42</xdr:row>
      <xdr:rowOff>173355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4FDB166A-EAA8-8F5B-9FC4-42F13426DC8A}"/>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2161520" y="5387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441960</xdr:colOff>
      <xdr:row>4</xdr:row>
      <xdr:rowOff>45720</xdr:rowOff>
    </xdr:from>
    <xdr:to>
      <xdr:col>9</xdr:col>
      <xdr:colOff>441960</xdr:colOff>
      <xdr:row>17</xdr:row>
      <xdr:rowOff>135255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5EE8B46B-B9EB-9634-0E51-6D5B3AE640FA}"/>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730240" y="777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Anand" refreshedDate="44835.917581944443" createdVersion="8" refreshedVersion="8" minRefreshableVersion="3" recordCount="300" xr:uid="{31798E0C-09AC-4B3E-A8F2-86F8EC251B71}">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7632216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Anand" refreshedDate="44835.994727777776" backgroundQuery="1" createdVersion="8" refreshedVersion="8" minRefreshableVersion="3" recordCount="0" supportSubquery="1" supportAdvancedDrill="1" xr:uid="{B19250E5-84CD-4BBF-B271-6E211CE1969C}">
  <cacheSource type="external" connectionId="1"/>
  <cacheFields count="3">
    <cacheField name="[data2].[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8" level="32767"/>
    <cacheField name="[data2].[Geography].[Geography]" caption="Geography" numFmtId="0" hierarchy="6" level="1">
      <sharedItems containsSemiMixedTypes="0" containsNonDate="0" containsString="0"/>
    </cacheField>
  </cacheFields>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2].[Sales Person]" caption="Sales Person" attribute="1" defaultMemberUniqueName="[data2].[Sales Person].[All]" allUniqueName="[data2].[Sales Person].[All]" dimensionUniqueName="[data2]" displayFolder="" count="0" memberValueDatatype="130" unbalanced="0"/>
    <cacheHierarchy uniqueName="[data2].[Geography]" caption="Geography" attribute="1" defaultMemberUniqueName="[data2].[Geography].[All]" allUniqueName="[data2].[Geography].[All]" dimensionUniqueName="[data2]" displayFolder="" count="2" memberValueDatatype="130" unbalanced="0">
      <fieldsUsage count="2">
        <fieldUsage x="-1"/>
        <fieldUsage x="2"/>
      </fieldsUsage>
    </cacheHierarchy>
    <cacheHierarchy uniqueName="[data2].[Product]" caption="Product" attribute="1" defaultMemberUniqueName="[data2].[Product].[All]" allUniqueName="[data2].[Product].[All]" dimensionUniqueName="[data2]" displayFolder="" count="2" memberValueDatatype="130" unbalanced="0">
      <fieldsUsage count="2">
        <fieldUsage x="-1"/>
        <fieldUsage x="0"/>
      </fieldsUsage>
    </cacheHierarchy>
    <cacheHierarchy uniqueName="[data2].[Amount]" caption="Amount" attribute="1" defaultMemberUniqueName="[data2].[Amount].[All]" allUniqueName="[data2].[Amount].[All]" dimensionUniqueName="[data2]" displayFolder="" count="0" memberValueDatatype="20" unbalanced="0"/>
    <cacheHierarchy uniqueName="[data2].[Units]" caption="Units" attribute="1" defaultMemberUniqueName="[data2].[Units].[All]" allUniqueName="[data2].[Units].[All]" dimensionUniqueName="[data2]" displayFolder="" count="0" memberValueDatatype="20" unbalanced="0"/>
    <cacheHierarchy uniqueName="[data2].[Cost per unit]" caption="Cost per unit" attribute="1" defaultMemberUniqueName="[data2].[Cost per unit].[All]" allUniqueName="[data2].[Cost per unit].[All]" dimensionUniqueName="[data2]" displayFolder="" count="0" memberValueDatatype="5" unbalanced="0"/>
    <cacheHierarchy uniqueName="[data2].[COST]" caption="COST" attribute="1" defaultMemberUniqueName="[data2].[COST].[All]" allUniqueName="[data2].[COST].[All]" dimensionUniqueName="[data2]"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2" count="0">
      <extLst>
        <ext xmlns:x15="http://schemas.microsoft.com/office/spreadsheetml/2010/11/main" uri="{B97F6D7D-B522-45F9-BDA1-12C45D357490}">
          <x15:cacheHierarchy aggregatedColumn="8"/>
        </ext>
      </extLst>
    </cacheHierarchy>
    <cacheHierarchy uniqueName="[Measures].[Sum of COST]" caption="Sum of COST" measure="1" displayFolder="" measureGroup="data2"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2" count="0">
      <extLst>
        <ext xmlns:x15="http://schemas.microsoft.com/office/spreadsheetml/2010/11/main" uri="{B97F6D7D-B522-45F9-BDA1-12C45D357490}">
          <x15:cacheHierarchy aggregatedColumn="9"/>
        </ext>
      </extLst>
    </cacheHierarchy>
    <cacheHierarchy uniqueName="[Measures].[SALES PER UNIT]" caption="SALES PER UNIT" measure="1" displayFolder="" measureGroup="data" count="0"/>
    <cacheHierarchy uniqueName="[Measures].[TOTAL PROFIT]" caption="TOTAL PROFIT" measure="1" displayFolder="" measureGroup="data2" count="0" oneField="1">
      <fieldsUsage count="1">
        <fieldUsage x="1"/>
      </fieldsUsage>
    </cacheHierarchy>
    <cacheHierarchy uniqueName="[Measures].[PROFIT %]" caption="PROFIT %" measure="1" displayFolder="" measureGroup="data2" count="0"/>
    <cacheHierarchy uniqueName="[Measures].[__XL_Count data]" caption="__XL_Count data" measure="1" displayFolder="" measureGroup="data" count="0" hidden="1"/>
    <cacheHierarchy uniqueName="[Measures].[__XL_Count data2]" caption="__XL_Count data2" measure="1" displayFolder="" measureGroup="data2" count="0" hidden="1"/>
    <cacheHierarchy uniqueName="[Measures].[__No measures defined]" caption="__No measures defined" measure="1" displayFolder="" count="0" hidden="1"/>
  </cacheHierarchies>
  <kpis count="0"/>
  <dimensions count="3">
    <dimension name="data" uniqueName="[data]" caption="data"/>
    <dimension name="data2" uniqueName="[data2]" caption="data2"/>
    <dimension measure="1" name="Measures" uniqueName="[Measures]" caption="Measures"/>
  </dimensions>
  <measureGroups count="2">
    <measureGroup name="data" caption="data"/>
    <measureGroup name="data2" caption="data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Anand" refreshedDate="44835.994729513892" backgroundQuery="1" createdVersion="8" refreshedVersion="8" minRefreshableVersion="3" recordCount="0" supportSubquery="1" supportAdvancedDrill="1" xr:uid="{DCF09951-ACAC-4B5B-BB9B-1E44919E7CAF}">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7" level="32767"/>
  </cacheFields>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2].[Sales Person]" caption="Sales Person" attribute="1" defaultMemberUniqueName="[data2].[Sales Person].[All]" allUniqueName="[data2].[Sales Person].[All]" dimensionUniqueName="[data2]" displayFolder="" count="0" memberValueDatatype="130" unbalanced="0"/>
    <cacheHierarchy uniqueName="[data2].[Geography]" caption="Geography" attribute="1" defaultMemberUniqueName="[data2].[Geography].[All]" allUniqueName="[data2].[Geography].[All]" dimensionUniqueName="[data2]" displayFolder="" count="0" memberValueDatatype="130" unbalanced="0"/>
    <cacheHierarchy uniqueName="[data2].[Product]" caption="Product" attribute="1" defaultMemberUniqueName="[data2].[Product].[All]" allUniqueName="[data2].[Product].[All]" dimensionUniqueName="[data2]" displayFolder="" count="0" memberValueDatatype="130" unbalanced="0"/>
    <cacheHierarchy uniqueName="[data2].[Amount]" caption="Amount" attribute="1" defaultMemberUniqueName="[data2].[Amount].[All]" allUniqueName="[data2].[Amount].[All]" dimensionUniqueName="[data2]" displayFolder="" count="0" memberValueDatatype="20" unbalanced="0"/>
    <cacheHierarchy uniqueName="[data2].[Units]" caption="Units" attribute="1" defaultMemberUniqueName="[data2].[Units].[All]" allUniqueName="[data2].[Units].[All]" dimensionUniqueName="[data2]" displayFolder="" count="0" memberValueDatatype="20" unbalanced="0"/>
    <cacheHierarchy uniqueName="[data2].[Cost per unit]" caption="Cost per unit" attribute="1" defaultMemberUniqueName="[data2].[Cost per unit].[All]" allUniqueName="[data2].[Cost per unit].[All]" dimensionUniqueName="[data2]" displayFolder="" count="0" memberValueDatatype="5" unbalanced="0"/>
    <cacheHierarchy uniqueName="[data2].[COST]" caption="COST" attribute="1" defaultMemberUniqueName="[data2].[COST].[All]" allUniqueName="[data2].[COST].[All]" dimensionUniqueName="[data2]"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2" count="0">
      <extLst>
        <ext xmlns:x15="http://schemas.microsoft.com/office/spreadsheetml/2010/11/main" uri="{B97F6D7D-B522-45F9-BDA1-12C45D357490}">
          <x15:cacheHierarchy aggregatedColumn="8"/>
        </ext>
      </extLst>
    </cacheHierarchy>
    <cacheHierarchy uniqueName="[Measures].[Sum of COST]" caption="Sum of COST" measure="1" displayFolder="" measureGroup="data2"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2" count="0">
      <extLst>
        <ext xmlns:x15="http://schemas.microsoft.com/office/spreadsheetml/2010/11/main" uri="{B97F6D7D-B522-45F9-BDA1-12C45D357490}">
          <x15:cacheHierarchy aggregatedColumn="9"/>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2" count="0"/>
    <cacheHierarchy uniqueName="[Measures].[PROFIT %]" caption="PROFIT %" measure="1" displayFolder="" measureGroup="data2" count="0"/>
    <cacheHierarchy uniqueName="[Measures].[__XL_Count data]" caption="__XL_Count data" measure="1" displayFolder="" measureGroup="data" count="0" hidden="1"/>
    <cacheHierarchy uniqueName="[Measures].[__XL_Count data2]" caption="__XL_Count data2" measure="1" displayFolder="" measureGroup="data2" count="0" hidden="1"/>
    <cacheHierarchy uniqueName="[Measures].[__No measures defined]" caption="__No measures defined" measure="1" displayFolder="" count="0" hidden="1"/>
  </cacheHierarchies>
  <kpis count="0"/>
  <dimensions count="3">
    <dimension name="data" uniqueName="[data]" caption="data"/>
    <dimension name="data2" uniqueName="[data2]" caption="data2"/>
    <dimension measure="1" name="Measures" uniqueName="[Measures]" caption="Measures"/>
  </dimensions>
  <measureGroups count="2">
    <measureGroup name="data" caption="data"/>
    <measureGroup name="data2" caption="data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Anand" refreshedDate="44835.997739699073" backgroundQuery="1" createdVersion="8" refreshedVersion="8" minRefreshableVersion="3" recordCount="0" supportSubquery="1" supportAdvancedDrill="1" xr:uid="{17D8888C-06EF-4559-A655-BD8A027BE6F0}">
  <cacheSource type="external" connectionId="1"/>
  <cacheFields count="6">
    <cacheField name="[data2].[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2]" caption="Sum of Amount 2" numFmtId="0" hierarchy="14" level="32767"/>
    <cacheField name="[Measures].[Sum of Units 2]" caption="Sum of Units 2" numFmtId="0" hierarchy="16" level="32767"/>
    <cacheField name="[Measures].[TOTAL PROFIT]" caption="TOTAL PROFIT" numFmtId="0" hierarchy="18" level="32767"/>
    <cacheField name="[Measures].[PROFIT %]" caption="PROFIT %" numFmtId="0" hierarchy="19" level="32767"/>
    <cacheField name="[data2].[Geography].[Geography]" caption="Geography" numFmtId="0" hierarchy="6" level="1">
      <sharedItems containsSemiMixedTypes="0" containsNonDate="0" containsString="0"/>
    </cacheField>
  </cacheFields>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2].[Sales Person]" caption="Sales Person" attribute="1" defaultMemberUniqueName="[data2].[Sales Person].[All]" allUniqueName="[data2].[Sales Person].[All]" dimensionUniqueName="[data2]" displayFolder="" count="0" memberValueDatatype="130" unbalanced="0"/>
    <cacheHierarchy uniqueName="[data2].[Geography]" caption="Geography" attribute="1" defaultMemberUniqueName="[data2].[Geography].[All]" allUniqueName="[data2].[Geography].[All]" dimensionUniqueName="[data2]" displayFolder="" count="2" memberValueDatatype="130" unbalanced="0">
      <fieldsUsage count="2">
        <fieldUsage x="-1"/>
        <fieldUsage x="5"/>
      </fieldsUsage>
    </cacheHierarchy>
    <cacheHierarchy uniqueName="[data2].[Product]" caption="Product" attribute="1" defaultMemberUniqueName="[data2].[Product].[All]" allUniqueName="[data2].[Product].[All]" dimensionUniqueName="[data2]" displayFolder="" count="2" memberValueDatatype="130" unbalanced="0">
      <fieldsUsage count="2">
        <fieldUsage x="-1"/>
        <fieldUsage x="0"/>
      </fieldsUsage>
    </cacheHierarchy>
    <cacheHierarchy uniqueName="[data2].[Amount]" caption="Amount" attribute="1" defaultMemberUniqueName="[data2].[Amount].[All]" allUniqueName="[data2].[Amount].[All]" dimensionUniqueName="[data2]" displayFolder="" count="0" memberValueDatatype="20" unbalanced="0"/>
    <cacheHierarchy uniqueName="[data2].[Units]" caption="Units" attribute="1" defaultMemberUniqueName="[data2].[Units].[All]" allUniqueName="[data2].[Units].[All]" dimensionUniqueName="[data2]" displayFolder="" count="0" memberValueDatatype="20" unbalanced="0"/>
    <cacheHierarchy uniqueName="[data2].[Cost per unit]" caption="Cost per unit" attribute="1" defaultMemberUniqueName="[data2].[Cost per unit].[All]" allUniqueName="[data2].[Cost per unit].[All]" dimensionUniqueName="[data2]" displayFolder="" count="0" memberValueDatatype="5" unbalanced="0"/>
    <cacheHierarchy uniqueName="[data2].[COST]" caption="COST" attribute="1" defaultMemberUniqueName="[data2].[COST].[All]" allUniqueName="[data2].[COST].[All]" dimensionUniqueName="[data2]"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2" count="0" oneField="1">
      <fieldsUsage count="1">
        <fieldUsage x="1"/>
      </fieldsUsage>
      <extLst>
        <ext xmlns:x15="http://schemas.microsoft.com/office/spreadsheetml/2010/11/main" uri="{B97F6D7D-B522-45F9-BDA1-12C45D357490}">
          <x15:cacheHierarchy aggregatedColumn="8"/>
        </ext>
      </extLst>
    </cacheHierarchy>
    <cacheHierarchy uniqueName="[Measures].[Sum of COST]" caption="Sum of COST" measure="1" displayFolder="" measureGroup="data2"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2" count="0" oneField="1">
      <fieldsUsage count="1">
        <fieldUsage x="2"/>
      </fieldsUsage>
      <extLst>
        <ext xmlns:x15="http://schemas.microsoft.com/office/spreadsheetml/2010/11/main" uri="{B97F6D7D-B522-45F9-BDA1-12C45D357490}">
          <x15:cacheHierarchy aggregatedColumn="9"/>
        </ext>
      </extLst>
    </cacheHierarchy>
    <cacheHierarchy uniqueName="[Measures].[SALES PER UNIT]" caption="SALES PER UNIT" measure="1" displayFolder="" measureGroup="data" count="0"/>
    <cacheHierarchy uniqueName="[Measures].[TOTAL PROFIT]" caption="TOTAL PROFIT" measure="1" displayFolder="" measureGroup="data2" count="0" oneField="1">
      <fieldsUsage count="1">
        <fieldUsage x="3"/>
      </fieldsUsage>
    </cacheHierarchy>
    <cacheHierarchy uniqueName="[Measures].[PROFIT %]" caption="PROFIT %" measure="1" displayFolder="" measureGroup="data2" count="0" oneField="1">
      <fieldsUsage count="1">
        <fieldUsage x="4"/>
      </fieldsUsage>
    </cacheHierarchy>
    <cacheHierarchy uniqueName="[Measures].[__XL_Count data]" caption="__XL_Count data" measure="1" displayFolder="" measureGroup="data" count="0" hidden="1"/>
    <cacheHierarchy uniqueName="[Measures].[__XL_Count data2]" caption="__XL_Count data2" measure="1" displayFolder="" measureGroup="data2" count="0" hidden="1"/>
    <cacheHierarchy uniqueName="[Measures].[__No measures defined]" caption="__No measures defined" measure="1" displayFolder="" count="0" hidden="1"/>
  </cacheHierarchies>
  <kpis count="0"/>
  <dimensions count="3">
    <dimension name="data" uniqueName="[data]" caption="data"/>
    <dimension name="data2" uniqueName="[data2]" caption="data2"/>
    <dimension measure="1" name="Measures" uniqueName="[Measures]" caption="Measures"/>
  </dimensions>
  <measureGroups count="2">
    <measureGroup name="data" caption="data"/>
    <measureGroup name="data2" caption="data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Anand" refreshedDate="44835.994726736113" backgroundQuery="1" createdVersion="3" refreshedVersion="8" minRefreshableVersion="3" recordCount="0" supportSubquery="1" supportAdvancedDrill="1" xr:uid="{BB7421F7-8C7F-48CA-9581-762E0F77945C}">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2].[Sales Person]" caption="Sales Person" attribute="1" defaultMemberUniqueName="[data2].[Sales Person].[All]" allUniqueName="[data2].[Sales Person].[All]" dimensionUniqueName="[data2]" displayFolder="" count="0" memberValueDatatype="130" unbalanced="0"/>
    <cacheHierarchy uniqueName="[data2].[Geography]" caption="Geography" attribute="1" defaultMemberUniqueName="[data2].[Geography].[All]" allUniqueName="[data2].[Geography].[All]" dimensionUniqueName="[data2]" displayFolder="" count="2" memberValueDatatype="130" unbalanced="0"/>
    <cacheHierarchy uniqueName="[data2].[Product]" caption="Product" attribute="1" defaultMemberUniqueName="[data2].[Product].[All]" allUniqueName="[data2].[Product].[All]" dimensionUniqueName="[data2]" displayFolder="" count="0" memberValueDatatype="130" unbalanced="0"/>
    <cacheHierarchy uniqueName="[data2].[Amount]" caption="Amount" attribute="1" defaultMemberUniqueName="[data2].[Amount].[All]" allUniqueName="[data2].[Amount].[All]" dimensionUniqueName="[data2]" displayFolder="" count="0" memberValueDatatype="20" unbalanced="0"/>
    <cacheHierarchy uniqueName="[data2].[Units]" caption="Units" attribute="1" defaultMemberUniqueName="[data2].[Units].[All]" allUniqueName="[data2].[Units].[All]" dimensionUniqueName="[data2]" displayFolder="" count="0" memberValueDatatype="20" unbalanced="0"/>
    <cacheHierarchy uniqueName="[data2].[Cost per unit]" caption="Cost per unit" attribute="1" defaultMemberUniqueName="[data2].[Cost per unit].[All]" allUniqueName="[data2].[Cost per unit].[All]" dimensionUniqueName="[data2]" displayFolder="" count="0" memberValueDatatype="5" unbalanced="0"/>
    <cacheHierarchy uniqueName="[data2].[COST]" caption="COST" attribute="1" defaultMemberUniqueName="[data2].[COST].[All]" allUniqueName="[data2].[COST].[All]" dimensionUniqueName="[data2]"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2" count="0">
      <extLst>
        <ext xmlns:x15="http://schemas.microsoft.com/office/spreadsheetml/2010/11/main" uri="{B97F6D7D-B522-45F9-BDA1-12C45D357490}">
          <x15:cacheHierarchy aggregatedColumn="8"/>
        </ext>
      </extLst>
    </cacheHierarchy>
    <cacheHierarchy uniqueName="[Measures].[Sum of COST]" caption="Sum of COST" measure="1" displayFolder="" measureGroup="data2"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2" count="0">
      <extLst>
        <ext xmlns:x15="http://schemas.microsoft.com/office/spreadsheetml/2010/11/main" uri="{B97F6D7D-B522-45F9-BDA1-12C45D357490}">
          <x15:cacheHierarchy aggregatedColumn="9"/>
        </ext>
      </extLst>
    </cacheHierarchy>
    <cacheHierarchy uniqueName="[Measures].[SALES PER UNIT]" caption="SALES PER UNIT" measure="1" displayFolder="" measureGroup="data" count="0"/>
    <cacheHierarchy uniqueName="[Measures].[TOTAL PROFIT]" caption="TOTAL PROFIT" measure="1" displayFolder="" measureGroup="data2" count="0"/>
    <cacheHierarchy uniqueName="[Measures].[PROFIT %]" caption="PROFIT %" measure="1" displayFolder="" measureGroup="data2" count="0"/>
    <cacheHierarchy uniqueName="[Measures].[__XL_Count data]" caption="__XL_Count data" measure="1" displayFolder="" measureGroup="data" count="0" hidden="1"/>
    <cacheHierarchy uniqueName="[Measures].[__XL_Count data2]" caption="__XL_Count data2" measure="1" displayFolder="" measureGroup="data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5725100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Anand" refreshedDate="44835.996150694446" backgroundQuery="1" createdVersion="3" refreshedVersion="8" minRefreshableVersion="3" recordCount="0" supportSubquery="1" supportAdvancedDrill="1" xr:uid="{2D328317-3F1A-47A0-878C-BF6E093579EF}">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2].[Sales Person]" caption="Sales Person" attribute="1" defaultMemberUniqueName="[data2].[Sales Person].[All]" allUniqueName="[data2].[Sales Person].[All]" dimensionUniqueName="[data2]" displayFolder="" count="0" memberValueDatatype="130" unbalanced="0"/>
    <cacheHierarchy uniqueName="[data2].[Geography]" caption="Geography" attribute="1" defaultMemberUniqueName="[data2].[Geography].[All]" allUniqueName="[data2].[Geography].[All]" dimensionUniqueName="[data2]" displayFolder="" count="2" memberValueDatatype="130" unbalanced="0"/>
    <cacheHierarchy uniqueName="[data2].[Product]" caption="Product" attribute="1" defaultMemberUniqueName="[data2].[Product].[All]" allUniqueName="[data2].[Product].[All]" dimensionUniqueName="[data2]" displayFolder="" count="0" memberValueDatatype="130" unbalanced="0"/>
    <cacheHierarchy uniqueName="[data2].[Amount]" caption="Amount" attribute="1" defaultMemberUniqueName="[data2].[Amount].[All]" allUniqueName="[data2].[Amount].[All]" dimensionUniqueName="[data2]" displayFolder="" count="0" memberValueDatatype="20" unbalanced="0"/>
    <cacheHierarchy uniqueName="[data2].[Units]" caption="Units" attribute="1" defaultMemberUniqueName="[data2].[Units].[All]" allUniqueName="[data2].[Units].[All]" dimensionUniqueName="[data2]" displayFolder="" count="0" memberValueDatatype="20" unbalanced="0"/>
    <cacheHierarchy uniqueName="[data2].[Cost per unit]" caption="Cost per unit" attribute="1" defaultMemberUniqueName="[data2].[Cost per unit].[All]" allUniqueName="[data2].[Cost per unit].[All]" dimensionUniqueName="[data2]" displayFolder="" count="0" memberValueDatatype="5" unbalanced="0"/>
    <cacheHierarchy uniqueName="[data2].[COST]" caption="COST" attribute="1" defaultMemberUniqueName="[data2].[COST].[All]" allUniqueName="[data2].[COST].[All]" dimensionUniqueName="[data2]"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2" count="0">
      <extLst>
        <ext xmlns:x15="http://schemas.microsoft.com/office/spreadsheetml/2010/11/main" uri="{B97F6D7D-B522-45F9-BDA1-12C45D357490}">
          <x15:cacheHierarchy aggregatedColumn="8"/>
        </ext>
      </extLst>
    </cacheHierarchy>
    <cacheHierarchy uniqueName="[Measures].[Sum of COST]" caption="Sum of COST" measure="1" displayFolder="" measureGroup="data2"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2" count="0">
      <extLst>
        <ext xmlns:x15="http://schemas.microsoft.com/office/spreadsheetml/2010/11/main" uri="{B97F6D7D-B522-45F9-BDA1-12C45D357490}">
          <x15:cacheHierarchy aggregatedColumn="9"/>
        </ext>
      </extLst>
    </cacheHierarchy>
    <cacheHierarchy uniqueName="[Measures].[SALES PER UNIT]" caption="SALES PER UNIT" measure="1" displayFolder="" measureGroup="data" count="0"/>
    <cacheHierarchy uniqueName="[Measures].[TOTAL PROFIT]" caption="TOTAL PROFIT" measure="1" displayFolder="" measureGroup="data2" count="0"/>
    <cacheHierarchy uniqueName="[Measures].[PROFIT %]" caption="PROFIT %" measure="1" displayFolder="" measureGroup="data2" count="0"/>
    <cacheHierarchy uniqueName="[Measures].[__XL_Count data]" caption="__XL_Count data" measure="1" displayFolder="" measureGroup="data" count="0" hidden="1"/>
    <cacheHierarchy uniqueName="[Measures].[__XL_Count data2]" caption="__XL_Count data2" measure="1" displayFolder="" measureGroup="data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9676290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513EB-7C4E-4053-813B-8B22184F9EB5}" name="PivotTable1" cacheId="20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D7"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8"/>
    <dataField name=" " fld="3" baseField="0" baseItem="0"/>
    <dataField name="Sum of Units" fld="4" baseField="0" baseItem="0"/>
  </dataFields>
  <formats count="9">
    <format dxfId="17">
      <pivotArea collapsedLevelsAreSubtotals="1" fieldPosition="0">
        <references count="2">
          <reference field="4294967294" count="1" selected="0">
            <x v="0"/>
          </reference>
          <reference field="1" count="1">
            <x v="0"/>
          </reference>
        </references>
      </pivotArea>
    </format>
    <format dxfId="16">
      <pivotArea collapsedLevelsAreSubtotals="1" fieldPosition="0">
        <references count="2">
          <reference field="4294967294" count="1" selected="0">
            <x v="0"/>
          </reference>
          <reference field="1" count="5">
            <x v="1"/>
            <x v="2"/>
            <x v="3"/>
            <x v="4"/>
            <x v="5"/>
          </reference>
        </references>
      </pivotArea>
    </format>
    <format dxfId="15">
      <pivotArea field="1" grandRow="1" outline="0" collapsedLevelsAreSubtotals="1" axis="axisRow" fieldPosition="0">
        <references count="1">
          <reference field="4294967294" count="1" selected="0">
            <x v="0"/>
          </reference>
        </references>
      </pivotArea>
    </format>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dataOnly="0" labelOnly="1" outline="0" fieldPosition="0">
        <references count="1">
          <reference field="4294967294" count="2">
            <x v="0"/>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Light2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10AA1-C882-4C86-92F8-263CFD6BCBA9}" name="PivotTable3" cacheId="2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Data_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121C44-158B-4398-A5D7-20CD27970148}" name="PivotTable11" cacheId="2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14" firstHeaderRow="1" firstDataRow="1" firstDataCol="1"/>
  <pivotFields count="5">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84E3C5-5408-4759-AA18-989E418A96C7}" name="PivotTable10" cacheId="2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68" firstHeaderRow="1"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67">
    <i>
      <x/>
    </i>
    <i r="1">
      <x v="5"/>
    </i>
    <i r="1">
      <x v="7"/>
    </i>
    <i r="1">
      <x v="9"/>
    </i>
    <i r="1">
      <x/>
    </i>
    <i r="1">
      <x v="3"/>
    </i>
    <i r="1">
      <x v="4"/>
    </i>
    <i r="1">
      <x v="1"/>
    </i>
    <i r="1">
      <x v="8"/>
    </i>
    <i r="1">
      <x v="6"/>
    </i>
    <i r="1">
      <x v="2"/>
    </i>
    <i>
      <x v="1"/>
    </i>
    <i r="1">
      <x v="5"/>
    </i>
    <i r="1">
      <x v="2"/>
    </i>
    <i r="1">
      <x v="4"/>
    </i>
    <i r="1">
      <x v="7"/>
    </i>
    <i r="1">
      <x/>
    </i>
    <i r="1">
      <x v="9"/>
    </i>
    <i r="1">
      <x v="3"/>
    </i>
    <i r="1">
      <x v="6"/>
    </i>
    <i r="1">
      <x v="8"/>
    </i>
    <i r="1">
      <x v="1"/>
    </i>
    <i>
      <x v="2"/>
    </i>
    <i r="1">
      <x v="5"/>
    </i>
    <i r="1">
      <x v="7"/>
    </i>
    <i r="1">
      <x v="6"/>
    </i>
    <i r="1">
      <x v="4"/>
    </i>
    <i r="1">
      <x v="3"/>
    </i>
    <i r="1">
      <x v="9"/>
    </i>
    <i r="1">
      <x v="8"/>
    </i>
    <i r="1">
      <x v="2"/>
    </i>
    <i r="1">
      <x/>
    </i>
    <i r="1">
      <x v="1"/>
    </i>
    <i>
      <x v="3"/>
    </i>
    <i r="1">
      <x v="3"/>
    </i>
    <i r="1">
      <x v="4"/>
    </i>
    <i r="1">
      <x/>
    </i>
    <i r="1">
      <x v="9"/>
    </i>
    <i r="1">
      <x v="7"/>
    </i>
    <i r="1">
      <x v="1"/>
    </i>
    <i r="1">
      <x v="2"/>
    </i>
    <i r="1">
      <x v="6"/>
    </i>
    <i r="1">
      <x v="5"/>
    </i>
    <i r="1">
      <x v="8"/>
    </i>
    <i>
      <x v="4"/>
    </i>
    <i r="1">
      <x/>
    </i>
    <i r="1">
      <x v="1"/>
    </i>
    <i r="1">
      <x v="9"/>
    </i>
    <i r="1">
      <x v="8"/>
    </i>
    <i r="1">
      <x v="5"/>
    </i>
    <i r="1">
      <x v="4"/>
    </i>
    <i r="1">
      <x v="6"/>
    </i>
    <i r="1">
      <x v="7"/>
    </i>
    <i r="1">
      <x v="3"/>
    </i>
    <i r="1">
      <x v="2"/>
    </i>
    <i>
      <x v="5"/>
    </i>
    <i r="1">
      <x v="9"/>
    </i>
    <i r="1">
      <x v="3"/>
    </i>
    <i r="1">
      <x v="5"/>
    </i>
    <i r="1">
      <x v="1"/>
    </i>
    <i r="1">
      <x v="6"/>
    </i>
    <i r="1">
      <x v="2"/>
    </i>
    <i r="1">
      <x v="8"/>
    </i>
    <i r="1">
      <x v="7"/>
    </i>
    <i r="1">
      <x v="4"/>
    </i>
    <i r="1">
      <x/>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E491A4-1B9E-42CE-96F8-87D45C9C07F6}" name="PivotTable13" cacheId="2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14" firstHeaderRow="1" firstDataRow="1" firstDataCol="1"/>
  <pivotFields count="5">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FC0849-6380-4DCB-88CB-594375E83B25}" name="PivotTable14" cacheId="2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0:J53" firstHeaderRow="1" firstDataRow="1" firstDataCol="1"/>
  <pivotFields count="3">
    <pivotField axis="axisRow" allDrilled="1" subtotalTop="0" showAll="0" defaultSubtotal="0" defaultAttributeDrillState="1">
      <items count="22">
        <item x="0"/>
        <item x="1"/>
        <item x="2"/>
        <item x="3"/>
        <item x="4"/>
        <item x="5"/>
        <item x="6"/>
        <item x="7"/>
        <item x="8"/>
        <item x="10"/>
        <item x="11"/>
        <item x="12"/>
        <item x="13"/>
        <item x="14"/>
        <item x="16"/>
        <item x="17"/>
        <item x="19"/>
        <item x="20"/>
        <item x="21"/>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60040D-34A0-4C4D-8B7A-40D2C357AA50}" name="PivotTable16" cacheId="2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24"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Data_Analysis.xlsx!data2">
        <x15:activeTabTopLevelEntity name="[data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B6423D9-2A38-4DF4-AA56-C29999597959}" sourceName="Sales Person">
  <pivotTables>
    <pivotTable tabId="5" name="PivotTable1"/>
  </pivotTables>
  <data>
    <tabular pivotCacheId="1763221617">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1285ED4-7B47-417E-9358-DDA57A5FB7BB}" sourceName="[data2].[Geography]">
  <pivotTables>
    <pivotTable tabId="9" name="PivotTable14"/>
  </pivotTables>
  <data>
    <olap pivotCacheId="1357251009">
      <levels count="2">
        <level uniqueName="[data2].[Geography].[(All)]" sourceCaption="(All)" count="0"/>
        <level uniqueName="[data2].[Geography].[Geography]" sourceCaption="Geography" count="6">
          <ranges>
            <range startItem="0">
              <i n="[data2].[Geography].&amp;[Australia]" c="Australia"/>
              <i n="[data2].[Geography].&amp;[Canada]" c="Canada"/>
              <i n="[data2].[Geography].&amp;[India]" c="India"/>
              <i n="[data2].[Geography].&amp;[New Zealand]" c="New Zealand"/>
              <i n="[data2].[Geography].&amp;[UK]" c="UK"/>
              <i n="[data2].[Geography].&amp;[USA]" c="USA"/>
            </range>
          </ranges>
        </level>
      </levels>
      <selections count="1">
        <selection n="[data2].[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2F027E44-27E6-4E4A-B212-846B5AA51EF1}" sourceName="[data2].[Geography]">
  <pivotTables>
    <pivotTable tabId="11" name="PivotTable16"/>
  </pivotTables>
  <data>
    <olap pivotCacheId="1996762907">
      <levels count="2">
        <level uniqueName="[data2].[Geography].[(All)]" sourceCaption="(All)" count="0"/>
        <level uniqueName="[data2].[Geography].[Geography]" sourceCaption="Geography" count="6">
          <ranges>
            <range startItem="0">
              <i n="[data2].[Geography].&amp;[Australia]" c="Australia"/>
              <i n="[data2].[Geography].&amp;[Canada]" c="Canada"/>
              <i n="[data2].[Geography].&amp;[India]" c="India"/>
              <i n="[data2].[Geography].&amp;[New Zealand]" c="New Zealand"/>
              <i n="[data2].[Geography].&amp;[UK]" c="UK"/>
              <i n="[data2].[Geography].&amp;[USA]" c="USA"/>
            </range>
          </ranges>
        </level>
      </levels>
      <selections count="1">
        <selection n="[data2].[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3AA70F3-4EF2-4273-8CEC-EDD55B4594B6}"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50A90175-7922-48B1-B34D-CE5136746028}"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EB66A3A2-2E22-4941-8AE7-E95EE8271763}"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ECF408-8788-4707-B682-F7D9BBCCF164}" name="data" displayName="data" ref="C11:H311" totalsRowShown="0" headerRowDxfId="29">
  <autoFilter ref="C11:H311" xr:uid="{ABECF408-8788-4707-B682-F7D9BBCCF164}"/>
  <tableColumns count="6">
    <tableColumn id="1" xr3:uid="{68A3E86E-311F-457E-A6CB-0BB4B28F4920}" name="Sales Person"/>
    <tableColumn id="2" xr3:uid="{07A4E704-4EB3-4D0D-B894-2BDF56AA803A}" name="Geography"/>
    <tableColumn id="3" xr3:uid="{13599546-7345-44E6-9D54-F5169D234C12}" name="Product"/>
    <tableColumn id="4" xr3:uid="{4A2D69CF-CB36-4BE4-AB11-9584E164FA5C}" name="Amount" dataDxfId="28"/>
    <tableColumn id="5" xr3:uid="{741B8798-291F-4E46-8A4D-2D5D21A6D50A}" name="Units" dataDxfId="27"/>
    <tableColumn id="6" xr3:uid="{5D9D4490-2E50-4C80-B76F-04FFB20E80C5}" name="COST_PER_UNIT" dataDxfId="26">
      <calculatedColumnFormula>VLOOKUP(data[[#This Row],[Product]],products[],2,FALSE)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464BCF-666B-4C84-81AE-286C0C7ABF30}" name="data4" displayName="data4" ref="B2:F302" totalsRowShown="0" headerRowDxfId="24">
  <autoFilter ref="B2:F302" xr:uid="{84464BCF-666B-4C84-81AE-286C0C7ABF30}"/>
  <sortState xmlns:xlrd2="http://schemas.microsoft.com/office/spreadsheetml/2017/richdata2" ref="B3:F302">
    <sortCondition descending="1" ref="F2:F302"/>
  </sortState>
  <tableColumns count="5">
    <tableColumn id="1" xr3:uid="{87942F39-9CF0-4EE7-AC1E-158F2B84941F}" name="Sales Person"/>
    <tableColumn id="2" xr3:uid="{BAFE95FB-27AA-4152-846A-B812D13AADE8}" name="Geography"/>
    <tableColumn id="3" xr3:uid="{5D99AD5E-3497-4C4A-95E6-B0E2507F970D}" name="Product"/>
    <tableColumn id="4" xr3:uid="{18037F9D-DAEE-42AC-B475-279F9DEDD0E2}" name="Amount" dataDxfId="23"/>
    <tableColumn id="5" xr3:uid="{C7261884-F878-4104-9DE5-083A86EA0AE2}" name="Units"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525DB4-26C4-4966-92FF-B63ABEBF6706}" name="data5" displayName="data5" ref="I2:M302" totalsRowShown="0" headerRowDxfId="21">
  <autoFilter ref="I2:M302" xr:uid="{EE525DB4-26C4-4966-92FF-B63ABEBF6706}"/>
  <sortState xmlns:xlrd2="http://schemas.microsoft.com/office/spreadsheetml/2017/richdata2" ref="I3:M302">
    <sortCondition sortBy="cellColor" ref="L2:L302" dxfId="20"/>
  </sortState>
  <tableColumns count="5">
    <tableColumn id="1" xr3:uid="{79BA0368-4F26-4F71-AEE3-56833CD3E301}" name="Sales Person"/>
    <tableColumn id="2" xr3:uid="{25C5EA5D-CBAC-4694-B95A-F31F1386C10A}" name="Geography"/>
    <tableColumn id="3" xr3:uid="{13436919-AB7D-4682-B137-4A44FE6BDDAA}" name="Product"/>
    <tableColumn id="4" xr3:uid="{1335E308-5DF5-48C6-AA8F-58AAB1B0205D}" name="Amount" dataDxfId="19"/>
    <tableColumn id="5" xr3:uid="{C98228F2-969F-4394-870C-C26A53212E75}" name="Units"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760F6F-1EB1-492D-9FCA-BDC50CF49257}" name="data6" displayName="data6" ref="K3:O303" totalsRowShown="0" headerRowDxfId="8">
  <autoFilter ref="K3:O303" xr:uid="{5A760F6F-1EB1-492D-9FCA-BDC50CF49257}"/>
  <tableColumns count="5">
    <tableColumn id="1" xr3:uid="{47AAEC4C-C01E-4E53-A999-1B2C449056FF}" name="Sales Person"/>
    <tableColumn id="2" xr3:uid="{4A96004F-1A03-4F0A-890D-F67C8EDADD20}" name="Geography"/>
    <tableColumn id="3" xr3:uid="{85AC7B4A-F70C-4E2E-B02F-26A80EC79EBA}" name="Product"/>
    <tableColumn id="4" xr3:uid="{F53B467B-7801-403F-BD38-49748B4E0658}" name="Amount" dataDxfId="7"/>
    <tableColumn id="5" xr3:uid="{C29FA452-7F58-49D0-9AE2-6D0474583B25}" name="Units"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4475E2-C333-4729-9A89-1C8BB65DF333}" name="data2" displayName="data2" ref="A1:G301" totalsRowShown="0" headerRowDxfId="5">
  <autoFilter ref="A1:G301" xr:uid="{134475E2-C333-4729-9A89-1C8BB65DF333}"/>
  <tableColumns count="7">
    <tableColumn id="1" xr3:uid="{1A135D39-55E0-4910-8B09-6D5320445E52}" name="Sales Person"/>
    <tableColumn id="2" xr3:uid="{81130A93-925B-4BAE-AB3F-ECA583C42806}" name="Geography"/>
    <tableColumn id="3" xr3:uid="{08C7C822-6810-4878-9817-D597189362AE}" name="Product"/>
    <tableColumn id="4" xr3:uid="{6DE0E310-25D9-4B6D-9020-AA9120AF864C}" name="Amount" dataDxfId="4"/>
    <tableColumn id="5" xr3:uid="{83B176A9-5398-41CC-B136-7450DC4401FF}" name="Units" dataDxfId="3"/>
    <tableColumn id="6" xr3:uid="{FD7805FE-2D2E-4209-A5DC-5E9ED1C37505}" name="Cost per unit" dataDxfId="2">
      <calculatedColumnFormula>VLOOKUP(data2[[#This Row],[Product]],products2[],2,FALSE)</calculatedColumnFormula>
    </tableColumn>
    <tableColumn id="7" xr3:uid="{8A7B97DB-9034-487F-BB77-9C022F1F3309}" name="COST" dataDxfId="1">
      <calculatedColumnFormula>data2[[#This Row],[Cost per unit]]*data2[[#This Row],[Units]]</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CA71FE9-3E44-40A0-BDC7-4D5DDF4EED8A}" name="products2" displayName="products2" ref="M5:N27" totalsRowShown="0">
  <autoFilter ref="M5:N27" xr:uid="{0CA71FE9-3E44-40A0-BDC7-4D5DDF4EED8A}"/>
  <tableColumns count="2">
    <tableColumn id="1" xr3:uid="{6DA19A9B-6D06-4163-9370-C0BB473CF17A}" name="Product"/>
    <tableColumn id="2" xr3:uid="{4CE496A0-3EA8-4F18-81E1-6DF23E402470}" name="Cost per uni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zoomScale="71" zoomScaleNormal="71" workbookViewId="0">
      <selection activeCell="G4" sqref="G4"/>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23.77734375" customWidth="1"/>
    <col min="7" max="7" width="17.109375" customWidth="1"/>
    <col min="8" max="8" width="16.44140625"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t="s">
        <v>42</v>
      </c>
    </row>
    <row r="2" spans="1:26" x14ac:dyDescent="0.3">
      <c r="E2" s="39" t="s">
        <v>90</v>
      </c>
      <c r="F2" s="39"/>
    </row>
    <row r="11" spans="1:26" x14ac:dyDescent="0.3">
      <c r="C11" s="6" t="s">
        <v>11</v>
      </c>
      <c r="D11" s="6" t="s">
        <v>12</v>
      </c>
      <c r="E11" s="6" t="s">
        <v>0</v>
      </c>
      <c r="F11" s="10" t="s">
        <v>1</v>
      </c>
      <c r="G11" s="10" t="s">
        <v>50</v>
      </c>
      <c r="H11" s="6" t="s">
        <v>77</v>
      </c>
      <c r="J11" s="9" t="s">
        <v>43</v>
      </c>
      <c r="K11" s="2"/>
      <c r="Y11" t="s">
        <v>0</v>
      </c>
      <c r="Z11" t="s">
        <v>51</v>
      </c>
    </row>
    <row r="12" spans="1:26" x14ac:dyDescent="0.3">
      <c r="C12" t="s">
        <v>40</v>
      </c>
      <c r="D12" t="s">
        <v>37</v>
      </c>
      <c r="E12" t="s">
        <v>30</v>
      </c>
      <c r="F12" s="4">
        <v>1624</v>
      </c>
      <c r="G12" s="5">
        <v>114</v>
      </c>
      <c r="H12">
        <f>VLOOKUP(data[[#This Row],[Product]],products[],2,FALSE)</f>
        <v>14.49</v>
      </c>
      <c r="J12" s="7">
        <v>1</v>
      </c>
      <c r="K12" s="8" t="s">
        <v>44</v>
      </c>
      <c r="Y12" t="s">
        <v>13</v>
      </c>
      <c r="Z12" s="11">
        <v>9.33</v>
      </c>
    </row>
    <row r="13" spans="1:26" x14ac:dyDescent="0.3">
      <c r="C13" t="s">
        <v>8</v>
      </c>
      <c r="D13" t="s">
        <v>35</v>
      </c>
      <c r="E13" t="s">
        <v>32</v>
      </c>
      <c r="F13" s="4">
        <v>6706</v>
      </c>
      <c r="G13" s="5">
        <v>459</v>
      </c>
      <c r="H13">
        <f>VLOOKUP(data[[#This Row],[Product]],products[],2,FALSE)</f>
        <v>8.65</v>
      </c>
      <c r="J13" s="7">
        <v>2</v>
      </c>
      <c r="K13" s="8" t="s">
        <v>53</v>
      </c>
      <c r="Y13" t="s">
        <v>14</v>
      </c>
      <c r="Z13" s="11">
        <v>11.7</v>
      </c>
    </row>
    <row r="14" spans="1:26" x14ac:dyDescent="0.3">
      <c r="C14" t="s">
        <v>9</v>
      </c>
      <c r="D14" t="s">
        <v>35</v>
      </c>
      <c r="E14" t="s">
        <v>4</v>
      </c>
      <c r="F14" s="4">
        <v>959</v>
      </c>
      <c r="G14" s="5">
        <v>147</v>
      </c>
      <c r="H14">
        <f>VLOOKUP(data[[#This Row],[Product]],products[],2,FALSE)</f>
        <v>11.88</v>
      </c>
      <c r="J14" s="7">
        <v>3</v>
      </c>
      <c r="K14" s="8" t="s">
        <v>45</v>
      </c>
      <c r="Y14" t="s">
        <v>4</v>
      </c>
      <c r="Z14" s="11">
        <v>11.88</v>
      </c>
    </row>
    <row r="15" spans="1:26" x14ac:dyDescent="0.3">
      <c r="C15" t="s">
        <v>41</v>
      </c>
      <c r="D15" t="s">
        <v>36</v>
      </c>
      <c r="E15" t="s">
        <v>18</v>
      </c>
      <c r="F15" s="4">
        <v>9632</v>
      </c>
      <c r="G15" s="5">
        <v>288</v>
      </c>
      <c r="H15">
        <f>VLOOKUP(data[[#This Row],[Product]],products[],2,FALSE)</f>
        <v>6.47</v>
      </c>
      <c r="J15" s="7">
        <v>4</v>
      </c>
      <c r="K15" s="8" t="s">
        <v>46</v>
      </c>
      <c r="Y15" t="s">
        <v>15</v>
      </c>
      <c r="Z15" s="11">
        <v>11.73</v>
      </c>
    </row>
    <row r="16" spans="1:26" x14ac:dyDescent="0.3">
      <c r="C16" t="s">
        <v>6</v>
      </c>
      <c r="D16" t="s">
        <v>39</v>
      </c>
      <c r="E16" t="s">
        <v>25</v>
      </c>
      <c r="F16" s="4">
        <v>2100</v>
      </c>
      <c r="G16" s="5">
        <v>414</v>
      </c>
      <c r="H16">
        <f>VLOOKUP(data[[#This Row],[Product]],products[],2,FALSE)</f>
        <v>13.15</v>
      </c>
      <c r="J16" s="7">
        <v>5</v>
      </c>
      <c r="K16" s="8" t="s">
        <v>54</v>
      </c>
      <c r="Y16" t="s">
        <v>16</v>
      </c>
      <c r="Z16" s="11">
        <v>8.7899999999999991</v>
      </c>
    </row>
    <row r="17" spans="3:26" x14ac:dyDescent="0.3">
      <c r="C17" t="s">
        <v>40</v>
      </c>
      <c r="D17" t="s">
        <v>35</v>
      </c>
      <c r="E17" t="s">
        <v>33</v>
      </c>
      <c r="F17" s="4">
        <v>8869</v>
      </c>
      <c r="G17" s="5">
        <v>432</v>
      </c>
      <c r="H17">
        <f>VLOOKUP(data[[#This Row],[Product]],products[],2,FALSE)</f>
        <v>12.37</v>
      </c>
      <c r="J17" s="7">
        <v>6</v>
      </c>
      <c r="K17" s="8" t="s">
        <v>55</v>
      </c>
      <c r="Y17" t="s">
        <v>17</v>
      </c>
      <c r="Z17" s="11">
        <v>3.11</v>
      </c>
    </row>
    <row r="18" spans="3:26" x14ac:dyDescent="0.3">
      <c r="C18" t="s">
        <v>6</v>
      </c>
      <c r="D18" t="s">
        <v>38</v>
      </c>
      <c r="E18" t="s">
        <v>31</v>
      </c>
      <c r="F18" s="4">
        <v>2681</v>
      </c>
      <c r="G18" s="5">
        <v>54</v>
      </c>
      <c r="H18">
        <f>VLOOKUP(data[[#This Row],[Product]],products[],2,FALSE)</f>
        <v>5.79</v>
      </c>
      <c r="J18" s="7">
        <v>7</v>
      </c>
      <c r="K18" s="8" t="s">
        <v>49</v>
      </c>
      <c r="Y18" t="s">
        <v>18</v>
      </c>
      <c r="Z18" s="11">
        <v>6.47</v>
      </c>
    </row>
    <row r="19" spans="3:26" x14ac:dyDescent="0.3">
      <c r="C19" t="s">
        <v>8</v>
      </c>
      <c r="D19" t="s">
        <v>35</v>
      </c>
      <c r="E19" t="s">
        <v>22</v>
      </c>
      <c r="F19" s="4">
        <v>5012</v>
      </c>
      <c r="G19" s="5">
        <v>210</v>
      </c>
      <c r="H19">
        <f>VLOOKUP(data[[#This Row],[Product]],products[],2,FALSE)</f>
        <v>9.77</v>
      </c>
      <c r="J19" s="7">
        <v>8</v>
      </c>
      <c r="K19" s="8" t="s">
        <v>52</v>
      </c>
      <c r="Y19" t="s">
        <v>19</v>
      </c>
      <c r="Z19" s="11">
        <v>7.64</v>
      </c>
    </row>
    <row r="20" spans="3:26" x14ac:dyDescent="0.3">
      <c r="C20" t="s">
        <v>7</v>
      </c>
      <c r="D20" t="s">
        <v>38</v>
      </c>
      <c r="E20" t="s">
        <v>14</v>
      </c>
      <c r="F20" s="4">
        <v>1281</v>
      </c>
      <c r="G20" s="5">
        <v>75</v>
      </c>
      <c r="H20">
        <f>VLOOKUP(data[[#This Row],[Product]],products[],2,FALSE)</f>
        <v>11.7</v>
      </c>
      <c r="J20" s="7">
        <v>9</v>
      </c>
      <c r="K20" s="8" t="s">
        <v>47</v>
      </c>
      <c r="Y20" t="s">
        <v>20</v>
      </c>
      <c r="Z20" s="11">
        <v>10.62</v>
      </c>
    </row>
    <row r="21" spans="3:26" x14ac:dyDescent="0.3">
      <c r="C21" t="s">
        <v>5</v>
      </c>
      <c r="D21" t="s">
        <v>37</v>
      </c>
      <c r="E21" t="s">
        <v>14</v>
      </c>
      <c r="F21" s="4">
        <v>4991</v>
      </c>
      <c r="G21" s="5">
        <v>12</v>
      </c>
      <c r="H21">
        <f>VLOOKUP(data[[#This Row],[Product]],products[],2,FALSE)</f>
        <v>11.7</v>
      </c>
      <c r="J21" s="7">
        <v>10</v>
      </c>
      <c r="K21" s="8" t="s">
        <v>48</v>
      </c>
      <c r="Y21" t="s">
        <v>21</v>
      </c>
      <c r="Z21" s="11">
        <v>9</v>
      </c>
    </row>
    <row r="22" spans="3:26" x14ac:dyDescent="0.3">
      <c r="C22" t="s">
        <v>2</v>
      </c>
      <c r="D22" t="s">
        <v>39</v>
      </c>
      <c r="E22" t="s">
        <v>25</v>
      </c>
      <c r="F22" s="4">
        <v>1785</v>
      </c>
      <c r="G22" s="5">
        <v>462</v>
      </c>
      <c r="H22">
        <f>VLOOKUP(data[[#This Row],[Product]],products[],2,FALSE)</f>
        <v>13.15</v>
      </c>
      <c r="Y22" t="s">
        <v>22</v>
      </c>
      <c r="Z22" s="11">
        <v>9.77</v>
      </c>
    </row>
    <row r="23" spans="3:26" x14ac:dyDescent="0.3">
      <c r="C23" t="s">
        <v>3</v>
      </c>
      <c r="D23" t="s">
        <v>37</v>
      </c>
      <c r="E23" t="s">
        <v>17</v>
      </c>
      <c r="F23" s="4">
        <v>3983</v>
      </c>
      <c r="G23" s="5">
        <v>144</v>
      </c>
      <c r="H23">
        <f>VLOOKUP(data[[#This Row],[Product]],products[],2,FALSE)</f>
        <v>3.11</v>
      </c>
      <c r="Y23" t="s">
        <v>23</v>
      </c>
      <c r="Z23" s="11">
        <v>6.49</v>
      </c>
    </row>
    <row r="24" spans="3:26" x14ac:dyDescent="0.3">
      <c r="C24" t="s">
        <v>9</v>
      </c>
      <c r="D24" t="s">
        <v>38</v>
      </c>
      <c r="E24" t="s">
        <v>16</v>
      </c>
      <c r="F24" s="4">
        <v>2646</v>
      </c>
      <c r="G24" s="5">
        <v>120</v>
      </c>
      <c r="H24">
        <f>VLOOKUP(data[[#This Row],[Product]],products[],2,FALSE)</f>
        <v>8.7899999999999991</v>
      </c>
      <c r="Y24" t="s">
        <v>24</v>
      </c>
      <c r="Z24" s="11">
        <v>4.97</v>
      </c>
    </row>
    <row r="25" spans="3:26" x14ac:dyDescent="0.3">
      <c r="C25" t="s">
        <v>2</v>
      </c>
      <c r="D25" t="s">
        <v>34</v>
      </c>
      <c r="E25" t="s">
        <v>13</v>
      </c>
      <c r="F25" s="4">
        <v>252</v>
      </c>
      <c r="G25" s="5">
        <v>54</v>
      </c>
      <c r="H25">
        <f>VLOOKUP(data[[#This Row],[Product]],products[],2,FALSE)</f>
        <v>9.33</v>
      </c>
      <c r="Y25" t="s">
        <v>25</v>
      </c>
      <c r="Z25" s="11">
        <v>13.15</v>
      </c>
    </row>
    <row r="26" spans="3:26" x14ac:dyDescent="0.3">
      <c r="C26" t="s">
        <v>3</v>
      </c>
      <c r="D26" t="s">
        <v>35</v>
      </c>
      <c r="E26" t="s">
        <v>25</v>
      </c>
      <c r="F26" s="4">
        <v>2464</v>
      </c>
      <c r="G26" s="5">
        <v>234</v>
      </c>
      <c r="H26">
        <f>VLOOKUP(data[[#This Row],[Product]],products[],2,FALSE)</f>
        <v>13.15</v>
      </c>
      <c r="Y26" t="s">
        <v>26</v>
      </c>
      <c r="Z26" s="11">
        <v>5.6</v>
      </c>
    </row>
    <row r="27" spans="3:26" x14ac:dyDescent="0.3">
      <c r="C27" t="s">
        <v>3</v>
      </c>
      <c r="D27" t="s">
        <v>35</v>
      </c>
      <c r="E27" t="s">
        <v>29</v>
      </c>
      <c r="F27" s="4">
        <v>2114</v>
      </c>
      <c r="G27" s="5">
        <v>66</v>
      </c>
      <c r="H27">
        <f>VLOOKUP(data[[#This Row],[Product]],products[],2,FALSE)</f>
        <v>7.16</v>
      </c>
      <c r="Y27" t="s">
        <v>27</v>
      </c>
      <c r="Z27" s="11">
        <v>16.73</v>
      </c>
    </row>
    <row r="28" spans="3:26" x14ac:dyDescent="0.3">
      <c r="C28" t="s">
        <v>6</v>
      </c>
      <c r="D28" t="s">
        <v>37</v>
      </c>
      <c r="E28" t="s">
        <v>31</v>
      </c>
      <c r="F28" s="4">
        <v>7693</v>
      </c>
      <c r="G28" s="5">
        <v>87</v>
      </c>
      <c r="H28">
        <f>VLOOKUP(data[[#This Row],[Product]],products[],2,FALSE)</f>
        <v>5.79</v>
      </c>
      <c r="Y28" t="s">
        <v>28</v>
      </c>
      <c r="Z28" s="11">
        <v>10.38</v>
      </c>
    </row>
    <row r="29" spans="3:26" x14ac:dyDescent="0.3">
      <c r="C29" t="s">
        <v>5</v>
      </c>
      <c r="D29" t="s">
        <v>34</v>
      </c>
      <c r="E29" t="s">
        <v>20</v>
      </c>
      <c r="F29" s="4">
        <v>15610</v>
      </c>
      <c r="G29" s="5">
        <v>339</v>
      </c>
      <c r="H29">
        <f>VLOOKUP(data[[#This Row],[Product]],products[],2,FALSE)</f>
        <v>10.62</v>
      </c>
      <c r="K29" t="s">
        <v>78</v>
      </c>
      <c r="Y29" t="s">
        <v>29</v>
      </c>
      <c r="Z29" s="11">
        <v>7.16</v>
      </c>
    </row>
    <row r="30" spans="3:26" x14ac:dyDescent="0.3">
      <c r="C30" t="s">
        <v>41</v>
      </c>
      <c r="D30" t="s">
        <v>34</v>
      </c>
      <c r="E30" t="s">
        <v>22</v>
      </c>
      <c r="F30" s="4">
        <v>336</v>
      </c>
      <c r="G30" s="5">
        <v>144</v>
      </c>
      <c r="H30">
        <f>VLOOKUP(data[[#This Row],[Product]],products[],2,FALSE)</f>
        <v>9.77</v>
      </c>
      <c r="K30" t="s">
        <v>79</v>
      </c>
      <c r="Y30" t="s">
        <v>30</v>
      </c>
      <c r="Z30" s="11">
        <v>14.49</v>
      </c>
    </row>
    <row r="31" spans="3:26" x14ac:dyDescent="0.3">
      <c r="C31" t="s">
        <v>2</v>
      </c>
      <c r="D31" t="s">
        <v>39</v>
      </c>
      <c r="E31" t="s">
        <v>20</v>
      </c>
      <c r="F31" s="4">
        <v>9443</v>
      </c>
      <c r="G31" s="5">
        <v>162</v>
      </c>
      <c r="H31">
        <f>VLOOKUP(data[[#This Row],[Product]],products[],2,FALSE)</f>
        <v>10.62</v>
      </c>
      <c r="Y31" t="s">
        <v>31</v>
      </c>
      <c r="Z31" s="11">
        <v>5.79</v>
      </c>
    </row>
    <row r="32" spans="3:26" x14ac:dyDescent="0.3">
      <c r="C32" t="s">
        <v>9</v>
      </c>
      <c r="D32" t="s">
        <v>34</v>
      </c>
      <c r="E32" t="s">
        <v>23</v>
      </c>
      <c r="F32" s="4">
        <v>8155</v>
      </c>
      <c r="G32" s="5">
        <v>90</v>
      </c>
      <c r="H32">
        <f>VLOOKUP(data[[#This Row],[Product]],products[],2,FALSE)</f>
        <v>6.49</v>
      </c>
      <c r="Y32" t="s">
        <v>32</v>
      </c>
      <c r="Z32" s="11">
        <v>8.65</v>
      </c>
    </row>
    <row r="33" spans="3:26" x14ac:dyDescent="0.3">
      <c r="C33" t="s">
        <v>8</v>
      </c>
      <c r="D33" t="s">
        <v>38</v>
      </c>
      <c r="E33" t="s">
        <v>23</v>
      </c>
      <c r="F33" s="4">
        <v>1701</v>
      </c>
      <c r="G33" s="5">
        <v>234</v>
      </c>
      <c r="H33">
        <f>VLOOKUP(data[[#This Row],[Product]],products[],2,FALSE)</f>
        <v>6.49</v>
      </c>
      <c r="Y33" t="s">
        <v>33</v>
      </c>
      <c r="Z33" s="11">
        <v>12.37</v>
      </c>
    </row>
    <row r="34" spans="3:26" x14ac:dyDescent="0.3">
      <c r="C34" t="s">
        <v>10</v>
      </c>
      <c r="D34" t="s">
        <v>38</v>
      </c>
      <c r="E34" t="s">
        <v>22</v>
      </c>
      <c r="F34" s="4">
        <v>2205</v>
      </c>
      <c r="G34" s="5">
        <v>141</v>
      </c>
      <c r="H34">
        <f>VLOOKUP(data[[#This Row],[Product]],products[],2,FALSE)</f>
        <v>9.77</v>
      </c>
    </row>
    <row r="35" spans="3:26" x14ac:dyDescent="0.3">
      <c r="C35" t="s">
        <v>8</v>
      </c>
      <c r="D35" t="s">
        <v>37</v>
      </c>
      <c r="E35" t="s">
        <v>19</v>
      </c>
      <c r="F35" s="4">
        <v>1771</v>
      </c>
      <c r="G35" s="5">
        <v>204</v>
      </c>
      <c r="H35">
        <f>VLOOKUP(data[[#This Row],[Product]],products[],2,FALSE)</f>
        <v>7.64</v>
      </c>
    </row>
    <row r="36" spans="3:26" x14ac:dyDescent="0.3">
      <c r="C36" t="s">
        <v>41</v>
      </c>
      <c r="D36" t="s">
        <v>35</v>
      </c>
      <c r="E36" t="s">
        <v>15</v>
      </c>
      <c r="F36" s="4">
        <v>2114</v>
      </c>
      <c r="G36" s="5">
        <v>186</v>
      </c>
      <c r="H36">
        <f>VLOOKUP(data[[#This Row],[Product]],products[],2,FALSE)</f>
        <v>11.73</v>
      </c>
    </row>
    <row r="37" spans="3:26" x14ac:dyDescent="0.3">
      <c r="C37" t="s">
        <v>41</v>
      </c>
      <c r="D37" t="s">
        <v>36</v>
      </c>
      <c r="E37" t="s">
        <v>13</v>
      </c>
      <c r="F37" s="4">
        <v>10311</v>
      </c>
      <c r="G37" s="5">
        <v>231</v>
      </c>
      <c r="H37">
        <f>VLOOKUP(data[[#This Row],[Product]],products[],2,FALSE)</f>
        <v>9.33</v>
      </c>
    </row>
    <row r="38" spans="3:26" x14ac:dyDescent="0.3">
      <c r="C38" t="s">
        <v>3</v>
      </c>
      <c r="D38" t="s">
        <v>39</v>
      </c>
      <c r="E38" t="s">
        <v>16</v>
      </c>
      <c r="F38" s="4">
        <v>21</v>
      </c>
      <c r="G38" s="5">
        <v>168</v>
      </c>
      <c r="H38">
        <f>VLOOKUP(data[[#This Row],[Product]],products[],2,FALSE)</f>
        <v>8.7899999999999991</v>
      </c>
    </row>
    <row r="39" spans="3:26" x14ac:dyDescent="0.3">
      <c r="C39" t="s">
        <v>10</v>
      </c>
      <c r="D39" t="s">
        <v>35</v>
      </c>
      <c r="E39" t="s">
        <v>20</v>
      </c>
      <c r="F39" s="4">
        <v>1974</v>
      </c>
      <c r="G39" s="5">
        <v>195</v>
      </c>
      <c r="H39">
        <f>VLOOKUP(data[[#This Row],[Product]],products[],2,FALSE)</f>
        <v>10.62</v>
      </c>
    </row>
    <row r="40" spans="3:26" x14ac:dyDescent="0.3">
      <c r="C40" t="s">
        <v>5</v>
      </c>
      <c r="D40" t="s">
        <v>36</v>
      </c>
      <c r="E40" t="s">
        <v>23</v>
      </c>
      <c r="F40" s="4">
        <v>6314</v>
      </c>
      <c r="G40" s="5">
        <v>15</v>
      </c>
      <c r="H40">
        <f>VLOOKUP(data[[#This Row],[Product]],products[],2,FALSE)</f>
        <v>6.49</v>
      </c>
    </row>
    <row r="41" spans="3:26" x14ac:dyDescent="0.3">
      <c r="C41" t="s">
        <v>10</v>
      </c>
      <c r="D41" t="s">
        <v>37</v>
      </c>
      <c r="E41" t="s">
        <v>23</v>
      </c>
      <c r="F41" s="4">
        <v>4683</v>
      </c>
      <c r="G41" s="5">
        <v>30</v>
      </c>
      <c r="H41">
        <f>VLOOKUP(data[[#This Row],[Product]],products[],2,FALSE)</f>
        <v>6.49</v>
      </c>
    </row>
    <row r="42" spans="3:26" x14ac:dyDescent="0.3">
      <c r="C42" t="s">
        <v>41</v>
      </c>
      <c r="D42" t="s">
        <v>37</v>
      </c>
      <c r="E42" t="s">
        <v>24</v>
      </c>
      <c r="F42" s="4">
        <v>6398</v>
      </c>
      <c r="G42" s="5">
        <v>102</v>
      </c>
      <c r="H42">
        <f>VLOOKUP(data[[#This Row],[Product]],products[],2,FALSE)</f>
        <v>4.97</v>
      </c>
    </row>
    <row r="43" spans="3:26" x14ac:dyDescent="0.3">
      <c r="C43" t="s">
        <v>2</v>
      </c>
      <c r="D43" t="s">
        <v>35</v>
      </c>
      <c r="E43" t="s">
        <v>19</v>
      </c>
      <c r="F43" s="4">
        <v>553</v>
      </c>
      <c r="G43" s="5">
        <v>15</v>
      </c>
      <c r="H43">
        <f>VLOOKUP(data[[#This Row],[Product]],products[],2,FALSE)</f>
        <v>7.64</v>
      </c>
    </row>
    <row r="44" spans="3:26" x14ac:dyDescent="0.3">
      <c r="C44" t="s">
        <v>8</v>
      </c>
      <c r="D44" t="s">
        <v>39</v>
      </c>
      <c r="E44" t="s">
        <v>30</v>
      </c>
      <c r="F44" s="4">
        <v>7021</v>
      </c>
      <c r="G44" s="5">
        <v>183</v>
      </c>
      <c r="H44">
        <f>VLOOKUP(data[[#This Row],[Product]],products[],2,FALSE)</f>
        <v>14.49</v>
      </c>
    </row>
    <row r="45" spans="3:26" x14ac:dyDescent="0.3">
      <c r="C45" t="s">
        <v>40</v>
      </c>
      <c r="D45" t="s">
        <v>39</v>
      </c>
      <c r="E45" t="s">
        <v>22</v>
      </c>
      <c r="F45" s="4">
        <v>5817</v>
      </c>
      <c r="G45" s="5">
        <v>12</v>
      </c>
      <c r="H45">
        <f>VLOOKUP(data[[#This Row],[Product]],products[],2,FALSE)</f>
        <v>9.77</v>
      </c>
    </row>
    <row r="46" spans="3:26" x14ac:dyDescent="0.3">
      <c r="C46" t="s">
        <v>41</v>
      </c>
      <c r="D46" t="s">
        <v>39</v>
      </c>
      <c r="E46" t="s">
        <v>14</v>
      </c>
      <c r="F46" s="4">
        <v>3976</v>
      </c>
      <c r="G46" s="5">
        <v>72</v>
      </c>
      <c r="H46">
        <f>VLOOKUP(data[[#This Row],[Product]],products[],2,FALSE)</f>
        <v>11.7</v>
      </c>
    </row>
    <row r="47" spans="3:26" x14ac:dyDescent="0.3">
      <c r="C47" t="s">
        <v>6</v>
      </c>
      <c r="D47" t="s">
        <v>38</v>
      </c>
      <c r="E47" t="s">
        <v>27</v>
      </c>
      <c r="F47" s="4">
        <v>1134</v>
      </c>
      <c r="G47" s="5">
        <v>282</v>
      </c>
      <c r="H47">
        <f>VLOOKUP(data[[#This Row],[Product]],products[],2,FALSE)</f>
        <v>16.73</v>
      </c>
    </row>
    <row r="48" spans="3:26" x14ac:dyDescent="0.3">
      <c r="C48" t="s">
        <v>2</v>
      </c>
      <c r="D48" t="s">
        <v>39</v>
      </c>
      <c r="E48" t="s">
        <v>28</v>
      </c>
      <c r="F48" s="4">
        <v>6027</v>
      </c>
      <c r="G48" s="5">
        <v>144</v>
      </c>
      <c r="H48">
        <f>VLOOKUP(data[[#This Row],[Product]],products[],2,FALSE)</f>
        <v>10.38</v>
      </c>
    </row>
    <row r="49" spans="3:8" x14ac:dyDescent="0.3">
      <c r="C49" t="s">
        <v>6</v>
      </c>
      <c r="D49" t="s">
        <v>37</v>
      </c>
      <c r="E49" t="s">
        <v>16</v>
      </c>
      <c r="F49" s="4">
        <v>1904</v>
      </c>
      <c r="G49" s="5">
        <v>405</v>
      </c>
      <c r="H49">
        <f>VLOOKUP(data[[#This Row],[Product]],products[],2,FALSE)</f>
        <v>8.7899999999999991</v>
      </c>
    </row>
    <row r="50" spans="3:8" x14ac:dyDescent="0.3">
      <c r="C50" t="s">
        <v>7</v>
      </c>
      <c r="D50" t="s">
        <v>34</v>
      </c>
      <c r="E50" t="s">
        <v>32</v>
      </c>
      <c r="F50" s="4">
        <v>3262</v>
      </c>
      <c r="G50" s="5">
        <v>75</v>
      </c>
      <c r="H50">
        <f>VLOOKUP(data[[#This Row],[Product]],products[],2,FALSE)</f>
        <v>8.65</v>
      </c>
    </row>
    <row r="51" spans="3:8" x14ac:dyDescent="0.3">
      <c r="C51" t="s">
        <v>40</v>
      </c>
      <c r="D51" t="s">
        <v>34</v>
      </c>
      <c r="E51" t="s">
        <v>27</v>
      </c>
      <c r="F51" s="4">
        <v>2289</v>
      </c>
      <c r="G51" s="5">
        <v>135</v>
      </c>
      <c r="H51">
        <f>VLOOKUP(data[[#This Row],[Product]],products[],2,FALSE)</f>
        <v>16.73</v>
      </c>
    </row>
    <row r="52" spans="3:8" x14ac:dyDescent="0.3">
      <c r="C52" t="s">
        <v>5</v>
      </c>
      <c r="D52" t="s">
        <v>34</v>
      </c>
      <c r="E52" t="s">
        <v>27</v>
      </c>
      <c r="F52" s="4">
        <v>6986</v>
      </c>
      <c r="G52" s="5">
        <v>21</v>
      </c>
      <c r="H52">
        <f>VLOOKUP(data[[#This Row],[Product]],products[],2,FALSE)</f>
        <v>16.73</v>
      </c>
    </row>
    <row r="53" spans="3:8" x14ac:dyDescent="0.3">
      <c r="C53" t="s">
        <v>2</v>
      </c>
      <c r="D53" t="s">
        <v>38</v>
      </c>
      <c r="E53" t="s">
        <v>23</v>
      </c>
      <c r="F53" s="4">
        <v>4417</v>
      </c>
      <c r="G53" s="5">
        <v>153</v>
      </c>
      <c r="H53">
        <f>VLOOKUP(data[[#This Row],[Product]],products[],2,FALSE)</f>
        <v>6.49</v>
      </c>
    </row>
    <row r="54" spans="3:8" x14ac:dyDescent="0.3">
      <c r="C54" t="s">
        <v>6</v>
      </c>
      <c r="D54" t="s">
        <v>34</v>
      </c>
      <c r="E54" t="s">
        <v>15</v>
      </c>
      <c r="F54" s="4">
        <v>1442</v>
      </c>
      <c r="G54" s="5">
        <v>15</v>
      </c>
      <c r="H54">
        <f>VLOOKUP(data[[#This Row],[Product]],products[],2,FALSE)</f>
        <v>11.73</v>
      </c>
    </row>
    <row r="55" spans="3:8" x14ac:dyDescent="0.3">
      <c r="C55" t="s">
        <v>3</v>
      </c>
      <c r="D55" t="s">
        <v>35</v>
      </c>
      <c r="E55" t="s">
        <v>14</v>
      </c>
      <c r="F55" s="4">
        <v>2415</v>
      </c>
      <c r="G55" s="5">
        <v>255</v>
      </c>
      <c r="H55">
        <f>VLOOKUP(data[[#This Row],[Product]],products[],2,FALSE)</f>
        <v>11.7</v>
      </c>
    </row>
    <row r="56" spans="3:8" x14ac:dyDescent="0.3">
      <c r="C56" t="s">
        <v>2</v>
      </c>
      <c r="D56" t="s">
        <v>37</v>
      </c>
      <c r="E56" t="s">
        <v>19</v>
      </c>
      <c r="F56" s="4">
        <v>238</v>
      </c>
      <c r="G56" s="5">
        <v>18</v>
      </c>
      <c r="H56">
        <f>VLOOKUP(data[[#This Row],[Product]],products[],2,FALSE)</f>
        <v>7.64</v>
      </c>
    </row>
    <row r="57" spans="3:8" x14ac:dyDescent="0.3">
      <c r="C57" t="s">
        <v>6</v>
      </c>
      <c r="D57" t="s">
        <v>37</v>
      </c>
      <c r="E57" t="s">
        <v>23</v>
      </c>
      <c r="F57" s="4">
        <v>4949</v>
      </c>
      <c r="G57" s="5">
        <v>189</v>
      </c>
      <c r="H57">
        <f>VLOOKUP(data[[#This Row],[Product]],products[],2,FALSE)</f>
        <v>6.49</v>
      </c>
    </row>
    <row r="58" spans="3:8" x14ac:dyDescent="0.3">
      <c r="C58" t="s">
        <v>5</v>
      </c>
      <c r="D58" t="s">
        <v>38</v>
      </c>
      <c r="E58" t="s">
        <v>32</v>
      </c>
      <c r="F58" s="4">
        <v>5075</v>
      </c>
      <c r="G58" s="5">
        <v>21</v>
      </c>
      <c r="H58">
        <f>VLOOKUP(data[[#This Row],[Product]],products[],2,FALSE)</f>
        <v>8.65</v>
      </c>
    </row>
    <row r="59" spans="3:8" x14ac:dyDescent="0.3">
      <c r="C59" t="s">
        <v>3</v>
      </c>
      <c r="D59" t="s">
        <v>36</v>
      </c>
      <c r="E59" t="s">
        <v>16</v>
      </c>
      <c r="F59" s="4">
        <v>9198</v>
      </c>
      <c r="G59" s="5">
        <v>36</v>
      </c>
      <c r="H59">
        <f>VLOOKUP(data[[#This Row],[Product]],products[],2,FALSE)</f>
        <v>8.7899999999999991</v>
      </c>
    </row>
    <row r="60" spans="3:8" x14ac:dyDescent="0.3">
      <c r="C60" t="s">
        <v>6</v>
      </c>
      <c r="D60" t="s">
        <v>34</v>
      </c>
      <c r="E60" t="s">
        <v>29</v>
      </c>
      <c r="F60" s="4">
        <v>3339</v>
      </c>
      <c r="G60" s="5">
        <v>75</v>
      </c>
      <c r="H60">
        <f>VLOOKUP(data[[#This Row],[Product]],products[],2,FALSE)</f>
        <v>7.16</v>
      </c>
    </row>
    <row r="61" spans="3:8" x14ac:dyDescent="0.3">
      <c r="C61" t="s">
        <v>40</v>
      </c>
      <c r="D61" t="s">
        <v>34</v>
      </c>
      <c r="E61" t="s">
        <v>17</v>
      </c>
      <c r="F61" s="4">
        <v>5019</v>
      </c>
      <c r="G61" s="5">
        <v>156</v>
      </c>
      <c r="H61">
        <f>VLOOKUP(data[[#This Row],[Product]],products[],2,FALSE)</f>
        <v>3.11</v>
      </c>
    </row>
    <row r="62" spans="3:8" x14ac:dyDescent="0.3">
      <c r="C62" t="s">
        <v>5</v>
      </c>
      <c r="D62" t="s">
        <v>36</v>
      </c>
      <c r="E62" t="s">
        <v>16</v>
      </c>
      <c r="F62" s="4">
        <v>16184</v>
      </c>
      <c r="G62" s="5">
        <v>39</v>
      </c>
      <c r="H62">
        <f>VLOOKUP(data[[#This Row],[Product]],products[],2,FALSE)</f>
        <v>8.7899999999999991</v>
      </c>
    </row>
    <row r="63" spans="3:8" x14ac:dyDescent="0.3">
      <c r="C63" t="s">
        <v>6</v>
      </c>
      <c r="D63" t="s">
        <v>36</v>
      </c>
      <c r="E63" t="s">
        <v>21</v>
      </c>
      <c r="F63" s="4">
        <v>497</v>
      </c>
      <c r="G63" s="5">
        <v>63</v>
      </c>
      <c r="H63">
        <f>VLOOKUP(data[[#This Row],[Product]],products[],2,FALSE)</f>
        <v>9</v>
      </c>
    </row>
    <row r="64" spans="3:8" x14ac:dyDescent="0.3">
      <c r="C64" t="s">
        <v>2</v>
      </c>
      <c r="D64" t="s">
        <v>36</v>
      </c>
      <c r="E64" t="s">
        <v>29</v>
      </c>
      <c r="F64" s="4">
        <v>8211</v>
      </c>
      <c r="G64" s="5">
        <v>75</v>
      </c>
      <c r="H64">
        <f>VLOOKUP(data[[#This Row],[Product]],products[],2,FALSE)</f>
        <v>7.16</v>
      </c>
    </row>
    <row r="65" spans="3:8" x14ac:dyDescent="0.3">
      <c r="C65" t="s">
        <v>2</v>
      </c>
      <c r="D65" t="s">
        <v>38</v>
      </c>
      <c r="E65" t="s">
        <v>28</v>
      </c>
      <c r="F65" s="4">
        <v>6580</v>
      </c>
      <c r="G65" s="5">
        <v>183</v>
      </c>
      <c r="H65">
        <f>VLOOKUP(data[[#This Row],[Product]],products[],2,FALSE)</f>
        <v>10.38</v>
      </c>
    </row>
    <row r="66" spans="3:8" x14ac:dyDescent="0.3">
      <c r="C66" t="s">
        <v>41</v>
      </c>
      <c r="D66" t="s">
        <v>35</v>
      </c>
      <c r="E66" t="s">
        <v>13</v>
      </c>
      <c r="F66" s="4">
        <v>4760</v>
      </c>
      <c r="G66" s="5">
        <v>69</v>
      </c>
      <c r="H66">
        <f>VLOOKUP(data[[#This Row],[Product]],products[],2,FALSE)</f>
        <v>9.33</v>
      </c>
    </row>
    <row r="67" spans="3:8" x14ac:dyDescent="0.3">
      <c r="C67" t="s">
        <v>40</v>
      </c>
      <c r="D67" t="s">
        <v>36</v>
      </c>
      <c r="E67" t="s">
        <v>25</v>
      </c>
      <c r="F67" s="4">
        <v>5439</v>
      </c>
      <c r="G67" s="5">
        <v>30</v>
      </c>
      <c r="H67">
        <f>VLOOKUP(data[[#This Row],[Product]],products[],2,FALSE)</f>
        <v>13.15</v>
      </c>
    </row>
    <row r="68" spans="3:8" x14ac:dyDescent="0.3">
      <c r="C68" t="s">
        <v>41</v>
      </c>
      <c r="D68" t="s">
        <v>34</v>
      </c>
      <c r="E68" t="s">
        <v>17</v>
      </c>
      <c r="F68" s="4">
        <v>1463</v>
      </c>
      <c r="G68" s="5">
        <v>39</v>
      </c>
      <c r="H68">
        <f>VLOOKUP(data[[#This Row],[Product]],products[],2,FALSE)</f>
        <v>3.11</v>
      </c>
    </row>
    <row r="69" spans="3:8" x14ac:dyDescent="0.3">
      <c r="C69" t="s">
        <v>3</v>
      </c>
      <c r="D69" t="s">
        <v>34</v>
      </c>
      <c r="E69" t="s">
        <v>32</v>
      </c>
      <c r="F69" s="4">
        <v>7777</v>
      </c>
      <c r="G69" s="5">
        <v>504</v>
      </c>
      <c r="H69">
        <f>VLOOKUP(data[[#This Row],[Product]],products[],2,FALSE)</f>
        <v>8.65</v>
      </c>
    </row>
    <row r="70" spans="3:8" x14ac:dyDescent="0.3">
      <c r="C70" t="s">
        <v>9</v>
      </c>
      <c r="D70" t="s">
        <v>37</v>
      </c>
      <c r="E70" t="s">
        <v>29</v>
      </c>
      <c r="F70" s="4">
        <v>1085</v>
      </c>
      <c r="G70" s="5">
        <v>273</v>
      </c>
      <c r="H70">
        <f>VLOOKUP(data[[#This Row],[Product]],products[],2,FALSE)</f>
        <v>7.16</v>
      </c>
    </row>
    <row r="71" spans="3:8" x14ac:dyDescent="0.3">
      <c r="C71" t="s">
        <v>5</v>
      </c>
      <c r="D71" t="s">
        <v>37</v>
      </c>
      <c r="E71" t="s">
        <v>31</v>
      </c>
      <c r="F71" s="4">
        <v>182</v>
      </c>
      <c r="G71" s="5">
        <v>48</v>
      </c>
      <c r="H71">
        <f>VLOOKUP(data[[#This Row],[Product]],products[],2,FALSE)</f>
        <v>5.79</v>
      </c>
    </row>
    <row r="72" spans="3:8" x14ac:dyDescent="0.3">
      <c r="C72" t="s">
        <v>6</v>
      </c>
      <c r="D72" t="s">
        <v>34</v>
      </c>
      <c r="E72" t="s">
        <v>27</v>
      </c>
      <c r="F72" s="4">
        <v>4242</v>
      </c>
      <c r="G72" s="5">
        <v>207</v>
      </c>
      <c r="H72">
        <f>VLOOKUP(data[[#This Row],[Product]],products[],2,FALSE)</f>
        <v>16.73</v>
      </c>
    </row>
    <row r="73" spans="3:8" x14ac:dyDescent="0.3">
      <c r="C73" t="s">
        <v>6</v>
      </c>
      <c r="D73" t="s">
        <v>36</v>
      </c>
      <c r="E73" t="s">
        <v>32</v>
      </c>
      <c r="F73" s="4">
        <v>6118</v>
      </c>
      <c r="G73" s="5">
        <v>9</v>
      </c>
      <c r="H73">
        <f>VLOOKUP(data[[#This Row],[Product]],products[],2,FALSE)</f>
        <v>8.65</v>
      </c>
    </row>
    <row r="74" spans="3:8" x14ac:dyDescent="0.3">
      <c r="C74" t="s">
        <v>10</v>
      </c>
      <c r="D74" t="s">
        <v>36</v>
      </c>
      <c r="E74" t="s">
        <v>23</v>
      </c>
      <c r="F74" s="4">
        <v>2317</v>
      </c>
      <c r="G74" s="5">
        <v>261</v>
      </c>
      <c r="H74">
        <f>VLOOKUP(data[[#This Row],[Product]],products[],2,FALSE)</f>
        <v>6.49</v>
      </c>
    </row>
    <row r="75" spans="3:8" x14ac:dyDescent="0.3">
      <c r="C75" t="s">
        <v>6</v>
      </c>
      <c r="D75" t="s">
        <v>38</v>
      </c>
      <c r="E75" t="s">
        <v>16</v>
      </c>
      <c r="F75" s="4">
        <v>938</v>
      </c>
      <c r="G75" s="5">
        <v>6</v>
      </c>
      <c r="H75">
        <f>VLOOKUP(data[[#This Row],[Product]],products[],2,FALSE)</f>
        <v>8.7899999999999991</v>
      </c>
    </row>
    <row r="76" spans="3:8" x14ac:dyDescent="0.3">
      <c r="C76" t="s">
        <v>8</v>
      </c>
      <c r="D76" t="s">
        <v>37</v>
      </c>
      <c r="E76" t="s">
        <v>15</v>
      </c>
      <c r="F76" s="4">
        <v>9709</v>
      </c>
      <c r="G76" s="5">
        <v>30</v>
      </c>
      <c r="H76">
        <f>VLOOKUP(data[[#This Row],[Product]],products[],2,FALSE)</f>
        <v>11.73</v>
      </c>
    </row>
    <row r="77" spans="3:8" x14ac:dyDescent="0.3">
      <c r="C77" t="s">
        <v>7</v>
      </c>
      <c r="D77" t="s">
        <v>34</v>
      </c>
      <c r="E77" t="s">
        <v>20</v>
      </c>
      <c r="F77" s="4">
        <v>2205</v>
      </c>
      <c r="G77" s="5">
        <v>138</v>
      </c>
      <c r="H77">
        <f>VLOOKUP(data[[#This Row],[Product]],products[],2,FALSE)</f>
        <v>10.62</v>
      </c>
    </row>
    <row r="78" spans="3:8" x14ac:dyDescent="0.3">
      <c r="C78" t="s">
        <v>7</v>
      </c>
      <c r="D78" t="s">
        <v>37</v>
      </c>
      <c r="E78" t="s">
        <v>17</v>
      </c>
      <c r="F78" s="4">
        <v>4487</v>
      </c>
      <c r="G78" s="5">
        <v>111</v>
      </c>
      <c r="H78">
        <f>VLOOKUP(data[[#This Row],[Product]],products[],2,FALSE)</f>
        <v>3.11</v>
      </c>
    </row>
    <row r="79" spans="3:8" x14ac:dyDescent="0.3">
      <c r="C79" t="s">
        <v>5</v>
      </c>
      <c r="D79" t="s">
        <v>35</v>
      </c>
      <c r="E79" t="s">
        <v>18</v>
      </c>
      <c r="F79" s="4">
        <v>2415</v>
      </c>
      <c r="G79" s="5">
        <v>15</v>
      </c>
      <c r="H79">
        <f>VLOOKUP(data[[#This Row],[Product]],products[],2,FALSE)</f>
        <v>6.47</v>
      </c>
    </row>
    <row r="80" spans="3:8" x14ac:dyDescent="0.3">
      <c r="C80" t="s">
        <v>40</v>
      </c>
      <c r="D80" t="s">
        <v>34</v>
      </c>
      <c r="E80" t="s">
        <v>19</v>
      </c>
      <c r="F80" s="4">
        <v>4018</v>
      </c>
      <c r="G80" s="5">
        <v>162</v>
      </c>
      <c r="H80">
        <f>VLOOKUP(data[[#This Row],[Product]],products[],2,FALSE)</f>
        <v>7.64</v>
      </c>
    </row>
    <row r="81" spans="3:8" x14ac:dyDescent="0.3">
      <c r="C81" t="s">
        <v>5</v>
      </c>
      <c r="D81" t="s">
        <v>34</v>
      </c>
      <c r="E81" t="s">
        <v>19</v>
      </c>
      <c r="F81" s="4">
        <v>861</v>
      </c>
      <c r="G81" s="5">
        <v>195</v>
      </c>
      <c r="H81">
        <f>VLOOKUP(data[[#This Row],[Product]],products[],2,FALSE)</f>
        <v>7.64</v>
      </c>
    </row>
    <row r="82" spans="3:8" x14ac:dyDescent="0.3">
      <c r="C82" t="s">
        <v>10</v>
      </c>
      <c r="D82" t="s">
        <v>38</v>
      </c>
      <c r="E82" t="s">
        <v>14</v>
      </c>
      <c r="F82" s="4">
        <v>5586</v>
      </c>
      <c r="G82" s="5">
        <v>525</v>
      </c>
      <c r="H82">
        <f>VLOOKUP(data[[#This Row],[Product]],products[],2,FALSE)</f>
        <v>11.7</v>
      </c>
    </row>
    <row r="83" spans="3:8" x14ac:dyDescent="0.3">
      <c r="C83" t="s">
        <v>7</v>
      </c>
      <c r="D83" t="s">
        <v>34</v>
      </c>
      <c r="E83" t="s">
        <v>33</v>
      </c>
      <c r="F83" s="4">
        <v>2226</v>
      </c>
      <c r="G83" s="5">
        <v>48</v>
      </c>
      <c r="H83">
        <f>VLOOKUP(data[[#This Row],[Product]],products[],2,FALSE)</f>
        <v>12.37</v>
      </c>
    </row>
    <row r="84" spans="3:8" x14ac:dyDescent="0.3">
      <c r="C84" t="s">
        <v>9</v>
      </c>
      <c r="D84" t="s">
        <v>34</v>
      </c>
      <c r="E84" t="s">
        <v>28</v>
      </c>
      <c r="F84" s="4">
        <v>14329</v>
      </c>
      <c r="G84" s="5">
        <v>150</v>
      </c>
      <c r="H84">
        <f>VLOOKUP(data[[#This Row],[Product]],products[],2,FALSE)</f>
        <v>10.38</v>
      </c>
    </row>
    <row r="85" spans="3:8" x14ac:dyDescent="0.3">
      <c r="C85" t="s">
        <v>9</v>
      </c>
      <c r="D85" t="s">
        <v>34</v>
      </c>
      <c r="E85" t="s">
        <v>20</v>
      </c>
      <c r="F85" s="4">
        <v>8463</v>
      </c>
      <c r="G85" s="5">
        <v>492</v>
      </c>
      <c r="H85">
        <f>VLOOKUP(data[[#This Row],[Product]],products[],2,FALSE)</f>
        <v>10.62</v>
      </c>
    </row>
    <row r="86" spans="3:8" x14ac:dyDescent="0.3">
      <c r="C86" t="s">
        <v>5</v>
      </c>
      <c r="D86" t="s">
        <v>34</v>
      </c>
      <c r="E86" t="s">
        <v>29</v>
      </c>
      <c r="F86" s="4">
        <v>2891</v>
      </c>
      <c r="G86" s="5">
        <v>102</v>
      </c>
      <c r="H86">
        <f>VLOOKUP(data[[#This Row],[Product]],products[],2,FALSE)</f>
        <v>7.16</v>
      </c>
    </row>
    <row r="87" spans="3:8" x14ac:dyDescent="0.3">
      <c r="C87" t="s">
        <v>3</v>
      </c>
      <c r="D87" t="s">
        <v>36</v>
      </c>
      <c r="E87" t="s">
        <v>23</v>
      </c>
      <c r="F87" s="4">
        <v>3773</v>
      </c>
      <c r="G87" s="5">
        <v>165</v>
      </c>
      <c r="H87">
        <f>VLOOKUP(data[[#This Row],[Product]],products[],2,FALSE)</f>
        <v>6.49</v>
      </c>
    </row>
    <row r="88" spans="3:8" x14ac:dyDescent="0.3">
      <c r="C88" t="s">
        <v>41</v>
      </c>
      <c r="D88" t="s">
        <v>36</v>
      </c>
      <c r="E88" t="s">
        <v>28</v>
      </c>
      <c r="F88" s="4">
        <v>854</v>
      </c>
      <c r="G88" s="5">
        <v>309</v>
      </c>
      <c r="H88">
        <f>VLOOKUP(data[[#This Row],[Product]],products[],2,FALSE)</f>
        <v>10.38</v>
      </c>
    </row>
    <row r="89" spans="3:8" x14ac:dyDescent="0.3">
      <c r="C89" t="s">
        <v>6</v>
      </c>
      <c r="D89" t="s">
        <v>36</v>
      </c>
      <c r="E89" t="s">
        <v>17</v>
      </c>
      <c r="F89" s="4">
        <v>4970</v>
      </c>
      <c r="G89" s="5">
        <v>156</v>
      </c>
      <c r="H89">
        <f>VLOOKUP(data[[#This Row],[Product]],products[],2,FALSE)</f>
        <v>3.11</v>
      </c>
    </row>
    <row r="90" spans="3:8" x14ac:dyDescent="0.3">
      <c r="C90" t="s">
        <v>9</v>
      </c>
      <c r="D90" t="s">
        <v>35</v>
      </c>
      <c r="E90" t="s">
        <v>26</v>
      </c>
      <c r="F90" s="4">
        <v>98</v>
      </c>
      <c r="G90" s="5">
        <v>159</v>
      </c>
      <c r="H90">
        <f>VLOOKUP(data[[#This Row],[Product]],products[],2,FALSE)</f>
        <v>5.6</v>
      </c>
    </row>
    <row r="91" spans="3:8" x14ac:dyDescent="0.3">
      <c r="C91" t="s">
        <v>5</v>
      </c>
      <c r="D91" t="s">
        <v>35</v>
      </c>
      <c r="E91" t="s">
        <v>15</v>
      </c>
      <c r="F91" s="4">
        <v>13391</v>
      </c>
      <c r="G91" s="5">
        <v>201</v>
      </c>
      <c r="H91">
        <f>VLOOKUP(data[[#This Row],[Product]],products[],2,FALSE)</f>
        <v>11.73</v>
      </c>
    </row>
    <row r="92" spans="3:8" x14ac:dyDescent="0.3">
      <c r="C92" t="s">
        <v>8</v>
      </c>
      <c r="D92" t="s">
        <v>39</v>
      </c>
      <c r="E92" t="s">
        <v>31</v>
      </c>
      <c r="F92" s="4">
        <v>8890</v>
      </c>
      <c r="G92" s="5">
        <v>210</v>
      </c>
      <c r="H92">
        <f>VLOOKUP(data[[#This Row],[Product]],products[],2,FALSE)</f>
        <v>5.79</v>
      </c>
    </row>
    <row r="93" spans="3:8" x14ac:dyDescent="0.3">
      <c r="C93" t="s">
        <v>2</v>
      </c>
      <c r="D93" t="s">
        <v>38</v>
      </c>
      <c r="E93" t="s">
        <v>13</v>
      </c>
      <c r="F93" s="4">
        <v>56</v>
      </c>
      <c r="G93" s="5">
        <v>51</v>
      </c>
      <c r="H93">
        <f>VLOOKUP(data[[#This Row],[Product]],products[],2,FALSE)</f>
        <v>9.33</v>
      </c>
    </row>
    <row r="94" spans="3:8" x14ac:dyDescent="0.3">
      <c r="C94" t="s">
        <v>3</v>
      </c>
      <c r="D94" t="s">
        <v>36</v>
      </c>
      <c r="E94" t="s">
        <v>25</v>
      </c>
      <c r="F94" s="4">
        <v>3339</v>
      </c>
      <c r="G94" s="5">
        <v>39</v>
      </c>
      <c r="H94">
        <f>VLOOKUP(data[[#This Row],[Product]],products[],2,FALSE)</f>
        <v>13.15</v>
      </c>
    </row>
    <row r="95" spans="3:8" x14ac:dyDescent="0.3">
      <c r="C95" t="s">
        <v>10</v>
      </c>
      <c r="D95" t="s">
        <v>35</v>
      </c>
      <c r="E95" t="s">
        <v>18</v>
      </c>
      <c r="F95" s="4">
        <v>3808</v>
      </c>
      <c r="G95" s="5">
        <v>279</v>
      </c>
      <c r="H95">
        <f>VLOOKUP(data[[#This Row],[Product]],products[],2,FALSE)</f>
        <v>6.47</v>
      </c>
    </row>
    <row r="96" spans="3:8" x14ac:dyDescent="0.3">
      <c r="C96" t="s">
        <v>10</v>
      </c>
      <c r="D96" t="s">
        <v>38</v>
      </c>
      <c r="E96" t="s">
        <v>13</v>
      </c>
      <c r="F96" s="4">
        <v>63</v>
      </c>
      <c r="G96" s="5">
        <v>123</v>
      </c>
      <c r="H96">
        <f>VLOOKUP(data[[#This Row],[Product]],products[],2,FALSE)</f>
        <v>9.33</v>
      </c>
    </row>
    <row r="97" spans="3:8" x14ac:dyDescent="0.3">
      <c r="C97" t="s">
        <v>2</v>
      </c>
      <c r="D97" t="s">
        <v>39</v>
      </c>
      <c r="E97" t="s">
        <v>27</v>
      </c>
      <c r="F97" s="4">
        <v>7812</v>
      </c>
      <c r="G97" s="5">
        <v>81</v>
      </c>
      <c r="H97">
        <f>VLOOKUP(data[[#This Row],[Product]],products[],2,FALSE)</f>
        <v>16.73</v>
      </c>
    </row>
    <row r="98" spans="3:8" x14ac:dyDescent="0.3">
      <c r="C98" t="s">
        <v>40</v>
      </c>
      <c r="D98" t="s">
        <v>37</v>
      </c>
      <c r="E98" t="s">
        <v>19</v>
      </c>
      <c r="F98" s="4">
        <v>7693</v>
      </c>
      <c r="G98" s="5">
        <v>21</v>
      </c>
      <c r="H98">
        <f>VLOOKUP(data[[#This Row],[Product]],products[],2,FALSE)</f>
        <v>7.64</v>
      </c>
    </row>
    <row r="99" spans="3:8" x14ac:dyDescent="0.3">
      <c r="C99" t="s">
        <v>3</v>
      </c>
      <c r="D99" t="s">
        <v>36</v>
      </c>
      <c r="E99" t="s">
        <v>28</v>
      </c>
      <c r="F99" s="4">
        <v>973</v>
      </c>
      <c r="G99" s="5">
        <v>162</v>
      </c>
      <c r="H99">
        <f>VLOOKUP(data[[#This Row],[Product]],products[],2,FALSE)</f>
        <v>10.38</v>
      </c>
    </row>
    <row r="100" spans="3:8" x14ac:dyDescent="0.3">
      <c r="C100" t="s">
        <v>10</v>
      </c>
      <c r="D100" t="s">
        <v>35</v>
      </c>
      <c r="E100" t="s">
        <v>21</v>
      </c>
      <c r="F100" s="4">
        <v>567</v>
      </c>
      <c r="G100" s="5">
        <v>228</v>
      </c>
      <c r="H100">
        <f>VLOOKUP(data[[#This Row],[Product]],products[],2,FALSE)</f>
        <v>9</v>
      </c>
    </row>
    <row r="101" spans="3:8" x14ac:dyDescent="0.3">
      <c r="C101" t="s">
        <v>10</v>
      </c>
      <c r="D101" t="s">
        <v>36</v>
      </c>
      <c r="E101" t="s">
        <v>29</v>
      </c>
      <c r="F101" s="4">
        <v>2471</v>
      </c>
      <c r="G101" s="5">
        <v>342</v>
      </c>
      <c r="H101">
        <f>VLOOKUP(data[[#This Row],[Product]],products[],2,FALSE)</f>
        <v>7.16</v>
      </c>
    </row>
    <row r="102" spans="3:8" x14ac:dyDescent="0.3">
      <c r="C102" t="s">
        <v>5</v>
      </c>
      <c r="D102" t="s">
        <v>38</v>
      </c>
      <c r="E102" t="s">
        <v>13</v>
      </c>
      <c r="F102" s="4">
        <v>7189</v>
      </c>
      <c r="G102" s="5">
        <v>54</v>
      </c>
      <c r="H102">
        <f>VLOOKUP(data[[#This Row],[Product]],products[],2,FALSE)</f>
        <v>9.33</v>
      </c>
    </row>
    <row r="103" spans="3:8" x14ac:dyDescent="0.3">
      <c r="C103" t="s">
        <v>41</v>
      </c>
      <c r="D103" t="s">
        <v>35</v>
      </c>
      <c r="E103" t="s">
        <v>28</v>
      </c>
      <c r="F103" s="4">
        <v>7455</v>
      </c>
      <c r="G103" s="5">
        <v>216</v>
      </c>
      <c r="H103">
        <f>VLOOKUP(data[[#This Row],[Product]],products[],2,FALSE)</f>
        <v>10.38</v>
      </c>
    </row>
    <row r="104" spans="3:8" x14ac:dyDescent="0.3">
      <c r="C104" t="s">
        <v>3</v>
      </c>
      <c r="D104" t="s">
        <v>34</v>
      </c>
      <c r="E104" t="s">
        <v>26</v>
      </c>
      <c r="F104" s="4">
        <v>3108</v>
      </c>
      <c r="G104" s="5">
        <v>54</v>
      </c>
      <c r="H104">
        <f>VLOOKUP(data[[#This Row],[Product]],products[],2,FALSE)</f>
        <v>5.6</v>
      </c>
    </row>
    <row r="105" spans="3:8" x14ac:dyDescent="0.3">
      <c r="C105" t="s">
        <v>6</v>
      </c>
      <c r="D105" t="s">
        <v>38</v>
      </c>
      <c r="E105" t="s">
        <v>25</v>
      </c>
      <c r="F105" s="4">
        <v>469</v>
      </c>
      <c r="G105" s="5">
        <v>75</v>
      </c>
      <c r="H105">
        <f>VLOOKUP(data[[#This Row],[Product]],products[],2,FALSE)</f>
        <v>13.15</v>
      </c>
    </row>
    <row r="106" spans="3:8" x14ac:dyDescent="0.3">
      <c r="C106" t="s">
        <v>9</v>
      </c>
      <c r="D106" t="s">
        <v>37</v>
      </c>
      <c r="E106" t="s">
        <v>23</v>
      </c>
      <c r="F106" s="4">
        <v>2737</v>
      </c>
      <c r="G106" s="5">
        <v>93</v>
      </c>
      <c r="H106">
        <f>VLOOKUP(data[[#This Row],[Product]],products[],2,FALSE)</f>
        <v>6.49</v>
      </c>
    </row>
    <row r="107" spans="3:8" x14ac:dyDescent="0.3">
      <c r="C107" t="s">
        <v>9</v>
      </c>
      <c r="D107" t="s">
        <v>37</v>
      </c>
      <c r="E107" t="s">
        <v>25</v>
      </c>
      <c r="F107" s="4">
        <v>4305</v>
      </c>
      <c r="G107" s="5">
        <v>156</v>
      </c>
      <c r="H107">
        <f>VLOOKUP(data[[#This Row],[Product]],products[],2,FALSE)</f>
        <v>13.15</v>
      </c>
    </row>
    <row r="108" spans="3:8" x14ac:dyDescent="0.3">
      <c r="C108" t="s">
        <v>9</v>
      </c>
      <c r="D108" t="s">
        <v>38</v>
      </c>
      <c r="E108" t="s">
        <v>17</v>
      </c>
      <c r="F108" s="4">
        <v>2408</v>
      </c>
      <c r="G108" s="5">
        <v>9</v>
      </c>
      <c r="H108">
        <f>VLOOKUP(data[[#This Row],[Product]],products[],2,FALSE)</f>
        <v>3.11</v>
      </c>
    </row>
    <row r="109" spans="3:8" x14ac:dyDescent="0.3">
      <c r="C109" t="s">
        <v>3</v>
      </c>
      <c r="D109" t="s">
        <v>36</v>
      </c>
      <c r="E109" t="s">
        <v>19</v>
      </c>
      <c r="F109" s="4">
        <v>1281</v>
      </c>
      <c r="G109" s="5">
        <v>18</v>
      </c>
      <c r="H109">
        <f>VLOOKUP(data[[#This Row],[Product]],products[],2,FALSE)</f>
        <v>7.64</v>
      </c>
    </row>
    <row r="110" spans="3:8" x14ac:dyDescent="0.3">
      <c r="C110" t="s">
        <v>40</v>
      </c>
      <c r="D110" t="s">
        <v>35</v>
      </c>
      <c r="E110" t="s">
        <v>32</v>
      </c>
      <c r="F110" s="4">
        <v>12348</v>
      </c>
      <c r="G110" s="5">
        <v>234</v>
      </c>
      <c r="H110">
        <f>VLOOKUP(data[[#This Row],[Product]],products[],2,FALSE)</f>
        <v>8.65</v>
      </c>
    </row>
    <row r="111" spans="3:8" x14ac:dyDescent="0.3">
      <c r="C111" t="s">
        <v>3</v>
      </c>
      <c r="D111" t="s">
        <v>34</v>
      </c>
      <c r="E111" t="s">
        <v>28</v>
      </c>
      <c r="F111" s="4">
        <v>3689</v>
      </c>
      <c r="G111" s="5">
        <v>312</v>
      </c>
      <c r="H111">
        <f>VLOOKUP(data[[#This Row],[Product]],products[],2,FALSE)</f>
        <v>10.38</v>
      </c>
    </row>
    <row r="112" spans="3:8" x14ac:dyDescent="0.3">
      <c r="C112" t="s">
        <v>7</v>
      </c>
      <c r="D112" t="s">
        <v>36</v>
      </c>
      <c r="E112" t="s">
        <v>19</v>
      </c>
      <c r="F112" s="4">
        <v>2870</v>
      </c>
      <c r="G112" s="5">
        <v>300</v>
      </c>
      <c r="H112">
        <f>VLOOKUP(data[[#This Row],[Product]],products[],2,FALSE)</f>
        <v>7.64</v>
      </c>
    </row>
    <row r="113" spans="3:8" x14ac:dyDescent="0.3">
      <c r="C113" t="s">
        <v>2</v>
      </c>
      <c r="D113" t="s">
        <v>36</v>
      </c>
      <c r="E113" t="s">
        <v>27</v>
      </c>
      <c r="F113" s="4">
        <v>798</v>
      </c>
      <c r="G113" s="5">
        <v>519</v>
      </c>
      <c r="H113">
        <f>VLOOKUP(data[[#This Row],[Product]],products[],2,FALSE)</f>
        <v>16.73</v>
      </c>
    </row>
    <row r="114" spans="3:8" x14ac:dyDescent="0.3">
      <c r="C114" t="s">
        <v>41</v>
      </c>
      <c r="D114" t="s">
        <v>37</v>
      </c>
      <c r="E114" t="s">
        <v>21</v>
      </c>
      <c r="F114" s="4">
        <v>2933</v>
      </c>
      <c r="G114" s="5">
        <v>9</v>
      </c>
      <c r="H114">
        <f>VLOOKUP(data[[#This Row],[Product]],products[],2,FALSE)</f>
        <v>9</v>
      </c>
    </row>
    <row r="115" spans="3:8" x14ac:dyDescent="0.3">
      <c r="C115" t="s">
        <v>5</v>
      </c>
      <c r="D115" t="s">
        <v>35</v>
      </c>
      <c r="E115" t="s">
        <v>4</v>
      </c>
      <c r="F115" s="4">
        <v>2744</v>
      </c>
      <c r="G115" s="5">
        <v>9</v>
      </c>
      <c r="H115">
        <f>VLOOKUP(data[[#This Row],[Product]],products[],2,FALSE)</f>
        <v>11.88</v>
      </c>
    </row>
    <row r="116" spans="3:8" x14ac:dyDescent="0.3">
      <c r="C116" t="s">
        <v>40</v>
      </c>
      <c r="D116" t="s">
        <v>36</v>
      </c>
      <c r="E116" t="s">
        <v>33</v>
      </c>
      <c r="F116" s="4">
        <v>9772</v>
      </c>
      <c r="G116" s="5">
        <v>90</v>
      </c>
      <c r="H116">
        <f>VLOOKUP(data[[#This Row],[Product]],products[],2,FALSE)</f>
        <v>12.37</v>
      </c>
    </row>
    <row r="117" spans="3:8" x14ac:dyDescent="0.3">
      <c r="C117" t="s">
        <v>7</v>
      </c>
      <c r="D117" t="s">
        <v>34</v>
      </c>
      <c r="E117" t="s">
        <v>25</v>
      </c>
      <c r="F117" s="4">
        <v>1568</v>
      </c>
      <c r="G117" s="5">
        <v>96</v>
      </c>
      <c r="H117">
        <f>VLOOKUP(data[[#This Row],[Product]],products[],2,FALSE)</f>
        <v>13.15</v>
      </c>
    </row>
    <row r="118" spans="3:8" x14ac:dyDescent="0.3">
      <c r="C118" t="s">
        <v>2</v>
      </c>
      <c r="D118" t="s">
        <v>36</v>
      </c>
      <c r="E118" t="s">
        <v>16</v>
      </c>
      <c r="F118" s="4">
        <v>11417</v>
      </c>
      <c r="G118" s="5">
        <v>21</v>
      </c>
      <c r="H118">
        <f>VLOOKUP(data[[#This Row],[Product]],products[],2,FALSE)</f>
        <v>8.7899999999999991</v>
      </c>
    </row>
    <row r="119" spans="3:8" x14ac:dyDescent="0.3">
      <c r="C119" t="s">
        <v>40</v>
      </c>
      <c r="D119" t="s">
        <v>34</v>
      </c>
      <c r="E119" t="s">
        <v>26</v>
      </c>
      <c r="F119" s="4">
        <v>6748</v>
      </c>
      <c r="G119" s="5">
        <v>48</v>
      </c>
      <c r="H119">
        <f>VLOOKUP(data[[#This Row],[Product]],products[],2,FALSE)</f>
        <v>5.6</v>
      </c>
    </row>
    <row r="120" spans="3:8" x14ac:dyDescent="0.3">
      <c r="C120" t="s">
        <v>10</v>
      </c>
      <c r="D120" t="s">
        <v>36</v>
      </c>
      <c r="E120" t="s">
        <v>27</v>
      </c>
      <c r="F120" s="4">
        <v>1407</v>
      </c>
      <c r="G120" s="5">
        <v>72</v>
      </c>
      <c r="H120">
        <f>VLOOKUP(data[[#This Row],[Product]],products[],2,FALSE)</f>
        <v>16.73</v>
      </c>
    </row>
    <row r="121" spans="3:8" x14ac:dyDescent="0.3">
      <c r="C121" t="s">
        <v>8</v>
      </c>
      <c r="D121" t="s">
        <v>35</v>
      </c>
      <c r="E121" t="s">
        <v>29</v>
      </c>
      <c r="F121" s="4">
        <v>2023</v>
      </c>
      <c r="G121" s="5">
        <v>168</v>
      </c>
      <c r="H121">
        <f>VLOOKUP(data[[#This Row],[Product]],products[],2,FALSE)</f>
        <v>7.16</v>
      </c>
    </row>
    <row r="122" spans="3:8" x14ac:dyDescent="0.3">
      <c r="C122" t="s">
        <v>5</v>
      </c>
      <c r="D122" t="s">
        <v>39</v>
      </c>
      <c r="E122" t="s">
        <v>26</v>
      </c>
      <c r="F122" s="4">
        <v>5236</v>
      </c>
      <c r="G122" s="5">
        <v>51</v>
      </c>
      <c r="H122">
        <f>VLOOKUP(data[[#This Row],[Product]],products[],2,FALSE)</f>
        <v>5.6</v>
      </c>
    </row>
    <row r="123" spans="3:8" x14ac:dyDescent="0.3">
      <c r="C123" t="s">
        <v>41</v>
      </c>
      <c r="D123" t="s">
        <v>36</v>
      </c>
      <c r="E123" t="s">
        <v>19</v>
      </c>
      <c r="F123" s="4">
        <v>1925</v>
      </c>
      <c r="G123" s="5">
        <v>192</v>
      </c>
      <c r="H123">
        <f>VLOOKUP(data[[#This Row],[Product]],products[],2,FALSE)</f>
        <v>7.64</v>
      </c>
    </row>
    <row r="124" spans="3:8" x14ac:dyDescent="0.3">
      <c r="C124" t="s">
        <v>7</v>
      </c>
      <c r="D124" t="s">
        <v>37</v>
      </c>
      <c r="E124" t="s">
        <v>14</v>
      </c>
      <c r="F124" s="4">
        <v>6608</v>
      </c>
      <c r="G124" s="5">
        <v>225</v>
      </c>
      <c r="H124">
        <f>VLOOKUP(data[[#This Row],[Product]],products[],2,FALSE)</f>
        <v>11.7</v>
      </c>
    </row>
    <row r="125" spans="3:8" x14ac:dyDescent="0.3">
      <c r="C125" t="s">
        <v>6</v>
      </c>
      <c r="D125" t="s">
        <v>34</v>
      </c>
      <c r="E125" t="s">
        <v>26</v>
      </c>
      <c r="F125" s="4">
        <v>8008</v>
      </c>
      <c r="G125" s="5">
        <v>456</v>
      </c>
      <c r="H125">
        <f>VLOOKUP(data[[#This Row],[Product]],products[],2,FALSE)</f>
        <v>5.6</v>
      </c>
    </row>
    <row r="126" spans="3:8" x14ac:dyDescent="0.3">
      <c r="C126" t="s">
        <v>10</v>
      </c>
      <c r="D126" t="s">
        <v>34</v>
      </c>
      <c r="E126" t="s">
        <v>25</v>
      </c>
      <c r="F126" s="4">
        <v>1428</v>
      </c>
      <c r="G126" s="5">
        <v>93</v>
      </c>
      <c r="H126">
        <f>VLOOKUP(data[[#This Row],[Product]],products[],2,FALSE)</f>
        <v>13.15</v>
      </c>
    </row>
    <row r="127" spans="3:8" x14ac:dyDescent="0.3">
      <c r="C127" t="s">
        <v>6</v>
      </c>
      <c r="D127" t="s">
        <v>34</v>
      </c>
      <c r="E127" t="s">
        <v>4</v>
      </c>
      <c r="F127" s="4">
        <v>525</v>
      </c>
      <c r="G127" s="5">
        <v>48</v>
      </c>
      <c r="H127">
        <f>VLOOKUP(data[[#This Row],[Product]],products[],2,FALSE)</f>
        <v>11.88</v>
      </c>
    </row>
    <row r="128" spans="3:8" x14ac:dyDescent="0.3">
      <c r="C128" t="s">
        <v>6</v>
      </c>
      <c r="D128" t="s">
        <v>37</v>
      </c>
      <c r="E128" t="s">
        <v>18</v>
      </c>
      <c r="F128" s="4">
        <v>1505</v>
      </c>
      <c r="G128" s="5">
        <v>102</v>
      </c>
      <c r="H128">
        <f>VLOOKUP(data[[#This Row],[Product]],products[],2,FALSE)</f>
        <v>6.47</v>
      </c>
    </row>
    <row r="129" spans="3:8" x14ac:dyDescent="0.3">
      <c r="C129" t="s">
        <v>7</v>
      </c>
      <c r="D129" t="s">
        <v>35</v>
      </c>
      <c r="E129" t="s">
        <v>30</v>
      </c>
      <c r="F129" s="4">
        <v>6755</v>
      </c>
      <c r="G129" s="5">
        <v>252</v>
      </c>
      <c r="H129">
        <f>VLOOKUP(data[[#This Row],[Product]],products[],2,FALSE)</f>
        <v>14.49</v>
      </c>
    </row>
    <row r="130" spans="3:8" x14ac:dyDescent="0.3">
      <c r="C130" t="s">
        <v>2</v>
      </c>
      <c r="D130" t="s">
        <v>37</v>
      </c>
      <c r="E130" t="s">
        <v>18</v>
      </c>
      <c r="F130" s="4">
        <v>11571</v>
      </c>
      <c r="G130" s="5">
        <v>138</v>
      </c>
      <c r="H130">
        <f>VLOOKUP(data[[#This Row],[Product]],products[],2,FALSE)</f>
        <v>6.47</v>
      </c>
    </row>
    <row r="131" spans="3:8" x14ac:dyDescent="0.3">
      <c r="C131" t="s">
        <v>40</v>
      </c>
      <c r="D131" t="s">
        <v>38</v>
      </c>
      <c r="E131" t="s">
        <v>25</v>
      </c>
      <c r="F131" s="4">
        <v>2541</v>
      </c>
      <c r="G131" s="5">
        <v>90</v>
      </c>
      <c r="H131">
        <f>VLOOKUP(data[[#This Row],[Product]],products[],2,FALSE)</f>
        <v>13.15</v>
      </c>
    </row>
    <row r="132" spans="3:8" x14ac:dyDescent="0.3">
      <c r="C132" t="s">
        <v>41</v>
      </c>
      <c r="D132" t="s">
        <v>37</v>
      </c>
      <c r="E132" t="s">
        <v>30</v>
      </c>
      <c r="F132" s="4">
        <v>1526</v>
      </c>
      <c r="G132" s="5">
        <v>240</v>
      </c>
      <c r="H132">
        <f>VLOOKUP(data[[#This Row],[Product]],products[],2,FALSE)</f>
        <v>14.49</v>
      </c>
    </row>
    <row r="133" spans="3:8" x14ac:dyDescent="0.3">
      <c r="C133" t="s">
        <v>40</v>
      </c>
      <c r="D133" t="s">
        <v>38</v>
      </c>
      <c r="E133" t="s">
        <v>4</v>
      </c>
      <c r="F133" s="4">
        <v>6125</v>
      </c>
      <c r="G133" s="5">
        <v>102</v>
      </c>
      <c r="H133">
        <f>VLOOKUP(data[[#This Row],[Product]],products[],2,FALSE)</f>
        <v>11.88</v>
      </c>
    </row>
    <row r="134" spans="3:8" x14ac:dyDescent="0.3">
      <c r="C134" t="s">
        <v>41</v>
      </c>
      <c r="D134" t="s">
        <v>35</v>
      </c>
      <c r="E134" t="s">
        <v>27</v>
      </c>
      <c r="F134" s="4">
        <v>847</v>
      </c>
      <c r="G134" s="5">
        <v>129</v>
      </c>
      <c r="H134">
        <f>VLOOKUP(data[[#This Row],[Product]],products[],2,FALSE)</f>
        <v>16.73</v>
      </c>
    </row>
    <row r="135" spans="3:8" x14ac:dyDescent="0.3">
      <c r="C135" t="s">
        <v>8</v>
      </c>
      <c r="D135" t="s">
        <v>35</v>
      </c>
      <c r="E135" t="s">
        <v>27</v>
      </c>
      <c r="F135" s="4">
        <v>4753</v>
      </c>
      <c r="G135" s="5">
        <v>300</v>
      </c>
      <c r="H135">
        <f>VLOOKUP(data[[#This Row],[Product]],products[],2,FALSE)</f>
        <v>16.73</v>
      </c>
    </row>
    <row r="136" spans="3:8" x14ac:dyDescent="0.3">
      <c r="C136" t="s">
        <v>6</v>
      </c>
      <c r="D136" t="s">
        <v>38</v>
      </c>
      <c r="E136" t="s">
        <v>33</v>
      </c>
      <c r="F136" s="4">
        <v>959</v>
      </c>
      <c r="G136" s="5">
        <v>135</v>
      </c>
      <c r="H136">
        <f>VLOOKUP(data[[#This Row],[Product]],products[],2,FALSE)</f>
        <v>12.37</v>
      </c>
    </row>
    <row r="137" spans="3:8" x14ac:dyDescent="0.3">
      <c r="C137" t="s">
        <v>7</v>
      </c>
      <c r="D137" t="s">
        <v>35</v>
      </c>
      <c r="E137" t="s">
        <v>24</v>
      </c>
      <c r="F137" s="4">
        <v>2793</v>
      </c>
      <c r="G137" s="5">
        <v>114</v>
      </c>
      <c r="H137">
        <f>VLOOKUP(data[[#This Row],[Product]],products[],2,FALSE)</f>
        <v>4.97</v>
      </c>
    </row>
    <row r="138" spans="3:8" x14ac:dyDescent="0.3">
      <c r="C138" t="s">
        <v>7</v>
      </c>
      <c r="D138" t="s">
        <v>35</v>
      </c>
      <c r="E138" t="s">
        <v>14</v>
      </c>
      <c r="F138" s="4">
        <v>4606</v>
      </c>
      <c r="G138" s="5">
        <v>63</v>
      </c>
      <c r="H138">
        <f>VLOOKUP(data[[#This Row],[Product]],products[],2,FALSE)</f>
        <v>11.7</v>
      </c>
    </row>
    <row r="139" spans="3:8" x14ac:dyDescent="0.3">
      <c r="C139" t="s">
        <v>7</v>
      </c>
      <c r="D139" t="s">
        <v>36</v>
      </c>
      <c r="E139" t="s">
        <v>29</v>
      </c>
      <c r="F139" s="4">
        <v>5551</v>
      </c>
      <c r="G139" s="5">
        <v>252</v>
      </c>
      <c r="H139">
        <f>VLOOKUP(data[[#This Row],[Product]],products[],2,FALSE)</f>
        <v>7.16</v>
      </c>
    </row>
    <row r="140" spans="3:8" x14ac:dyDescent="0.3">
      <c r="C140" t="s">
        <v>10</v>
      </c>
      <c r="D140" t="s">
        <v>36</v>
      </c>
      <c r="E140" t="s">
        <v>32</v>
      </c>
      <c r="F140" s="4">
        <v>6657</v>
      </c>
      <c r="G140" s="5">
        <v>303</v>
      </c>
      <c r="H140">
        <f>VLOOKUP(data[[#This Row],[Product]],products[],2,FALSE)</f>
        <v>8.65</v>
      </c>
    </row>
    <row r="141" spans="3:8" x14ac:dyDescent="0.3">
      <c r="C141" t="s">
        <v>7</v>
      </c>
      <c r="D141" t="s">
        <v>39</v>
      </c>
      <c r="E141" t="s">
        <v>17</v>
      </c>
      <c r="F141" s="4">
        <v>4438</v>
      </c>
      <c r="G141" s="5">
        <v>246</v>
      </c>
      <c r="H141">
        <f>VLOOKUP(data[[#This Row],[Product]],products[],2,FALSE)</f>
        <v>3.11</v>
      </c>
    </row>
    <row r="142" spans="3:8" x14ac:dyDescent="0.3">
      <c r="C142" t="s">
        <v>8</v>
      </c>
      <c r="D142" t="s">
        <v>38</v>
      </c>
      <c r="E142" t="s">
        <v>22</v>
      </c>
      <c r="F142" s="4">
        <v>168</v>
      </c>
      <c r="G142" s="5">
        <v>84</v>
      </c>
      <c r="H142">
        <f>VLOOKUP(data[[#This Row],[Product]],products[],2,FALSE)</f>
        <v>9.77</v>
      </c>
    </row>
    <row r="143" spans="3:8" x14ac:dyDescent="0.3">
      <c r="C143" t="s">
        <v>7</v>
      </c>
      <c r="D143" t="s">
        <v>34</v>
      </c>
      <c r="E143" t="s">
        <v>17</v>
      </c>
      <c r="F143" s="4">
        <v>7777</v>
      </c>
      <c r="G143" s="5">
        <v>39</v>
      </c>
      <c r="H143">
        <f>VLOOKUP(data[[#This Row],[Product]],products[],2,FALSE)</f>
        <v>3.11</v>
      </c>
    </row>
    <row r="144" spans="3:8" x14ac:dyDescent="0.3">
      <c r="C144" t="s">
        <v>5</v>
      </c>
      <c r="D144" t="s">
        <v>36</v>
      </c>
      <c r="E144" t="s">
        <v>17</v>
      </c>
      <c r="F144" s="4">
        <v>3339</v>
      </c>
      <c r="G144" s="5">
        <v>348</v>
      </c>
      <c r="H144">
        <f>VLOOKUP(data[[#This Row],[Product]],products[],2,FALSE)</f>
        <v>3.11</v>
      </c>
    </row>
    <row r="145" spans="3:8" x14ac:dyDescent="0.3">
      <c r="C145" t="s">
        <v>7</v>
      </c>
      <c r="D145" t="s">
        <v>37</v>
      </c>
      <c r="E145" t="s">
        <v>33</v>
      </c>
      <c r="F145" s="4">
        <v>6391</v>
      </c>
      <c r="G145" s="5">
        <v>48</v>
      </c>
      <c r="H145">
        <f>VLOOKUP(data[[#This Row],[Product]],products[],2,FALSE)</f>
        <v>12.37</v>
      </c>
    </row>
    <row r="146" spans="3:8" x14ac:dyDescent="0.3">
      <c r="C146" t="s">
        <v>5</v>
      </c>
      <c r="D146" t="s">
        <v>37</v>
      </c>
      <c r="E146" t="s">
        <v>22</v>
      </c>
      <c r="F146" s="4">
        <v>518</v>
      </c>
      <c r="G146" s="5">
        <v>75</v>
      </c>
      <c r="H146">
        <f>VLOOKUP(data[[#This Row],[Product]],products[],2,FALSE)</f>
        <v>9.77</v>
      </c>
    </row>
    <row r="147" spans="3:8" x14ac:dyDescent="0.3">
      <c r="C147" t="s">
        <v>7</v>
      </c>
      <c r="D147" t="s">
        <v>38</v>
      </c>
      <c r="E147" t="s">
        <v>28</v>
      </c>
      <c r="F147" s="4">
        <v>5677</v>
      </c>
      <c r="G147" s="5">
        <v>258</v>
      </c>
      <c r="H147">
        <f>VLOOKUP(data[[#This Row],[Product]],products[],2,FALSE)</f>
        <v>10.38</v>
      </c>
    </row>
    <row r="148" spans="3:8" x14ac:dyDescent="0.3">
      <c r="C148" t="s">
        <v>6</v>
      </c>
      <c r="D148" t="s">
        <v>39</v>
      </c>
      <c r="E148" t="s">
        <v>17</v>
      </c>
      <c r="F148" s="4">
        <v>6048</v>
      </c>
      <c r="G148" s="5">
        <v>27</v>
      </c>
      <c r="H148">
        <f>VLOOKUP(data[[#This Row],[Product]],products[],2,FALSE)</f>
        <v>3.11</v>
      </c>
    </row>
    <row r="149" spans="3:8" x14ac:dyDescent="0.3">
      <c r="C149" t="s">
        <v>8</v>
      </c>
      <c r="D149" t="s">
        <v>38</v>
      </c>
      <c r="E149" t="s">
        <v>32</v>
      </c>
      <c r="F149" s="4">
        <v>3752</v>
      </c>
      <c r="G149" s="5">
        <v>213</v>
      </c>
      <c r="H149">
        <f>VLOOKUP(data[[#This Row],[Product]],products[],2,FALSE)</f>
        <v>8.65</v>
      </c>
    </row>
    <row r="150" spans="3:8" x14ac:dyDescent="0.3">
      <c r="C150" t="s">
        <v>5</v>
      </c>
      <c r="D150" t="s">
        <v>35</v>
      </c>
      <c r="E150" t="s">
        <v>29</v>
      </c>
      <c r="F150" s="4">
        <v>4480</v>
      </c>
      <c r="G150" s="5">
        <v>357</v>
      </c>
      <c r="H150">
        <f>VLOOKUP(data[[#This Row],[Product]],products[],2,FALSE)</f>
        <v>7.16</v>
      </c>
    </row>
    <row r="151" spans="3:8" x14ac:dyDescent="0.3">
      <c r="C151" t="s">
        <v>9</v>
      </c>
      <c r="D151" t="s">
        <v>37</v>
      </c>
      <c r="E151" t="s">
        <v>4</v>
      </c>
      <c r="F151" s="4">
        <v>259</v>
      </c>
      <c r="G151" s="5">
        <v>207</v>
      </c>
      <c r="H151">
        <f>VLOOKUP(data[[#This Row],[Product]],products[],2,FALSE)</f>
        <v>11.88</v>
      </c>
    </row>
    <row r="152" spans="3:8" x14ac:dyDescent="0.3">
      <c r="C152" t="s">
        <v>8</v>
      </c>
      <c r="D152" t="s">
        <v>37</v>
      </c>
      <c r="E152" t="s">
        <v>30</v>
      </c>
      <c r="F152" s="4">
        <v>42</v>
      </c>
      <c r="G152" s="5">
        <v>150</v>
      </c>
      <c r="H152">
        <f>VLOOKUP(data[[#This Row],[Product]],products[],2,FALSE)</f>
        <v>14.49</v>
      </c>
    </row>
    <row r="153" spans="3:8" x14ac:dyDescent="0.3">
      <c r="C153" t="s">
        <v>41</v>
      </c>
      <c r="D153" t="s">
        <v>36</v>
      </c>
      <c r="E153" t="s">
        <v>26</v>
      </c>
      <c r="F153" s="4">
        <v>98</v>
      </c>
      <c r="G153" s="5">
        <v>204</v>
      </c>
      <c r="H153">
        <f>VLOOKUP(data[[#This Row],[Product]],products[],2,FALSE)</f>
        <v>5.6</v>
      </c>
    </row>
    <row r="154" spans="3:8" x14ac:dyDescent="0.3">
      <c r="C154" t="s">
        <v>7</v>
      </c>
      <c r="D154" t="s">
        <v>35</v>
      </c>
      <c r="E154" t="s">
        <v>27</v>
      </c>
      <c r="F154" s="4">
        <v>2478</v>
      </c>
      <c r="G154" s="5">
        <v>21</v>
      </c>
      <c r="H154">
        <f>VLOOKUP(data[[#This Row],[Product]],products[],2,FALSE)</f>
        <v>16.73</v>
      </c>
    </row>
    <row r="155" spans="3:8" x14ac:dyDescent="0.3">
      <c r="C155" t="s">
        <v>41</v>
      </c>
      <c r="D155" t="s">
        <v>34</v>
      </c>
      <c r="E155" t="s">
        <v>33</v>
      </c>
      <c r="F155" s="4">
        <v>7847</v>
      </c>
      <c r="G155" s="5">
        <v>174</v>
      </c>
      <c r="H155">
        <f>VLOOKUP(data[[#This Row],[Product]],products[],2,FALSE)</f>
        <v>12.37</v>
      </c>
    </row>
    <row r="156" spans="3:8" x14ac:dyDescent="0.3">
      <c r="C156" t="s">
        <v>2</v>
      </c>
      <c r="D156" t="s">
        <v>37</v>
      </c>
      <c r="E156" t="s">
        <v>17</v>
      </c>
      <c r="F156" s="4">
        <v>9926</v>
      </c>
      <c r="G156" s="5">
        <v>201</v>
      </c>
      <c r="H156">
        <f>VLOOKUP(data[[#This Row],[Product]],products[],2,FALSE)</f>
        <v>3.11</v>
      </c>
    </row>
    <row r="157" spans="3:8" x14ac:dyDescent="0.3">
      <c r="C157" t="s">
        <v>8</v>
      </c>
      <c r="D157" t="s">
        <v>38</v>
      </c>
      <c r="E157" t="s">
        <v>13</v>
      </c>
      <c r="F157" s="4">
        <v>819</v>
      </c>
      <c r="G157" s="5">
        <v>510</v>
      </c>
      <c r="H157">
        <f>VLOOKUP(data[[#This Row],[Product]],products[],2,FALSE)</f>
        <v>9.33</v>
      </c>
    </row>
    <row r="158" spans="3:8" x14ac:dyDescent="0.3">
      <c r="C158" t="s">
        <v>6</v>
      </c>
      <c r="D158" t="s">
        <v>39</v>
      </c>
      <c r="E158" t="s">
        <v>29</v>
      </c>
      <c r="F158" s="4">
        <v>3052</v>
      </c>
      <c r="G158" s="5">
        <v>378</v>
      </c>
      <c r="H158">
        <f>VLOOKUP(data[[#This Row],[Product]],products[],2,FALSE)</f>
        <v>7.16</v>
      </c>
    </row>
    <row r="159" spans="3:8" x14ac:dyDescent="0.3">
      <c r="C159" t="s">
        <v>9</v>
      </c>
      <c r="D159" t="s">
        <v>34</v>
      </c>
      <c r="E159" t="s">
        <v>21</v>
      </c>
      <c r="F159" s="4">
        <v>6832</v>
      </c>
      <c r="G159" s="5">
        <v>27</v>
      </c>
      <c r="H159">
        <f>VLOOKUP(data[[#This Row],[Product]],products[],2,FALSE)</f>
        <v>9</v>
      </c>
    </row>
    <row r="160" spans="3:8" x14ac:dyDescent="0.3">
      <c r="C160" t="s">
        <v>2</v>
      </c>
      <c r="D160" t="s">
        <v>39</v>
      </c>
      <c r="E160" t="s">
        <v>16</v>
      </c>
      <c r="F160" s="4">
        <v>2016</v>
      </c>
      <c r="G160" s="5">
        <v>117</v>
      </c>
      <c r="H160">
        <f>VLOOKUP(data[[#This Row],[Product]],products[],2,FALSE)</f>
        <v>8.7899999999999991</v>
      </c>
    </row>
    <row r="161" spans="3:8" x14ac:dyDescent="0.3">
      <c r="C161" t="s">
        <v>6</v>
      </c>
      <c r="D161" t="s">
        <v>38</v>
      </c>
      <c r="E161" t="s">
        <v>21</v>
      </c>
      <c r="F161" s="4">
        <v>7322</v>
      </c>
      <c r="G161" s="5">
        <v>36</v>
      </c>
      <c r="H161">
        <f>VLOOKUP(data[[#This Row],[Product]],products[],2,FALSE)</f>
        <v>9</v>
      </c>
    </row>
    <row r="162" spans="3:8" x14ac:dyDescent="0.3">
      <c r="C162" t="s">
        <v>8</v>
      </c>
      <c r="D162" t="s">
        <v>35</v>
      </c>
      <c r="E162" t="s">
        <v>33</v>
      </c>
      <c r="F162" s="4">
        <v>357</v>
      </c>
      <c r="G162" s="5">
        <v>126</v>
      </c>
      <c r="H162">
        <f>VLOOKUP(data[[#This Row],[Product]],products[],2,FALSE)</f>
        <v>12.37</v>
      </c>
    </row>
    <row r="163" spans="3:8" x14ac:dyDescent="0.3">
      <c r="C163" t="s">
        <v>9</v>
      </c>
      <c r="D163" t="s">
        <v>39</v>
      </c>
      <c r="E163" t="s">
        <v>25</v>
      </c>
      <c r="F163" s="4">
        <v>3192</v>
      </c>
      <c r="G163" s="5">
        <v>72</v>
      </c>
      <c r="H163">
        <f>VLOOKUP(data[[#This Row],[Product]],products[],2,FALSE)</f>
        <v>13.15</v>
      </c>
    </row>
    <row r="164" spans="3:8" x14ac:dyDescent="0.3">
      <c r="C164" t="s">
        <v>7</v>
      </c>
      <c r="D164" t="s">
        <v>36</v>
      </c>
      <c r="E164" t="s">
        <v>22</v>
      </c>
      <c r="F164" s="4">
        <v>8435</v>
      </c>
      <c r="G164" s="5">
        <v>42</v>
      </c>
      <c r="H164">
        <f>VLOOKUP(data[[#This Row],[Product]],products[],2,FALSE)</f>
        <v>9.77</v>
      </c>
    </row>
    <row r="165" spans="3:8" x14ac:dyDescent="0.3">
      <c r="C165" t="s">
        <v>40</v>
      </c>
      <c r="D165" t="s">
        <v>39</v>
      </c>
      <c r="E165" t="s">
        <v>29</v>
      </c>
      <c r="F165" s="4">
        <v>0</v>
      </c>
      <c r="G165" s="5">
        <v>135</v>
      </c>
      <c r="H165">
        <f>VLOOKUP(data[[#This Row],[Product]],products[],2,FALSE)</f>
        <v>7.16</v>
      </c>
    </row>
    <row r="166" spans="3:8" x14ac:dyDescent="0.3">
      <c r="C166" t="s">
        <v>7</v>
      </c>
      <c r="D166" t="s">
        <v>34</v>
      </c>
      <c r="E166" t="s">
        <v>24</v>
      </c>
      <c r="F166" s="4">
        <v>8862</v>
      </c>
      <c r="G166" s="5">
        <v>189</v>
      </c>
      <c r="H166">
        <f>VLOOKUP(data[[#This Row],[Product]],products[],2,FALSE)</f>
        <v>4.97</v>
      </c>
    </row>
    <row r="167" spans="3:8" x14ac:dyDescent="0.3">
      <c r="C167" t="s">
        <v>6</v>
      </c>
      <c r="D167" t="s">
        <v>37</v>
      </c>
      <c r="E167" t="s">
        <v>28</v>
      </c>
      <c r="F167" s="4">
        <v>3556</v>
      </c>
      <c r="G167" s="5">
        <v>459</v>
      </c>
      <c r="H167">
        <f>VLOOKUP(data[[#This Row],[Product]],products[],2,FALSE)</f>
        <v>10.38</v>
      </c>
    </row>
    <row r="168" spans="3:8" x14ac:dyDescent="0.3">
      <c r="C168" t="s">
        <v>5</v>
      </c>
      <c r="D168" t="s">
        <v>34</v>
      </c>
      <c r="E168" t="s">
        <v>15</v>
      </c>
      <c r="F168" s="4">
        <v>7280</v>
      </c>
      <c r="G168" s="5">
        <v>201</v>
      </c>
      <c r="H168">
        <f>VLOOKUP(data[[#This Row],[Product]],products[],2,FALSE)</f>
        <v>11.73</v>
      </c>
    </row>
    <row r="169" spans="3:8" x14ac:dyDescent="0.3">
      <c r="C169" t="s">
        <v>6</v>
      </c>
      <c r="D169" t="s">
        <v>34</v>
      </c>
      <c r="E169" t="s">
        <v>30</v>
      </c>
      <c r="F169" s="4">
        <v>3402</v>
      </c>
      <c r="G169" s="5">
        <v>366</v>
      </c>
      <c r="H169">
        <f>VLOOKUP(data[[#This Row],[Product]],products[],2,FALSE)</f>
        <v>14.49</v>
      </c>
    </row>
    <row r="170" spans="3:8" x14ac:dyDescent="0.3">
      <c r="C170" t="s">
        <v>3</v>
      </c>
      <c r="D170" t="s">
        <v>37</v>
      </c>
      <c r="E170" t="s">
        <v>29</v>
      </c>
      <c r="F170" s="4">
        <v>4592</v>
      </c>
      <c r="G170" s="5">
        <v>324</v>
      </c>
      <c r="H170">
        <f>VLOOKUP(data[[#This Row],[Product]],products[],2,FALSE)</f>
        <v>7.16</v>
      </c>
    </row>
    <row r="171" spans="3:8" x14ac:dyDescent="0.3">
      <c r="C171" t="s">
        <v>9</v>
      </c>
      <c r="D171" t="s">
        <v>35</v>
      </c>
      <c r="E171" t="s">
        <v>15</v>
      </c>
      <c r="F171" s="4">
        <v>7833</v>
      </c>
      <c r="G171" s="5">
        <v>243</v>
      </c>
      <c r="H171">
        <f>VLOOKUP(data[[#This Row],[Product]],products[],2,FALSE)</f>
        <v>11.73</v>
      </c>
    </row>
    <row r="172" spans="3:8" x14ac:dyDescent="0.3">
      <c r="C172" t="s">
        <v>2</v>
      </c>
      <c r="D172" t="s">
        <v>39</v>
      </c>
      <c r="E172" t="s">
        <v>21</v>
      </c>
      <c r="F172" s="4">
        <v>7651</v>
      </c>
      <c r="G172" s="5">
        <v>213</v>
      </c>
      <c r="H172">
        <f>VLOOKUP(data[[#This Row],[Product]],products[],2,FALSE)</f>
        <v>9</v>
      </c>
    </row>
    <row r="173" spans="3:8" x14ac:dyDescent="0.3">
      <c r="C173" t="s">
        <v>40</v>
      </c>
      <c r="D173" t="s">
        <v>35</v>
      </c>
      <c r="E173" t="s">
        <v>30</v>
      </c>
      <c r="F173" s="4">
        <v>2275</v>
      </c>
      <c r="G173" s="5">
        <v>447</v>
      </c>
      <c r="H173">
        <f>VLOOKUP(data[[#This Row],[Product]],products[],2,FALSE)</f>
        <v>14.49</v>
      </c>
    </row>
    <row r="174" spans="3:8" x14ac:dyDescent="0.3">
      <c r="C174" t="s">
        <v>40</v>
      </c>
      <c r="D174" t="s">
        <v>38</v>
      </c>
      <c r="E174" t="s">
        <v>13</v>
      </c>
      <c r="F174" s="4">
        <v>5670</v>
      </c>
      <c r="G174" s="5">
        <v>297</v>
      </c>
      <c r="H174">
        <f>VLOOKUP(data[[#This Row],[Product]],products[],2,FALSE)</f>
        <v>9.33</v>
      </c>
    </row>
    <row r="175" spans="3:8" x14ac:dyDescent="0.3">
      <c r="C175" t="s">
        <v>7</v>
      </c>
      <c r="D175" t="s">
        <v>35</v>
      </c>
      <c r="E175" t="s">
        <v>16</v>
      </c>
      <c r="F175" s="4">
        <v>2135</v>
      </c>
      <c r="G175" s="5">
        <v>27</v>
      </c>
      <c r="H175">
        <f>VLOOKUP(data[[#This Row],[Product]],products[],2,FALSE)</f>
        <v>8.7899999999999991</v>
      </c>
    </row>
    <row r="176" spans="3:8" x14ac:dyDescent="0.3">
      <c r="C176" t="s">
        <v>40</v>
      </c>
      <c r="D176" t="s">
        <v>34</v>
      </c>
      <c r="E176" t="s">
        <v>23</v>
      </c>
      <c r="F176" s="4">
        <v>2779</v>
      </c>
      <c r="G176" s="5">
        <v>75</v>
      </c>
      <c r="H176">
        <f>VLOOKUP(data[[#This Row],[Product]],products[],2,FALSE)</f>
        <v>6.49</v>
      </c>
    </row>
    <row r="177" spans="3:8" x14ac:dyDescent="0.3">
      <c r="C177" t="s">
        <v>10</v>
      </c>
      <c r="D177" t="s">
        <v>39</v>
      </c>
      <c r="E177" t="s">
        <v>33</v>
      </c>
      <c r="F177" s="4">
        <v>12950</v>
      </c>
      <c r="G177" s="5">
        <v>30</v>
      </c>
      <c r="H177">
        <f>VLOOKUP(data[[#This Row],[Product]],products[],2,FALSE)</f>
        <v>12.37</v>
      </c>
    </row>
    <row r="178" spans="3:8" x14ac:dyDescent="0.3">
      <c r="C178" t="s">
        <v>7</v>
      </c>
      <c r="D178" t="s">
        <v>36</v>
      </c>
      <c r="E178" t="s">
        <v>18</v>
      </c>
      <c r="F178" s="4">
        <v>2646</v>
      </c>
      <c r="G178" s="5">
        <v>177</v>
      </c>
      <c r="H178">
        <f>VLOOKUP(data[[#This Row],[Product]],products[],2,FALSE)</f>
        <v>6.47</v>
      </c>
    </row>
    <row r="179" spans="3:8" x14ac:dyDescent="0.3">
      <c r="C179" t="s">
        <v>40</v>
      </c>
      <c r="D179" t="s">
        <v>34</v>
      </c>
      <c r="E179" t="s">
        <v>33</v>
      </c>
      <c r="F179" s="4">
        <v>3794</v>
      </c>
      <c r="G179" s="5">
        <v>159</v>
      </c>
      <c r="H179">
        <f>VLOOKUP(data[[#This Row],[Product]],products[],2,FALSE)</f>
        <v>12.37</v>
      </c>
    </row>
    <row r="180" spans="3:8" x14ac:dyDescent="0.3">
      <c r="C180" t="s">
        <v>3</v>
      </c>
      <c r="D180" t="s">
        <v>35</v>
      </c>
      <c r="E180" t="s">
        <v>33</v>
      </c>
      <c r="F180" s="4">
        <v>819</v>
      </c>
      <c r="G180" s="5">
        <v>306</v>
      </c>
      <c r="H180">
        <f>VLOOKUP(data[[#This Row],[Product]],products[],2,FALSE)</f>
        <v>12.37</v>
      </c>
    </row>
    <row r="181" spans="3:8" x14ac:dyDescent="0.3">
      <c r="C181" t="s">
        <v>3</v>
      </c>
      <c r="D181" t="s">
        <v>34</v>
      </c>
      <c r="E181" t="s">
        <v>20</v>
      </c>
      <c r="F181" s="4">
        <v>2583</v>
      </c>
      <c r="G181" s="5">
        <v>18</v>
      </c>
      <c r="H181">
        <f>VLOOKUP(data[[#This Row],[Product]],products[],2,FALSE)</f>
        <v>10.62</v>
      </c>
    </row>
    <row r="182" spans="3:8" x14ac:dyDescent="0.3">
      <c r="C182" t="s">
        <v>7</v>
      </c>
      <c r="D182" t="s">
        <v>35</v>
      </c>
      <c r="E182" t="s">
        <v>19</v>
      </c>
      <c r="F182" s="4">
        <v>4585</v>
      </c>
      <c r="G182" s="5">
        <v>240</v>
      </c>
      <c r="H182">
        <f>VLOOKUP(data[[#This Row],[Product]],products[],2,FALSE)</f>
        <v>7.64</v>
      </c>
    </row>
    <row r="183" spans="3:8" x14ac:dyDescent="0.3">
      <c r="C183" t="s">
        <v>5</v>
      </c>
      <c r="D183" t="s">
        <v>34</v>
      </c>
      <c r="E183" t="s">
        <v>33</v>
      </c>
      <c r="F183" s="4">
        <v>1652</v>
      </c>
      <c r="G183" s="5">
        <v>93</v>
      </c>
      <c r="H183">
        <f>VLOOKUP(data[[#This Row],[Product]],products[],2,FALSE)</f>
        <v>12.37</v>
      </c>
    </row>
    <row r="184" spans="3:8" x14ac:dyDescent="0.3">
      <c r="C184" t="s">
        <v>10</v>
      </c>
      <c r="D184" t="s">
        <v>34</v>
      </c>
      <c r="E184" t="s">
        <v>26</v>
      </c>
      <c r="F184" s="4">
        <v>4991</v>
      </c>
      <c r="G184" s="5">
        <v>9</v>
      </c>
      <c r="H184">
        <f>VLOOKUP(data[[#This Row],[Product]],products[],2,FALSE)</f>
        <v>5.6</v>
      </c>
    </row>
    <row r="185" spans="3:8" x14ac:dyDescent="0.3">
      <c r="C185" t="s">
        <v>8</v>
      </c>
      <c r="D185" t="s">
        <v>34</v>
      </c>
      <c r="E185" t="s">
        <v>16</v>
      </c>
      <c r="F185" s="4">
        <v>2009</v>
      </c>
      <c r="G185" s="5">
        <v>219</v>
      </c>
      <c r="H185">
        <f>VLOOKUP(data[[#This Row],[Product]],products[],2,FALSE)</f>
        <v>8.7899999999999991</v>
      </c>
    </row>
    <row r="186" spans="3:8" x14ac:dyDescent="0.3">
      <c r="C186" t="s">
        <v>2</v>
      </c>
      <c r="D186" t="s">
        <v>39</v>
      </c>
      <c r="E186" t="s">
        <v>22</v>
      </c>
      <c r="F186" s="4">
        <v>1568</v>
      </c>
      <c r="G186" s="5">
        <v>141</v>
      </c>
      <c r="H186">
        <f>VLOOKUP(data[[#This Row],[Product]],products[],2,FALSE)</f>
        <v>9.77</v>
      </c>
    </row>
    <row r="187" spans="3:8" x14ac:dyDescent="0.3">
      <c r="C187" t="s">
        <v>41</v>
      </c>
      <c r="D187" t="s">
        <v>37</v>
      </c>
      <c r="E187" t="s">
        <v>20</v>
      </c>
      <c r="F187" s="4">
        <v>3388</v>
      </c>
      <c r="G187" s="5">
        <v>123</v>
      </c>
      <c r="H187">
        <f>VLOOKUP(data[[#This Row],[Product]],products[],2,FALSE)</f>
        <v>10.62</v>
      </c>
    </row>
    <row r="188" spans="3:8" x14ac:dyDescent="0.3">
      <c r="C188" t="s">
        <v>40</v>
      </c>
      <c r="D188" t="s">
        <v>38</v>
      </c>
      <c r="E188" t="s">
        <v>24</v>
      </c>
      <c r="F188" s="4">
        <v>623</v>
      </c>
      <c r="G188" s="5">
        <v>51</v>
      </c>
      <c r="H188">
        <f>VLOOKUP(data[[#This Row],[Product]],products[],2,FALSE)</f>
        <v>4.97</v>
      </c>
    </row>
    <row r="189" spans="3:8" x14ac:dyDescent="0.3">
      <c r="C189" t="s">
        <v>6</v>
      </c>
      <c r="D189" t="s">
        <v>36</v>
      </c>
      <c r="E189" t="s">
        <v>4</v>
      </c>
      <c r="F189" s="4">
        <v>10073</v>
      </c>
      <c r="G189" s="5">
        <v>120</v>
      </c>
      <c r="H189">
        <f>VLOOKUP(data[[#This Row],[Product]],products[],2,FALSE)</f>
        <v>11.88</v>
      </c>
    </row>
    <row r="190" spans="3:8" x14ac:dyDescent="0.3">
      <c r="C190" t="s">
        <v>8</v>
      </c>
      <c r="D190" t="s">
        <v>39</v>
      </c>
      <c r="E190" t="s">
        <v>26</v>
      </c>
      <c r="F190" s="4">
        <v>1561</v>
      </c>
      <c r="G190" s="5">
        <v>27</v>
      </c>
      <c r="H190">
        <f>VLOOKUP(data[[#This Row],[Product]],products[],2,FALSE)</f>
        <v>5.6</v>
      </c>
    </row>
    <row r="191" spans="3:8" x14ac:dyDescent="0.3">
      <c r="C191" t="s">
        <v>9</v>
      </c>
      <c r="D191" t="s">
        <v>36</v>
      </c>
      <c r="E191" t="s">
        <v>27</v>
      </c>
      <c r="F191" s="4">
        <v>11522</v>
      </c>
      <c r="G191" s="5">
        <v>204</v>
      </c>
      <c r="H191">
        <f>VLOOKUP(data[[#This Row],[Product]],products[],2,FALSE)</f>
        <v>16.73</v>
      </c>
    </row>
    <row r="192" spans="3:8" x14ac:dyDescent="0.3">
      <c r="C192" t="s">
        <v>6</v>
      </c>
      <c r="D192" t="s">
        <v>38</v>
      </c>
      <c r="E192" t="s">
        <v>13</v>
      </c>
      <c r="F192" s="4">
        <v>2317</v>
      </c>
      <c r="G192" s="5">
        <v>123</v>
      </c>
      <c r="H192">
        <f>VLOOKUP(data[[#This Row],[Product]],products[],2,FALSE)</f>
        <v>9.33</v>
      </c>
    </row>
    <row r="193" spans="3:8" x14ac:dyDescent="0.3">
      <c r="C193" t="s">
        <v>10</v>
      </c>
      <c r="D193" t="s">
        <v>37</v>
      </c>
      <c r="E193" t="s">
        <v>28</v>
      </c>
      <c r="F193" s="4">
        <v>3059</v>
      </c>
      <c r="G193" s="5">
        <v>27</v>
      </c>
      <c r="H193">
        <f>VLOOKUP(data[[#This Row],[Product]],products[],2,FALSE)</f>
        <v>10.38</v>
      </c>
    </row>
    <row r="194" spans="3:8" x14ac:dyDescent="0.3">
      <c r="C194" t="s">
        <v>41</v>
      </c>
      <c r="D194" t="s">
        <v>37</v>
      </c>
      <c r="E194" t="s">
        <v>26</v>
      </c>
      <c r="F194" s="4">
        <v>2324</v>
      </c>
      <c r="G194" s="5">
        <v>177</v>
      </c>
      <c r="H194">
        <f>VLOOKUP(data[[#This Row],[Product]],products[],2,FALSE)</f>
        <v>5.6</v>
      </c>
    </row>
    <row r="195" spans="3:8" x14ac:dyDescent="0.3">
      <c r="C195" t="s">
        <v>3</v>
      </c>
      <c r="D195" t="s">
        <v>39</v>
      </c>
      <c r="E195" t="s">
        <v>26</v>
      </c>
      <c r="F195" s="4">
        <v>4956</v>
      </c>
      <c r="G195" s="5">
        <v>171</v>
      </c>
      <c r="H195">
        <f>VLOOKUP(data[[#This Row],[Product]],products[],2,FALSE)</f>
        <v>5.6</v>
      </c>
    </row>
    <row r="196" spans="3:8" x14ac:dyDescent="0.3">
      <c r="C196" t="s">
        <v>10</v>
      </c>
      <c r="D196" t="s">
        <v>34</v>
      </c>
      <c r="E196" t="s">
        <v>19</v>
      </c>
      <c r="F196" s="4">
        <v>5355</v>
      </c>
      <c r="G196" s="5">
        <v>204</v>
      </c>
      <c r="H196">
        <f>VLOOKUP(data[[#This Row],[Product]],products[],2,FALSE)</f>
        <v>7.64</v>
      </c>
    </row>
    <row r="197" spans="3:8" x14ac:dyDescent="0.3">
      <c r="C197" t="s">
        <v>3</v>
      </c>
      <c r="D197" t="s">
        <v>34</v>
      </c>
      <c r="E197" t="s">
        <v>14</v>
      </c>
      <c r="F197" s="4">
        <v>7259</v>
      </c>
      <c r="G197" s="5">
        <v>276</v>
      </c>
      <c r="H197">
        <f>VLOOKUP(data[[#This Row],[Product]],products[],2,FALSE)</f>
        <v>11.7</v>
      </c>
    </row>
    <row r="198" spans="3:8" x14ac:dyDescent="0.3">
      <c r="C198" t="s">
        <v>8</v>
      </c>
      <c r="D198" t="s">
        <v>37</v>
      </c>
      <c r="E198" t="s">
        <v>26</v>
      </c>
      <c r="F198" s="4">
        <v>6279</v>
      </c>
      <c r="G198" s="5">
        <v>45</v>
      </c>
      <c r="H198">
        <f>VLOOKUP(data[[#This Row],[Product]],products[],2,FALSE)</f>
        <v>5.6</v>
      </c>
    </row>
    <row r="199" spans="3:8" x14ac:dyDescent="0.3">
      <c r="C199" t="s">
        <v>40</v>
      </c>
      <c r="D199" t="s">
        <v>38</v>
      </c>
      <c r="E199" t="s">
        <v>29</v>
      </c>
      <c r="F199" s="4">
        <v>2541</v>
      </c>
      <c r="G199" s="5">
        <v>45</v>
      </c>
      <c r="H199">
        <f>VLOOKUP(data[[#This Row],[Product]],products[],2,FALSE)</f>
        <v>7.16</v>
      </c>
    </row>
    <row r="200" spans="3:8" x14ac:dyDescent="0.3">
      <c r="C200" t="s">
        <v>6</v>
      </c>
      <c r="D200" t="s">
        <v>35</v>
      </c>
      <c r="E200" t="s">
        <v>27</v>
      </c>
      <c r="F200" s="4">
        <v>3864</v>
      </c>
      <c r="G200" s="5">
        <v>177</v>
      </c>
      <c r="H200">
        <f>VLOOKUP(data[[#This Row],[Product]],products[],2,FALSE)</f>
        <v>16.73</v>
      </c>
    </row>
    <row r="201" spans="3:8" x14ac:dyDescent="0.3">
      <c r="C201" t="s">
        <v>5</v>
      </c>
      <c r="D201" t="s">
        <v>36</v>
      </c>
      <c r="E201" t="s">
        <v>13</v>
      </c>
      <c r="F201" s="4">
        <v>6146</v>
      </c>
      <c r="G201" s="5">
        <v>63</v>
      </c>
      <c r="H201">
        <f>VLOOKUP(data[[#This Row],[Product]],products[],2,FALSE)</f>
        <v>9.33</v>
      </c>
    </row>
    <row r="202" spans="3:8" x14ac:dyDescent="0.3">
      <c r="C202" t="s">
        <v>9</v>
      </c>
      <c r="D202" t="s">
        <v>39</v>
      </c>
      <c r="E202" t="s">
        <v>18</v>
      </c>
      <c r="F202" s="4">
        <v>2639</v>
      </c>
      <c r="G202" s="5">
        <v>204</v>
      </c>
      <c r="H202">
        <f>VLOOKUP(data[[#This Row],[Product]],products[],2,FALSE)</f>
        <v>6.47</v>
      </c>
    </row>
    <row r="203" spans="3:8" x14ac:dyDescent="0.3">
      <c r="C203" t="s">
        <v>8</v>
      </c>
      <c r="D203" t="s">
        <v>37</v>
      </c>
      <c r="E203" t="s">
        <v>22</v>
      </c>
      <c r="F203" s="4">
        <v>1890</v>
      </c>
      <c r="G203" s="5">
        <v>195</v>
      </c>
      <c r="H203">
        <f>VLOOKUP(data[[#This Row],[Product]],products[],2,FALSE)</f>
        <v>9.77</v>
      </c>
    </row>
    <row r="204" spans="3:8" x14ac:dyDescent="0.3">
      <c r="C204" t="s">
        <v>7</v>
      </c>
      <c r="D204" t="s">
        <v>34</v>
      </c>
      <c r="E204" t="s">
        <v>14</v>
      </c>
      <c r="F204" s="4">
        <v>1932</v>
      </c>
      <c r="G204" s="5">
        <v>369</v>
      </c>
      <c r="H204">
        <f>VLOOKUP(data[[#This Row],[Product]],products[],2,FALSE)</f>
        <v>11.7</v>
      </c>
    </row>
    <row r="205" spans="3:8" x14ac:dyDescent="0.3">
      <c r="C205" t="s">
        <v>3</v>
      </c>
      <c r="D205" t="s">
        <v>34</v>
      </c>
      <c r="E205" t="s">
        <v>25</v>
      </c>
      <c r="F205" s="4">
        <v>6300</v>
      </c>
      <c r="G205" s="5">
        <v>42</v>
      </c>
      <c r="H205">
        <f>VLOOKUP(data[[#This Row],[Product]],products[],2,FALSE)</f>
        <v>13.15</v>
      </c>
    </row>
    <row r="206" spans="3:8" x14ac:dyDescent="0.3">
      <c r="C206" t="s">
        <v>6</v>
      </c>
      <c r="D206" t="s">
        <v>37</v>
      </c>
      <c r="E206" t="s">
        <v>30</v>
      </c>
      <c r="F206" s="4">
        <v>560</v>
      </c>
      <c r="G206" s="5">
        <v>81</v>
      </c>
      <c r="H206">
        <f>VLOOKUP(data[[#This Row],[Product]],products[],2,FALSE)</f>
        <v>14.49</v>
      </c>
    </row>
    <row r="207" spans="3:8" x14ac:dyDescent="0.3">
      <c r="C207" t="s">
        <v>9</v>
      </c>
      <c r="D207" t="s">
        <v>37</v>
      </c>
      <c r="E207" t="s">
        <v>26</v>
      </c>
      <c r="F207" s="4">
        <v>2856</v>
      </c>
      <c r="G207" s="5">
        <v>246</v>
      </c>
      <c r="H207">
        <f>VLOOKUP(data[[#This Row],[Product]],products[],2,FALSE)</f>
        <v>5.6</v>
      </c>
    </row>
    <row r="208" spans="3:8" x14ac:dyDescent="0.3">
      <c r="C208" t="s">
        <v>9</v>
      </c>
      <c r="D208" t="s">
        <v>34</v>
      </c>
      <c r="E208" t="s">
        <v>17</v>
      </c>
      <c r="F208" s="4">
        <v>707</v>
      </c>
      <c r="G208" s="5">
        <v>174</v>
      </c>
      <c r="H208">
        <f>VLOOKUP(data[[#This Row],[Product]],products[],2,FALSE)</f>
        <v>3.11</v>
      </c>
    </row>
    <row r="209" spans="3:8" x14ac:dyDescent="0.3">
      <c r="C209" t="s">
        <v>8</v>
      </c>
      <c r="D209" t="s">
        <v>35</v>
      </c>
      <c r="E209" t="s">
        <v>30</v>
      </c>
      <c r="F209" s="4">
        <v>3598</v>
      </c>
      <c r="G209" s="5">
        <v>81</v>
      </c>
      <c r="H209">
        <f>VLOOKUP(data[[#This Row],[Product]],products[],2,FALSE)</f>
        <v>14.49</v>
      </c>
    </row>
    <row r="210" spans="3:8" x14ac:dyDescent="0.3">
      <c r="C210" t="s">
        <v>40</v>
      </c>
      <c r="D210" t="s">
        <v>35</v>
      </c>
      <c r="E210" t="s">
        <v>22</v>
      </c>
      <c r="F210" s="4">
        <v>6853</v>
      </c>
      <c r="G210" s="5">
        <v>372</v>
      </c>
      <c r="H210">
        <f>VLOOKUP(data[[#This Row],[Product]],products[],2,FALSE)</f>
        <v>9.77</v>
      </c>
    </row>
    <row r="211" spans="3:8" x14ac:dyDescent="0.3">
      <c r="C211" t="s">
        <v>40</v>
      </c>
      <c r="D211" t="s">
        <v>35</v>
      </c>
      <c r="E211" t="s">
        <v>16</v>
      </c>
      <c r="F211" s="4">
        <v>4725</v>
      </c>
      <c r="G211" s="5">
        <v>174</v>
      </c>
      <c r="H211">
        <f>VLOOKUP(data[[#This Row],[Product]],products[],2,FALSE)</f>
        <v>8.7899999999999991</v>
      </c>
    </row>
    <row r="212" spans="3:8" x14ac:dyDescent="0.3">
      <c r="C212" t="s">
        <v>41</v>
      </c>
      <c r="D212" t="s">
        <v>36</v>
      </c>
      <c r="E212" t="s">
        <v>32</v>
      </c>
      <c r="F212" s="4">
        <v>10304</v>
      </c>
      <c r="G212" s="5">
        <v>84</v>
      </c>
      <c r="H212">
        <f>VLOOKUP(data[[#This Row],[Product]],products[],2,FALSE)</f>
        <v>8.65</v>
      </c>
    </row>
    <row r="213" spans="3:8" x14ac:dyDescent="0.3">
      <c r="C213" t="s">
        <v>41</v>
      </c>
      <c r="D213" t="s">
        <v>34</v>
      </c>
      <c r="E213" t="s">
        <v>16</v>
      </c>
      <c r="F213" s="4">
        <v>1274</v>
      </c>
      <c r="G213" s="5">
        <v>225</v>
      </c>
      <c r="H213">
        <f>VLOOKUP(data[[#This Row],[Product]],products[],2,FALSE)</f>
        <v>8.7899999999999991</v>
      </c>
    </row>
    <row r="214" spans="3:8" x14ac:dyDescent="0.3">
      <c r="C214" t="s">
        <v>5</v>
      </c>
      <c r="D214" t="s">
        <v>36</v>
      </c>
      <c r="E214" t="s">
        <v>30</v>
      </c>
      <c r="F214" s="4">
        <v>1526</v>
      </c>
      <c r="G214" s="5">
        <v>105</v>
      </c>
      <c r="H214">
        <f>VLOOKUP(data[[#This Row],[Product]],products[],2,FALSE)</f>
        <v>14.49</v>
      </c>
    </row>
    <row r="215" spans="3:8" x14ac:dyDescent="0.3">
      <c r="C215" t="s">
        <v>40</v>
      </c>
      <c r="D215" t="s">
        <v>39</v>
      </c>
      <c r="E215" t="s">
        <v>28</v>
      </c>
      <c r="F215" s="4">
        <v>3101</v>
      </c>
      <c r="G215" s="5">
        <v>225</v>
      </c>
      <c r="H215">
        <f>VLOOKUP(data[[#This Row],[Product]],products[],2,FALSE)</f>
        <v>10.38</v>
      </c>
    </row>
    <row r="216" spans="3:8" x14ac:dyDescent="0.3">
      <c r="C216" t="s">
        <v>2</v>
      </c>
      <c r="D216" t="s">
        <v>37</v>
      </c>
      <c r="E216" t="s">
        <v>14</v>
      </c>
      <c r="F216" s="4">
        <v>1057</v>
      </c>
      <c r="G216" s="5">
        <v>54</v>
      </c>
      <c r="H216">
        <f>VLOOKUP(data[[#This Row],[Product]],products[],2,FALSE)</f>
        <v>11.7</v>
      </c>
    </row>
    <row r="217" spans="3:8" x14ac:dyDescent="0.3">
      <c r="C217" t="s">
        <v>7</v>
      </c>
      <c r="D217" t="s">
        <v>37</v>
      </c>
      <c r="E217" t="s">
        <v>26</v>
      </c>
      <c r="F217" s="4">
        <v>5306</v>
      </c>
      <c r="G217" s="5">
        <v>0</v>
      </c>
      <c r="H217">
        <f>VLOOKUP(data[[#This Row],[Product]],products[],2,FALSE)</f>
        <v>5.6</v>
      </c>
    </row>
    <row r="218" spans="3:8" x14ac:dyDescent="0.3">
      <c r="C218" t="s">
        <v>5</v>
      </c>
      <c r="D218" t="s">
        <v>39</v>
      </c>
      <c r="E218" t="s">
        <v>24</v>
      </c>
      <c r="F218" s="4">
        <v>4018</v>
      </c>
      <c r="G218" s="5">
        <v>171</v>
      </c>
      <c r="H218">
        <f>VLOOKUP(data[[#This Row],[Product]],products[],2,FALSE)</f>
        <v>4.97</v>
      </c>
    </row>
    <row r="219" spans="3:8" x14ac:dyDescent="0.3">
      <c r="C219" t="s">
        <v>9</v>
      </c>
      <c r="D219" t="s">
        <v>34</v>
      </c>
      <c r="E219" t="s">
        <v>16</v>
      </c>
      <c r="F219" s="4">
        <v>938</v>
      </c>
      <c r="G219" s="5">
        <v>189</v>
      </c>
      <c r="H219">
        <f>VLOOKUP(data[[#This Row],[Product]],products[],2,FALSE)</f>
        <v>8.7899999999999991</v>
      </c>
    </row>
    <row r="220" spans="3:8" x14ac:dyDescent="0.3">
      <c r="C220" t="s">
        <v>7</v>
      </c>
      <c r="D220" t="s">
        <v>38</v>
      </c>
      <c r="E220" t="s">
        <v>18</v>
      </c>
      <c r="F220" s="4">
        <v>1778</v>
      </c>
      <c r="G220" s="5">
        <v>270</v>
      </c>
      <c r="H220">
        <f>VLOOKUP(data[[#This Row],[Product]],products[],2,FALSE)</f>
        <v>6.47</v>
      </c>
    </row>
    <row r="221" spans="3:8" x14ac:dyDescent="0.3">
      <c r="C221" t="s">
        <v>6</v>
      </c>
      <c r="D221" t="s">
        <v>39</v>
      </c>
      <c r="E221" t="s">
        <v>30</v>
      </c>
      <c r="F221" s="4">
        <v>1638</v>
      </c>
      <c r="G221" s="5">
        <v>63</v>
      </c>
      <c r="H221">
        <f>VLOOKUP(data[[#This Row],[Product]],products[],2,FALSE)</f>
        <v>14.49</v>
      </c>
    </row>
    <row r="222" spans="3:8" x14ac:dyDescent="0.3">
      <c r="C222" t="s">
        <v>41</v>
      </c>
      <c r="D222" t="s">
        <v>38</v>
      </c>
      <c r="E222" t="s">
        <v>25</v>
      </c>
      <c r="F222" s="4">
        <v>154</v>
      </c>
      <c r="G222" s="5">
        <v>21</v>
      </c>
      <c r="H222">
        <f>VLOOKUP(data[[#This Row],[Product]],products[],2,FALSE)</f>
        <v>13.15</v>
      </c>
    </row>
    <row r="223" spans="3:8" x14ac:dyDescent="0.3">
      <c r="C223" t="s">
        <v>7</v>
      </c>
      <c r="D223" t="s">
        <v>37</v>
      </c>
      <c r="E223" t="s">
        <v>22</v>
      </c>
      <c r="F223" s="4">
        <v>9835</v>
      </c>
      <c r="G223" s="5">
        <v>207</v>
      </c>
      <c r="H223">
        <f>VLOOKUP(data[[#This Row],[Product]],products[],2,FALSE)</f>
        <v>9.77</v>
      </c>
    </row>
    <row r="224" spans="3:8" x14ac:dyDescent="0.3">
      <c r="C224" t="s">
        <v>9</v>
      </c>
      <c r="D224" t="s">
        <v>37</v>
      </c>
      <c r="E224" t="s">
        <v>20</v>
      </c>
      <c r="F224" s="4">
        <v>7273</v>
      </c>
      <c r="G224" s="5">
        <v>96</v>
      </c>
      <c r="H224">
        <f>VLOOKUP(data[[#This Row],[Product]],products[],2,FALSE)</f>
        <v>10.62</v>
      </c>
    </row>
    <row r="225" spans="3:8" x14ac:dyDescent="0.3">
      <c r="C225" t="s">
        <v>5</v>
      </c>
      <c r="D225" t="s">
        <v>39</v>
      </c>
      <c r="E225" t="s">
        <v>22</v>
      </c>
      <c r="F225" s="4">
        <v>6909</v>
      </c>
      <c r="G225" s="5">
        <v>81</v>
      </c>
      <c r="H225">
        <f>VLOOKUP(data[[#This Row],[Product]],products[],2,FALSE)</f>
        <v>9.77</v>
      </c>
    </row>
    <row r="226" spans="3:8" x14ac:dyDescent="0.3">
      <c r="C226" t="s">
        <v>9</v>
      </c>
      <c r="D226" t="s">
        <v>39</v>
      </c>
      <c r="E226" t="s">
        <v>24</v>
      </c>
      <c r="F226" s="4">
        <v>3920</v>
      </c>
      <c r="G226" s="5">
        <v>306</v>
      </c>
      <c r="H226">
        <f>VLOOKUP(data[[#This Row],[Product]],products[],2,FALSE)</f>
        <v>4.97</v>
      </c>
    </row>
    <row r="227" spans="3:8" x14ac:dyDescent="0.3">
      <c r="C227" t="s">
        <v>10</v>
      </c>
      <c r="D227" t="s">
        <v>39</v>
      </c>
      <c r="E227" t="s">
        <v>21</v>
      </c>
      <c r="F227" s="4">
        <v>4858</v>
      </c>
      <c r="G227" s="5">
        <v>279</v>
      </c>
      <c r="H227">
        <f>VLOOKUP(data[[#This Row],[Product]],products[],2,FALSE)</f>
        <v>9</v>
      </c>
    </row>
    <row r="228" spans="3:8" x14ac:dyDescent="0.3">
      <c r="C228" t="s">
        <v>2</v>
      </c>
      <c r="D228" t="s">
        <v>38</v>
      </c>
      <c r="E228" t="s">
        <v>4</v>
      </c>
      <c r="F228" s="4">
        <v>3549</v>
      </c>
      <c r="G228" s="5">
        <v>3</v>
      </c>
      <c r="H228">
        <f>VLOOKUP(data[[#This Row],[Product]],products[],2,FALSE)</f>
        <v>11.88</v>
      </c>
    </row>
    <row r="229" spans="3:8" x14ac:dyDescent="0.3">
      <c r="C229" t="s">
        <v>7</v>
      </c>
      <c r="D229" t="s">
        <v>39</v>
      </c>
      <c r="E229" t="s">
        <v>27</v>
      </c>
      <c r="F229" s="4">
        <v>966</v>
      </c>
      <c r="G229" s="5">
        <v>198</v>
      </c>
      <c r="H229">
        <f>VLOOKUP(data[[#This Row],[Product]],products[],2,FALSE)</f>
        <v>16.73</v>
      </c>
    </row>
    <row r="230" spans="3:8" x14ac:dyDescent="0.3">
      <c r="C230" t="s">
        <v>5</v>
      </c>
      <c r="D230" t="s">
        <v>39</v>
      </c>
      <c r="E230" t="s">
        <v>18</v>
      </c>
      <c r="F230" s="4">
        <v>385</v>
      </c>
      <c r="G230" s="5">
        <v>249</v>
      </c>
      <c r="H230">
        <f>VLOOKUP(data[[#This Row],[Product]],products[],2,FALSE)</f>
        <v>6.47</v>
      </c>
    </row>
    <row r="231" spans="3:8" x14ac:dyDescent="0.3">
      <c r="C231" t="s">
        <v>6</v>
      </c>
      <c r="D231" t="s">
        <v>34</v>
      </c>
      <c r="E231" t="s">
        <v>16</v>
      </c>
      <c r="F231" s="4">
        <v>2219</v>
      </c>
      <c r="G231" s="5">
        <v>75</v>
      </c>
      <c r="H231">
        <f>VLOOKUP(data[[#This Row],[Product]],products[],2,FALSE)</f>
        <v>8.7899999999999991</v>
      </c>
    </row>
    <row r="232" spans="3:8" x14ac:dyDescent="0.3">
      <c r="C232" t="s">
        <v>9</v>
      </c>
      <c r="D232" t="s">
        <v>36</v>
      </c>
      <c r="E232" t="s">
        <v>32</v>
      </c>
      <c r="F232" s="4">
        <v>2954</v>
      </c>
      <c r="G232" s="5">
        <v>189</v>
      </c>
      <c r="H232">
        <f>VLOOKUP(data[[#This Row],[Product]],products[],2,FALSE)</f>
        <v>8.65</v>
      </c>
    </row>
    <row r="233" spans="3:8" x14ac:dyDescent="0.3">
      <c r="C233" t="s">
        <v>7</v>
      </c>
      <c r="D233" t="s">
        <v>36</v>
      </c>
      <c r="E233" t="s">
        <v>32</v>
      </c>
      <c r="F233" s="4">
        <v>280</v>
      </c>
      <c r="G233" s="5">
        <v>87</v>
      </c>
      <c r="H233">
        <f>VLOOKUP(data[[#This Row],[Product]],products[],2,FALSE)</f>
        <v>8.65</v>
      </c>
    </row>
    <row r="234" spans="3:8" x14ac:dyDescent="0.3">
      <c r="C234" t="s">
        <v>41</v>
      </c>
      <c r="D234" t="s">
        <v>36</v>
      </c>
      <c r="E234" t="s">
        <v>30</v>
      </c>
      <c r="F234" s="4">
        <v>6118</v>
      </c>
      <c r="G234" s="5">
        <v>174</v>
      </c>
      <c r="H234">
        <f>VLOOKUP(data[[#This Row],[Product]],products[],2,FALSE)</f>
        <v>14.49</v>
      </c>
    </row>
    <row r="235" spans="3:8" x14ac:dyDescent="0.3">
      <c r="C235" t="s">
        <v>2</v>
      </c>
      <c r="D235" t="s">
        <v>39</v>
      </c>
      <c r="E235" t="s">
        <v>15</v>
      </c>
      <c r="F235" s="4">
        <v>4802</v>
      </c>
      <c r="G235" s="5">
        <v>36</v>
      </c>
      <c r="H235">
        <f>VLOOKUP(data[[#This Row],[Product]],products[],2,FALSE)</f>
        <v>11.73</v>
      </c>
    </row>
    <row r="236" spans="3:8" x14ac:dyDescent="0.3">
      <c r="C236" t="s">
        <v>9</v>
      </c>
      <c r="D236" t="s">
        <v>38</v>
      </c>
      <c r="E236" t="s">
        <v>24</v>
      </c>
      <c r="F236" s="4">
        <v>4137</v>
      </c>
      <c r="G236" s="5">
        <v>60</v>
      </c>
      <c r="H236">
        <f>VLOOKUP(data[[#This Row],[Product]],products[],2,FALSE)</f>
        <v>4.97</v>
      </c>
    </row>
    <row r="237" spans="3:8" x14ac:dyDescent="0.3">
      <c r="C237" t="s">
        <v>3</v>
      </c>
      <c r="D237" t="s">
        <v>35</v>
      </c>
      <c r="E237" t="s">
        <v>23</v>
      </c>
      <c r="F237" s="4">
        <v>2023</v>
      </c>
      <c r="G237" s="5">
        <v>78</v>
      </c>
      <c r="H237">
        <f>VLOOKUP(data[[#This Row],[Product]],products[],2,FALSE)</f>
        <v>6.49</v>
      </c>
    </row>
    <row r="238" spans="3:8" x14ac:dyDescent="0.3">
      <c r="C238" t="s">
        <v>9</v>
      </c>
      <c r="D238" t="s">
        <v>36</v>
      </c>
      <c r="E238" t="s">
        <v>30</v>
      </c>
      <c r="F238" s="4">
        <v>9051</v>
      </c>
      <c r="G238" s="5">
        <v>57</v>
      </c>
      <c r="H238">
        <f>VLOOKUP(data[[#This Row],[Product]],products[],2,FALSE)</f>
        <v>14.49</v>
      </c>
    </row>
    <row r="239" spans="3:8" x14ac:dyDescent="0.3">
      <c r="C239" t="s">
        <v>9</v>
      </c>
      <c r="D239" t="s">
        <v>37</v>
      </c>
      <c r="E239" t="s">
        <v>28</v>
      </c>
      <c r="F239" s="4">
        <v>2919</v>
      </c>
      <c r="G239" s="5">
        <v>45</v>
      </c>
      <c r="H239">
        <f>VLOOKUP(data[[#This Row],[Product]],products[],2,FALSE)</f>
        <v>10.38</v>
      </c>
    </row>
    <row r="240" spans="3:8" x14ac:dyDescent="0.3">
      <c r="C240" t="s">
        <v>41</v>
      </c>
      <c r="D240" t="s">
        <v>38</v>
      </c>
      <c r="E240" t="s">
        <v>22</v>
      </c>
      <c r="F240" s="4">
        <v>5915</v>
      </c>
      <c r="G240" s="5">
        <v>3</v>
      </c>
      <c r="H240">
        <f>VLOOKUP(data[[#This Row],[Product]],products[],2,FALSE)</f>
        <v>9.77</v>
      </c>
    </row>
    <row r="241" spans="3:8" x14ac:dyDescent="0.3">
      <c r="C241" t="s">
        <v>10</v>
      </c>
      <c r="D241" t="s">
        <v>35</v>
      </c>
      <c r="E241" t="s">
        <v>15</v>
      </c>
      <c r="F241" s="4">
        <v>2562</v>
      </c>
      <c r="G241" s="5">
        <v>6</v>
      </c>
      <c r="H241">
        <f>VLOOKUP(data[[#This Row],[Product]],products[],2,FALSE)</f>
        <v>11.73</v>
      </c>
    </row>
    <row r="242" spans="3:8" x14ac:dyDescent="0.3">
      <c r="C242" t="s">
        <v>5</v>
      </c>
      <c r="D242" t="s">
        <v>37</v>
      </c>
      <c r="E242" t="s">
        <v>25</v>
      </c>
      <c r="F242" s="4">
        <v>8813</v>
      </c>
      <c r="G242" s="5">
        <v>21</v>
      </c>
      <c r="H242">
        <f>VLOOKUP(data[[#This Row],[Product]],products[],2,FALSE)</f>
        <v>13.15</v>
      </c>
    </row>
    <row r="243" spans="3:8" x14ac:dyDescent="0.3">
      <c r="C243" t="s">
        <v>5</v>
      </c>
      <c r="D243" t="s">
        <v>36</v>
      </c>
      <c r="E243" t="s">
        <v>18</v>
      </c>
      <c r="F243" s="4">
        <v>6111</v>
      </c>
      <c r="G243" s="5">
        <v>3</v>
      </c>
      <c r="H243">
        <f>VLOOKUP(data[[#This Row],[Product]],products[],2,FALSE)</f>
        <v>6.47</v>
      </c>
    </row>
    <row r="244" spans="3:8" x14ac:dyDescent="0.3">
      <c r="C244" t="s">
        <v>8</v>
      </c>
      <c r="D244" t="s">
        <v>34</v>
      </c>
      <c r="E244" t="s">
        <v>31</v>
      </c>
      <c r="F244" s="4">
        <v>3507</v>
      </c>
      <c r="G244" s="5">
        <v>288</v>
      </c>
      <c r="H244">
        <f>VLOOKUP(data[[#This Row],[Product]],products[],2,FALSE)</f>
        <v>5.79</v>
      </c>
    </row>
    <row r="245" spans="3:8" x14ac:dyDescent="0.3">
      <c r="C245" t="s">
        <v>6</v>
      </c>
      <c r="D245" t="s">
        <v>36</v>
      </c>
      <c r="E245" t="s">
        <v>13</v>
      </c>
      <c r="F245" s="4">
        <v>4319</v>
      </c>
      <c r="G245" s="5">
        <v>30</v>
      </c>
      <c r="H245">
        <f>VLOOKUP(data[[#This Row],[Product]],products[],2,FALSE)</f>
        <v>9.33</v>
      </c>
    </row>
    <row r="246" spans="3:8" x14ac:dyDescent="0.3">
      <c r="C246" t="s">
        <v>40</v>
      </c>
      <c r="D246" t="s">
        <v>38</v>
      </c>
      <c r="E246" t="s">
        <v>26</v>
      </c>
      <c r="F246" s="4">
        <v>609</v>
      </c>
      <c r="G246" s="5">
        <v>87</v>
      </c>
      <c r="H246">
        <f>VLOOKUP(data[[#This Row],[Product]],products[],2,FALSE)</f>
        <v>5.6</v>
      </c>
    </row>
    <row r="247" spans="3:8" x14ac:dyDescent="0.3">
      <c r="C247" t="s">
        <v>40</v>
      </c>
      <c r="D247" t="s">
        <v>39</v>
      </c>
      <c r="E247" t="s">
        <v>27</v>
      </c>
      <c r="F247" s="4">
        <v>6370</v>
      </c>
      <c r="G247" s="5">
        <v>30</v>
      </c>
      <c r="H247">
        <f>VLOOKUP(data[[#This Row],[Product]],products[],2,FALSE)</f>
        <v>16.73</v>
      </c>
    </row>
    <row r="248" spans="3:8" x14ac:dyDescent="0.3">
      <c r="C248" t="s">
        <v>5</v>
      </c>
      <c r="D248" t="s">
        <v>38</v>
      </c>
      <c r="E248" t="s">
        <v>19</v>
      </c>
      <c r="F248" s="4">
        <v>5474</v>
      </c>
      <c r="G248" s="5">
        <v>168</v>
      </c>
      <c r="H248">
        <f>VLOOKUP(data[[#This Row],[Product]],products[],2,FALSE)</f>
        <v>7.64</v>
      </c>
    </row>
    <row r="249" spans="3:8" x14ac:dyDescent="0.3">
      <c r="C249" t="s">
        <v>40</v>
      </c>
      <c r="D249" t="s">
        <v>36</v>
      </c>
      <c r="E249" t="s">
        <v>27</v>
      </c>
      <c r="F249" s="4">
        <v>3164</v>
      </c>
      <c r="G249" s="5">
        <v>306</v>
      </c>
      <c r="H249">
        <f>VLOOKUP(data[[#This Row],[Product]],products[],2,FALSE)</f>
        <v>16.73</v>
      </c>
    </row>
    <row r="250" spans="3:8" x14ac:dyDescent="0.3">
      <c r="C250" t="s">
        <v>6</v>
      </c>
      <c r="D250" t="s">
        <v>35</v>
      </c>
      <c r="E250" t="s">
        <v>4</v>
      </c>
      <c r="F250" s="4">
        <v>1302</v>
      </c>
      <c r="G250" s="5">
        <v>402</v>
      </c>
      <c r="H250">
        <f>VLOOKUP(data[[#This Row],[Product]],products[],2,FALSE)</f>
        <v>11.88</v>
      </c>
    </row>
    <row r="251" spans="3:8" x14ac:dyDescent="0.3">
      <c r="C251" t="s">
        <v>3</v>
      </c>
      <c r="D251" t="s">
        <v>37</v>
      </c>
      <c r="E251" t="s">
        <v>28</v>
      </c>
      <c r="F251" s="4">
        <v>7308</v>
      </c>
      <c r="G251" s="5">
        <v>327</v>
      </c>
      <c r="H251">
        <f>VLOOKUP(data[[#This Row],[Product]],products[],2,FALSE)</f>
        <v>10.38</v>
      </c>
    </row>
    <row r="252" spans="3:8" x14ac:dyDescent="0.3">
      <c r="C252" t="s">
        <v>40</v>
      </c>
      <c r="D252" t="s">
        <v>37</v>
      </c>
      <c r="E252" t="s">
        <v>27</v>
      </c>
      <c r="F252" s="4">
        <v>6132</v>
      </c>
      <c r="G252" s="5">
        <v>93</v>
      </c>
      <c r="H252">
        <f>VLOOKUP(data[[#This Row],[Product]],products[],2,FALSE)</f>
        <v>16.73</v>
      </c>
    </row>
    <row r="253" spans="3:8" x14ac:dyDescent="0.3">
      <c r="C253" t="s">
        <v>10</v>
      </c>
      <c r="D253" t="s">
        <v>35</v>
      </c>
      <c r="E253" t="s">
        <v>14</v>
      </c>
      <c r="F253" s="4">
        <v>3472</v>
      </c>
      <c r="G253" s="5">
        <v>96</v>
      </c>
      <c r="H253">
        <f>VLOOKUP(data[[#This Row],[Product]],products[],2,FALSE)</f>
        <v>11.7</v>
      </c>
    </row>
    <row r="254" spans="3:8" x14ac:dyDescent="0.3">
      <c r="C254" t="s">
        <v>8</v>
      </c>
      <c r="D254" t="s">
        <v>39</v>
      </c>
      <c r="E254" t="s">
        <v>18</v>
      </c>
      <c r="F254" s="4">
        <v>9660</v>
      </c>
      <c r="G254" s="5">
        <v>27</v>
      </c>
      <c r="H254">
        <f>VLOOKUP(data[[#This Row],[Product]],products[],2,FALSE)</f>
        <v>6.47</v>
      </c>
    </row>
    <row r="255" spans="3:8" x14ac:dyDescent="0.3">
      <c r="C255" t="s">
        <v>9</v>
      </c>
      <c r="D255" t="s">
        <v>38</v>
      </c>
      <c r="E255" t="s">
        <v>26</v>
      </c>
      <c r="F255" s="4">
        <v>2436</v>
      </c>
      <c r="G255" s="5">
        <v>99</v>
      </c>
      <c r="H255">
        <f>VLOOKUP(data[[#This Row],[Product]],products[],2,FALSE)</f>
        <v>5.6</v>
      </c>
    </row>
    <row r="256" spans="3:8" x14ac:dyDescent="0.3">
      <c r="C256" t="s">
        <v>9</v>
      </c>
      <c r="D256" t="s">
        <v>38</v>
      </c>
      <c r="E256" t="s">
        <v>33</v>
      </c>
      <c r="F256" s="4">
        <v>9506</v>
      </c>
      <c r="G256" s="5">
        <v>87</v>
      </c>
      <c r="H256">
        <f>VLOOKUP(data[[#This Row],[Product]],products[],2,FALSE)</f>
        <v>12.37</v>
      </c>
    </row>
    <row r="257" spans="3:8" x14ac:dyDescent="0.3">
      <c r="C257" t="s">
        <v>10</v>
      </c>
      <c r="D257" t="s">
        <v>37</v>
      </c>
      <c r="E257" t="s">
        <v>21</v>
      </c>
      <c r="F257" s="4">
        <v>245</v>
      </c>
      <c r="G257" s="5">
        <v>288</v>
      </c>
      <c r="H257">
        <f>VLOOKUP(data[[#This Row],[Product]],products[],2,FALSE)</f>
        <v>9</v>
      </c>
    </row>
    <row r="258" spans="3:8" x14ac:dyDescent="0.3">
      <c r="C258" t="s">
        <v>8</v>
      </c>
      <c r="D258" t="s">
        <v>35</v>
      </c>
      <c r="E258" t="s">
        <v>20</v>
      </c>
      <c r="F258" s="4">
        <v>2702</v>
      </c>
      <c r="G258" s="5">
        <v>363</v>
      </c>
      <c r="H258">
        <f>VLOOKUP(data[[#This Row],[Product]],products[],2,FALSE)</f>
        <v>10.62</v>
      </c>
    </row>
    <row r="259" spans="3:8" x14ac:dyDescent="0.3">
      <c r="C259" t="s">
        <v>10</v>
      </c>
      <c r="D259" t="s">
        <v>34</v>
      </c>
      <c r="E259" t="s">
        <v>17</v>
      </c>
      <c r="F259" s="4">
        <v>700</v>
      </c>
      <c r="G259" s="5">
        <v>87</v>
      </c>
      <c r="H259">
        <f>VLOOKUP(data[[#This Row],[Product]],products[],2,FALSE)</f>
        <v>3.11</v>
      </c>
    </row>
    <row r="260" spans="3:8" x14ac:dyDescent="0.3">
      <c r="C260" t="s">
        <v>6</v>
      </c>
      <c r="D260" t="s">
        <v>34</v>
      </c>
      <c r="E260" t="s">
        <v>17</v>
      </c>
      <c r="F260" s="4">
        <v>3759</v>
      </c>
      <c r="G260" s="5">
        <v>150</v>
      </c>
      <c r="H260">
        <f>VLOOKUP(data[[#This Row],[Product]],products[],2,FALSE)</f>
        <v>3.11</v>
      </c>
    </row>
    <row r="261" spans="3:8" x14ac:dyDescent="0.3">
      <c r="C261" t="s">
        <v>2</v>
      </c>
      <c r="D261" t="s">
        <v>35</v>
      </c>
      <c r="E261" t="s">
        <v>17</v>
      </c>
      <c r="F261" s="4">
        <v>1589</v>
      </c>
      <c r="G261" s="5">
        <v>303</v>
      </c>
      <c r="H261">
        <f>VLOOKUP(data[[#This Row],[Product]],products[],2,FALSE)</f>
        <v>3.11</v>
      </c>
    </row>
    <row r="262" spans="3:8" x14ac:dyDescent="0.3">
      <c r="C262" t="s">
        <v>7</v>
      </c>
      <c r="D262" t="s">
        <v>35</v>
      </c>
      <c r="E262" t="s">
        <v>28</v>
      </c>
      <c r="F262" s="4">
        <v>5194</v>
      </c>
      <c r="G262" s="5">
        <v>288</v>
      </c>
      <c r="H262">
        <f>VLOOKUP(data[[#This Row],[Product]],products[],2,FALSE)</f>
        <v>10.38</v>
      </c>
    </row>
    <row r="263" spans="3:8" x14ac:dyDescent="0.3">
      <c r="C263" t="s">
        <v>10</v>
      </c>
      <c r="D263" t="s">
        <v>36</v>
      </c>
      <c r="E263" t="s">
        <v>13</v>
      </c>
      <c r="F263" s="4">
        <v>945</v>
      </c>
      <c r="G263" s="5">
        <v>75</v>
      </c>
      <c r="H263">
        <f>VLOOKUP(data[[#This Row],[Product]],products[],2,FALSE)</f>
        <v>9.33</v>
      </c>
    </row>
    <row r="264" spans="3:8" x14ac:dyDescent="0.3">
      <c r="C264" t="s">
        <v>40</v>
      </c>
      <c r="D264" t="s">
        <v>38</v>
      </c>
      <c r="E264" t="s">
        <v>31</v>
      </c>
      <c r="F264" s="4">
        <v>1988</v>
      </c>
      <c r="G264" s="5">
        <v>39</v>
      </c>
      <c r="H264">
        <f>VLOOKUP(data[[#This Row],[Product]],products[],2,FALSE)</f>
        <v>5.79</v>
      </c>
    </row>
    <row r="265" spans="3:8" x14ac:dyDescent="0.3">
      <c r="C265" t="s">
        <v>6</v>
      </c>
      <c r="D265" t="s">
        <v>34</v>
      </c>
      <c r="E265" t="s">
        <v>32</v>
      </c>
      <c r="F265" s="4">
        <v>6734</v>
      </c>
      <c r="G265" s="5">
        <v>123</v>
      </c>
      <c r="H265">
        <f>VLOOKUP(data[[#This Row],[Product]],products[],2,FALSE)</f>
        <v>8.65</v>
      </c>
    </row>
    <row r="266" spans="3:8" x14ac:dyDescent="0.3">
      <c r="C266" t="s">
        <v>40</v>
      </c>
      <c r="D266" t="s">
        <v>36</v>
      </c>
      <c r="E266" t="s">
        <v>4</v>
      </c>
      <c r="F266" s="4">
        <v>217</v>
      </c>
      <c r="G266" s="5">
        <v>36</v>
      </c>
      <c r="H266">
        <f>VLOOKUP(data[[#This Row],[Product]],products[],2,FALSE)</f>
        <v>11.88</v>
      </c>
    </row>
    <row r="267" spans="3:8" x14ac:dyDescent="0.3">
      <c r="C267" t="s">
        <v>5</v>
      </c>
      <c r="D267" t="s">
        <v>34</v>
      </c>
      <c r="E267" t="s">
        <v>22</v>
      </c>
      <c r="F267" s="4">
        <v>6279</v>
      </c>
      <c r="G267" s="5">
        <v>237</v>
      </c>
      <c r="H267">
        <f>VLOOKUP(data[[#This Row],[Product]],products[],2,FALSE)</f>
        <v>9.77</v>
      </c>
    </row>
    <row r="268" spans="3:8" x14ac:dyDescent="0.3">
      <c r="C268" t="s">
        <v>40</v>
      </c>
      <c r="D268" t="s">
        <v>36</v>
      </c>
      <c r="E268" t="s">
        <v>13</v>
      </c>
      <c r="F268" s="4">
        <v>4424</v>
      </c>
      <c r="G268" s="5">
        <v>201</v>
      </c>
      <c r="H268">
        <f>VLOOKUP(data[[#This Row],[Product]],products[],2,FALSE)</f>
        <v>9.33</v>
      </c>
    </row>
    <row r="269" spans="3:8" x14ac:dyDescent="0.3">
      <c r="C269" t="s">
        <v>2</v>
      </c>
      <c r="D269" t="s">
        <v>36</v>
      </c>
      <c r="E269" t="s">
        <v>17</v>
      </c>
      <c r="F269" s="4">
        <v>189</v>
      </c>
      <c r="G269" s="5">
        <v>48</v>
      </c>
      <c r="H269">
        <f>VLOOKUP(data[[#This Row],[Product]],products[],2,FALSE)</f>
        <v>3.11</v>
      </c>
    </row>
    <row r="270" spans="3:8" x14ac:dyDescent="0.3">
      <c r="C270" t="s">
        <v>5</v>
      </c>
      <c r="D270" t="s">
        <v>35</v>
      </c>
      <c r="E270" t="s">
        <v>22</v>
      </c>
      <c r="F270" s="4">
        <v>490</v>
      </c>
      <c r="G270" s="5">
        <v>84</v>
      </c>
      <c r="H270">
        <f>VLOOKUP(data[[#This Row],[Product]],products[],2,FALSE)</f>
        <v>9.77</v>
      </c>
    </row>
    <row r="271" spans="3:8" x14ac:dyDescent="0.3">
      <c r="C271" t="s">
        <v>8</v>
      </c>
      <c r="D271" t="s">
        <v>37</v>
      </c>
      <c r="E271" t="s">
        <v>21</v>
      </c>
      <c r="F271" s="4">
        <v>434</v>
      </c>
      <c r="G271" s="5">
        <v>87</v>
      </c>
      <c r="H271">
        <f>VLOOKUP(data[[#This Row],[Product]],products[],2,FALSE)</f>
        <v>9</v>
      </c>
    </row>
    <row r="272" spans="3:8" x14ac:dyDescent="0.3">
      <c r="C272" t="s">
        <v>7</v>
      </c>
      <c r="D272" t="s">
        <v>38</v>
      </c>
      <c r="E272" t="s">
        <v>30</v>
      </c>
      <c r="F272" s="4">
        <v>10129</v>
      </c>
      <c r="G272" s="5">
        <v>312</v>
      </c>
      <c r="H272">
        <f>VLOOKUP(data[[#This Row],[Product]],products[],2,FALSE)</f>
        <v>14.49</v>
      </c>
    </row>
    <row r="273" spans="3:8" x14ac:dyDescent="0.3">
      <c r="C273" t="s">
        <v>3</v>
      </c>
      <c r="D273" t="s">
        <v>39</v>
      </c>
      <c r="E273" t="s">
        <v>28</v>
      </c>
      <c r="F273" s="4">
        <v>1652</v>
      </c>
      <c r="G273" s="5">
        <v>102</v>
      </c>
      <c r="H273">
        <f>VLOOKUP(data[[#This Row],[Product]],products[],2,FALSE)</f>
        <v>10.38</v>
      </c>
    </row>
    <row r="274" spans="3:8" x14ac:dyDescent="0.3">
      <c r="C274" t="s">
        <v>8</v>
      </c>
      <c r="D274" t="s">
        <v>38</v>
      </c>
      <c r="E274" t="s">
        <v>21</v>
      </c>
      <c r="F274" s="4">
        <v>6433</v>
      </c>
      <c r="G274" s="5">
        <v>78</v>
      </c>
      <c r="H274">
        <f>VLOOKUP(data[[#This Row],[Product]],products[],2,FALSE)</f>
        <v>9</v>
      </c>
    </row>
    <row r="275" spans="3:8" x14ac:dyDescent="0.3">
      <c r="C275" t="s">
        <v>3</v>
      </c>
      <c r="D275" t="s">
        <v>34</v>
      </c>
      <c r="E275" t="s">
        <v>23</v>
      </c>
      <c r="F275" s="4">
        <v>2212</v>
      </c>
      <c r="G275" s="5">
        <v>117</v>
      </c>
      <c r="H275">
        <f>VLOOKUP(data[[#This Row],[Product]],products[],2,FALSE)</f>
        <v>6.49</v>
      </c>
    </row>
    <row r="276" spans="3:8" x14ac:dyDescent="0.3">
      <c r="C276" t="s">
        <v>41</v>
      </c>
      <c r="D276" t="s">
        <v>35</v>
      </c>
      <c r="E276" t="s">
        <v>19</v>
      </c>
      <c r="F276" s="4">
        <v>609</v>
      </c>
      <c r="G276" s="5">
        <v>99</v>
      </c>
      <c r="H276">
        <f>VLOOKUP(data[[#This Row],[Product]],products[],2,FALSE)</f>
        <v>7.64</v>
      </c>
    </row>
    <row r="277" spans="3:8" x14ac:dyDescent="0.3">
      <c r="C277" t="s">
        <v>40</v>
      </c>
      <c r="D277" t="s">
        <v>35</v>
      </c>
      <c r="E277" t="s">
        <v>24</v>
      </c>
      <c r="F277" s="4">
        <v>1638</v>
      </c>
      <c r="G277" s="5">
        <v>48</v>
      </c>
      <c r="H277">
        <f>VLOOKUP(data[[#This Row],[Product]],products[],2,FALSE)</f>
        <v>4.97</v>
      </c>
    </row>
    <row r="278" spans="3:8" x14ac:dyDescent="0.3">
      <c r="C278" t="s">
        <v>7</v>
      </c>
      <c r="D278" t="s">
        <v>34</v>
      </c>
      <c r="E278" t="s">
        <v>15</v>
      </c>
      <c r="F278" s="4">
        <v>3829</v>
      </c>
      <c r="G278" s="5">
        <v>24</v>
      </c>
      <c r="H278">
        <f>VLOOKUP(data[[#This Row],[Product]],products[],2,FALSE)</f>
        <v>11.73</v>
      </c>
    </row>
    <row r="279" spans="3:8" x14ac:dyDescent="0.3">
      <c r="C279" t="s">
        <v>40</v>
      </c>
      <c r="D279" t="s">
        <v>39</v>
      </c>
      <c r="E279" t="s">
        <v>15</v>
      </c>
      <c r="F279" s="4">
        <v>5775</v>
      </c>
      <c r="G279" s="5">
        <v>42</v>
      </c>
      <c r="H279">
        <f>VLOOKUP(data[[#This Row],[Product]],products[],2,FALSE)</f>
        <v>11.73</v>
      </c>
    </row>
    <row r="280" spans="3:8" x14ac:dyDescent="0.3">
      <c r="C280" t="s">
        <v>6</v>
      </c>
      <c r="D280" t="s">
        <v>35</v>
      </c>
      <c r="E280" t="s">
        <v>20</v>
      </c>
      <c r="F280" s="4">
        <v>1071</v>
      </c>
      <c r="G280" s="5">
        <v>270</v>
      </c>
      <c r="H280">
        <f>VLOOKUP(data[[#This Row],[Product]],products[],2,FALSE)</f>
        <v>10.62</v>
      </c>
    </row>
    <row r="281" spans="3:8" x14ac:dyDescent="0.3">
      <c r="C281" t="s">
        <v>8</v>
      </c>
      <c r="D281" t="s">
        <v>36</v>
      </c>
      <c r="E281" t="s">
        <v>23</v>
      </c>
      <c r="F281" s="4">
        <v>5019</v>
      </c>
      <c r="G281" s="5">
        <v>150</v>
      </c>
      <c r="H281">
        <f>VLOOKUP(data[[#This Row],[Product]],products[],2,FALSE)</f>
        <v>6.49</v>
      </c>
    </row>
    <row r="282" spans="3:8" x14ac:dyDescent="0.3">
      <c r="C282" t="s">
        <v>2</v>
      </c>
      <c r="D282" t="s">
        <v>37</v>
      </c>
      <c r="E282" t="s">
        <v>15</v>
      </c>
      <c r="F282" s="4">
        <v>2863</v>
      </c>
      <c r="G282" s="5">
        <v>42</v>
      </c>
      <c r="H282">
        <f>VLOOKUP(data[[#This Row],[Product]],products[],2,FALSE)</f>
        <v>11.73</v>
      </c>
    </row>
    <row r="283" spans="3:8" x14ac:dyDescent="0.3">
      <c r="C283" t="s">
        <v>40</v>
      </c>
      <c r="D283" t="s">
        <v>35</v>
      </c>
      <c r="E283" t="s">
        <v>29</v>
      </c>
      <c r="F283" s="4">
        <v>1617</v>
      </c>
      <c r="G283" s="5">
        <v>126</v>
      </c>
      <c r="H283">
        <f>VLOOKUP(data[[#This Row],[Product]],products[],2,FALSE)</f>
        <v>7.16</v>
      </c>
    </row>
    <row r="284" spans="3:8" x14ac:dyDescent="0.3">
      <c r="C284" t="s">
        <v>6</v>
      </c>
      <c r="D284" t="s">
        <v>37</v>
      </c>
      <c r="E284" t="s">
        <v>26</v>
      </c>
      <c r="F284" s="4">
        <v>6818</v>
      </c>
      <c r="G284" s="5">
        <v>6</v>
      </c>
      <c r="H284">
        <f>VLOOKUP(data[[#This Row],[Product]],products[],2,FALSE)</f>
        <v>5.6</v>
      </c>
    </row>
    <row r="285" spans="3:8" x14ac:dyDescent="0.3">
      <c r="C285" t="s">
        <v>3</v>
      </c>
      <c r="D285" t="s">
        <v>35</v>
      </c>
      <c r="E285" t="s">
        <v>15</v>
      </c>
      <c r="F285" s="4">
        <v>6657</v>
      </c>
      <c r="G285" s="5">
        <v>276</v>
      </c>
      <c r="H285">
        <f>VLOOKUP(data[[#This Row],[Product]],products[],2,FALSE)</f>
        <v>11.73</v>
      </c>
    </row>
    <row r="286" spans="3:8" x14ac:dyDescent="0.3">
      <c r="C286" t="s">
        <v>3</v>
      </c>
      <c r="D286" t="s">
        <v>34</v>
      </c>
      <c r="E286" t="s">
        <v>17</v>
      </c>
      <c r="F286" s="4">
        <v>2919</v>
      </c>
      <c r="G286" s="5">
        <v>93</v>
      </c>
      <c r="H286">
        <f>VLOOKUP(data[[#This Row],[Product]],products[],2,FALSE)</f>
        <v>3.11</v>
      </c>
    </row>
    <row r="287" spans="3:8" x14ac:dyDescent="0.3">
      <c r="C287" t="s">
        <v>2</v>
      </c>
      <c r="D287" t="s">
        <v>36</v>
      </c>
      <c r="E287" t="s">
        <v>31</v>
      </c>
      <c r="F287" s="4">
        <v>3094</v>
      </c>
      <c r="G287" s="5">
        <v>246</v>
      </c>
      <c r="H287">
        <f>VLOOKUP(data[[#This Row],[Product]],products[],2,FALSE)</f>
        <v>5.79</v>
      </c>
    </row>
    <row r="288" spans="3:8" x14ac:dyDescent="0.3">
      <c r="C288" t="s">
        <v>6</v>
      </c>
      <c r="D288" t="s">
        <v>39</v>
      </c>
      <c r="E288" t="s">
        <v>24</v>
      </c>
      <c r="F288" s="4">
        <v>2989</v>
      </c>
      <c r="G288" s="5">
        <v>3</v>
      </c>
      <c r="H288">
        <f>VLOOKUP(data[[#This Row],[Product]],products[],2,FALSE)</f>
        <v>4.97</v>
      </c>
    </row>
    <row r="289" spans="3:8" x14ac:dyDescent="0.3">
      <c r="C289" t="s">
        <v>8</v>
      </c>
      <c r="D289" t="s">
        <v>38</v>
      </c>
      <c r="E289" t="s">
        <v>27</v>
      </c>
      <c r="F289" s="4">
        <v>2268</v>
      </c>
      <c r="G289" s="5">
        <v>63</v>
      </c>
      <c r="H289">
        <f>VLOOKUP(data[[#This Row],[Product]],products[],2,FALSE)</f>
        <v>16.73</v>
      </c>
    </row>
    <row r="290" spans="3:8" x14ac:dyDescent="0.3">
      <c r="C290" t="s">
        <v>5</v>
      </c>
      <c r="D290" t="s">
        <v>35</v>
      </c>
      <c r="E290" t="s">
        <v>31</v>
      </c>
      <c r="F290" s="4">
        <v>4753</v>
      </c>
      <c r="G290" s="5">
        <v>246</v>
      </c>
      <c r="H290">
        <f>VLOOKUP(data[[#This Row],[Product]],products[],2,FALSE)</f>
        <v>5.79</v>
      </c>
    </row>
    <row r="291" spans="3:8" x14ac:dyDescent="0.3">
      <c r="C291" t="s">
        <v>2</v>
      </c>
      <c r="D291" t="s">
        <v>34</v>
      </c>
      <c r="E291" t="s">
        <v>19</v>
      </c>
      <c r="F291" s="4">
        <v>7511</v>
      </c>
      <c r="G291" s="5">
        <v>120</v>
      </c>
      <c r="H291">
        <f>VLOOKUP(data[[#This Row],[Product]],products[],2,FALSE)</f>
        <v>7.64</v>
      </c>
    </row>
    <row r="292" spans="3:8" x14ac:dyDescent="0.3">
      <c r="C292" t="s">
        <v>2</v>
      </c>
      <c r="D292" t="s">
        <v>38</v>
      </c>
      <c r="E292" t="s">
        <v>31</v>
      </c>
      <c r="F292" s="4">
        <v>4326</v>
      </c>
      <c r="G292" s="5">
        <v>348</v>
      </c>
      <c r="H292">
        <f>VLOOKUP(data[[#This Row],[Product]],products[],2,FALSE)</f>
        <v>5.79</v>
      </c>
    </row>
    <row r="293" spans="3:8" x14ac:dyDescent="0.3">
      <c r="C293" t="s">
        <v>41</v>
      </c>
      <c r="D293" t="s">
        <v>34</v>
      </c>
      <c r="E293" t="s">
        <v>23</v>
      </c>
      <c r="F293" s="4">
        <v>4935</v>
      </c>
      <c r="G293" s="5">
        <v>126</v>
      </c>
      <c r="H293">
        <f>VLOOKUP(data[[#This Row],[Product]],products[],2,FALSE)</f>
        <v>6.49</v>
      </c>
    </row>
    <row r="294" spans="3:8" x14ac:dyDescent="0.3">
      <c r="C294" t="s">
        <v>6</v>
      </c>
      <c r="D294" t="s">
        <v>35</v>
      </c>
      <c r="E294" t="s">
        <v>30</v>
      </c>
      <c r="F294" s="4">
        <v>4781</v>
      </c>
      <c r="G294" s="5">
        <v>123</v>
      </c>
      <c r="H294">
        <f>VLOOKUP(data[[#This Row],[Product]],products[],2,FALSE)</f>
        <v>14.49</v>
      </c>
    </row>
    <row r="295" spans="3:8" x14ac:dyDescent="0.3">
      <c r="C295" t="s">
        <v>5</v>
      </c>
      <c r="D295" t="s">
        <v>38</v>
      </c>
      <c r="E295" t="s">
        <v>25</v>
      </c>
      <c r="F295" s="4">
        <v>7483</v>
      </c>
      <c r="G295" s="5">
        <v>45</v>
      </c>
      <c r="H295">
        <f>VLOOKUP(data[[#This Row],[Product]],products[],2,FALSE)</f>
        <v>13.15</v>
      </c>
    </row>
    <row r="296" spans="3:8" x14ac:dyDescent="0.3">
      <c r="C296" t="s">
        <v>10</v>
      </c>
      <c r="D296" t="s">
        <v>38</v>
      </c>
      <c r="E296" t="s">
        <v>4</v>
      </c>
      <c r="F296" s="4">
        <v>6860</v>
      </c>
      <c r="G296" s="5">
        <v>126</v>
      </c>
      <c r="H296">
        <f>VLOOKUP(data[[#This Row],[Product]],products[],2,FALSE)</f>
        <v>11.88</v>
      </c>
    </row>
    <row r="297" spans="3:8" x14ac:dyDescent="0.3">
      <c r="C297" t="s">
        <v>40</v>
      </c>
      <c r="D297" t="s">
        <v>37</v>
      </c>
      <c r="E297" t="s">
        <v>29</v>
      </c>
      <c r="F297" s="4">
        <v>9002</v>
      </c>
      <c r="G297" s="5">
        <v>72</v>
      </c>
      <c r="H297">
        <f>VLOOKUP(data[[#This Row],[Product]],products[],2,FALSE)</f>
        <v>7.16</v>
      </c>
    </row>
    <row r="298" spans="3:8" x14ac:dyDescent="0.3">
      <c r="C298" t="s">
        <v>6</v>
      </c>
      <c r="D298" t="s">
        <v>36</v>
      </c>
      <c r="E298" t="s">
        <v>29</v>
      </c>
      <c r="F298" s="4">
        <v>1400</v>
      </c>
      <c r="G298" s="5">
        <v>135</v>
      </c>
      <c r="H298">
        <f>VLOOKUP(data[[#This Row],[Product]],products[],2,FALSE)</f>
        <v>7.16</v>
      </c>
    </row>
    <row r="299" spans="3:8" x14ac:dyDescent="0.3">
      <c r="C299" t="s">
        <v>10</v>
      </c>
      <c r="D299" t="s">
        <v>34</v>
      </c>
      <c r="E299" t="s">
        <v>22</v>
      </c>
      <c r="F299" s="4">
        <v>4053</v>
      </c>
      <c r="G299" s="5">
        <v>24</v>
      </c>
      <c r="H299">
        <f>VLOOKUP(data[[#This Row],[Product]],products[],2,FALSE)</f>
        <v>9.77</v>
      </c>
    </row>
    <row r="300" spans="3:8" x14ac:dyDescent="0.3">
      <c r="C300" t="s">
        <v>7</v>
      </c>
      <c r="D300" t="s">
        <v>36</v>
      </c>
      <c r="E300" t="s">
        <v>31</v>
      </c>
      <c r="F300" s="4">
        <v>2149</v>
      </c>
      <c r="G300" s="5">
        <v>117</v>
      </c>
      <c r="H300">
        <f>VLOOKUP(data[[#This Row],[Product]],products[],2,FALSE)</f>
        <v>5.79</v>
      </c>
    </row>
    <row r="301" spans="3:8" x14ac:dyDescent="0.3">
      <c r="C301" t="s">
        <v>3</v>
      </c>
      <c r="D301" t="s">
        <v>39</v>
      </c>
      <c r="E301" t="s">
        <v>29</v>
      </c>
      <c r="F301" s="4">
        <v>3640</v>
      </c>
      <c r="G301" s="5">
        <v>51</v>
      </c>
      <c r="H301">
        <f>VLOOKUP(data[[#This Row],[Product]],products[],2,FALSE)</f>
        <v>7.16</v>
      </c>
    </row>
    <row r="302" spans="3:8" x14ac:dyDescent="0.3">
      <c r="C302" t="s">
        <v>2</v>
      </c>
      <c r="D302" t="s">
        <v>39</v>
      </c>
      <c r="E302" t="s">
        <v>23</v>
      </c>
      <c r="F302" s="4">
        <v>630</v>
      </c>
      <c r="G302" s="5">
        <v>36</v>
      </c>
      <c r="H302">
        <f>VLOOKUP(data[[#This Row],[Product]],products[],2,FALSE)</f>
        <v>6.49</v>
      </c>
    </row>
    <row r="303" spans="3:8" x14ac:dyDescent="0.3">
      <c r="C303" t="s">
        <v>9</v>
      </c>
      <c r="D303" t="s">
        <v>35</v>
      </c>
      <c r="E303" t="s">
        <v>27</v>
      </c>
      <c r="F303" s="4">
        <v>2429</v>
      </c>
      <c r="G303" s="5">
        <v>144</v>
      </c>
      <c r="H303">
        <f>VLOOKUP(data[[#This Row],[Product]],products[],2,FALSE)</f>
        <v>16.73</v>
      </c>
    </row>
    <row r="304" spans="3:8" x14ac:dyDescent="0.3">
      <c r="C304" t="s">
        <v>9</v>
      </c>
      <c r="D304" t="s">
        <v>36</v>
      </c>
      <c r="E304" t="s">
        <v>25</v>
      </c>
      <c r="F304" s="4">
        <v>2142</v>
      </c>
      <c r="G304" s="5">
        <v>114</v>
      </c>
      <c r="H304">
        <f>VLOOKUP(data[[#This Row],[Product]],products[],2,FALSE)</f>
        <v>13.15</v>
      </c>
    </row>
    <row r="305" spans="3:8" x14ac:dyDescent="0.3">
      <c r="C305" t="s">
        <v>7</v>
      </c>
      <c r="D305" t="s">
        <v>37</v>
      </c>
      <c r="E305" t="s">
        <v>30</v>
      </c>
      <c r="F305" s="4">
        <v>6454</v>
      </c>
      <c r="G305" s="5">
        <v>54</v>
      </c>
      <c r="H305">
        <f>VLOOKUP(data[[#This Row],[Product]],products[],2,FALSE)</f>
        <v>14.49</v>
      </c>
    </row>
    <row r="306" spans="3:8" x14ac:dyDescent="0.3">
      <c r="C306" t="s">
        <v>7</v>
      </c>
      <c r="D306" t="s">
        <v>37</v>
      </c>
      <c r="E306" t="s">
        <v>16</v>
      </c>
      <c r="F306" s="4">
        <v>4487</v>
      </c>
      <c r="G306" s="5">
        <v>333</v>
      </c>
      <c r="H306">
        <f>VLOOKUP(data[[#This Row],[Product]],products[],2,FALSE)</f>
        <v>8.7899999999999991</v>
      </c>
    </row>
    <row r="307" spans="3:8" x14ac:dyDescent="0.3">
      <c r="C307" t="s">
        <v>3</v>
      </c>
      <c r="D307" t="s">
        <v>37</v>
      </c>
      <c r="E307" t="s">
        <v>4</v>
      </c>
      <c r="F307" s="4">
        <v>938</v>
      </c>
      <c r="G307" s="5">
        <v>366</v>
      </c>
      <c r="H307">
        <f>VLOOKUP(data[[#This Row],[Product]],products[],2,FALSE)</f>
        <v>11.88</v>
      </c>
    </row>
    <row r="308" spans="3:8" x14ac:dyDescent="0.3">
      <c r="C308" t="s">
        <v>3</v>
      </c>
      <c r="D308" t="s">
        <v>38</v>
      </c>
      <c r="E308" t="s">
        <v>26</v>
      </c>
      <c r="F308" s="4">
        <v>8841</v>
      </c>
      <c r="G308" s="5">
        <v>303</v>
      </c>
      <c r="H308">
        <f>VLOOKUP(data[[#This Row],[Product]],products[],2,FALSE)</f>
        <v>5.6</v>
      </c>
    </row>
    <row r="309" spans="3:8" x14ac:dyDescent="0.3">
      <c r="C309" t="s">
        <v>2</v>
      </c>
      <c r="D309" t="s">
        <v>39</v>
      </c>
      <c r="E309" t="s">
        <v>33</v>
      </c>
      <c r="F309" s="4">
        <v>4018</v>
      </c>
      <c r="G309" s="5">
        <v>126</v>
      </c>
      <c r="H309">
        <f>VLOOKUP(data[[#This Row],[Product]],products[],2,FALSE)</f>
        <v>12.37</v>
      </c>
    </row>
    <row r="310" spans="3:8" x14ac:dyDescent="0.3">
      <c r="C310" t="s">
        <v>41</v>
      </c>
      <c r="D310" t="s">
        <v>37</v>
      </c>
      <c r="E310" t="s">
        <v>15</v>
      </c>
      <c r="F310" s="4">
        <v>714</v>
      </c>
      <c r="G310" s="5">
        <v>231</v>
      </c>
      <c r="H310">
        <f>VLOOKUP(data[[#This Row],[Product]],products[],2,FALSE)</f>
        <v>11.73</v>
      </c>
    </row>
    <row r="311" spans="3:8" x14ac:dyDescent="0.3">
      <c r="C311" t="s">
        <v>9</v>
      </c>
      <c r="D311" t="s">
        <v>38</v>
      </c>
      <c r="E311" t="s">
        <v>25</v>
      </c>
      <c r="F311" s="4">
        <v>3850</v>
      </c>
      <c r="G311" s="5">
        <v>102</v>
      </c>
      <c r="H311">
        <f>VLOOKUP(data[[#This Row],[Product]],products[],2,FALSE)</f>
        <v>13.15</v>
      </c>
    </row>
    <row r="312" spans="3:8" x14ac:dyDescent="0.3">
      <c r="F312" s="4"/>
      <c r="G312" s="5"/>
    </row>
    <row r="313" spans="3:8" x14ac:dyDescent="0.3">
      <c r="F313" s="4"/>
      <c r="G313" s="5"/>
    </row>
    <row r="314" spans="3:8" x14ac:dyDescent="0.3">
      <c r="F314" s="4"/>
      <c r="G314" s="5"/>
    </row>
    <row r="315" spans="3:8" x14ac:dyDescent="0.3">
      <c r="F315" s="4"/>
      <c r="G315" s="5"/>
    </row>
    <row r="316" spans="3:8" x14ac:dyDescent="0.3">
      <c r="F316" s="4"/>
      <c r="G316" s="5"/>
    </row>
    <row r="317" spans="3:8" x14ac:dyDescent="0.3">
      <c r="F317" s="4"/>
      <c r="G317" s="5"/>
    </row>
    <row r="318" spans="3:8" x14ac:dyDescent="0.3">
      <c r="F318" s="4"/>
      <c r="G318" s="5"/>
    </row>
    <row r="319" spans="3:8" x14ac:dyDescent="0.3">
      <c r="F319" s="4"/>
      <c r="G319" s="5"/>
    </row>
    <row r="320" spans="3:8"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33A7E-5C3F-4557-9FB2-BF3FD1EA2B6B}">
  <dimension ref="B2:M10"/>
  <sheetViews>
    <sheetView workbookViewId="0">
      <selection activeCell="G12" sqref="G12"/>
    </sheetView>
  </sheetViews>
  <sheetFormatPr defaultRowHeight="14.4" x14ac:dyDescent="0.3"/>
  <cols>
    <col min="2" max="2" width="15.5546875" customWidth="1"/>
    <col min="3" max="3" width="12.5546875" bestFit="1" customWidth="1"/>
    <col min="10" max="10" width="32" customWidth="1"/>
    <col min="13" max="13" width="13.5546875" customWidth="1"/>
  </cols>
  <sheetData>
    <row r="2" spans="2:13" x14ac:dyDescent="0.3">
      <c r="B2" s="30" t="s">
        <v>82</v>
      </c>
      <c r="C2" s="30" t="s">
        <v>36</v>
      </c>
      <c r="E2" s="42" t="s">
        <v>85</v>
      </c>
      <c r="F2" s="42"/>
      <c r="G2" s="42"/>
    </row>
    <row r="4" spans="2:13" x14ac:dyDescent="0.3">
      <c r="B4" s="41" t="s">
        <v>83</v>
      </c>
      <c r="C4" s="41"/>
      <c r="D4" s="41"/>
      <c r="E4" s="41"/>
      <c r="F4" s="41"/>
      <c r="G4" s="41"/>
      <c r="H4" s="41"/>
      <c r="I4" s="41"/>
      <c r="J4" s="41"/>
      <c r="M4" s="34" t="s">
        <v>66</v>
      </c>
    </row>
    <row r="5" spans="2:13" x14ac:dyDescent="0.3">
      <c r="B5" s="31">
        <f>COUNTIFS(data[Geography],C2)</f>
        <v>50</v>
      </c>
      <c r="M5" s="35" t="s">
        <v>37</v>
      </c>
    </row>
    <row r="6" spans="2:13" x14ac:dyDescent="0.3">
      <c r="B6" s="32"/>
      <c r="C6" s="32" t="s">
        <v>84</v>
      </c>
      <c r="D6" s="32" t="s">
        <v>58</v>
      </c>
      <c r="M6" s="35" t="s">
        <v>35</v>
      </c>
    </row>
    <row r="7" spans="2:13" x14ac:dyDescent="0.3">
      <c r="B7" s="32" t="s">
        <v>86</v>
      </c>
      <c r="C7" s="33">
        <f>SUMIFS(data[Amount],data[Geography],C2)</f>
        <v>237944</v>
      </c>
      <c r="D7" s="33">
        <f>SUMIFS(data[COST_PER_UNIT],data[Geography],C2)</f>
        <v>465.21</v>
      </c>
      <c r="M7" s="35" t="s">
        <v>36</v>
      </c>
    </row>
    <row r="8" spans="2:13" x14ac:dyDescent="0.3">
      <c r="C8" s="36">
        <f>IF(C7&gt;200000,1,-1)</f>
        <v>1</v>
      </c>
      <c r="E8" s="37" t="s">
        <v>87</v>
      </c>
      <c r="F8" s="37"/>
      <c r="G8" s="37"/>
      <c r="H8" s="37"/>
      <c r="I8" s="37"/>
      <c r="J8" s="37"/>
      <c r="K8" s="37"/>
      <c r="M8" s="35" t="s">
        <v>39</v>
      </c>
    </row>
    <row r="9" spans="2:13" x14ac:dyDescent="0.3">
      <c r="E9" s="37"/>
      <c r="F9" s="37" t="s">
        <v>88</v>
      </c>
      <c r="G9" s="37"/>
      <c r="H9" s="37"/>
      <c r="I9" s="37"/>
      <c r="J9" s="37"/>
      <c r="K9" s="37"/>
      <c r="M9" s="35" t="s">
        <v>38</v>
      </c>
    </row>
    <row r="10" spans="2:13" x14ac:dyDescent="0.3">
      <c r="M10" s="35" t="s">
        <v>34</v>
      </c>
    </row>
  </sheetData>
  <mergeCells count="2">
    <mergeCell ref="B4:J4"/>
    <mergeCell ref="E2:G2"/>
  </mergeCells>
  <dataValidations count="1">
    <dataValidation type="list" allowBlank="1" showInputMessage="1" showErrorMessage="1" sqref="C2" xr:uid="{D5673C9D-6950-4EAA-983A-EB63E5C41A8C}">
      <formula1>$M$5:$M$10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6827D582-9A75-4513-AC63-743F0BC660A8}">
            <x14:iconSet iconSet="3Symbols2" custom="1">
              <x14:cfvo type="percent">
                <xm:f>0</xm:f>
              </x14:cfvo>
              <x14:cfvo type="num">
                <xm:f>0</xm:f>
              </x14:cfvo>
              <x14:cfvo type="num">
                <xm:f>0</xm:f>
              </x14:cfvo>
              <x14:cfIcon iconSet="3Symbols2" iconId="0"/>
              <x14:cfIcon iconSet="NoIcons" iconId="0"/>
              <x14:cfIcon iconSet="3Symbols2" iconId="2"/>
            </x14:iconSet>
          </x14:cfRule>
          <xm:sqref>C8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C4D15-58F7-4488-AA00-2C33B61912CB}">
  <dimension ref="A1:E24"/>
  <sheetViews>
    <sheetView tabSelected="1" workbookViewId="0">
      <selection activeCell="L11" sqref="L11"/>
    </sheetView>
  </sheetViews>
  <sheetFormatPr defaultRowHeight="14.4" x14ac:dyDescent="0.3"/>
  <cols>
    <col min="1" max="1" width="20.21875" bestFit="1" customWidth="1"/>
    <col min="2" max="2" width="14.44140625" bestFit="1" customWidth="1"/>
    <col min="3" max="3" width="11.77734375" bestFit="1" customWidth="1"/>
    <col min="4" max="4" width="12.88671875" bestFit="1" customWidth="1"/>
  </cols>
  <sheetData>
    <row r="1" spans="1:5" x14ac:dyDescent="0.3">
      <c r="A1" s="19" t="s">
        <v>67</v>
      </c>
      <c r="B1" t="s">
        <v>69</v>
      </c>
      <c r="C1" t="s">
        <v>70</v>
      </c>
      <c r="D1" t="s">
        <v>81</v>
      </c>
      <c r="E1" t="s">
        <v>89</v>
      </c>
    </row>
    <row r="2" spans="1:5" x14ac:dyDescent="0.3">
      <c r="A2" s="20" t="s">
        <v>4</v>
      </c>
      <c r="B2" s="21">
        <v>33551</v>
      </c>
      <c r="C2" s="21">
        <v>1566</v>
      </c>
      <c r="D2" s="29">
        <v>14946.919999999998</v>
      </c>
      <c r="E2" s="38">
        <v>0.44549849482876808</v>
      </c>
    </row>
    <row r="3" spans="1:5" x14ac:dyDescent="0.3">
      <c r="A3" s="20" t="s">
        <v>24</v>
      </c>
      <c r="B3" s="21">
        <v>35378</v>
      </c>
      <c r="C3" s="21">
        <v>1044</v>
      </c>
      <c r="D3" s="29">
        <v>30189.32</v>
      </c>
      <c r="E3" s="38">
        <v>0.85333597150771667</v>
      </c>
    </row>
    <row r="4" spans="1:5" x14ac:dyDescent="0.3">
      <c r="A4" s="20" t="s">
        <v>21</v>
      </c>
      <c r="B4" s="21">
        <v>37772</v>
      </c>
      <c r="C4" s="21">
        <v>1308</v>
      </c>
      <c r="D4" s="29">
        <v>26000</v>
      </c>
      <c r="E4" s="38">
        <v>0.68834056973419466</v>
      </c>
    </row>
    <row r="5" spans="1:5" x14ac:dyDescent="0.3">
      <c r="A5" s="20" t="s">
        <v>31</v>
      </c>
      <c r="B5" s="21">
        <v>39263</v>
      </c>
      <c r="C5" s="21">
        <v>1683</v>
      </c>
      <c r="D5" s="29">
        <v>29518.43</v>
      </c>
      <c r="E5" s="38">
        <v>0.75181290273285284</v>
      </c>
    </row>
    <row r="6" spans="1:5" x14ac:dyDescent="0.3">
      <c r="A6" s="20" t="s">
        <v>14</v>
      </c>
      <c r="B6" s="21">
        <v>43183</v>
      </c>
      <c r="C6" s="21">
        <v>2022</v>
      </c>
      <c r="D6" s="29">
        <v>19525.600000000002</v>
      </c>
      <c r="E6" s="38">
        <v>0.45215941458444298</v>
      </c>
    </row>
    <row r="7" spans="1:5" x14ac:dyDescent="0.3">
      <c r="A7" s="20" t="s">
        <v>19</v>
      </c>
      <c r="B7" s="21">
        <v>44744</v>
      </c>
      <c r="C7" s="21">
        <v>1956</v>
      </c>
      <c r="D7" s="29">
        <v>29800.160000000003</v>
      </c>
      <c r="E7" s="38">
        <v>0.66601466118362251</v>
      </c>
    </row>
    <row r="8" spans="1:5" x14ac:dyDescent="0.3">
      <c r="A8" s="20" t="s">
        <v>13</v>
      </c>
      <c r="B8" s="21">
        <v>47271</v>
      </c>
      <c r="C8" s="21">
        <v>1881</v>
      </c>
      <c r="D8" s="29">
        <v>29721.27</v>
      </c>
      <c r="E8" s="38">
        <v>0.62874214634765502</v>
      </c>
    </row>
    <row r="9" spans="1:5" x14ac:dyDescent="0.3">
      <c r="A9" s="20" t="s">
        <v>18</v>
      </c>
      <c r="B9" s="21">
        <v>52150</v>
      </c>
      <c r="C9" s="21">
        <v>1752</v>
      </c>
      <c r="D9" s="29">
        <v>40814.559999999998</v>
      </c>
      <c r="E9" s="38">
        <v>0.78263777564717163</v>
      </c>
    </row>
    <row r="10" spans="1:5" x14ac:dyDescent="0.3">
      <c r="A10" s="20" t="s">
        <v>20</v>
      </c>
      <c r="B10" s="21">
        <v>54712</v>
      </c>
      <c r="C10" s="21">
        <v>2196</v>
      </c>
      <c r="D10" s="29">
        <v>31390.480000000003</v>
      </c>
      <c r="E10" s="38">
        <v>0.57374031291124439</v>
      </c>
    </row>
    <row r="11" spans="1:5" x14ac:dyDescent="0.3">
      <c r="A11" s="20" t="s">
        <v>23</v>
      </c>
      <c r="B11" s="21">
        <v>56644</v>
      </c>
      <c r="C11" s="21">
        <v>1812</v>
      </c>
      <c r="D11" s="29">
        <v>44884.12</v>
      </c>
      <c r="E11" s="38">
        <v>0.79238966174705183</v>
      </c>
    </row>
    <row r="12" spans="1:5" x14ac:dyDescent="0.3">
      <c r="A12" s="20" t="s">
        <v>25</v>
      </c>
      <c r="B12" s="21">
        <v>57372</v>
      </c>
      <c r="C12" s="21">
        <v>2106</v>
      </c>
      <c r="D12" s="29">
        <v>29678.099999999995</v>
      </c>
      <c r="E12" s="38">
        <v>0.51729240744614091</v>
      </c>
    </row>
    <row r="13" spans="1:5" x14ac:dyDescent="0.3">
      <c r="A13" s="20" t="s">
        <v>29</v>
      </c>
      <c r="B13" s="21">
        <v>58009</v>
      </c>
      <c r="C13" s="21">
        <v>2976</v>
      </c>
      <c r="D13" s="29">
        <v>36700.840000000004</v>
      </c>
      <c r="E13" s="38">
        <v>0.6326749297522799</v>
      </c>
    </row>
    <row r="14" spans="1:5" x14ac:dyDescent="0.3">
      <c r="A14" s="20" t="s">
        <v>16</v>
      </c>
      <c r="B14" s="21">
        <v>62111</v>
      </c>
      <c r="C14" s="21">
        <v>2154</v>
      </c>
      <c r="D14" s="29">
        <v>43177.340000000004</v>
      </c>
      <c r="E14" s="38">
        <v>0.6951641416174269</v>
      </c>
    </row>
    <row r="15" spans="1:5" x14ac:dyDescent="0.3">
      <c r="A15" s="20" t="s">
        <v>17</v>
      </c>
      <c r="B15" s="21">
        <v>63721</v>
      </c>
      <c r="C15" s="21">
        <v>2331</v>
      </c>
      <c r="D15" s="29">
        <v>56471.590000000004</v>
      </c>
      <c r="E15" s="38">
        <v>0.88623201142480512</v>
      </c>
    </row>
    <row r="16" spans="1:5" x14ac:dyDescent="0.3">
      <c r="A16" s="20" t="s">
        <v>22</v>
      </c>
      <c r="B16" s="21">
        <v>66283</v>
      </c>
      <c r="C16" s="21">
        <v>2052</v>
      </c>
      <c r="D16" s="29">
        <v>46234.960000000006</v>
      </c>
      <c r="E16" s="38">
        <v>0.69753873542235578</v>
      </c>
    </row>
    <row r="17" spans="1:5" x14ac:dyDescent="0.3">
      <c r="A17" s="20" t="s">
        <v>30</v>
      </c>
      <c r="B17" s="21">
        <v>66500</v>
      </c>
      <c r="C17" s="21">
        <v>2802</v>
      </c>
      <c r="D17" s="29">
        <v>25899.020000000011</v>
      </c>
      <c r="E17" s="38">
        <v>0.38945894736842124</v>
      </c>
    </row>
    <row r="18" spans="1:5" x14ac:dyDescent="0.3">
      <c r="A18" s="20" t="s">
        <v>15</v>
      </c>
      <c r="B18" s="21">
        <v>68971</v>
      </c>
      <c r="C18" s="21">
        <v>1533</v>
      </c>
      <c r="D18" s="29">
        <v>50988.91</v>
      </c>
      <c r="E18" s="38">
        <v>0.73928042220643464</v>
      </c>
    </row>
    <row r="19" spans="1:5" x14ac:dyDescent="0.3">
      <c r="A19" s="20" t="s">
        <v>33</v>
      </c>
      <c r="B19" s="21">
        <v>69160</v>
      </c>
      <c r="C19" s="21">
        <v>1854</v>
      </c>
      <c r="D19" s="29">
        <v>46226.020000000004</v>
      </c>
      <c r="E19" s="38">
        <v>0.6683924233661076</v>
      </c>
    </row>
    <row r="20" spans="1:5" x14ac:dyDescent="0.3">
      <c r="A20" s="20" t="s">
        <v>27</v>
      </c>
      <c r="B20" s="21">
        <v>69461</v>
      </c>
      <c r="C20" s="21">
        <v>2982</v>
      </c>
      <c r="D20" s="29">
        <v>19572.14</v>
      </c>
      <c r="E20" s="38">
        <v>0.28177164164063284</v>
      </c>
    </row>
    <row r="21" spans="1:5" x14ac:dyDescent="0.3">
      <c r="A21" s="20" t="s">
        <v>26</v>
      </c>
      <c r="B21" s="21">
        <v>70273</v>
      </c>
      <c r="C21" s="21">
        <v>2142</v>
      </c>
      <c r="D21" s="29">
        <v>58277.8</v>
      </c>
      <c r="E21" s="38">
        <v>0.82930570773981471</v>
      </c>
    </row>
    <row r="22" spans="1:5" x14ac:dyDescent="0.3">
      <c r="A22" s="20" t="s">
        <v>32</v>
      </c>
      <c r="B22" s="21">
        <v>71967</v>
      </c>
      <c r="C22" s="21">
        <v>2301</v>
      </c>
      <c r="D22" s="29">
        <v>52063.35</v>
      </c>
      <c r="E22" s="38">
        <v>0.72343365709283425</v>
      </c>
    </row>
    <row r="23" spans="1:5" x14ac:dyDescent="0.3">
      <c r="A23" s="20" t="s">
        <v>28</v>
      </c>
      <c r="B23" s="21">
        <v>72373</v>
      </c>
      <c r="C23" s="21">
        <v>3207</v>
      </c>
      <c r="D23" s="29">
        <v>39084.340000000004</v>
      </c>
      <c r="E23" s="38">
        <v>0.54004034653807365</v>
      </c>
    </row>
    <row r="24" spans="1:5" x14ac:dyDescent="0.3">
      <c r="A24" s="20" t="s">
        <v>68</v>
      </c>
      <c r="B24" s="21">
        <v>1240869</v>
      </c>
      <c r="C24" s="21">
        <v>45660</v>
      </c>
      <c r="D24" s="29">
        <v>801165.2699999999</v>
      </c>
      <c r="E24" s="38">
        <v>0.64564854952456696</v>
      </c>
    </row>
  </sheetData>
  <conditionalFormatting pivot="1" sqref="E2:E23">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B97F-9850-43F5-BB7A-4E6864A65083}">
  <dimension ref="A1:C8"/>
  <sheetViews>
    <sheetView workbookViewId="0">
      <selection activeCell="A2" sqref="A2"/>
    </sheetView>
  </sheetViews>
  <sheetFormatPr defaultRowHeight="14.4" x14ac:dyDescent="0.3"/>
  <cols>
    <col min="1" max="1" width="15.6640625" customWidth="1"/>
  </cols>
  <sheetData>
    <row r="1" spans="1:3" x14ac:dyDescent="0.3">
      <c r="A1" s="12" t="s">
        <v>65</v>
      </c>
      <c r="B1" s="12" t="s">
        <v>56</v>
      </c>
      <c r="C1" s="12" t="s">
        <v>57</v>
      </c>
    </row>
    <row r="2" spans="1:3" x14ac:dyDescent="0.3">
      <c r="A2" s="12" t="s">
        <v>58</v>
      </c>
      <c r="B2" s="12">
        <f>AVERAGE(data[Amount])</f>
        <v>4136.2299999999996</v>
      </c>
      <c r="C2" s="12">
        <f>AVERAGE(data[Units])</f>
        <v>152.19999999999999</v>
      </c>
    </row>
    <row r="3" spans="1:3" x14ac:dyDescent="0.3">
      <c r="A3" s="12" t="s">
        <v>59</v>
      </c>
      <c r="B3" s="12">
        <f>MEDIAN(data[Amount])</f>
        <v>3437</v>
      </c>
      <c r="C3" s="12">
        <f>MEDIAN(data[Units])</f>
        <v>124.5</v>
      </c>
    </row>
    <row r="4" spans="1:3" x14ac:dyDescent="0.3">
      <c r="A4" s="12" t="s">
        <v>60</v>
      </c>
      <c r="B4" s="12">
        <f>MIN(data[Amount])</f>
        <v>0</v>
      </c>
      <c r="C4" s="12">
        <f>MIN(data[Units])</f>
        <v>0</v>
      </c>
    </row>
    <row r="5" spans="1:3" x14ac:dyDescent="0.3">
      <c r="A5" s="12" t="s">
        <v>61</v>
      </c>
      <c r="B5" s="12">
        <f>MAX(data[Amount])</f>
        <v>16184</v>
      </c>
      <c r="C5" s="12">
        <f>MAX(data[Units])</f>
        <v>525</v>
      </c>
    </row>
    <row r="6" spans="1:3" x14ac:dyDescent="0.3">
      <c r="A6" s="12" t="s">
        <v>62</v>
      </c>
      <c r="B6" s="12">
        <f>B5-B4</f>
        <v>16184</v>
      </c>
      <c r="C6" s="12">
        <f>C5-C4</f>
        <v>525</v>
      </c>
    </row>
    <row r="7" spans="1:3" x14ac:dyDescent="0.3">
      <c r="A7" s="12" t="s">
        <v>63</v>
      </c>
      <c r="B7" s="12">
        <f>_xlfn.PERCENTILE.EXC(data[Amount],0.25)</f>
        <v>1652</v>
      </c>
      <c r="C7" s="12">
        <f>_xlfn.PERCENTILE.EXC(data[Units],0.25)</f>
        <v>54</v>
      </c>
    </row>
    <row r="8" spans="1:3" x14ac:dyDescent="0.3">
      <c r="A8" s="12" t="s">
        <v>64</v>
      </c>
      <c r="B8" s="12">
        <f>_xlfn.PERCENTILE.EXC(data[Amount],0.75)</f>
        <v>6245.75</v>
      </c>
      <c r="C8" s="12">
        <f>_xlfn.PERCENTILE.EXC(data[Units],0.75)</f>
        <v>223.5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EAA30-B167-4449-91BD-6811ABE99A6E}">
  <dimension ref="B2:M302"/>
  <sheetViews>
    <sheetView workbookViewId="0">
      <selection activeCell="K8" sqref="K8"/>
    </sheetView>
  </sheetViews>
  <sheetFormatPr defaultRowHeight="14.4" x14ac:dyDescent="0.3"/>
  <cols>
    <col min="2" max="2" width="14.44140625" customWidth="1"/>
    <col min="3" max="3" width="16.6640625" customWidth="1"/>
    <col min="4" max="4" width="17.6640625" customWidth="1"/>
    <col min="5" max="5" width="14.21875" customWidth="1"/>
    <col min="6" max="6" width="17.88671875" customWidth="1"/>
    <col min="9" max="9" width="20.44140625" customWidth="1"/>
    <col min="10" max="10" width="21.6640625" customWidth="1"/>
    <col min="11" max="11" width="18.44140625" customWidth="1"/>
    <col min="12" max="12" width="19" customWidth="1"/>
    <col min="13" max="13" width="13.109375" customWidth="1"/>
  </cols>
  <sheetData>
    <row r="2" spans="2:13" x14ac:dyDescent="0.3">
      <c r="B2" s="6" t="s">
        <v>11</v>
      </c>
      <c r="C2" s="6" t="s">
        <v>12</v>
      </c>
      <c r="D2" s="6" t="s">
        <v>0</v>
      </c>
      <c r="E2" s="10" t="s">
        <v>1</v>
      </c>
      <c r="F2" s="10" t="s">
        <v>50</v>
      </c>
      <c r="I2" s="6" t="s">
        <v>11</v>
      </c>
      <c r="J2" s="6" t="s">
        <v>12</v>
      </c>
      <c r="K2" s="6" t="s">
        <v>0</v>
      </c>
      <c r="L2" s="10" t="s">
        <v>1</v>
      </c>
      <c r="M2" s="10" t="s">
        <v>50</v>
      </c>
    </row>
    <row r="3" spans="2:13" x14ac:dyDescent="0.3">
      <c r="B3" t="s">
        <v>10</v>
      </c>
      <c r="C3" t="s">
        <v>38</v>
      </c>
      <c r="D3" t="s">
        <v>14</v>
      </c>
      <c r="E3" s="4">
        <v>5586</v>
      </c>
      <c r="F3" s="5">
        <v>525</v>
      </c>
      <c r="I3" t="s">
        <v>5</v>
      </c>
      <c r="J3" t="s">
        <v>36</v>
      </c>
      <c r="K3" t="s">
        <v>16</v>
      </c>
      <c r="L3" s="4">
        <v>16184</v>
      </c>
      <c r="M3" s="5">
        <v>39</v>
      </c>
    </row>
    <row r="4" spans="2:13" x14ac:dyDescent="0.3">
      <c r="B4" t="s">
        <v>2</v>
      </c>
      <c r="C4" t="s">
        <v>36</v>
      </c>
      <c r="D4" t="s">
        <v>27</v>
      </c>
      <c r="E4" s="4">
        <v>798</v>
      </c>
      <c r="F4" s="5">
        <v>519</v>
      </c>
      <c r="I4" t="s">
        <v>5</v>
      </c>
      <c r="J4" t="s">
        <v>34</v>
      </c>
      <c r="K4" t="s">
        <v>20</v>
      </c>
      <c r="L4" s="4">
        <v>15610</v>
      </c>
      <c r="M4" s="5">
        <v>339</v>
      </c>
    </row>
    <row r="5" spans="2:13" x14ac:dyDescent="0.3">
      <c r="B5" t="s">
        <v>8</v>
      </c>
      <c r="C5" t="s">
        <v>38</v>
      </c>
      <c r="D5" t="s">
        <v>13</v>
      </c>
      <c r="E5" s="4">
        <v>819</v>
      </c>
      <c r="F5" s="5">
        <v>510</v>
      </c>
      <c r="I5" t="s">
        <v>9</v>
      </c>
      <c r="J5" t="s">
        <v>34</v>
      </c>
      <c r="K5" t="s">
        <v>28</v>
      </c>
      <c r="L5" s="4">
        <v>14329</v>
      </c>
      <c r="M5" s="5">
        <v>150</v>
      </c>
    </row>
    <row r="6" spans="2:13" x14ac:dyDescent="0.3">
      <c r="B6" t="s">
        <v>3</v>
      </c>
      <c r="C6" t="s">
        <v>34</v>
      </c>
      <c r="D6" t="s">
        <v>32</v>
      </c>
      <c r="E6" s="4">
        <v>7777</v>
      </c>
      <c r="F6" s="5">
        <v>504</v>
      </c>
      <c r="I6" t="s">
        <v>5</v>
      </c>
      <c r="J6" t="s">
        <v>35</v>
      </c>
      <c r="K6" t="s">
        <v>15</v>
      </c>
      <c r="L6" s="4">
        <v>13391</v>
      </c>
      <c r="M6" s="5">
        <v>201</v>
      </c>
    </row>
    <row r="7" spans="2:13" x14ac:dyDescent="0.3">
      <c r="B7" t="s">
        <v>9</v>
      </c>
      <c r="C7" t="s">
        <v>34</v>
      </c>
      <c r="D7" t="s">
        <v>20</v>
      </c>
      <c r="E7" s="4">
        <v>8463</v>
      </c>
      <c r="F7" s="5">
        <v>492</v>
      </c>
      <c r="I7" t="s">
        <v>10</v>
      </c>
      <c r="J7" t="s">
        <v>39</v>
      </c>
      <c r="K7" t="s">
        <v>33</v>
      </c>
      <c r="L7" s="4">
        <v>12950</v>
      </c>
      <c r="M7" s="5">
        <v>30</v>
      </c>
    </row>
    <row r="8" spans="2:13" x14ac:dyDescent="0.3">
      <c r="B8" t="s">
        <v>2</v>
      </c>
      <c r="C8" t="s">
        <v>39</v>
      </c>
      <c r="D8" t="s">
        <v>25</v>
      </c>
      <c r="E8" s="4">
        <v>1785</v>
      </c>
      <c r="F8" s="5">
        <v>462</v>
      </c>
      <c r="I8" t="s">
        <v>40</v>
      </c>
      <c r="J8" t="s">
        <v>35</v>
      </c>
      <c r="K8" t="s">
        <v>32</v>
      </c>
      <c r="L8" s="4">
        <v>12348</v>
      </c>
      <c r="M8" s="5">
        <v>234</v>
      </c>
    </row>
    <row r="9" spans="2:13" x14ac:dyDescent="0.3">
      <c r="B9" t="s">
        <v>8</v>
      </c>
      <c r="C9" t="s">
        <v>35</v>
      </c>
      <c r="D9" t="s">
        <v>32</v>
      </c>
      <c r="E9" s="4">
        <v>6706</v>
      </c>
      <c r="F9" s="5">
        <v>459</v>
      </c>
      <c r="I9" t="s">
        <v>2</v>
      </c>
      <c r="J9" t="s">
        <v>37</v>
      </c>
      <c r="K9" t="s">
        <v>18</v>
      </c>
      <c r="L9" s="4">
        <v>11571</v>
      </c>
      <c r="M9" s="5">
        <v>138</v>
      </c>
    </row>
    <row r="10" spans="2:13" x14ac:dyDescent="0.3">
      <c r="B10" t="s">
        <v>6</v>
      </c>
      <c r="C10" t="s">
        <v>37</v>
      </c>
      <c r="D10" t="s">
        <v>28</v>
      </c>
      <c r="E10" s="4">
        <v>3556</v>
      </c>
      <c r="F10" s="5">
        <v>459</v>
      </c>
      <c r="I10" t="s">
        <v>9</v>
      </c>
      <c r="J10" t="s">
        <v>36</v>
      </c>
      <c r="K10" t="s">
        <v>27</v>
      </c>
      <c r="L10" s="4">
        <v>11522</v>
      </c>
      <c r="M10" s="5">
        <v>204</v>
      </c>
    </row>
    <row r="11" spans="2:13" x14ac:dyDescent="0.3">
      <c r="B11" t="s">
        <v>6</v>
      </c>
      <c r="C11" t="s">
        <v>34</v>
      </c>
      <c r="D11" t="s">
        <v>26</v>
      </c>
      <c r="E11" s="4">
        <v>8008</v>
      </c>
      <c r="F11" s="5">
        <v>456</v>
      </c>
      <c r="I11" t="s">
        <v>2</v>
      </c>
      <c r="J11" t="s">
        <v>36</v>
      </c>
      <c r="K11" t="s">
        <v>16</v>
      </c>
      <c r="L11" s="4">
        <v>11417</v>
      </c>
      <c r="M11" s="5">
        <v>21</v>
      </c>
    </row>
    <row r="12" spans="2:13" x14ac:dyDescent="0.3">
      <c r="B12" t="s">
        <v>40</v>
      </c>
      <c r="C12" t="s">
        <v>35</v>
      </c>
      <c r="D12" t="s">
        <v>30</v>
      </c>
      <c r="E12" s="4">
        <v>2275</v>
      </c>
      <c r="F12" s="5">
        <v>447</v>
      </c>
      <c r="I12" t="s">
        <v>41</v>
      </c>
      <c r="J12" t="s">
        <v>36</v>
      </c>
      <c r="K12" t="s">
        <v>13</v>
      </c>
      <c r="L12" s="4">
        <v>10311</v>
      </c>
      <c r="M12" s="5">
        <v>231</v>
      </c>
    </row>
    <row r="13" spans="2:13" x14ac:dyDescent="0.3">
      <c r="B13" t="s">
        <v>40</v>
      </c>
      <c r="C13" t="s">
        <v>35</v>
      </c>
      <c r="D13" t="s">
        <v>33</v>
      </c>
      <c r="E13" s="4">
        <v>8869</v>
      </c>
      <c r="F13" s="5">
        <v>432</v>
      </c>
      <c r="I13" t="s">
        <v>41</v>
      </c>
      <c r="J13" t="s">
        <v>36</v>
      </c>
      <c r="K13" t="s">
        <v>32</v>
      </c>
      <c r="L13" s="4">
        <v>10304</v>
      </c>
      <c r="M13" s="5">
        <v>84</v>
      </c>
    </row>
    <row r="14" spans="2:13" x14ac:dyDescent="0.3">
      <c r="B14" t="s">
        <v>6</v>
      </c>
      <c r="C14" t="s">
        <v>39</v>
      </c>
      <c r="D14" t="s">
        <v>25</v>
      </c>
      <c r="E14" s="4">
        <v>2100</v>
      </c>
      <c r="F14" s="5">
        <v>414</v>
      </c>
      <c r="I14" t="s">
        <v>7</v>
      </c>
      <c r="J14" t="s">
        <v>38</v>
      </c>
      <c r="K14" t="s">
        <v>30</v>
      </c>
      <c r="L14" s="4">
        <v>10129</v>
      </c>
      <c r="M14" s="5">
        <v>312</v>
      </c>
    </row>
    <row r="15" spans="2:13" x14ac:dyDescent="0.3">
      <c r="B15" t="s">
        <v>6</v>
      </c>
      <c r="C15" t="s">
        <v>37</v>
      </c>
      <c r="D15" t="s">
        <v>16</v>
      </c>
      <c r="E15" s="4">
        <v>1904</v>
      </c>
      <c r="F15" s="5">
        <v>405</v>
      </c>
      <c r="I15" t="s">
        <v>6</v>
      </c>
      <c r="J15" t="s">
        <v>36</v>
      </c>
      <c r="K15" t="s">
        <v>4</v>
      </c>
      <c r="L15" s="4">
        <v>10073</v>
      </c>
      <c r="M15" s="5">
        <v>120</v>
      </c>
    </row>
    <row r="16" spans="2:13" x14ac:dyDescent="0.3">
      <c r="B16" t="s">
        <v>6</v>
      </c>
      <c r="C16" t="s">
        <v>35</v>
      </c>
      <c r="D16" t="s">
        <v>4</v>
      </c>
      <c r="E16" s="4">
        <v>1302</v>
      </c>
      <c r="F16" s="5">
        <v>402</v>
      </c>
      <c r="I16" t="s">
        <v>2</v>
      </c>
      <c r="J16" t="s">
        <v>37</v>
      </c>
      <c r="K16" t="s">
        <v>17</v>
      </c>
      <c r="L16" s="4">
        <v>9926</v>
      </c>
      <c r="M16" s="5">
        <v>201</v>
      </c>
    </row>
    <row r="17" spans="2:13" x14ac:dyDescent="0.3">
      <c r="B17" t="s">
        <v>6</v>
      </c>
      <c r="C17" t="s">
        <v>39</v>
      </c>
      <c r="D17" t="s">
        <v>29</v>
      </c>
      <c r="E17" s="4">
        <v>3052</v>
      </c>
      <c r="F17" s="5">
        <v>378</v>
      </c>
      <c r="I17" t="s">
        <v>7</v>
      </c>
      <c r="J17" t="s">
        <v>37</v>
      </c>
      <c r="K17" t="s">
        <v>22</v>
      </c>
      <c r="L17" s="4">
        <v>9835</v>
      </c>
      <c r="M17" s="5">
        <v>207</v>
      </c>
    </row>
    <row r="18" spans="2:13" x14ac:dyDescent="0.3">
      <c r="B18" t="s">
        <v>40</v>
      </c>
      <c r="C18" t="s">
        <v>35</v>
      </c>
      <c r="D18" t="s">
        <v>22</v>
      </c>
      <c r="E18" s="4">
        <v>6853</v>
      </c>
      <c r="F18" s="5">
        <v>372</v>
      </c>
      <c r="I18" t="s">
        <v>40</v>
      </c>
      <c r="J18" t="s">
        <v>36</v>
      </c>
      <c r="K18" t="s">
        <v>33</v>
      </c>
      <c r="L18" s="4">
        <v>9772</v>
      </c>
      <c r="M18" s="5">
        <v>90</v>
      </c>
    </row>
    <row r="19" spans="2:13" x14ac:dyDescent="0.3">
      <c r="B19" t="s">
        <v>7</v>
      </c>
      <c r="C19" t="s">
        <v>34</v>
      </c>
      <c r="D19" t="s">
        <v>14</v>
      </c>
      <c r="E19" s="4">
        <v>1932</v>
      </c>
      <c r="F19" s="5">
        <v>369</v>
      </c>
      <c r="I19" t="s">
        <v>8</v>
      </c>
      <c r="J19" t="s">
        <v>37</v>
      </c>
      <c r="K19" t="s">
        <v>15</v>
      </c>
      <c r="L19" s="4">
        <v>9709</v>
      </c>
      <c r="M19" s="5">
        <v>30</v>
      </c>
    </row>
    <row r="20" spans="2:13" x14ac:dyDescent="0.3">
      <c r="B20" t="s">
        <v>6</v>
      </c>
      <c r="C20" t="s">
        <v>34</v>
      </c>
      <c r="D20" t="s">
        <v>30</v>
      </c>
      <c r="E20" s="4">
        <v>3402</v>
      </c>
      <c r="F20" s="5">
        <v>366</v>
      </c>
      <c r="I20" t="s">
        <v>8</v>
      </c>
      <c r="J20" t="s">
        <v>39</v>
      </c>
      <c r="K20" t="s">
        <v>18</v>
      </c>
      <c r="L20" s="4">
        <v>9660</v>
      </c>
      <c r="M20" s="5">
        <v>27</v>
      </c>
    </row>
    <row r="21" spans="2:13" x14ac:dyDescent="0.3">
      <c r="B21" t="s">
        <v>3</v>
      </c>
      <c r="C21" t="s">
        <v>37</v>
      </c>
      <c r="D21" t="s">
        <v>4</v>
      </c>
      <c r="E21" s="4">
        <v>938</v>
      </c>
      <c r="F21" s="5">
        <v>366</v>
      </c>
      <c r="I21" t="s">
        <v>41</v>
      </c>
      <c r="J21" t="s">
        <v>36</v>
      </c>
      <c r="K21" t="s">
        <v>18</v>
      </c>
      <c r="L21" s="4">
        <v>9632</v>
      </c>
      <c r="M21" s="5">
        <v>288</v>
      </c>
    </row>
    <row r="22" spans="2:13" x14ac:dyDescent="0.3">
      <c r="B22" t="s">
        <v>8</v>
      </c>
      <c r="C22" t="s">
        <v>35</v>
      </c>
      <c r="D22" t="s">
        <v>20</v>
      </c>
      <c r="E22" s="4">
        <v>2702</v>
      </c>
      <c r="F22" s="5">
        <v>363</v>
      </c>
      <c r="I22" t="s">
        <v>9</v>
      </c>
      <c r="J22" t="s">
        <v>38</v>
      </c>
      <c r="K22" t="s">
        <v>33</v>
      </c>
      <c r="L22" s="4">
        <v>9506</v>
      </c>
      <c r="M22" s="5">
        <v>87</v>
      </c>
    </row>
    <row r="23" spans="2:13" x14ac:dyDescent="0.3">
      <c r="B23" t="s">
        <v>5</v>
      </c>
      <c r="C23" t="s">
        <v>35</v>
      </c>
      <c r="D23" t="s">
        <v>29</v>
      </c>
      <c r="E23" s="4">
        <v>4480</v>
      </c>
      <c r="F23" s="5">
        <v>357</v>
      </c>
      <c r="I23" t="s">
        <v>2</v>
      </c>
      <c r="J23" t="s">
        <v>39</v>
      </c>
      <c r="K23" t="s">
        <v>20</v>
      </c>
      <c r="L23" s="4">
        <v>9443</v>
      </c>
      <c r="M23" s="5">
        <v>162</v>
      </c>
    </row>
    <row r="24" spans="2:13" x14ac:dyDescent="0.3">
      <c r="B24" t="s">
        <v>2</v>
      </c>
      <c r="C24" t="s">
        <v>38</v>
      </c>
      <c r="D24" t="s">
        <v>31</v>
      </c>
      <c r="E24" s="4">
        <v>4326</v>
      </c>
      <c r="F24" s="5">
        <v>348</v>
      </c>
      <c r="I24" t="s">
        <v>3</v>
      </c>
      <c r="J24" t="s">
        <v>36</v>
      </c>
      <c r="K24" t="s">
        <v>16</v>
      </c>
      <c r="L24" s="4">
        <v>9198</v>
      </c>
      <c r="M24" s="5">
        <v>36</v>
      </c>
    </row>
    <row r="25" spans="2:13" x14ac:dyDescent="0.3">
      <c r="B25" t="s">
        <v>5</v>
      </c>
      <c r="C25" t="s">
        <v>36</v>
      </c>
      <c r="D25" t="s">
        <v>17</v>
      </c>
      <c r="E25" s="4">
        <v>3339</v>
      </c>
      <c r="F25" s="5">
        <v>348</v>
      </c>
      <c r="I25" t="s">
        <v>9</v>
      </c>
      <c r="J25" t="s">
        <v>36</v>
      </c>
      <c r="K25" t="s">
        <v>30</v>
      </c>
      <c r="L25" s="4">
        <v>9051</v>
      </c>
      <c r="M25" s="5">
        <v>57</v>
      </c>
    </row>
    <row r="26" spans="2:13" x14ac:dyDescent="0.3">
      <c r="B26" t="s">
        <v>10</v>
      </c>
      <c r="C26" t="s">
        <v>36</v>
      </c>
      <c r="D26" t="s">
        <v>29</v>
      </c>
      <c r="E26" s="4">
        <v>2471</v>
      </c>
      <c r="F26" s="5">
        <v>342</v>
      </c>
      <c r="I26" t="s">
        <v>40</v>
      </c>
      <c r="J26" t="s">
        <v>37</v>
      </c>
      <c r="K26" t="s">
        <v>29</v>
      </c>
      <c r="L26" s="4">
        <v>9002</v>
      </c>
      <c r="M26" s="5">
        <v>72</v>
      </c>
    </row>
    <row r="27" spans="2:13" x14ac:dyDescent="0.3">
      <c r="B27" t="s">
        <v>5</v>
      </c>
      <c r="C27" t="s">
        <v>34</v>
      </c>
      <c r="D27" t="s">
        <v>20</v>
      </c>
      <c r="E27" s="4">
        <v>15610</v>
      </c>
      <c r="F27" s="5">
        <v>339</v>
      </c>
      <c r="I27" t="s">
        <v>8</v>
      </c>
      <c r="J27" t="s">
        <v>39</v>
      </c>
      <c r="K27" t="s">
        <v>31</v>
      </c>
      <c r="L27" s="4">
        <v>8890</v>
      </c>
      <c r="M27" s="5">
        <v>210</v>
      </c>
    </row>
    <row r="28" spans="2:13" x14ac:dyDescent="0.3">
      <c r="B28" t="s">
        <v>7</v>
      </c>
      <c r="C28" t="s">
        <v>37</v>
      </c>
      <c r="D28" t="s">
        <v>16</v>
      </c>
      <c r="E28" s="4">
        <v>4487</v>
      </c>
      <c r="F28" s="5">
        <v>333</v>
      </c>
      <c r="I28" t="s">
        <v>40</v>
      </c>
      <c r="J28" t="s">
        <v>35</v>
      </c>
      <c r="K28" t="s">
        <v>33</v>
      </c>
      <c r="L28" s="4">
        <v>8869</v>
      </c>
      <c r="M28" s="5">
        <v>432</v>
      </c>
    </row>
    <row r="29" spans="2:13" x14ac:dyDescent="0.3">
      <c r="B29" t="s">
        <v>3</v>
      </c>
      <c r="C29" t="s">
        <v>37</v>
      </c>
      <c r="D29" t="s">
        <v>28</v>
      </c>
      <c r="E29" s="4">
        <v>7308</v>
      </c>
      <c r="F29" s="5">
        <v>327</v>
      </c>
      <c r="I29" t="s">
        <v>7</v>
      </c>
      <c r="J29" t="s">
        <v>34</v>
      </c>
      <c r="K29" t="s">
        <v>24</v>
      </c>
      <c r="L29" s="4">
        <v>8862</v>
      </c>
      <c r="M29" s="5">
        <v>189</v>
      </c>
    </row>
    <row r="30" spans="2:13" x14ac:dyDescent="0.3">
      <c r="B30" t="s">
        <v>3</v>
      </c>
      <c r="C30" t="s">
        <v>37</v>
      </c>
      <c r="D30" t="s">
        <v>29</v>
      </c>
      <c r="E30" s="4">
        <v>4592</v>
      </c>
      <c r="F30" s="5">
        <v>324</v>
      </c>
      <c r="I30" t="s">
        <v>3</v>
      </c>
      <c r="J30" t="s">
        <v>38</v>
      </c>
      <c r="K30" t="s">
        <v>26</v>
      </c>
      <c r="L30" s="4">
        <v>8841</v>
      </c>
      <c r="M30" s="5">
        <v>303</v>
      </c>
    </row>
    <row r="31" spans="2:13" x14ac:dyDescent="0.3">
      <c r="B31" t="s">
        <v>7</v>
      </c>
      <c r="C31" t="s">
        <v>38</v>
      </c>
      <c r="D31" t="s">
        <v>30</v>
      </c>
      <c r="E31" s="4">
        <v>10129</v>
      </c>
      <c r="F31" s="5">
        <v>312</v>
      </c>
      <c r="I31" t="s">
        <v>5</v>
      </c>
      <c r="J31" t="s">
        <v>37</v>
      </c>
      <c r="K31" t="s">
        <v>25</v>
      </c>
      <c r="L31" s="4">
        <v>8813</v>
      </c>
      <c r="M31" s="5">
        <v>21</v>
      </c>
    </row>
    <row r="32" spans="2:13" x14ac:dyDescent="0.3">
      <c r="B32" t="s">
        <v>3</v>
      </c>
      <c r="C32" t="s">
        <v>34</v>
      </c>
      <c r="D32" t="s">
        <v>28</v>
      </c>
      <c r="E32" s="4">
        <v>3689</v>
      </c>
      <c r="F32" s="5">
        <v>312</v>
      </c>
      <c r="I32" t="s">
        <v>9</v>
      </c>
      <c r="J32" t="s">
        <v>34</v>
      </c>
      <c r="K32" t="s">
        <v>20</v>
      </c>
      <c r="L32" s="4">
        <v>8463</v>
      </c>
      <c r="M32" s="5">
        <v>492</v>
      </c>
    </row>
    <row r="33" spans="2:13" x14ac:dyDescent="0.3">
      <c r="B33" t="s">
        <v>41</v>
      </c>
      <c r="C33" t="s">
        <v>36</v>
      </c>
      <c r="D33" t="s">
        <v>28</v>
      </c>
      <c r="E33" s="4">
        <v>854</v>
      </c>
      <c r="F33" s="5">
        <v>309</v>
      </c>
      <c r="I33" t="s">
        <v>7</v>
      </c>
      <c r="J33" t="s">
        <v>36</v>
      </c>
      <c r="K33" t="s">
        <v>22</v>
      </c>
      <c r="L33" s="4">
        <v>8435</v>
      </c>
      <c r="M33" s="5">
        <v>42</v>
      </c>
    </row>
    <row r="34" spans="2:13" x14ac:dyDescent="0.3">
      <c r="B34" t="s">
        <v>9</v>
      </c>
      <c r="C34" t="s">
        <v>39</v>
      </c>
      <c r="D34" t="s">
        <v>24</v>
      </c>
      <c r="E34" s="4">
        <v>3920</v>
      </c>
      <c r="F34" s="5">
        <v>306</v>
      </c>
      <c r="I34" t="s">
        <v>2</v>
      </c>
      <c r="J34" t="s">
        <v>36</v>
      </c>
      <c r="K34" t="s">
        <v>29</v>
      </c>
      <c r="L34" s="4">
        <v>8211</v>
      </c>
      <c r="M34" s="5">
        <v>75</v>
      </c>
    </row>
    <row r="35" spans="2:13" x14ac:dyDescent="0.3">
      <c r="B35" t="s">
        <v>40</v>
      </c>
      <c r="C35" t="s">
        <v>36</v>
      </c>
      <c r="D35" t="s">
        <v>27</v>
      </c>
      <c r="E35" s="4">
        <v>3164</v>
      </c>
      <c r="F35" s="5">
        <v>306</v>
      </c>
      <c r="I35" t="s">
        <v>9</v>
      </c>
      <c r="J35" t="s">
        <v>34</v>
      </c>
      <c r="K35" t="s">
        <v>23</v>
      </c>
      <c r="L35" s="4">
        <v>8155</v>
      </c>
      <c r="M35" s="5">
        <v>90</v>
      </c>
    </row>
    <row r="36" spans="2:13" x14ac:dyDescent="0.3">
      <c r="B36" t="s">
        <v>3</v>
      </c>
      <c r="C36" t="s">
        <v>35</v>
      </c>
      <c r="D36" t="s">
        <v>33</v>
      </c>
      <c r="E36" s="4">
        <v>819</v>
      </c>
      <c r="F36" s="5">
        <v>306</v>
      </c>
      <c r="I36" t="s">
        <v>6</v>
      </c>
      <c r="J36" t="s">
        <v>34</v>
      </c>
      <c r="K36" t="s">
        <v>26</v>
      </c>
      <c r="L36" s="4">
        <v>8008</v>
      </c>
      <c r="M36" s="5">
        <v>456</v>
      </c>
    </row>
    <row r="37" spans="2:13" x14ac:dyDescent="0.3">
      <c r="B37" t="s">
        <v>3</v>
      </c>
      <c r="C37" t="s">
        <v>38</v>
      </c>
      <c r="D37" t="s">
        <v>26</v>
      </c>
      <c r="E37" s="4">
        <v>8841</v>
      </c>
      <c r="F37" s="5">
        <v>303</v>
      </c>
      <c r="I37" t="s">
        <v>41</v>
      </c>
      <c r="J37" t="s">
        <v>34</v>
      </c>
      <c r="K37" t="s">
        <v>33</v>
      </c>
      <c r="L37" s="4">
        <v>7847</v>
      </c>
      <c r="M37" s="5">
        <v>174</v>
      </c>
    </row>
    <row r="38" spans="2:13" x14ac:dyDescent="0.3">
      <c r="B38" t="s">
        <v>10</v>
      </c>
      <c r="C38" t="s">
        <v>36</v>
      </c>
      <c r="D38" t="s">
        <v>32</v>
      </c>
      <c r="E38" s="4">
        <v>6657</v>
      </c>
      <c r="F38" s="5">
        <v>303</v>
      </c>
      <c r="I38" t="s">
        <v>9</v>
      </c>
      <c r="J38" t="s">
        <v>35</v>
      </c>
      <c r="K38" t="s">
        <v>15</v>
      </c>
      <c r="L38" s="4">
        <v>7833</v>
      </c>
      <c r="M38" s="5">
        <v>243</v>
      </c>
    </row>
    <row r="39" spans="2:13" x14ac:dyDescent="0.3">
      <c r="B39" t="s">
        <v>2</v>
      </c>
      <c r="C39" t="s">
        <v>35</v>
      </c>
      <c r="D39" t="s">
        <v>17</v>
      </c>
      <c r="E39" s="4">
        <v>1589</v>
      </c>
      <c r="F39" s="5">
        <v>303</v>
      </c>
      <c r="I39" t="s">
        <v>2</v>
      </c>
      <c r="J39" t="s">
        <v>39</v>
      </c>
      <c r="K39" t="s">
        <v>27</v>
      </c>
      <c r="L39" s="4">
        <v>7812</v>
      </c>
      <c r="M39" s="5">
        <v>81</v>
      </c>
    </row>
    <row r="40" spans="2:13" x14ac:dyDescent="0.3">
      <c r="B40" t="s">
        <v>8</v>
      </c>
      <c r="C40" t="s">
        <v>35</v>
      </c>
      <c r="D40" t="s">
        <v>27</v>
      </c>
      <c r="E40" s="4">
        <v>4753</v>
      </c>
      <c r="F40" s="5">
        <v>300</v>
      </c>
      <c r="I40" t="s">
        <v>3</v>
      </c>
      <c r="J40" t="s">
        <v>34</v>
      </c>
      <c r="K40" t="s">
        <v>32</v>
      </c>
      <c r="L40" s="4">
        <v>7777</v>
      </c>
      <c r="M40" s="5">
        <v>504</v>
      </c>
    </row>
    <row r="41" spans="2:13" x14ac:dyDescent="0.3">
      <c r="B41" t="s">
        <v>7</v>
      </c>
      <c r="C41" t="s">
        <v>36</v>
      </c>
      <c r="D41" t="s">
        <v>19</v>
      </c>
      <c r="E41" s="4">
        <v>2870</v>
      </c>
      <c r="F41" s="5">
        <v>300</v>
      </c>
      <c r="I41" t="s">
        <v>7</v>
      </c>
      <c r="J41" t="s">
        <v>34</v>
      </c>
      <c r="K41" t="s">
        <v>17</v>
      </c>
      <c r="L41" s="4">
        <v>7777</v>
      </c>
      <c r="M41" s="5">
        <v>39</v>
      </c>
    </row>
    <row r="42" spans="2:13" x14ac:dyDescent="0.3">
      <c r="B42" t="s">
        <v>40</v>
      </c>
      <c r="C42" t="s">
        <v>38</v>
      </c>
      <c r="D42" t="s">
        <v>13</v>
      </c>
      <c r="E42" s="4">
        <v>5670</v>
      </c>
      <c r="F42" s="5">
        <v>297</v>
      </c>
      <c r="I42" t="s">
        <v>6</v>
      </c>
      <c r="J42" t="s">
        <v>37</v>
      </c>
      <c r="K42" t="s">
        <v>31</v>
      </c>
      <c r="L42" s="4">
        <v>7693</v>
      </c>
      <c r="M42" s="5">
        <v>87</v>
      </c>
    </row>
    <row r="43" spans="2:13" x14ac:dyDescent="0.3">
      <c r="B43" t="s">
        <v>41</v>
      </c>
      <c r="C43" t="s">
        <v>36</v>
      </c>
      <c r="D43" t="s">
        <v>18</v>
      </c>
      <c r="E43" s="4">
        <v>9632</v>
      </c>
      <c r="F43" s="5">
        <v>288</v>
      </c>
      <c r="I43" t="s">
        <v>40</v>
      </c>
      <c r="J43" t="s">
        <v>37</v>
      </c>
      <c r="K43" t="s">
        <v>19</v>
      </c>
      <c r="L43" s="4">
        <v>7693</v>
      </c>
      <c r="M43" s="5">
        <v>21</v>
      </c>
    </row>
    <row r="44" spans="2:13" x14ac:dyDescent="0.3">
      <c r="B44" t="s">
        <v>7</v>
      </c>
      <c r="C44" t="s">
        <v>35</v>
      </c>
      <c r="D44" t="s">
        <v>28</v>
      </c>
      <c r="E44" s="4">
        <v>5194</v>
      </c>
      <c r="F44" s="5">
        <v>288</v>
      </c>
      <c r="I44" t="s">
        <v>2</v>
      </c>
      <c r="J44" t="s">
        <v>39</v>
      </c>
      <c r="K44" t="s">
        <v>21</v>
      </c>
      <c r="L44" s="4">
        <v>7651</v>
      </c>
      <c r="M44" s="5">
        <v>213</v>
      </c>
    </row>
    <row r="45" spans="2:13" x14ac:dyDescent="0.3">
      <c r="B45" t="s">
        <v>8</v>
      </c>
      <c r="C45" t="s">
        <v>34</v>
      </c>
      <c r="D45" t="s">
        <v>31</v>
      </c>
      <c r="E45" s="4">
        <v>3507</v>
      </c>
      <c r="F45" s="5">
        <v>288</v>
      </c>
      <c r="I45" t="s">
        <v>2</v>
      </c>
      <c r="J45" t="s">
        <v>34</v>
      </c>
      <c r="K45" t="s">
        <v>19</v>
      </c>
      <c r="L45" s="4">
        <v>7511</v>
      </c>
      <c r="M45" s="5">
        <v>120</v>
      </c>
    </row>
    <row r="46" spans="2:13" x14ac:dyDescent="0.3">
      <c r="B46" t="s">
        <v>10</v>
      </c>
      <c r="C46" t="s">
        <v>37</v>
      </c>
      <c r="D46" t="s">
        <v>21</v>
      </c>
      <c r="E46" s="4">
        <v>245</v>
      </c>
      <c r="F46" s="5">
        <v>288</v>
      </c>
      <c r="I46" t="s">
        <v>5</v>
      </c>
      <c r="J46" t="s">
        <v>38</v>
      </c>
      <c r="K46" t="s">
        <v>25</v>
      </c>
      <c r="L46" s="4">
        <v>7483</v>
      </c>
      <c r="M46" s="5">
        <v>45</v>
      </c>
    </row>
    <row r="47" spans="2:13" x14ac:dyDescent="0.3">
      <c r="B47" t="s">
        <v>6</v>
      </c>
      <c r="C47" t="s">
        <v>38</v>
      </c>
      <c r="D47" t="s">
        <v>27</v>
      </c>
      <c r="E47" s="4">
        <v>1134</v>
      </c>
      <c r="F47" s="5">
        <v>282</v>
      </c>
      <c r="I47" t="s">
        <v>41</v>
      </c>
      <c r="J47" t="s">
        <v>35</v>
      </c>
      <c r="K47" t="s">
        <v>28</v>
      </c>
      <c r="L47" s="4">
        <v>7455</v>
      </c>
      <c r="M47" s="5">
        <v>216</v>
      </c>
    </row>
    <row r="48" spans="2:13" x14ac:dyDescent="0.3">
      <c r="B48" t="s">
        <v>10</v>
      </c>
      <c r="C48" t="s">
        <v>39</v>
      </c>
      <c r="D48" t="s">
        <v>21</v>
      </c>
      <c r="E48" s="4">
        <v>4858</v>
      </c>
      <c r="F48" s="5">
        <v>279</v>
      </c>
      <c r="I48" t="s">
        <v>6</v>
      </c>
      <c r="J48" t="s">
        <v>38</v>
      </c>
      <c r="K48" t="s">
        <v>21</v>
      </c>
      <c r="L48" s="4">
        <v>7322</v>
      </c>
      <c r="M48" s="5">
        <v>36</v>
      </c>
    </row>
    <row r="49" spans="2:13" x14ac:dyDescent="0.3">
      <c r="B49" t="s">
        <v>10</v>
      </c>
      <c r="C49" t="s">
        <v>35</v>
      </c>
      <c r="D49" t="s">
        <v>18</v>
      </c>
      <c r="E49" s="4">
        <v>3808</v>
      </c>
      <c r="F49" s="5">
        <v>279</v>
      </c>
      <c r="I49" t="s">
        <v>3</v>
      </c>
      <c r="J49" t="s">
        <v>37</v>
      </c>
      <c r="K49" t="s">
        <v>28</v>
      </c>
      <c r="L49" s="4">
        <v>7308</v>
      </c>
      <c r="M49" s="5">
        <v>327</v>
      </c>
    </row>
    <row r="50" spans="2:13" x14ac:dyDescent="0.3">
      <c r="B50" t="s">
        <v>3</v>
      </c>
      <c r="C50" t="s">
        <v>34</v>
      </c>
      <c r="D50" t="s">
        <v>14</v>
      </c>
      <c r="E50" s="4">
        <v>7259</v>
      </c>
      <c r="F50" s="5">
        <v>276</v>
      </c>
      <c r="I50" t="s">
        <v>5</v>
      </c>
      <c r="J50" t="s">
        <v>34</v>
      </c>
      <c r="K50" t="s">
        <v>15</v>
      </c>
      <c r="L50" s="4">
        <v>7280</v>
      </c>
      <c r="M50" s="5">
        <v>201</v>
      </c>
    </row>
    <row r="51" spans="2:13" x14ac:dyDescent="0.3">
      <c r="B51" t="s">
        <v>3</v>
      </c>
      <c r="C51" t="s">
        <v>35</v>
      </c>
      <c r="D51" t="s">
        <v>15</v>
      </c>
      <c r="E51" s="4">
        <v>6657</v>
      </c>
      <c r="F51" s="5">
        <v>276</v>
      </c>
      <c r="I51" t="s">
        <v>9</v>
      </c>
      <c r="J51" t="s">
        <v>37</v>
      </c>
      <c r="K51" t="s">
        <v>20</v>
      </c>
      <c r="L51" s="4">
        <v>7273</v>
      </c>
      <c r="M51" s="5">
        <v>96</v>
      </c>
    </row>
    <row r="52" spans="2:13" x14ac:dyDescent="0.3">
      <c r="B52" t="s">
        <v>9</v>
      </c>
      <c r="C52" t="s">
        <v>37</v>
      </c>
      <c r="D52" t="s">
        <v>29</v>
      </c>
      <c r="E52" s="4">
        <v>1085</v>
      </c>
      <c r="F52" s="5">
        <v>273</v>
      </c>
      <c r="I52" t="s">
        <v>3</v>
      </c>
      <c r="J52" t="s">
        <v>34</v>
      </c>
      <c r="K52" t="s">
        <v>14</v>
      </c>
      <c r="L52" s="4">
        <v>7259</v>
      </c>
      <c r="M52" s="5">
        <v>276</v>
      </c>
    </row>
    <row r="53" spans="2:13" x14ac:dyDescent="0.3">
      <c r="B53" t="s">
        <v>7</v>
      </c>
      <c r="C53" t="s">
        <v>38</v>
      </c>
      <c r="D53" t="s">
        <v>18</v>
      </c>
      <c r="E53" s="4">
        <v>1778</v>
      </c>
      <c r="F53" s="5">
        <v>270</v>
      </c>
      <c r="I53" t="s">
        <v>5</v>
      </c>
      <c r="J53" t="s">
        <v>38</v>
      </c>
      <c r="K53" t="s">
        <v>13</v>
      </c>
      <c r="L53" s="4">
        <v>7189</v>
      </c>
      <c r="M53" s="5">
        <v>54</v>
      </c>
    </row>
    <row r="54" spans="2:13" x14ac:dyDescent="0.3">
      <c r="B54" t="s">
        <v>6</v>
      </c>
      <c r="C54" t="s">
        <v>35</v>
      </c>
      <c r="D54" t="s">
        <v>20</v>
      </c>
      <c r="E54" s="4">
        <v>1071</v>
      </c>
      <c r="F54" s="5">
        <v>270</v>
      </c>
      <c r="I54" t="s">
        <v>8</v>
      </c>
      <c r="J54" t="s">
        <v>39</v>
      </c>
      <c r="K54" t="s">
        <v>30</v>
      </c>
      <c r="L54" s="4">
        <v>7021</v>
      </c>
      <c r="M54" s="5">
        <v>183</v>
      </c>
    </row>
    <row r="55" spans="2:13" x14ac:dyDescent="0.3">
      <c r="B55" t="s">
        <v>10</v>
      </c>
      <c r="C55" t="s">
        <v>36</v>
      </c>
      <c r="D55" t="s">
        <v>23</v>
      </c>
      <c r="E55" s="4">
        <v>2317</v>
      </c>
      <c r="F55" s="5">
        <v>261</v>
      </c>
      <c r="I55" t="s">
        <v>5</v>
      </c>
      <c r="J55" t="s">
        <v>34</v>
      </c>
      <c r="K55" t="s">
        <v>27</v>
      </c>
      <c r="L55" s="4">
        <v>6986</v>
      </c>
      <c r="M55" s="5">
        <v>21</v>
      </c>
    </row>
    <row r="56" spans="2:13" x14ac:dyDescent="0.3">
      <c r="B56" t="s">
        <v>7</v>
      </c>
      <c r="C56" t="s">
        <v>38</v>
      </c>
      <c r="D56" t="s">
        <v>28</v>
      </c>
      <c r="E56" s="4">
        <v>5677</v>
      </c>
      <c r="F56" s="5">
        <v>258</v>
      </c>
      <c r="I56" t="s">
        <v>5</v>
      </c>
      <c r="J56" t="s">
        <v>39</v>
      </c>
      <c r="K56" t="s">
        <v>22</v>
      </c>
      <c r="L56" s="4">
        <v>6909</v>
      </c>
      <c r="M56" s="5">
        <v>81</v>
      </c>
    </row>
    <row r="57" spans="2:13" x14ac:dyDescent="0.3">
      <c r="B57" t="s">
        <v>3</v>
      </c>
      <c r="C57" t="s">
        <v>35</v>
      </c>
      <c r="D57" t="s">
        <v>14</v>
      </c>
      <c r="E57" s="4">
        <v>2415</v>
      </c>
      <c r="F57" s="5">
        <v>255</v>
      </c>
      <c r="I57" t="s">
        <v>10</v>
      </c>
      <c r="J57" t="s">
        <v>38</v>
      </c>
      <c r="K57" t="s">
        <v>4</v>
      </c>
      <c r="L57" s="4">
        <v>6860</v>
      </c>
      <c r="M57" s="5">
        <v>126</v>
      </c>
    </row>
    <row r="58" spans="2:13" x14ac:dyDescent="0.3">
      <c r="B58" t="s">
        <v>7</v>
      </c>
      <c r="C58" t="s">
        <v>35</v>
      </c>
      <c r="D58" t="s">
        <v>30</v>
      </c>
      <c r="E58" s="4">
        <v>6755</v>
      </c>
      <c r="F58" s="5">
        <v>252</v>
      </c>
      <c r="I58" t="s">
        <v>40</v>
      </c>
      <c r="J58" t="s">
        <v>35</v>
      </c>
      <c r="K58" t="s">
        <v>22</v>
      </c>
      <c r="L58" s="4">
        <v>6853</v>
      </c>
      <c r="M58" s="5">
        <v>372</v>
      </c>
    </row>
    <row r="59" spans="2:13" x14ac:dyDescent="0.3">
      <c r="B59" t="s">
        <v>7</v>
      </c>
      <c r="C59" t="s">
        <v>36</v>
      </c>
      <c r="D59" t="s">
        <v>29</v>
      </c>
      <c r="E59" s="4">
        <v>5551</v>
      </c>
      <c r="F59" s="5">
        <v>252</v>
      </c>
      <c r="I59" t="s">
        <v>9</v>
      </c>
      <c r="J59" t="s">
        <v>34</v>
      </c>
      <c r="K59" t="s">
        <v>21</v>
      </c>
      <c r="L59" s="4">
        <v>6832</v>
      </c>
      <c r="M59" s="5">
        <v>27</v>
      </c>
    </row>
    <row r="60" spans="2:13" x14ac:dyDescent="0.3">
      <c r="B60" t="s">
        <v>5</v>
      </c>
      <c r="C60" t="s">
        <v>39</v>
      </c>
      <c r="D60" t="s">
        <v>18</v>
      </c>
      <c r="E60" s="4">
        <v>385</v>
      </c>
      <c r="F60" s="5">
        <v>249</v>
      </c>
      <c r="I60" t="s">
        <v>6</v>
      </c>
      <c r="J60" t="s">
        <v>37</v>
      </c>
      <c r="K60" t="s">
        <v>26</v>
      </c>
      <c r="L60" s="4">
        <v>6818</v>
      </c>
      <c r="M60" s="5">
        <v>6</v>
      </c>
    </row>
    <row r="61" spans="2:13" x14ac:dyDescent="0.3">
      <c r="B61" t="s">
        <v>5</v>
      </c>
      <c r="C61" t="s">
        <v>35</v>
      </c>
      <c r="D61" t="s">
        <v>31</v>
      </c>
      <c r="E61" s="4">
        <v>4753</v>
      </c>
      <c r="F61" s="5">
        <v>246</v>
      </c>
      <c r="I61" t="s">
        <v>7</v>
      </c>
      <c r="J61" t="s">
        <v>35</v>
      </c>
      <c r="K61" t="s">
        <v>30</v>
      </c>
      <c r="L61" s="4">
        <v>6755</v>
      </c>
      <c r="M61" s="5">
        <v>252</v>
      </c>
    </row>
    <row r="62" spans="2:13" x14ac:dyDescent="0.3">
      <c r="B62" t="s">
        <v>7</v>
      </c>
      <c r="C62" t="s">
        <v>39</v>
      </c>
      <c r="D62" t="s">
        <v>17</v>
      </c>
      <c r="E62" s="4">
        <v>4438</v>
      </c>
      <c r="F62" s="5">
        <v>246</v>
      </c>
      <c r="I62" t="s">
        <v>40</v>
      </c>
      <c r="J62" t="s">
        <v>34</v>
      </c>
      <c r="K62" t="s">
        <v>26</v>
      </c>
      <c r="L62" s="4">
        <v>6748</v>
      </c>
      <c r="M62" s="5">
        <v>48</v>
      </c>
    </row>
    <row r="63" spans="2:13" x14ac:dyDescent="0.3">
      <c r="B63" t="s">
        <v>2</v>
      </c>
      <c r="C63" t="s">
        <v>36</v>
      </c>
      <c r="D63" t="s">
        <v>31</v>
      </c>
      <c r="E63" s="4">
        <v>3094</v>
      </c>
      <c r="F63" s="5">
        <v>246</v>
      </c>
      <c r="I63" t="s">
        <v>6</v>
      </c>
      <c r="J63" t="s">
        <v>34</v>
      </c>
      <c r="K63" t="s">
        <v>32</v>
      </c>
      <c r="L63" s="4">
        <v>6734</v>
      </c>
      <c r="M63" s="5">
        <v>123</v>
      </c>
    </row>
    <row r="64" spans="2:13" x14ac:dyDescent="0.3">
      <c r="B64" t="s">
        <v>9</v>
      </c>
      <c r="C64" t="s">
        <v>37</v>
      </c>
      <c r="D64" t="s">
        <v>26</v>
      </c>
      <c r="E64" s="4">
        <v>2856</v>
      </c>
      <c r="F64" s="5">
        <v>246</v>
      </c>
      <c r="I64" t="s">
        <v>8</v>
      </c>
      <c r="J64" t="s">
        <v>35</v>
      </c>
      <c r="K64" t="s">
        <v>32</v>
      </c>
      <c r="L64" s="4">
        <v>6706</v>
      </c>
      <c r="M64" s="5">
        <v>459</v>
      </c>
    </row>
    <row r="65" spans="2:13" x14ac:dyDescent="0.3">
      <c r="B65" t="s">
        <v>9</v>
      </c>
      <c r="C65" t="s">
        <v>35</v>
      </c>
      <c r="D65" t="s">
        <v>15</v>
      </c>
      <c r="E65" s="4">
        <v>7833</v>
      </c>
      <c r="F65" s="5">
        <v>243</v>
      </c>
      <c r="I65" t="s">
        <v>10</v>
      </c>
      <c r="J65" t="s">
        <v>36</v>
      </c>
      <c r="K65" t="s">
        <v>32</v>
      </c>
      <c r="L65" s="4">
        <v>6657</v>
      </c>
      <c r="M65" s="5">
        <v>303</v>
      </c>
    </row>
    <row r="66" spans="2:13" x14ac:dyDescent="0.3">
      <c r="B66" t="s">
        <v>7</v>
      </c>
      <c r="C66" t="s">
        <v>35</v>
      </c>
      <c r="D66" t="s">
        <v>19</v>
      </c>
      <c r="E66" s="4">
        <v>4585</v>
      </c>
      <c r="F66" s="5">
        <v>240</v>
      </c>
      <c r="I66" t="s">
        <v>3</v>
      </c>
      <c r="J66" t="s">
        <v>35</v>
      </c>
      <c r="K66" t="s">
        <v>15</v>
      </c>
      <c r="L66" s="4">
        <v>6657</v>
      </c>
      <c r="M66" s="5">
        <v>276</v>
      </c>
    </row>
    <row r="67" spans="2:13" x14ac:dyDescent="0.3">
      <c r="B67" t="s">
        <v>41</v>
      </c>
      <c r="C67" t="s">
        <v>37</v>
      </c>
      <c r="D67" t="s">
        <v>30</v>
      </c>
      <c r="E67" s="4">
        <v>1526</v>
      </c>
      <c r="F67" s="5">
        <v>240</v>
      </c>
      <c r="I67" t="s">
        <v>7</v>
      </c>
      <c r="J67" t="s">
        <v>37</v>
      </c>
      <c r="K67" t="s">
        <v>14</v>
      </c>
      <c r="L67" s="4">
        <v>6608</v>
      </c>
      <c r="M67" s="5">
        <v>225</v>
      </c>
    </row>
    <row r="68" spans="2:13" x14ac:dyDescent="0.3">
      <c r="B68" t="s">
        <v>5</v>
      </c>
      <c r="C68" t="s">
        <v>34</v>
      </c>
      <c r="D68" t="s">
        <v>22</v>
      </c>
      <c r="E68" s="4">
        <v>6279</v>
      </c>
      <c r="F68" s="5">
        <v>237</v>
      </c>
      <c r="I68" t="s">
        <v>2</v>
      </c>
      <c r="J68" t="s">
        <v>38</v>
      </c>
      <c r="K68" t="s">
        <v>28</v>
      </c>
      <c r="L68" s="4">
        <v>6580</v>
      </c>
      <c r="M68" s="5">
        <v>183</v>
      </c>
    </row>
    <row r="69" spans="2:13" x14ac:dyDescent="0.3">
      <c r="B69" t="s">
        <v>40</v>
      </c>
      <c r="C69" t="s">
        <v>35</v>
      </c>
      <c r="D69" t="s">
        <v>32</v>
      </c>
      <c r="E69" s="4">
        <v>12348</v>
      </c>
      <c r="F69" s="5">
        <v>234</v>
      </c>
      <c r="I69" t="s">
        <v>7</v>
      </c>
      <c r="J69" t="s">
        <v>37</v>
      </c>
      <c r="K69" t="s">
        <v>30</v>
      </c>
      <c r="L69" s="4">
        <v>6454</v>
      </c>
      <c r="M69" s="5">
        <v>54</v>
      </c>
    </row>
    <row r="70" spans="2:13" x14ac:dyDescent="0.3">
      <c r="B70" t="s">
        <v>3</v>
      </c>
      <c r="C70" t="s">
        <v>35</v>
      </c>
      <c r="D70" t="s">
        <v>25</v>
      </c>
      <c r="E70" s="4">
        <v>2464</v>
      </c>
      <c r="F70" s="5">
        <v>234</v>
      </c>
      <c r="I70" t="s">
        <v>8</v>
      </c>
      <c r="J70" t="s">
        <v>38</v>
      </c>
      <c r="K70" t="s">
        <v>21</v>
      </c>
      <c r="L70" s="4">
        <v>6433</v>
      </c>
      <c r="M70" s="5">
        <v>78</v>
      </c>
    </row>
    <row r="71" spans="2:13" x14ac:dyDescent="0.3">
      <c r="B71" t="s">
        <v>8</v>
      </c>
      <c r="C71" t="s">
        <v>38</v>
      </c>
      <c r="D71" t="s">
        <v>23</v>
      </c>
      <c r="E71" s="4">
        <v>1701</v>
      </c>
      <c r="F71" s="5">
        <v>234</v>
      </c>
      <c r="I71" t="s">
        <v>41</v>
      </c>
      <c r="J71" t="s">
        <v>37</v>
      </c>
      <c r="K71" t="s">
        <v>24</v>
      </c>
      <c r="L71" s="4">
        <v>6398</v>
      </c>
      <c r="M71" s="5">
        <v>102</v>
      </c>
    </row>
    <row r="72" spans="2:13" x14ac:dyDescent="0.3">
      <c r="B72" t="s">
        <v>41</v>
      </c>
      <c r="C72" t="s">
        <v>36</v>
      </c>
      <c r="D72" t="s">
        <v>13</v>
      </c>
      <c r="E72" s="4">
        <v>10311</v>
      </c>
      <c r="F72" s="5">
        <v>231</v>
      </c>
      <c r="I72" t="s">
        <v>7</v>
      </c>
      <c r="J72" t="s">
        <v>37</v>
      </c>
      <c r="K72" t="s">
        <v>33</v>
      </c>
      <c r="L72" s="4">
        <v>6391</v>
      </c>
      <c r="M72" s="5">
        <v>48</v>
      </c>
    </row>
    <row r="73" spans="2:13" x14ac:dyDescent="0.3">
      <c r="B73" t="s">
        <v>41</v>
      </c>
      <c r="C73" t="s">
        <v>37</v>
      </c>
      <c r="D73" t="s">
        <v>15</v>
      </c>
      <c r="E73" s="4">
        <v>714</v>
      </c>
      <c r="F73" s="5">
        <v>231</v>
      </c>
      <c r="I73" t="s">
        <v>40</v>
      </c>
      <c r="J73" t="s">
        <v>39</v>
      </c>
      <c r="K73" t="s">
        <v>27</v>
      </c>
      <c r="L73" s="4">
        <v>6370</v>
      </c>
      <c r="M73" s="5">
        <v>30</v>
      </c>
    </row>
    <row r="74" spans="2:13" x14ac:dyDescent="0.3">
      <c r="B74" t="s">
        <v>10</v>
      </c>
      <c r="C74" t="s">
        <v>35</v>
      </c>
      <c r="D74" t="s">
        <v>21</v>
      </c>
      <c r="E74" s="4">
        <v>567</v>
      </c>
      <c r="F74" s="5">
        <v>228</v>
      </c>
      <c r="I74" t="s">
        <v>5</v>
      </c>
      <c r="J74" t="s">
        <v>36</v>
      </c>
      <c r="K74" t="s">
        <v>23</v>
      </c>
      <c r="L74" s="4">
        <v>6314</v>
      </c>
      <c r="M74" s="5">
        <v>15</v>
      </c>
    </row>
    <row r="75" spans="2:13" x14ac:dyDescent="0.3">
      <c r="B75" t="s">
        <v>7</v>
      </c>
      <c r="C75" t="s">
        <v>37</v>
      </c>
      <c r="D75" t="s">
        <v>14</v>
      </c>
      <c r="E75" s="4">
        <v>6608</v>
      </c>
      <c r="F75" s="5">
        <v>225</v>
      </c>
      <c r="I75" t="s">
        <v>3</v>
      </c>
      <c r="J75" t="s">
        <v>34</v>
      </c>
      <c r="K75" t="s">
        <v>25</v>
      </c>
      <c r="L75" s="4">
        <v>6300</v>
      </c>
      <c r="M75" s="5">
        <v>42</v>
      </c>
    </row>
    <row r="76" spans="2:13" x14ac:dyDescent="0.3">
      <c r="B76" t="s">
        <v>40</v>
      </c>
      <c r="C76" t="s">
        <v>39</v>
      </c>
      <c r="D76" t="s">
        <v>28</v>
      </c>
      <c r="E76" s="4">
        <v>3101</v>
      </c>
      <c r="F76" s="5">
        <v>225</v>
      </c>
      <c r="I76" t="s">
        <v>8</v>
      </c>
      <c r="J76" t="s">
        <v>37</v>
      </c>
      <c r="K76" t="s">
        <v>26</v>
      </c>
      <c r="L76" s="4">
        <v>6279</v>
      </c>
      <c r="M76" s="5">
        <v>45</v>
      </c>
    </row>
    <row r="77" spans="2:13" x14ac:dyDescent="0.3">
      <c r="B77" t="s">
        <v>41</v>
      </c>
      <c r="C77" t="s">
        <v>34</v>
      </c>
      <c r="D77" t="s">
        <v>16</v>
      </c>
      <c r="E77" s="4">
        <v>1274</v>
      </c>
      <c r="F77" s="5">
        <v>225</v>
      </c>
      <c r="I77" t="s">
        <v>5</v>
      </c>
      <c r="J77" t="s">
        <v>34</v>
      </c>
      <c r="K77" t="s">
        <v>22</v>
      </c>
      <c r="L77" s="4">
        <v>6279</v>
      </c>
      <c r="M77" s="5">
        <v>237</v>
      </c>
    </row>
    <row r="78" spans="2:13" x14ac:dyDescent="0.3">
      <c r="B78" t="s">
        <v>8</v>
      </c>
      <c r="C78" t="s">
        <v>34</v>
      </c>
      <c r="D78" t="s">
        <v>16</v>
      </c>
      <c r="E78" s="4">
        <v>2009</v>
      </c>
      <c r="F78" s="5">
        <v>219</v>
      </c>
      <c r="I78" t="s">
        <v>5</v>
      </c>
      <c r="J78" t="s">
        <v>36</v>
      </c>
      <c r="K78" t="s">
        <v>13</v>
      </c>
      <c r="L78" s="4">
        <v>6146</v>
      </c>
      <c r="M78" s="5">
        <v>63</v>
      </c>
    </row>
    <row r="79" spans="2:13" x14ac:dyDescent="0.3">
      <c r="B79" t="s">
        <v>41</v>
      </c>
      <c r="C79" t="s">
        <v>35</v>
      </c>
      <c r="D79" t="s">
        <v>28</v>
      </c>
      <c r="E79" s="4">
        <v>7455</v>
      </c>
      <c r="F79" s="5">
        <v>216</v>
      </c>
      <c r="I79" t="s">
        <v>40</v>
      </c>
      <c r="J79" t="s">
        <v>37</v>
      </c>
      <c r="K79" t="s">
        <v>27</v>
      </c>
      <c r="L79" s="4">
        <v>6132</v>
      </c>
      <c r="M79" s="5">
        <v>93</v>
      </c>
    </row>
    <row r="80" spans="2:13" x14ac:dyDescent="0.3">
      <c r="B80" t="s">
        <v>2</v>
      </c>
      <c r="C80" t="s">
        <v>39</v>
      </c>
      <c r="D80" t="s">
        <v>21</v>
      </c>
      <c r="E80" s="4">
        <v>7651</v>
      </c>
      <c r="F80" s="5">
        <v>213</v>
      </c>
      <c r="I80" t="s">
        <v>40</v>
      </c>
      <c r="J80" t="s">
        <v>38</v>
      </c>
      <c r="K80" t="s">
        <v>4</v>
      </c>
      <c r="L80" s="4">
        <v>6125</v>
      </c>
      <c r="M80" s="5">
        <v>102</v>
      </c>
    </row>
    <row r="81" spans="2:13" x14ac:dyDescent="0.3">
      <c r="B81" t="s">
        <v>8</v>
      </c>
      <c r="C81" t="s">
        <v>38</v>
      </c>
      <c r="D81" t="s">
        <v>32</v>
      </c>
      <c r="E81" s="4">
        <v>3752</v>
      </c>
      <c r="F81" s="5">
        <v>213</v>
      </c>
      <c r="I81" t="s">
        <v>6</v>
      </c>
      <c r="J81" t="s">
        <v>36</v>
      </c>
      <c r="K81" t="s">
        <v>32</v>
      </c>
      <c r="L81" s="4">
        <v>6118</v>
      </c>
      <c r="M81" s="5">
        <v>9</v>
      </c>
    </row>
    <row r="82" spans="2:13" x14ac:dyDescent="0.3">
      <c r="B82" t="s">
        <v>8</v>
      </c>
      <c r="C82" t="s">
        <v>39</v>
      </c>
      <c r="D82" t="s">
        <v>31</v>
      </c>
      <c r="E82" s="4">
        <v>8890</v>
      </c>
      <c r="F82" s="5">
        <v>210</v>
      </c>
      <c r="I82" t="s">
        <v>41</v>
      </c>
      <c r="J82" t="s">
        <v>36</v>
      </c>
      <c r="K82" t="s">
        <v>30</v>
      </c>
      <c r="L82" s="4">
        <v>6118</v>
      </c>
      <c r="M82" s="5">
        <v>174</v>
      </c>
    </row>
    <row r="83" spans="2:13" x14ac:dyDescent="0.3">
      <c r="B83" t="s">
        <v>8</v>
      </c>
      <c r="C83" t="s">
        <v>35</v>
      </c>
      <c r="D83" t="s">
        <v>22</v>
      </c>
      <c r="E83" s="4">
        <v>5012</v>
      </c>
      <c r="F83" s="5">
        <v>210</v>
      </c>
      <c r="I83" t="s">
        <v>5</v>
      </c>
      <c r="J83" t="s">
        <v>36</v>
      </c>
      <c r="K83" t="s">
        <v>18</v>
      </c>
      <c r="L83" s="4">
        <v>6111</v>
      </c>
      <c r="M83" s="5">
        <v>3</v>
      </c>
    </row>
    <row r="84" spans="2:13" x14ac:dyDescent="0.3">
      <c r="B84" t="s">
        <v>7</v>
      </c>
      <c r="C84" t="s">
        <v>37</v>
      </c>
      <c r="D84" t="s">
        <v>22</v>
      </c>
      <c r="E84" s="4">
        <v>9835</v>
      </c>
      <c r="F84" s="5">
        <v>207</v>
      </c>
      <c r="I84" t="s">
        <v>6</v>
      </c>
      <c r="J84" t="s">
        <v>39</v>
      </c>
      <c r="K84" t="s">
        <v>17</v>
      </c>
      <c r="L84" s="4">
        <v>6048</v>
      </c>
      <c r="M84" s="5">
        <v>27</v>
      </c>
    </row>
    <row r="85" spans="2:13" x14ac:dyDescent="0.3">
      <c r="B85" t="s">
        <v>6</v>
      </c>
      <c r="C85" t="s">
        <v>34</v>
      </c>
      <c r="D85" t="s">
        <v>27</v>
      </c>
      <c r="E85" s="4">
        <v>4242</v>
      </c>
      <c r="F85" s="5">
        <v>207</v>
      </c>
      <c r="I85" t="s">
        <v>2</v>
      </c>
      <c r="J85" t="s">
        <v>39</v>
      </c>
      <c r="K85" t="s">
        <v>28</v>
      </c>
      <c r="L85" s="4">
        <v>6027</v>
      </c>
      <c r="M85" s="5">
        <v>144</v>
      </c>
    </row>
    <row r="86" spans="2:13" x14ac:dyDescent="0.3">
      <c r="B86" t="s">
        <v>9</v>
      </c>
      <c r="C86" t="s">
        <v>37</v>
      </c>
      <c r="D86" t="s">
        <v>4</v>
      </c>
      <c r="E86" s="4">
        <v>259</v>
      </c>
      <c r="F86" s="5">
        <v>207</v>
      </c>
      <c r="I86" t="s">
        <v>41</v>
      </c>
      <c r="J86" t="s">
        <v>38</v>
      </c>
      <c r="K86" t="s">
        <v>22</v>
      </c>
      <c r="L86" s="4">
        <v>5915</v>
      </c>
      <c r="M86" s="5">
        <v>3</v>
      </c>
    </row>
    <row r="87" spans="2:13" x14ac:dyDescent="0.3">
      <c r="B87" t="s">
        <v>9</v>
      </c>
      <c r="C87" t="s">
        <v>36</v>
      </c>
      <c r="D87" t="s">
        <v>27</v>
      </c>
      <c r="E87" s="4">
        <v>11522</v>
      </c>
      <c r="F87" s="5">
        <v>204</v>
      </c>
      <c r="I87" t="s">
        <v>40</v>
      </c>
      <c r="J87" t="s">
        <v>39</v>
      </c>
      <c r="K87" t="s">
        <v>22</v>
      </c>
      <c r="L87" s="4">
        <v>5817</v>
      </c>
      <c r="M87" s="5">
        <v>12</v>
      </c>
    </row>
    <row r="88" spans="2:13" x14ac:dyDescent="0.3">
      <c r="B88" t="s">
        <v>10</v>
      </c>
      <c r="C88" t="s">
        <v>34</v>
      </c>
      <c r="D88" t="s">
        <v>19</v>
      </c>
      <c r="E88" s="4">
        <v>5355</v>
      </c>
      <c r="F88" s="5">
        <v>204</v>
      </c>
      <c r="I88" t="s">
        <v>40</v>
      </c>
      <c r="J88" t="s">
        <v>39</v>
      </c>
      <c r="K88" t="s">
        <v>15</v>
      </c>
      <c r="L88" s="4">
        <v>5775</v>
      </c>
      <c r="M88" s="5">
        <v>42</v>
      </c>
    </row>
    <row r="89" spans="2:13" x14ac:dyDescent="0.3">
      <c r="B89" t="s">
        <v>9</v>
      </c>
      <c r="C89" t="s">
        <v>39</v>
      </c>
      <c r="D89" t="s">
        <v>18</v>
      </c>
      <c r="E89" s="4">
        <v>2639</v>
      </c>
      <c r="F89" s="5">
        <v>204</v>
      </c>
      <c r="I89" t="s">
        <v>7</v>
      </c>
      <c r="J89" t="s">
        <v>38</v>
      </c>
      <c r="K89" t="s">
        <v>28</v>
      </c>
      <c r="L89" s="4">
        <v>5677</v>
      </c>
      <c r="M89" s="5">
        <v>258</v>
      </c>
    </row>
    <row r="90" spans="2:13" x14ac:dyDescent="0.3">
      <c r="B90" t="s">
        <v>8</v>
      </c>
      <c r="C90" t="s">
        <v>37</v>
      </c>
      <c r="D90" t="s">
        <v>19</v>
      </c>
      <c r="E90" s="4">
        <v>1771</v>
      </c>
      <c r="F90" s="5">
        <v>204</v>
      </c>
      <c r="I90" t="s">
        <v>40</v>
      </c>
      <c r="J90" t="s">
        <v>38</v>
      </c>
      <c r="K90" t="s">
        <v>13</v>
      </c>
      <c r="L90" s="4">
        <v>5670</v>
      </c>
      <c r="M90" s="5">
        <v>297</v>
      </c>
    </row>
    <row r="91" spans="2:13" x14ac:dyDescent="0.3">
      <c r="B91" t="s">
        <v>41</v>
      </c>
      <c r="C91" t="s">
        <v>36</v>
      </c>
      <c r="D91" t="s">
        <v>26</v>
      </c>
      <c r="E91" s="4">
        <v>98</v>
      </c>
      <c r="F91" s="5">
        <v>204</v>
      </c>
      <c r="I91" t="s">
        <v>10</v>
      </c>
      <c r="J91" t="s">
        <v>38</v>
      </c>
      <c r="K91" t="s">
        <v>14</v>
      </c>
      <c r="L91" s="4">
        <v>5586</v>
      </c>
      <c r="M91" s="5">
        <v>525</v>
      </c>
    </row>
    <row r="92" spans="2:13" x14ac:dyDescent="0.3">
      <c r="B92" t="s">
        <v>5</v>
      </c>
      <c r="C92" t="s">
        <v>35</v>
      </c>
      <c r="D92" t="s">
        <v>15</v>
      </c>
      <c r="E92" s="4">
        <v>13391</v>
      </c>
      <c r="F92" s="5">
        <v>201</v>
      </c>
      <c r="I92" t="s">
        <v>7</v>
      </c>
      <c r="J92" t="s">
        <v>36</v>
      </c>
      <c r="K92" t="s">
        <v>29</v>
      </c>
      <c r="L92" s="4">
        <v>5551</v>
      </c>
      <c r="M92" s="5">
        <v>252</v>
      </c>
    </row>
    <row r="93" spans="2:13" x14ac:dyDescent="0.3">
      <c r="B93" t="s">
        <v>2</v>
      </c>
      <c r="C93" t="s">
        <v>37</v>
      </c>
      <c r="D93" t="s">
        <v>17</v>
      </c>
      <c r="E93" s="4">
        <v>9926</v>
      </c>
      <c r="F93" s="5">
        <v>201</v>
      </c>
      <c r="I93" t="s">
        <v>5</v>
      </c>
      <c r="J93" t="s">
        <v>38</v>
      </c>
      <c r="K93" t="s">
        <v>19</v>
      </c>
      <c r="L93" s="4">
        <v>5474</v>
      </c>
      <c r="M93" s="5">
        <v>168</v>
      </c>
    </row>
    <row r="94" spans="2:13" x14ac:dyDescent="0.3">
      <c r="B94" t="s">
        <v>5</v>
      </c>
      <c r="C94" t="s">
        <v>34</v>
      </c>
      <c r="D94" t="s">
        <v>15</v>
      </c>
      <c r="E94" s="4">
        <v>7280</v>
      </c>
      <c r="F94" s="5">
        <v>201</v>
      </c>
      <c r="I94" t="s">
        <v>40</v>
      </c>
      <c r="J94" t="s">
        <v>36</v>
      </c>
      <c r="K94" t="s">
        <v>25</v>
      </c>
      <c r="L94" s="4">
        <v>5439</v>
      </c>
      <c r="M94" s="5">
        <v>30</v>
      </c>
    </row>
    <row r="95" spans="2:13" x14ac:dyDescent="0.3">
      <c r="B95" t="s">
        <v>40</v>
      </c>
      <c r="C95" t="s">
        <v>36</v>
      </c>
      <c r="D95" t="s">
        <v>13</v>
      </c>
      <c r="E95" s="4">
        <v>4424</v>
      </c>
      <c r="F95" s="5">
        <v>201</v>
      </c>
      <c r="I95" t="s">
        <v>10</v>
      </c>
      <c r="J95" t="s">
        <v>34</v>
      </c>
      <c r="K95" t="s">
        <v>19</v>
      </c>
      <c r="L95" s="4">
        <v>5355</v>
      </c>
      <c r="M95" s="5">
        <v>204</v>
      </c>
    </row>
    <row r="96" spans="2:13" x14ac:dyDescent="0.3">
      <c r="B96" t="s">
        <v>7</v>
      </c>
      <c r="C96" t="s">
        <v>39</v>
      </c>
      <c r="D96" t="s">
        <v>27</v>
      </c>
      <c r="E96" s="4">
        <v>966</v>
      </c>
      <c r="F96" s="5">
        <v>198</v>
      </c>
      <c r="I96" t="s">
        <v>7</v>
      </c>
      <c r="J96" t="s">
        <v>37</v>
      </c>
      <c r="K96" t="s">
        <v>26</v>
      </c>
      <c r="L96" s="4">
        <v>5306</v>
      </c>
      <c r="M96" s="5">
        <v>0</v>
      </c>
    </row>
    <row r="97" spans="2:13" x14ac:dyDescent="0.3">
      <c r="B97" t="s">
        <v>10</v>
      </c>
      <c r="C97" t="s">
        <v>35</v>
      </c>
      <c r="D97" t="s">
        <v>20</v>
      </c>
      <c r="E97" s="4">
        <v>1974</v>
      </c>
      <c r="F97" s="5">
        <v>195</v>
      </c>
      <c r="I97" t="s">
        <v>5</v>
      </c>
      <c r="J97" t="s">
        <v>39</v>
      </c>
      <c r="K97" t="s">
        <v>26</v>
      </c>
      <c r="L97" s="4">
        <v>5236</v>
      </c>
      <c r="M97" s="5">
        <v>51</v>
      </c>
    </row>
    <row r="98" spans="2:13" x14ac:dyDescent="0.3">
      <c r="B98" t="s">
        <v>8</v>
      </c>
      <c r="C98" t="s">
        <v>37</v>
      </c>
      <c r="D98" t="s">
        <v>22</v>
      </c>
      <c r="E98" s="4">
        <v>1890</v>
      </c>
      <c r="F98" s="5">
        <v>195</v>
      </c>
      <c r="I98" t="s">
        <v>7</v>
      </c>
      <c r="J98" t="s">
        <v>35</v>
      </c>
      <c r="K98" t="s">
        <v>28</v>
      </c>
      <c r="L98" s="4">
        <v>5194</v>
      </c>
      <c r="M98" s="5">
        <v>288</v>
      </c>
    </row>
    <row r="99" spans="2:13" x14ac:dyDescent="0.3">
      <c r="B99" t="s">
        <v>5</v>
      </c>
      <c r="C99" t="s">
        <v>34</v>
      </c>
      <c r="D99" t="s">
        <v>19</v>
      </c>
      <c r="E99" s="4">
        <v>861</v>
      </c>
      <c r="F99" s="5">
        <v>195</v>
      </c>
      <c r="I99" t="s">
        <v>5</v>
      </c>
      <c r="J99" t="s">
        <v>38</v>
      </c>
      <c r="K99" t="s">
        <v>32</v>
      </c>
      <c r="L99" s="4">
        <v>5075</v>
      </c>
      <c r="M99" s="5">
        <v>21</v>
      </c>
    </row>
    <row r="100" spans="2:13" x14ac:dyDescent="0.3">
      <c r="B100" t="s">
        <v>41</v>
      </c>
      <c r="C100" t="s">
        <v>36</v>
      </c>
      <c r="D100" t="s">
        <v>19</v>
      </c>
      <c r="E100" s="4">
        <v>1925</v>
      </c>
      <c r="F100" s="5">
        <v>192</v>
      </c>
      <c r="I100" t="s">
        <v>40</v>
      </c>
      <c r="J100" t="s">
        <v>34</v>
      </c>
      <c r="K100" t="s">
        <v>17</v>
      </c>
      <c r="L100" s="4">
        <v>5019</v>
      </c>
      <c r="M100" s="5">
        <v>156</v>
      </c>
    </row>
    <row r="101" spans="2:13" x14ac:dyDescent="0.3">
      <c r="B101" t="s">
        <v>7</v>
      </c>
      <c r="C101" t="s">
        <v>34</v>
      </c>
      <c r="D101" t="s">
        <v>24</v>
      </c>
      <c r="E101" s="4">
        <v>8862</v>
      </c>
      <c r="F101" s="5">
        <v>189</v>
      </c>
      <c r="I101" t="s">
        <v>8</v>
      </c>
      <c r="J101" t="s">
        <v>36</v>
      </c>
      <c r="K101" t="s">
        <v>23</v>
      </c>
      <c r="L101" s="4">
        <v>5019</v>
      </c>
      <c r="M101" s="5">
        <v>150</v>
      </c>
    </row>
    <row r="102" spans="2:13" x14ac:dyDescent="0.3">
      <c r="B102" t="s">
        <v>6</v>
      </c>
      <c r="C102" t="s">
        <v>37</v>
      </c>
      <c r="D102" t="s">
        <v>23</v>
      </c>
      <c r="E102" s="4">
        <v>4949</v>
      </c>
      <c r="F102" s="5">
        <v>189</v>
      </c>
      <c r="I102" t="s">
        <v>8</v>
      </c>
      <c r="J102" t="s">
        <v>35</v>
      </c>
      <c r="K102" t="s">
        <v>22</v>
      </c>
      <c r="L102" s="4">
        <v>5012</v>
      </c>
      <c r="M102" s="5">
        <v>210</v>
      </c>
    </row>
    <row r="103" spans="2:13" x14ac:dyDescent="0.3">
      <c r="B103" t="s">
        <v>9</v>
      </c>
      <c r="C103" t="s">
        <v>36</v>
      </c>
      <c r="D103" t="s">
        <v>32</v>
      </c>
      <c r="E103" s="4">
        <v>2954</v>
      </c>
      <c r="F103" s="5">
        <v>189</v>
      </c>
      <c r="I103" t="s">
        <v>5</v>
      </c>
      <c r="J103" t="s">
        <v>37</v>
      </c>
      <c r="K103" t="s">
        <v>14</v>
      </c>
      <c r="L103" s="4">
        <v>4991</v>
      </c>
      <c r="M103" s="5">
        <v>12</v>
      </c>
    </row>
    <row r="104" spans="2:13" x14ac:dyDescent="0.3">
      <c r="B104" t="s">
        <v>9</v>
      </c>
      <c r="C104" t="s">
        <v>34</v>
      </c>
      <c r="D104" t="s">
        <v>16</v>
      </c>
      <c r="E104" s="4">
        <v>938</v>
      </c>
      <c r="F104" s="5">
        <v>189</v>
      </c>
      <c r="I104" t="s">
        <v>10</v>
      </c>
      <c r="J104" t="s">
        <v>34</v>
      </c>
      <c r="K104" t="s">
        <v>26</v>
      </c>
      <c r="L104" s="4">
        <v>4991</v>
      </c>
      <c r="M104" s="5">
        <v>9</v>
      </c>
    </row>
    <row r="105" spans="2:13" x14ac:dyDescent="0.3">
      <c r="B105" t="s">
        <v>41</v>
      </c>
      <c r="C105" t="s">
        <v>35</v>
      </c>
      <c r="D105" t="s">
        <v>15</v>
      </c>
      <c r="E105" s="4">
        <v>2114</v>
      </c>
      <c r="F105" s="5">
        <v>186</v>
      </c>
      <c r="I105" t="s">
        <v>6</v>
      </c>
      <c r="J105" t="s">
        <v>36</v>
      </c>
      <c r="K105" t="s">
        <v>17</v>
      </c>
      <c r="L105" s="4">
        <v>4970</v>
      </c>
      <c r="M105" s="5">
        <v>156</v>
      </c>
    </row>
    <row r="106" spans="2:13" x14ac:dyDescent="0.3">
      <c r="B106" t="s">
        <v>8</v>
      </c>
      <c r="C106" t="s">
        <v>39</v>
      </c>
      <c r="D106" t="s">
        <v>30</v>
      </c>
      <c r="E106" s="4">
        <v>7021</v>
      </c>
      <c r="F106" s="5">
        <v>183</v>
      </c>
      <c r="I106" t="s">
        <v>3</v>
      </c>
      <c r="J106" t="s">
        <v>39</v>
      </c>
      <c r="K106" t="s">
        <v>26</v>
      </c>
      <c r="L106" s="4">
        <v>4956</v>
      </c>
      <c r="M106" s="5">
        <v>171</v>
      </c>
    </row>
    <row r="107" spans="2:13" x14ac:dyDescent="0.3">
      <c r="B107" t="s">
        <v>2</v>
      </c>
      <c r="C107" t="s">
        <v>38</v>
      </c>
      <c r="D107" t="s">
        <v>28</v>
      </c>
      <c r="E107" s="4">
        <v>6580</v>
      </c>
      <c r="F107" s="5">
        <v>183</v>
      </c>
      <c r="I107" t="s">
        <v>6</v>
      </c>
      <c r="J107" t="s">
        <v>37</v>
      </c>
      <c r="K107" t="s">
        <v>23</v>
      </c>
      <c r="L107" s="4">
        <v>4949</v>
      </c>
      <c r="M107" s="5">
        <v>189</v>
      </c>
    </row>
    <row r="108" spans="2:13" x14ac:dyDescent="0.3">
      <c r="B108" t="s">
        <v>6</v>
      </c>
      <c r="C108" t="s">
        <v>35</v>
      </c>
      <c r="D108" t="s">
        <v>27</v>
      </c>
      <c r="E108" s="4">
        <v>3864</v>
      </c>
      <c r="F108" s="5">
        <v>177</v>
      </c>
      <c r="I108" t="s">
        <v>41</v>
      </c>
      <c r="J108" t="s">
        <v>34</v>
      </c>
      <c r="K108" t="s">
        <v>23</v>
      </c>
      <c r="L108" s="4">
        <v>4935</v>
      </c>
      <c r="M108" s="5">
        <v>126</v>
      </c>
    </row>
    <row r="109" spans="2:13" x14ac:dyDescent="0.3">
      <c r="B109" t="s">
        <v>7</v>
      </c>
      <c r="C109" t="s">
        <v>36</v>
      </c>
      <c r="D109" t="s">
        <v>18</v>
      </c>
      <c r="E109" s="4">
        <v>2646</v>
      </c>
      <c r="F109" s="5">
        <v>177</v>
      </c>
      <c r="I109" t="s">
        <v>10</v>
      </c>
      <c r="J109" t="s">
        <v>39</v>
      </c>
      <c r="K109" t="s">
        <v>21</v>
      </c>
      <c r="L109" s="4">
        <v>4858</v>
      </c>
      <c r="M109" s="5">
        <v>279</v>
      </c>
    </row>
    <row r="110" spans="2:13" x14ac:dyDescent="0.3">
      <c r="B110" t="s">
        <v>41</v>
      </c>
      <c r="C110" t="s">
        <v>37</v>
      </c>
      <c r="D110" t="s">
        <v>26</v>
      </c>
      <c r="E110" s="4">
        <v>2324</v>
      </c>
      <c r="F110" s="5">
        <v>177</v>
      </c>
      <c r="I110" t="s">
        <v>2</v>
      </c>
      <c r="J110" t="s">
        <v>39</v>
      </c>
      <c r="K110" t="s">
        <v>15</v>
      </c>
      <c r="L110" s="4">
        <v>4802</v>
      </c>
      <c r="M110" s="5">
        <v>36</v>
      </c>
    </row>
    <row r="111" spans="2:13" x14ac:dyDescent="0.3">
      <c r="B111" t="s">
        <v>41</v>
      </c>
      <c r="C111" t="s">
        <v>34</v>
      </c>
      <c r="D111" t="s">
        <v>33</v>
      </c>
      <c r="E111" s="4">
        <v>7847</v>
      </c>
      <c r="F111" s="5">
        <v>174</v>
      </c>
      <c r="I111" t="s">
        <v>6</v>
      </c>
      <c r="J111" t="s">
        <v>35</v>
      </c>
      <c r="K111" t="s">
        <v>30</v>
      </c>
      <c r="L111" s="4">
        <v>4781</v>
      </c>
      <c r="M111" s="5">
        <v>123</v>
      </c>
    </row>
    <row r="112" spans="2:13" x14ac:dyDescent="0.3">
      <c r="B112" t="s">
        <v>41</v>
      </c>
      <c r="C112" t="s">
        <v>36</v>
      </c>
      <c r="D112" t="s">
        <v>30</v>
      </c>
      <c r="E112" s="4">
        <v>6118</v>
      </c>
      <c r="F112" s="5">
        <v>174</v>
      </c>
      <c r="I112" t="s">
        <v>41</v>
      </c>
      <c r="J112" t="s">
        <v>35</v>
      </c>
      <c r="K112" t="s">
        <v>13</v>
      </c>
      <c r="L112" s="4">
        <v>4760</v>
      </c>
      <c r="M112" s="5">
        <v>69</v>
      </c>
    </row>
    <row r="113" spans="2:13" x14ac:dyDescent="0.3">
      <c r="B113" t="s">
        <v>40</v>
      </c>
      <c r="C113" t="s">
        <v>35</v>
      </c>
      <c r="D113" t="s">
        <v>16</v>
      </c>
      <c r="E113" s="4">
        <v>4725</v>
      </c>
      <c r="F113" s="5">
        <v>174</v>
      </c>
      <c r="I113" t="s">
        <v>8</v>
      </c>
      <c r="J113" t="s">
        <v>35</v>
      </c>
      <c r="K113" t="s">
        <v>27</v>
      </c>
      <c r="L113" s="4">
        <v>4753</v>
      </c>
      <c r="M113" s="5">
        <v>300</v>
      </c>
    </row>
    <row r="114" spans="2:13" x14ac:dyDescent="0.3">
      <c r="B114" t="s">
        <v>9</v>
      </c>
      <c r="C114" t="s">
        <v>34</v>
      </c>
      <c r="D114" t="s">
        <v>17</v>
      </c>
      <c r="E114" s="4">
        <v>707</v>
      </c>
      <c r="F114" s="5">
        <v>174</v>
      </c>
      <c r="I114" t="s">
        <v>5</v>
      </c>
      <c r="J114" t="s">
        <v>35</v>
      </c>
      <c r="K114" t="s">
        <v>31</v>
      </c>
      <c r="L114" s="4">
        <v>4753</v>
      </c>
      <c r="M114" s="5">
        <v>246</v>
      </c>
    </row>
    <row r="115" spans="2:13" x14ac:dyDescent="0.3">
      <c r="B115" t="s">
        <v>3</v>
      </c>
      <c r="C115" t="s">
        <v>39</v>
      </c>
      <c r="D115" t="s">
        <v>26</v>
      </c>
      <c r="E115" s="4">
        <v>4956</v>
      </c>
      <c r="F115" s="5">
        <v>171</v>
      </c>
      <c r="I115" t="s">
        <v>40</v>
      </c>
      <c r="J115" t="s">
        <v>35</v>
      </c>
      <c r="K115" t="s">
        <v>16</v>
      </c>
      <c r="L115" s="4">
        <v>4725</v>
      </c>
      <c r="M115" s="5">
        <v>174</v>
      </c>
    </row>
    <row r="116" spans="2:13" x14ac:dyDescent="0.3">
      <c r="B116" t="s">
        <v>5</v>
      </c>
      <c r="C116" t="s">
        <v>39</v>
      </c>
      <c r="D116" t="s">
        <v>24</v>
      </c>
      <c r="E116" s="4">
        <v>4018</v>
      </c>
      <c r="F116" s="5">
        <v>171</v>
      </c>
      <c r="I116" t="s">
        <v>10</v>
      </c>
      <c r="J116" t="s">
        <v>37</v>
      </c>
      <c r="K116" t="s">
        <v>23</v>
      </c>
      <c r="L116" s="4">
        <v>4683</v>
      </c>
      <c r="M116" s="5">
        <v>30</v>
      </c>
    </row>
    <row r="117" spans="2:13" x14ac:dyDescent="0.3">
      <c r="B117" t="s">
        <v>5</v>
      </c>
      <c r="C117" t="s">
        <v>38</v>
      </c>
      <c r="D117" t="s">
        <v>19</v>
      </c>
      <c r="E117" s="4">
        <v>5474</v>
      </c>
      <c r="F117" s="5">
        <v>168</v>
      </c>
      <c r="I117" t="s">
        <v>7</v>
      </c>
      <c r="J117" t="s">
        <v>35</v>
      </c>
      <c r="K117" t="s">
        <v>14</v>
      </c>
      <c r="L117" s="4">
        <v>4606</v>
      </c>
      <c r="M117" s="5">
        <v>63</v>
      </c>
    </row>
    <row r="118" spans="2:13" x14ac:dyDescent="0.3">
      <c r="B118" t="s">
        <v>8</v>
      </c>
      <c r="C118" t="s">
        <v>35</v>
      </c>
      <c r="D118" t="s">
        <v>29</v>
      </c>
      <c r="E118" s="4">
        <v>2023</v>
      </c>
      <c r="F118" s="5">
        <v>168</v>
      </c>
      <c r="I118" t="s">
        <v>3</v>
      </c>
      <c r="J118" t="s">
        <v>37</v>
      </c>
      <c r="K118" t="s">
        <v>29</v>
      </c>
      <c r="L118" s="4">
        <v>4592</v>
      </c>
      <c r="M118" s="5">
        <v>324</v>
      </c>
    </row>
    <row r="119" spans="2:13" x14ac:dyDescent="0.3">
      <c r="B119" t="s">
        <v>3</v>
      </c>
      <c r="C119" t="s">
        <v>39</v>
      </c>
      <c r="D119" t="s">
        <v>16</v>
      </c>
      <c r="E119" s="4">
        <v>21</v>
      </c>
      <c r="F119" s="5">
        <v>168</v>
      </c>
      <c r="I119" t="s">
        <v>7</v>
      </c>
      <c r="J119" t="s">
        <v>35</v>
      </c>
      <c r="K119" t="s">
        <v>19</v>
      </c>
      <c r="L119" s="4">
        <v>4585</v>
      </c>
      <c r="M119" s="5">
        <v>240</v>
      </c>
    </row>
    <row r="120" spans="2:13" x14ac:dyDescent="0.3">
      <c r="B120" t="s">
        <v>3</v>
      </c>
      <c r="C120" t="s">
        <v>36</v>
      </c>
      <c r="D120" t="s">
        <v>23</v>
      </c>
      <c r="E120" s="4">
        <v>3773</v>
      </c>
      <c r="F120" s="5">
        <v>165</v>
      </c>
      <c r="I120" t="s">
        <v>7</v>
      </c>
      <c r="J120" t="s">
        <v>37</v>
      </c>
      <c r="K120" t="s">
        <v>17</v>
      </c>
      <c r="L120" s="4">
        <v>4487</v>
      </c>
      <c r="M120" s="5">
        <v>111</v>
      </c>
    </row>
    <row r="121" spans="2:13" x14ac:dyDescent="0.3">
      <c r="B121" t="s">
        <v>2</v>
      </c>
      <c r="C121" t="s">
        <v>39</v>
      </c>
      <c r="D121" t="s">
        <v>20</v>
      </c>
      <c r="E121" s="4">
        <v>9443</v>
      </c>
      <c r="F121" s="5">
        <v>162</v>
      </c>
      <c r="I121" t="s">
        <v>7</v>
      </c>
      <c r="J121" t="s">
        <v>37</v>
      </c>
      <c r="K121" t="s">
        <v>16</v>
      </c>
      <c r="L121" s="4">
        <v>4487</v>
      </c>
      <c r="M121" s="5">
        <v>333</v>
      </c>
    </row>
    <row r="122" spans="2:13" x14ac:dyDescent="0.3">
      <c r="B122" t="s">
        <v>40</v>
      </c>
      <c r="C122" t="s">
        <v>34</v>
      </c>
      <c r="D122" t="s">
        <v>19</v>
      </c>
      <c r="E122" s="4">
        <v>4018</v>
      </c>
      <c r="F122" s="5">
        <v>162</v>
      </c>
      <c r="I122" t="s">
        <v>5</v>
      </c>
      <c r="J122" t="s">
        <v>35</v>
      </c>
      <c r="K122" t="s">
        <v>29</v>
      </c>
      <c r="L122" s="4">
        <v>4480</v>
      </c>
      <c r="M122" s="5">
        <v>357</v>
      </c>
    </row>
    <row r="123" spans="2:13" x14ac:dyDescent="0.3">
      <c r="B123" t="s">
        <v>3</v>
      </c>
      <c r="C123" t="s">
        <v>36</v>
      </c>
      <c r="D123" t="s">
        <v>28</v>
      </c>
      <c r="E123" s="4">
        <v>973</v>
      </c>
      <c r="F123" s="5">
        <v>162</v>
      </c>
      <c r="I123" t="s">
        <v>7</v>
      </c>
      <c r="J123" t="s">
        <v>39</v>
      </c>
      <c r="K123" t="s">
        <v>17</v>
      </c>
      <c r="L123" s="4">
        <v>4438</v>
      </c>
      <c r="M123" s="5">
        <v>246</v>
      </c>
    </row>
    <row r="124" spans="2:13" x14ac:dyDescent="0.3">
      <c r="B124" t="s">
        <v>40</v>
      </c>
      <c r="C124" t="s">
        <v>34</v>
      </c>
      <c r="D124" t="s">
        <v>33</v>
      </c>
      <c r="E124" s="4">
        <v>3794</v>
      </c>
      <c r="F124" s="5">
        <v>159</v>
      </c>
      <c r="I124" t="s">
        <v>40</v>
      </c>
      <c r="J124" t="s">
        <v>36</v>
      </c>
      <c r="K124" t="s">
        <v>13</v>
      </c>
      <c r="L124" s="4">
        <v>4424</v>
      </c>
      <c r="M124" s="5">
        <v>201</v>
      </c>
    </row>
    <row r="125" spans="2:13" x14ac:dyDescent="0.3">
      <c r="B125" t="s">
        <v>9</v>
      </c>
      <c r="C125" t="s">
        <v>35</v>
      </c>
      <c r="D125" t="s">
        <v>26</v>
      </c>
      <c r="E125" s="4">
        <v>98</v>
      </c>
      <c r="F125" s="5">
        <v>159</v>
      </c>
      <c r="I125" t="s">
        <v>2</v>
      </c>
      <c r="J125" t="s">
        <v>38</v>
      </c>
      <c r="K125" t="s">
        <v>23</v>
      </c>
      <c r="L125" s="4">
        <v>4417</v>
      </c>
      <c r="M125" s="5">
        <v>153</v>
      </c>
    </row>
    <row r="126" spans="2:13" x14ac:dyDescent="0.3">
      <c r="B126" t="s">
        <v>40</v>
      </c>
      <c r="C126" t="s">
        <v>34</v>
      </c>
      <c r="D126" t="s">
        <v>17</v>
      </c>
      <c r="E126" s="4">
        <v>5019</v>
      </c>
      <c r="F126" s="5">
        <v>156</v>
      </c>
      <c r="I126" t="s">
        <v>2</v>
      </c>
      <c r="J126" t="s">
        <v>38</v>
      </c>
      <c r="K126" t="s">
        <v>31</v>
      </c>
      <c r="L126" s="4">
        <v>4326</v>
      </c>
      <c r="M126" s="5">
        <v>348</v>
      </c>
    </row>
    <row r="127" spans="2:13" x14ac:dyDescent="0.3">
      <c r="B127" t="s">
        <v>6</v>
      </c>
      <c r="C127" t="s">
        <v>36</v>
      </c>
      <c r="D127" t="s">
        <v>17</v>
      </c>
      <c r="E127" s="4">
        <v>4970</v>
      </c>
      <c r="F127" s="5">
        <v>156</v>
      </c>
      <c r="I127" t="s">
        <v>6</v>
      </c>
      <c r="J127" t="s">
        <v>36</v>
      </c>
      <c r="K127" t="s">
        <v>13</v>
      </c>
      <c r="L127" s="4">
        <v>4319</v>
      </c>
      <c r="M127" s="5">
        <v>30</v>
      </c>
    </row>
    <row r="128" spans="2:13" x14ac:dyDescent="0.3">
      <c r="B128" t="s">
        <v>9</v>
      </c>
      <c r="C128" t="s">
        <v>37</v>
      </c>
      <c r="D128" t="s">
        <v>25</v>
      </c>
      <c r="E128" s="4">
        <v>4305</v>
      </c>
      <c r="F128" s="5">
        <v>156</v>
      </c>
      <c r="I128" t="s">
        <v>9</v>
      </c>
      <c r="J128" t="s">
        <v>37</v>
      </c>
      <c r="K128" t="s">
        <v>25</v>
      </c>
      <c r="L128" s="4">
        <v>4305</v>
      </c>
      <c r="M128" s="5">
        <v>156</v>
      </c>
    </row>
    <row r="129" spans="2:13" x14ac:dyDescent="0.3">
      <c r="B129" t="s">
        <v>2</v>
      </c>
      <c r="C129" t="s">
        <v>38</v>
      </c>
      <c r="D129" t="s">
        <v>23</v>
      </c>
      <c r="E129" s="4">
        <v>4417</v>
      </c>
      <c r="F129" s="5">
        <v>153</v>
      </c>
      <c r="I129" t="s">
        <v>6</v>
      </c>
      <c r="J129" t="s">
        <v>34</v>
      </c>
      <c r="K129" t="s">
        <v>27</v>
      </c>
      <c r="L129" s="4">
        <v>4242</v>
      </c>
      <c r="M129" s="5">
        <v>207</v>
      </c>
    </row>
    <row r="130" spans="2:13" x14ac:dyDescent="0.3">
      <c r="B130" t="s">
        <v>9</v>
      </c>
      <c r="C130" t="s">
        <v>34</v>
      </c>
      <c r="D130" t="s">
        <v>28</v>
      </c>
      <c r="E130" s="4">
        <v>14329</v>
      </c>
      <c r="F130" s="5">
        <v>150</v>
      </c>
      <c r="I130" t="s">
        <v>9</v>
      </c>
      <c r="J130" t="s">
        <v>38</v>
      </c>
      <c r="K130" t="s">
        <v>24</v>
      </c>
      <c r="L130" s="4">
        <v>4137</v>
      </c>
      <c r="M130" s="5">
        <v>60</v>
      </c>
    </row>
    <row r="131" spans="2:13" x14ac:dyDescent="0.3">
      <c r="B131" t="s">
        <v>8</v>
      </c>
      <c r="C131" t="s">
        <v>36</v>
      </c>
      <c r="D131" t="s">
        <v>23</v>
      </c>
      <c r="E131" s="4">
        <v>5019</v>
      </c>
      <c r="F131" s="5">
        <v>150</v>
      </c>
      <c r="I131" t="s">
        <v>10</v>
      </c>
      <c r="J131" t="s">
        <v>34</v>
      </c>
      <c r="K131" t="s">
        <v>22</v>
      </c>
      <c r="L131" s="4">
        <v>4053</v>
      </c>
      <c r="M131" s="5">
        <v>24</v>
      </c>
    </row>
    <row r="132" spans="2:13" x14ac:dyDescent="0.3">
      <c r="B132" t="s">
        <v>6</v>
      </c>
      <c r="C132" t="s">
        <v>34</v>
      </c>
      <c r="D132" t="s">
        <v>17</v>
      </c>
      <c r="E132" s="4">
        <v>3759</v>
      </c>
      <c r="F132" s="5">
        <v>150</v>
      </c>
      <c r="I132" t="s">
        <v>40</v>
      </c>
      <c r="J132" t="s">
        <v>34</v>
      </c>
      <c r="K132" t="s">
        <v>19</v>
      </c>
      <c r="L132" s="4">
        <v>4018</v>
      </c>
      <c r="M132" s="5">
        <v>162</v>
      </c>
    </row>
    <row r="133" spans="2:13" x14ac:dyDescent="0.3">
      <c r="B133" t="s">
        <v>8</v>
      </c>
      <c r="C133" t="s">
        <v>37</v>
      </c>
      <c r="D133" t="s">
        <v>30</v>
      </c>
      <c r="E133" s="4">
        <v>42</v>
      </c>
      <c r="F133" s="5">
        <v>150</v>
      </c>
      <c r="I133" t="s">
        <v>5</v>
      </c>
      <c r="J133" t="s">
        <v>39</v>
      </c>
      <c r="K133" t="s">
        <v>24</v>
      </c>
      <c r="L133" s="4">
        <v>4018</v>
      </c>
      <c r="M133" s="5">
        <v>171</v>
      </c>
    </row>
    <row r="134" spans="2:13" x14ac:dyDescent="0.3">
      <c r="B134" t="s">
        <v>9</v>
      </c>
      <c r="C134" t="s">
        <v>35</v>
      </c>
      <c r="D134" t="s">
        <v>4</v>
      </c>
      <c r="E134" s="4">
        <v>959</v>
      </c>
      <c r="F134" s="5">
        <v>147</v>
      </c>
      <c r="I134" t="s">
        <v>2</v>
      </c>
      <c r="J134" t="s">
        <v>39</v>
      </c>
      <c r="K134" t="s">
        <v>33</v>
      </c>
      <c r="L134" s="4">
        <v>4018</v>
      </c>
      <c r="M134" s="5">
        <v>126</v>
      </c>
    </row>
    <row r="135" spans="2:13" x14ac:dyDescent="0.3">
      <c r="B135" t="s">
        <v>2</v>
      </c>
      <c r="C135" t="s">
        <v>39</v>
      </c>
      <c r="D135" t="s">
        <v>28</v>
      </c>
      <c r="E135" s="4">
        <v>6027</v>
      </c>
      <c r="F135" s="5">
        <v>144</v>
      </c>
      <c r="I135" t="s">
        <v>3</v>
      </c>
      <c r="J135" t="s">
        <v>37</v>
      </c>
      <c r="K135" t="s">
        <v>17</v>
      </c>
      <c r="L135" s="4">
        <v>3983</v>
      </c>
      <c r="M135" s="5">
        <v>144</v>
      </c>
    </row>
    <row r="136" spans="2:13" x14ac:dyDescent="0.3">
      <c r="B136" t="s">
        <v>3</v>
      </c>
      <c r="C136" t="s">
        <v>37</v>
      </c>
      <c r="D136" t="s">
        <v>17</v>
      </c>
      <c r="E136" s="4">
        <v>3983</v>
      </c>
      <c r="F136" s="5">
        <v>144</v>
      </c>
      <c r="I136" t="s">
        <v>41</v>
      </c>
      <c r="J136" t="s">
        <v>39</v>
      </c>
      <c r="K136" t="s">
        <v>14</v>
      </c>
      <c r="L136" s="4">
        <v>3976</v>
      </c>
      <c r="M136" s="5">
        <v>72</v>
      </c>
    </row>
    <row r="137" spans="2:13" x14ac:dyDescent="0.3">
      <c r="B137" t="s">
        <v>9</v>
      </c>
      <c r="C137" t="s">
        <v>35</v>
      </c>
      <c r="D137" t="s">
        <v>27</v>
      </c>
      <c r="E137" s="4">
        <v>2429</v>
      </c>
      <c r="F137" s="5">
        <v>144</v>
      </c>
      <c r="I137" t="s">
        <v>9</v>
      </c>
      <c r="J137" t="s">
        <v>39</v>
      </c>
      <c r="K137" t="s">
        <v>24</v>
      </c>
      <c r="L137" s="4">
        <v>3920</v>
      </c>
      <c r="M137" s="5">
        <v>306</v>
      </c>
    </row>
    <row r="138" spans="2:13" x14ac:dyDescent="0.3">
      <c r="B138" t="s">
        <v>41</v>
      </c>
      <c r="C138" t="s">
        <v>34</v>
      </c>
      <c r="D138" t="s">
        <v>22</v>
      </c>
      <c r="E138" s="4">
        <v>336</v>
      </c>
      <c r="F138" s="5">
        <v>144</v>
      </c>
      <c r="I138" t="s">
        <v>6</v>
      </c>
      <c r="J138" t="s">
        <v>35</v>
      </c>
      <c r="K138" t="s">
        <v>27</v>
      </c>
      <c r="L138" s="4">
        <v>3864</v>
      </c>
      <c r="M138" s="5">
        <v>177</v>
      </c>
    </row>
    <row r="139" spans="2:13" x14ac:dyDescent="0.3">
      <c r="B139" t="s">
        <v>10</v>
      </c>
      <c r="C139" t="s">
        <v>38</v>
      </c>
      <c r="D139" t="s">
        <v>22</v>
      </c>
      <c r="E139" s="4">
        <v>2205</v>
      </c>
      <c r="F139" s="5">
        <v>141</v>
      </c>
      <c r="I139" t="s">
        <v>9</v>
      </c>
      <c r="J139" t="s">
        <v>38</v>
      </c>
      <c r="K139" t="s">
        <v>25</v>
      </c>
      <c r="L139" s="4">
        <v>3850</v>
      </c>
      <c r="M139" s="5">
        <v>102</v>
      </c>
    </row>
    <row r="140" spans="2:13" x14ac:dyDescent="0.3">
      <c r="B140" t="s">
        <v>2</v>
      </c>
      <c r="C140" t="s">
        <v>39</v>
      </c>
      <c r="D140" t="s">
        <v>22</v>
      </c>
      <c r="E140" s="4">
        <v>1568</v>
      </c>
      <c r="F140" s="5">
        <v>141</v>
      </c>
      <c r="I140" t="s">
        <v>7</v>
      </c>
      <c r="J140" t="s">
        <v>34</v>
      </c>
      <c r="K140" t="s">
        <v>15</v>
      </c>
      <c r="L140" s="4">
        <v>3829</v>
      </c>
      <c r="M140" s="5">
        <v>24</v>
      </c>
    </row>
    <row r="141" spans="2:13" x14ac:dyDescent="0.3">
      <c r="B141" t="s">
        <v>2</v>
      </c>
      <c r="C141" t="s">
        <v>37</v>
      </c>
      <c r="D141" t="s">
        <v>18</v>
      </c>
      <c r="E141" s="4">
        <v>11571</v>
      </c>
      <c r="F141" s="5">
        <v>138</v>
      </c>
      <c r="I141" t="s">
        <v>10</v>
      </c>
      <c r="J141" t="s">
        <v>35</v>
      </c>
      <c r="K141" t="s">
        <v>18</v>
      </c>
      <c r="L141" s="4">
        <v>3808</v>
      </c>
      <c r="M141" s="5">
        <v>279</v>
      </c>
    </row>
    <row r="142" spans="2:13" x14ac:dyDescent="0.3">
      <c r="B142" t="s">
        <v>7</v>
      </c>
      <c r="C142" t="s">
        <v>34</v>
      </c>
      <c r="D142" t="s">
        <v>20</v>
      </c>
      <c r="E142" s="4">
        <v>2205</v>
      </c>
      <c r="F142" s="5">
        <v>138</v>
      </c>
      <c r="I142" t="s">
        <v>40</v>
      </c>
      <c r="J142" t="s">
        <v>34</v>
      </c>
      <c r="K142" t="s">
        <v>33</v>
      </c>
      <c r="L142" s="4">
        <v>3794</v>
      </c>
      <c r="M142" s="5">
        <v>159</v>
      </c>
    </row>
    <row r="143" spans="2:13" x14ac:dyDescent="0.3">
      <c r="B143" t="s">
        <v>40</v>
      </c>
      <c r="C143" t="s">
        <v>34</v>
      </c>
      <c r="D143" t="s">
        <v>27</v>
      </c>
      <c r="E143" s="4">
        <v>2289</v>
      </c>
      <c r="F143" s="5">
        <v>135</v>
      </c>
      <c r="I143" t="s">
        <v>3</v>
      </c>
      <c r="J143" t="s">
        <v>36</v>
      </c>
      <c r="K143" t="s">
        <v>23</v>
      </c>
      <c r="L143" s="4">
        <v>3773</v>
      </c>
      <c r="M143" s="5">
        <v>165</v>
      </c>
    </row>
    <row r="144" spans="2:13" x14ac:dyDescent="0.3">
      <c r="B144" t="s">
        <v>6</v>
      </c>
      <c r="C144" t="s">
        <v>36</v>
      </c>
      <c r="D144" t="s">
        <v>29</v>
      </c>
      <c r="E144" s="4">
        <v>1400</v>
      </c>
      <c r="F144" s="5">
        <v>135</v>
      </c>
      <c r="I144" t="s">
        <v>6</v>
      </c>
      <c r="J144" t="s">
        <v>34</v>
      </c>
      <c r="K144" t="s">
        <v>17</v>
      </c>
      <c r="L144" s="4">
        <v>3759</v>
      </c>
      <c r="M144" s="5">
        <v>150</v>
      </c>
    </row>
    <row r="145" spans="2:13" x14ac:dyDescent="0.3">
      <c r="B145" t="s">
        <v>6</v>
      </c>
      <c r="C145" t="s">
        <v>38</v>
      </c>
      <c r="D145" t="s">
        <v>33</v>
      </c>
      <c r="E145" s="4">
        <v>959</v>
      </c>
      <c r="F145" s="5">
        <v>135</v>
      </c>
      <c r="I145" t="s">
        <v>8</v>
      </c>
      <c r="J145" t="s">
        <v>38</v>
      </c>
      <c r="K145" t="s">
        <v>32</v>
      </c>
      <c r="L145" s="4">
        <v>3752</v>
      </c>
      <c r="M145" s="5">
        <v>213</v>
      </c>
    </row>
    <row r="146" spans="2:13" x14ac:dyDescent="0.3">
      <c r="B146" t="s">
        <v>40</v>
      </c>
      <c r="C146" t="s">
        <v>39</v>
      </c>
      <c r="D146" t="s">
        <v>29</v>
      </c>
      <c r="E146" s="4">
        <v>0</v>
      </c>
      <c r="F146" s="5">
        <v>135</v>
      </c>
      <c r="I146" t="s">
        <v>3</v>
      </c>
      <c r="J146" t="s">
        <v>34</v>
      </c>
      <c r="K146" t="s">
        <v>28</v>
      </c>
      <c r="L146" s="4">
        <v>3689</v>
      </c>
      <c r="M146" s="5">
        <v>312</v>
      </c>
    </row>
    <row r="147" spans="2:13" x14ac:dyDescent="0.3">
      <c r="B147" t="s">
        <v>41</v>
      </c>
      <c r="C147" t="s">
        <v>35</v>
      </c>
      <c r="D147" t="s">
        <v>27</v>
      </c>
      <c r="E147" s="4">
        <v>847</v>
      </c>
      <c r="F147" s="5">
        <v>129</v>
      </c>
      <c r="I147" t="s">
        <v>3</v>
      </c>
      <c r="J147" t="s">
        <v>39</v>
      </c>
      <c r="K147" t="s">
        <v>29</v>
      </c>
      <c r="L147" s="4">
        <v>3640</v>
      </c>
      <c r="M147" s="5">
        <v>51</v>
      </c>
    </row>
    <row r="148" spans="2:13" x14ac:dyDescent="0.3">
      <c r="B148" t="s">
        <v>10</v>
      </c>
      <c r="C148" t="s">
        <v>38</v>
      </c>
      <c r="D148" t="s">
        <v>4</v>
      </c>
      <c r="E148" s="4">
        <v>6860</v>
      </c>
      <c r="F148" s="5">
        <v>126</v>
      </c>
      <c r="I148" t="s">
        <v>8</v>
      </c>
      <c r="J148" t="s">
        <v>35</v>
      </c>
      <c r="K148" t="s">
        <v>30</v>
      </c>
      <c r="L148" s="4">
        <v>3598</v>
      </c>
      <c r="M148" s="5">
        <v>81</v>
      </c>
    </row>
    <row r="149" spans="2:13" x14ac:dyDescent="0.3">
      <c r="B149" t="s">
        <v>41</v>
      </c>
      <c r="C149" t="s">
        <v>34</v>
      </c>
      <c r="D149" t="s">
        <v>23</v>
      </c>
      <c r="E149" s="4">
        <v>4935</v>
      </c>
      <c r="F149" s="5">
        <v>126</v>
      </c>
      <c r="I149" t="s">
        <v>6</v>
      </c>
      <c r="J149" t="s">
        <v>37</v>
      </c>
      <c r="K149" t="s">
        <v>28</v>
      </c>
      <c r="L149" s="4">
        <v>3556</v>
      </c>
      <c r="M149" s="5">
        <v>459</v>
      </c>
    </row>
    <row r="150" spans="2:13" x14ac:dyDescent="0.3">
      <c r="B150" t="s">
        <v>2</v>
      </c>
      <c r="C150" t="s">
        <v>39</v>
      </c>
      <c r="D150" t="s">
        <v>33</v>
      </c>
      <c r="E150" s="4">
        <v>4018</v>
      </c>
      <c r="F150" s="5">
        <v>126</v>
      </c>
      <c r="I150" t="s">
        <v>2</v>
      </c>
      <c r="J150" t="s">
        <v>38</v>
      </c>
      <c r="K150" t="s">
        <v>4</v>
      </c>
      <c r="L150" s="4">
        <v>3549</v>
      </c>
      <c r="M150" s="5">
        <v>3</v>
      </c>
    </row>
    <row r="151" spans="2:13" x14ac:dyDescent="0.3">
      <c r="B151" t="s">
        <v>40</v>
      </c>
      <c r="C151" t="s">
        <v>35</v>
      </c>
      <c r="D151" t="s">
        <v>29</v>
      </c>
      <c r="E151" s="4">
        <v>1617</v>
      </c>
      <c r="F151" s="5">
        <v>126</v>
      </c>
      <c r="I151" t="s">
        <v>8</v>
      </c>
      <c r="J151" t="s">
        <v>34</v>
      </c>
      <c r="K151" t="s">
        <v>31</v>
      </c>
      <c r="L151" s="4">
        <v>3507</v>
      </c>
      <c r="M151" s="5">
        <v>288</v>
      </c>
    </row>
    <row r="152" spans="2:13" x14ac:dyDescent="0.3">
      <c r="B152" t="s">
        <v>8</v>
      </c>
      <c r="C152" t="s">
        <v>35</v>
      </c>
      <c r="D152" t="s">
        <v>33</v>
      </c>
      <c r="E152" s="4">
        <v>357</v>
      </c>
      <c r="F152" s="5">
        <v>126</v>
      </c>
      <c r="I152" t="s">
        <v>10</v>
      </c>
      <c r="J152" t="s">
        <v>35</v>
      </c>
      <c r="K152" t="s">
        <v>14</v>
      </c>
      <c r="L152" s="4">
        <v>3472</v>
      </c>
      <c r="M152" s="5">
        <v>96</v>
      </c>
    </row>
    <row r="153" spans="2:13" x14ac:dyDescent="0.3">
      <c r="B153" t="s">
        <v>6</v>
      </c>
      <c r="C153" t="s">
        <v>34</v>
      </c>
      <c r="D153" t="s">
        <v>32</v>
      </c>
      <c r="E153" s="4">
        <v>6734</v>
      </c>
      <c r="F153" s="5">
        <v>123</v>
      </c>
      <c r="I153" t="s">
        <v>6</v>
      </c>
      <c r="J153" t="s">
        <v>34</v>
      </c>
      <c r="K153" t="s">
        <v>30</v>
      </c>
      <c r="L153" s="4">
        <v>3402</v>
      </c>
      <c r="M153" s="5">
        <v>366</v>
      </c>
    </row>
    <row r="154" spans="2:13" x14ac:dyDescent="0.3">
      <c r="B154" t="s">
        <v>6</v>
      </c>
      <c r="C154" t="s">
        <v>35</v>
      </c>
      <c r="D154" t="s">
        <v>30</v>
      </c>
      <c r="E154" s="4">
        <v>4781</v>
      </c>
      <c r="F154" s="5">
        <v>123</v>
      </c>
      <c r="I154" t="s">
        <v>41</v>
      </c>
      <c r="J154" t="s">
        <v>37</v>
      </c>
      <c r="K154" t="s">
        <v>20</v>
      </c>
      <c r="L154" s="4">
        <v>3388</v>
      </c>
      <c r="M154" s="5">
        <v>123</v>
      </c>
    </row>
    <row r="155" spans="2:13" x14ac:dyDescent="0.3">
      <c r="B155" t="s">
        <v>41</v>
      </c>
      <c r="C155" t="s">
        <v>37</v>
      </c>
      <c r="D155" t="s">
        <v>20</v>
      </c>
      <c r="E155" s="4">
        <v>3388</v>
      </c>
      <c r="F155" s="5">
        <v>123</v>
      </c>
      <c r="I155" t="s">
        <v>6</v>
      </c>
      <c r="J155" t="s">
        <v>34</v>
      </c>
      <c r="K155" t="s">
        <v>29</v>
      </c>
      <c r="L155" s="4">
        <v>3339</v>
      </c>
      <c r="M155" s="5">
        <v>75</v>
      </c>
    </row>
    <row r="156" spans="2:13" x14ac:dyDescent="0.3">
      <c r="B156" t="s">
        <v>6</v>
      </c>
      <c r="C156" t="s">
        <v>38</v>
      </c>
      <c r="D156" t="s">
        <v>13</v>
      </c>
      <c r="E156" s="4">
        <v>2317</v>
      </c>
      <c r="F156" s="5">
        <v>123</v>
      </c>
      <c r="I156" t="s">
        <v>3</v>
      </c>
      <c r="J156" t="s">
        <v>36</v>
      </c>
      <c r="K156" t="s">
        <v>25</v>
      </c>
      <c r="L156" s="4">
        <v>3339</v>
      </c>
      <c r="M156" s="5">
        <v>39</v>
      </c>
    </row>
    <row r="157" spans="2:13" x14ac:dyDescent="0.3">
      <c r="B157" t="s">
        <v>10</v>
      </c>
      <c r="C157" t="s">
        <v>38</v>
      </c>
      <c r="D157" t="s">
        <v>13</v>
      </c>
      <c r="E157" s="4">
        <v>63</v>
      </c>
      <c r="F157" s="5">
        <v>123</v>
      </c>
      <c r="I157" t="s">
        <v>5</v>
      </c>
      <c r="J157" t="s">
        <v>36</v>
      </c>
      <c r="K157" t="s">
        <v>17</v>
      </c>
      <c r="L157" s="4">
        <v>3339</v>
      </c>
      <c r="M157" s="5">
        <v>348</v>
      </c>
    </row>
    <row r="158" spans="2:13" x14ac:dyDescent="0.3">
      <c r="B158" t="s">
        <v>6</v>
      </c>
      <c r="C158" t="s">
        <v>36</v>
      </c>
      <c r="D158" t="s">
        <v>4</v>
      </c>
      <c r="E158" s="4">
        <v>10073</v>
      </c>
      <c r="F158" s="5">
        <v>120</v>
      </c>
      <c r="I158" t="s">
        <v>7</v>
      </c>
      <c r="J158" t="s">
        <v>34</v>
      </c>
      <c r="K158" t="s">
        <v>32</v>
      </c>
      <c r="L158" s="4">
        <v>3262</v>
      </c>
      <c r="M158" s="5">
        <v>75</v>
      </c>
    </row>
    <row r="159" spans="2:13" x14ac:dyDescent="0.3">
      <c r="B159" t="s">
        <v>2</v>
      </c>
      <c r="C159" t="s">
        <v>34</v>
      </c>
      <c r="D159" t="s">
        <v>19</v>
      </c>
      <c r="E159" s="4">
        <v>7511</v>
      </c>
      <c r="F159" s="5">
        <v>120</v>
      </c>
      <c r="I159" t="s">
        <v>9</v>
      </c>
      <c r="J159" t="s">
        <v>39</v>
      </c>
      <c r="K159" t="s">
        <v>25</v>
      </c>
      <c r="L159" s="4">
        <v>3192</v>
      </c>
      <c r="M159" s="5">
        <v>72</v>
      </c>
    </row>
    <row r="160" spans="2:13" x14ac:dyDescent="0.3">
      <c r="B160" t="s">
        <v>9</v>
      </c>
      <c r="C160" t="s">
        <v>38</v>
      </c>
      <c r="D160" t="s">
        <v>16</v>
      </c>
      <c r="E160" s="4">
        <v>2646</v>
      </c>
      <c r="F160" s="5">
        <v>120</v>
      </c>
      <c r="I160" t="s">
        <v>40</v>
      </c>
      <c r="J160" t="s">
        <v>36</v>
      </c>
      <c r="K160" t="s">
        <v>27</v>
      </c>
      <c r="L160" s="4">
        <v>3164</v>
      </c>
      <c r="M160" s="5">
        <v>306</v>
      </c>
    </row>
    <row r="161" spans="2:13" x14ac:dyDescent="0.3">
      <c r="B161" t="s">
        <v>3</v>
      </c>
      <c r="C161" t="s">
        <v>34</v>
      </c>
      <c r="D161" t="s">
        <v>23</v>
      </c>
      <c r="E161" s="4">
        <v>2212</v>
      </c>
      <c r="F161" s="5">
        <v>117</v>
      </c>
      <c r="I161" t="s">
        <v>3</v>
      </c>
      <c r="J161" t="s">
        <v>34</v>
      </c>
      <c r="K161" t="s">
        <v>26</v>
      </c>
      <c r="L161" s="4">
        <v>3108</v>
      </c>
      <c r="M161" s="5">
        <v>54</v>
      </c>
    </row>
    <row r="162" spans="2:13" x14ac:dyDescent="0.3">
      <c r="B162" t="s">
        <v>7</v>
      </c>
      <c r="C162" t="s">
        <v>36</v>
      </c>
      <c r="D162" t="s">
        <v>31</v>
      </c>
      <c r="E162" s="4">
        <v>2149</v>
      </c>
      <c r="F162" s="5">
        <v>117</v>
      </c>
      <c r="I162" t="s">
        <v>40</v>
      </c>
      <c r="J162" t="s">
        <v>39</v>
      </c>
      <c r="K162" t="s">
        <v>28</v>
      </c>
      <c r="L162" s="4">
        <v>3101</v>
      </c>
      <c r="M162" s="5">
        <v>225</v>
      </c>
    </row>
    <row r="163" spans="2:13" x14ac:dyDescent="0.3">
      <c r="B163" t="s">
        <v>2</v>
      </c>
      <c r="C163" t="s">
        <v>39</v>
      </c>
      <c r="D163" t="s">
        <v>16</v>
      </c>
      <c r="E163" s="4">
        <v>2016</v>
      </c>
      <c r="F163" s="5">
        <v>117</v>
      </c>
      <c r="I163" t="s">
        <v>2</v>
      </c>
      <c r="J163" t="s">
        <v>36</v>
      </c>
      <c r="K163" t="s">
        <v>31</v>
      </c>
      <c r="L163" s="4">
        <v>3094</v>
      </c>
      <c r="M163" s="5">
        <v>246</v>
      </c>
    </row>
    <row r="164" spans="2:13" x14ac:dyDescent="0.3">
      <c r="B164" t="s">
        <v>7</v>
      </c>
      <c r="C164" t="s">
        <v>35</v>
      </c>
      <c r="D164" t="s">
        <v>24</v>
      </c>
      <c r="E164" s="4">
        <v>2793</v>
      </c>
      <c r="F164" s="5">
        <v>114</v>
      </c>
      <c r="I164" t="s">
        <v>10</v>
      </c>
      <c r="J164" t="s">
        <v>37</v>
      </c>
      <c r="K164" t="s">
        <v>28</v>
      </c>
      <c r="L164" s="4">
        <v>3059</v>
      </c>
      <c r="M164" s="5">
        <v>27</v>
      </c>
    </row>
    <row r="165" spans="2:13" x14ac:dyDescent="0.3">
      <c r="B165" t="s">
        <v>9</v>
      </c>
      <c r="C165" t="s">
        <v>36</v>
      </c>
      <c r="D165" t="s">
        <v>25</v>
      </c>
      <c r="E165" s="4">
        <v>2142</v>
      </c>
      <c r="F165" s="5">
        <v>114</v>
      </c>
      <c r="I165" t="s">
        <v>6</v>
      </c>
      <c r="J165" t="s">
        <v>39</v>
      </c>
      <c r="K165" t="s">
        <v>29</v>
      </c>
      <c r="L165" s="4">
        <v>3052</v>
      </c>
      <c r="M165" s="5">
        <v>378</v>
      </c>
    </row>
    <row r="166" spans="2:13" x14ac:dyDescent="0.3">
      <c r="B166" t="s">
        <v>40</v>
      </c>
      <c r="C166" t="s">
        <v>37</v>
      </c>
      <c r="D166" t="s">
        <v>30</v>
      </c>
      <c r="E166" s="4">
        <v>1624</v>
      </c>
      <c r="F166" s="5">
        <v>114</v>
      </c>
      <c r="I166" t="s">
        <v>6</v>
      </c>
      <c r="J166" t="s">
        <v>39</v>
      </c>
      <c r="K166" t="s">
        <v>24</v>
      </c>
      <c r="L166" s="4">
        <v>2989</v>
      </c>
      <c r="M166" s="5">
        <v>3</v>
      </c>
    </row>
    <row r="167" spans="2:13" x14ac:dyDescent="0.3">
      <c r="B167" t="s">
        <v>7</v>
      </c>
      <c r="C167" t="s">
        <v>37</v>
      </c>
      <c r="D167" t="s">
        <v>17</v>
      </c>
      <c r="E167" s="4">
        <v>4487</v>
      </c>
      <c r="F167" s="5">
        <v>111</v>
      </c>
      <c r="I167" t="s">
        <v>9</v>
      </c>
      <c r="J167" t="s">
        <v>36</v>
      </c>
      <c r="K167" t="s">
        <v>32</v>
      </c>
      <c r="L167" s="4">
        <v>2954</v>
      </c>
      <c r="M167" s="5">
        <v>189</v>
      </c>
    </row>
    <row r="168" spans="2:13" x14ac:dyDescent="0.3">
      <c r="B168" t="s">
        <v>5</v>
      </c>
      <c r="C168" t="s">
        <v>36</v>
      </c>
      <c r="D168" t="s">
        <v>30</v>
      </c>
      <c r="E168" s="4">
        <v>1526</v>
      </c>
      <c r="F168" s="5">
        <v>105</v>
      </c>
      <c r="I168" t="s">
        <v>41</v>
      </c>
      <c r="J168" t="s">
        <v>37</v>
      </c>
      <c r="K168" t="s">
        <v>21</v>
      </c>
      <c r="L168" s="4">
        <v>2933</v>
      </c>
      <c r="M168" s="5">
        <v>9</v>
      </c>
    </row>
    <row r="169" spans="2:13" x14ac:dyDescent="0.3">
      <c r="B169" t="s">
        <v>41</v>
      </c>
      <c r="C169" t="s">
        <v>37</v>
      </c>
      <c r="D169" t="s">
        <v>24</v>
      </c>
      <c r="E169" s="4">
        <v>6398</v>
      </c>
      <c r="F169" s="5">
        <v>102</v>
      </c>
      <c r="I169" t="s">
        <v>9</v>
      </c>
      <c r="J169" t="s">
        <v>37</v>
      </c>
      <c r="K169" t="s">
        <v>28</v>
      </c>
      <c r="L169" s="4">
        <v>2919</v>
      </c>
      <c r="M169" s="5">
        <v>45</v>
      </c>
    </row>
    <row r="170" spans="2:13" x14ac:dyDescent="0.3">
      <c r="B170" t="s">
        <v>40</v>
      </c>
      <c r="C170" t="s">
        <v>38</v>
      </c>
      <c r="D170" t="s">
        <v>4</v>
      </c>
      <c r="E170" s="4">
        <v>6125</v>
      </c>
      <c r="F170" s="5">
        <v>102</v>
      </c>
      <c r="I170" t="s">
        <v>3</v>
      </c>
      <c r="J170" t="s">
        <v>34</v>
      </c>
      <c r="K170" t="s">
        <v>17</v>
      </c>
      <c r="L170" s="4">
        <v>2919</v>
      </c>
      <c r="M170" s="5">
        <v>93</v>
      </c>
    </row>
    <row r="171" spans="2:13" x14ac:dyDescent="0.3">
      <c r="B171" t="s">
        <v>9</v>
      </c>
      <c r="C171" t="s">
        <v>38</v>
      </c>
      <c r="D171" t="s">
        <v>25</v>
      </c>
      <c r="E171" s="4">
        <v>3850</v>
      </c>
      <c r="F171" s="5">
        <v>102</v>
      </c>
      <c r="I171" t="s">
        <v>5</v>
      </c>
      <c r="J171" t="s">
        <v>34</v>
      </c>
      <c r="K171" t="s">
        <v>29</v>
      </c>
      <c r="L171" s="4">
        <v>2891</v>
      </c>
      <c r="M171" s="5">
        <v>102</v>
      </c>
    </row>
    <row r="172" spans="2:13" x14ac:dyDescent="0.3">
      <c r="B172" t="s">
        <v>5</v>
      </c>
      <c r="C172" t="s">
        <v>34</v>
      </c>
      <c r="D172" t="s">
        <v>29</v>
      </c>
      <c r="E172" s="4">
        <v>2891</v>
      </c>
      <c r="F172" s="5">
        <v>102</v>
      </c>
      <c r="I172" t="s">
        <v>7</v>
      </c>
      <c r="J172" t="s">
        <v>36</v>
      </c>
      <c r="K172" t="s">
        <v>19</v>
      </c>
      <c r="L172" s="4">
        <v>2870</v>
      </c>
      <c r="M172" s="5">
        <v>300</v>
      </c>
    </row>
    <row r="173" spans="2:13" x14ac:dyDescent="0.3">
      <c r="B173" t="s">
        <v>3</v>
      </c>
      <c r="C173" t="s">
        <v>39</v>
      </c>
      <c r="D173" t="s">
        <v>28</v>
      </c>
      <c r="E173" s="4">
        <v>1652</v>
      </c>
      <c r="F173" s="5">
        <v>102</v>
      </c>
      <c r="I173" t="s">
        <v>2</v>
      </c>
      <c r="J173" t="s">
        <v>37</v>
      </c>
      <c r="K173" t="s">
        <v>15</v>
      </c>
      <c r="L173" s="4">
        <v>2863</v>
      </c>
      <c r="M173" s="5">
        <v>42</v>
      </c>
    </row>
    <row r="174" spans="2:13" x14ac:dyDescent="0.3">
      <c r="B174" t="s">
        <v>6</v>
      </c>
      <c r="C174" t="s">
        <v>37</v>
      </c>
      <c r="D174" t="s">
        <v>18</v>
      </c>
      <c r="E174" s="4">
        <v>1505</v>
      </c>
      <c r="F174" s="5">
        <v>102</v>
      </c>
      <c r="I174" t="s">
        <v>9</v>
      </c>
      <c r="J174" t="s">
        <v>37</v>
      </c>
      <c r="K174" t="s">
        <v>26</v>
      </c>
      <c r="L174" s="4">
        <v>2856</v>
      </c>
      <c r="M174" s="5">
        <v>246</v>
      </c>
    </row>
    <row r="175" spans="2:13" x14ac:dyDescent="0.3">
      <c r="B175" t="s">
        <v>9</v>
      </c>
      <c r="C175" t="s">
        <v>38</v>
      </c>
      <c r="D175" t="s">
        <v>26</v>
      </c>
      <c r="E175" s="4">
        <v>2436</v>
      </c>
      <c r="F175" s="5">
        <v>99</v>
      </c>
      <c r="I175" t="s">
        <v>7</v>
      </c>
      <c r="J175" t="s">
        <v>35</v>
      </c>
      <c r="K175" t="s">
        <v>24</v>
      </c>
      <c r="L175" s="4">
        <v>2793</v>
      </c>
      <c r="M175" s="5">
        <v>114</v>
      </c>
    </row>
    <row r="176" spans="2:13" x14ac:dyDescent="0.3">
      <c r="B176" t="s">
        <v>41</v>
      </c>
      <c r="C176" t="s">
        <v>35</v>
      </c>
      <c r="D176" t="s">
        <v>19</v>
      </c>
      <c r="E176" s="4">
        <v>609</v>
      </c>
      <c r="F176" s="5">
        <v>99</v>
      </c>
      <c r="I176" t="s">
        <v>40</v>
      </c>
      <c r="J176" t="s">
        <v>34</v>
      </c>
      <c r="K176" t="s">
        <v>23</v>
      </c>
      <c r="L176" s="4">
        <v>2779</v>
      </c>
      <c r="M176" s="5">
        <v>75</v>
      </c>
    </row>
    <row r="177" spans="2:13" x14ac:dyDescent="0.3">
      <c r="B177" t="s">
        <v>9</v>
      </c>
      <c r="C177" t="s">
        <v>37</v>
      </c>
      <c r="D177" t="s">
        <v>20</v>
      </c>
      <c r="E177" s="4">
        <v>7273</v>
      </c>
      <c r="F177" s="5">
        <v>96</v>
      </c>
      <c r="I177" t="s">
        <v>5</v>
      </c>
      <c r="J177" t="s">
        <v>35</v>
      </c>
      <c r="K177" t="s">
        <v>4</v>
      </c>
      <c r="L177" s="4">
        <v>2744</v>
      </c>
      <c r="M177" s="5">
        <v>9</v>
      </c>
    </row>
    <row r="178" spans="2:13" x14ac:dyDescent="0.3">
      <c r="B178" t="s">
        <v>10</v>
      </c>
      <c r="C178" t="s">
        <v>35</v>
      </c>
      <c r="D178" t="s">
        <v>14</v>
      </c>
      <c r="E178" s="4">
        <v>3472</v>
      </c>
      <c r="F178" s="5">
        <v>96</v>
      </c>
      <c r="I178" t="s">
        <v>9</v>
      </c>
      <c r="J178" t="s">
        <v>37</v>
      </c>
      <c r="K178" t="s">
        <v>23</v>
      </c>
      <c r="L178" s="4">
        <v>2737</v>
      </c>
      <c r="M178" s="5">
        <v>93</v>
      </c>
    </row>
    <row r="179" spans="2:13" x14ac:dyDescent="0.3">
      <c r="B179" t="s">
        <v>7</v>
      </c>
      <c r="C179" t="s">
        <v>34</v>
      </c>
      <c r="D179" t="s">
        <v>25</v>
      </c>
      <c r="E179" s="4">
        <v>1568</v>
      </c>
      <c r="F179" s="5">
        <v>96</v>
      </c>
      <c r="I179" t="s">
        <v>8</v>
      </c>
      <c r="J179" t="s">
        <v>35</v>
      </c>
      <c r="K179" t="s">
        <v>20</v>
      </c>
      <c r="L179" s="4">
        <v>2702</v>
      </c>
      <c r="M179" s="5">
        <v>363</v>
      </c>
    </row>
    <row r="180" spans="2:13" x14ac:dyDescent="0.3">
      <c r="B180" t="s">
        <v>40</v>
      </c>
      <c r="C180" t="s">
        <v>37</v>
      </c>
      <c r="D180" t="s">
        <v>27</v>
      </c>
      <c r="E180" s="4">
        <v>6132</v>
      </c>
      <c r="F180" s="5">
        <v>93</v>
      </c>
      <c r="I180" t="s">
        <v>6</v>
      </c>
      <c r="J180" t="s">
        <v>38</v>
      </c>
      <c r="K180" t="s">
        <v>31</v>
      </c>
      <c r="L180" s="4">
        <v>2681</v>
      </c>
      <c r="M180" s="5">
        <v>54</v>
      </c>
    </row>
    <row r="181" spans="2:13" x14ac:dyDescent="0.3">
      <c r="B181" t="s">
        <v>3</v>
      </c>
      <c r="C181" t="s">
        <v>34</v>
      </c>
      <c r="D181" t="s">
        <v>17</v>
      </c>
      <c r="E181" s="4">
        <v>2919</v>
      </c>
      <c r="F181" s="5">
        <v>93</v>
      </c>
      <c r="I181" t="s">
        <v>9</v>
      </c>
      <c r="J181" t="s">
        <v>38</v>
      </c>
      <c r="K181" t="s">
        <v>16</v>
      </c>
      <c r="L181" s="4">
        <v>2646</v>
      </c>
      <c r="M181" s="5">
        <v>120</v>
      </c>
    </row>
    <row r="182" spans="2:13" x14ac:dyDescent="0.3">
      <c r="B182" t="s">
        <v>9</v>
      </c>
      <c r="C182" t="s">
        <v>37</v>
      </c>
      <c r="D182" t="s">
        <v>23</v>
      </c>
      <c r="E182" s="4">
        <v>2737</v>
      </c>
      <c r="F182" s="5">
        <v>93</v>
      </c>
      <c r="I182" t="s">
        <v>7</v>
      </c>
      <c r="J182" t="s">
        <v>36</v>
      </c>
      <c r="K182" t="s">
        <v>18</v>
      </c>
      <c r="L182" s="4">
        <v>2646</v>
      </c>
      <c r="M182" s="5">
        <v>177</v>
      </c>
    </row>
    <row r="183" spans="2:13" x14ac:dyDescent="0.3">
      <c r="B183" t="s">
        <v>5</v>
      </c>
      <c r="C183" t="s">
        <v>34</v>
      </c>
      <c r="D183" t="s">
        <v>33</v>
      </c>
      <c r="E183" s="4">
        <v>1652</v>
      </c>
      <c r="F183" s="5">
        <v>93</v>
      </c>
      <c r="I183" t="s">
        <v>9</v>
      </c>
      <c r="J183" t="s">
        <v>39</v>
      </c>
      <c r="K183" t="s">
        <v>18</v>
      </c>
      <c r="L183" s="4">
        <v>2639</v>
      </c>
      <c r="M183" s="5">
        <v>204</v>
      </c>
    </row>
    <row r="184" spans="2:13" x14ac:dyDescent="0.3">
      <c r="B184" t="s">
        <v>10</v>
      </c>
      <c r="C184" t="s">
        <v>34</v>
      </c>
      <c r="D184" t="s">
        <v>25</v>
      </c>
      <c r="E184" s="4">
        <v>1428</v>
      </c>
      <c r="F184" s="5">
        <v>93</v>
      </c>
      <c r="I184" t="s">
        <v>3</v>
      </c>
      <c r="J184" t="s">
        <v>34</v>
      </c>
      <c r="K184" t="s">
        <v>20</v>
      </c>
      <c r="L184" s="4">
        <v>2583</v>
      </c>
      <c r="M184" s="5">
        <v>18</v>
      </c>
    </row>
    <row r="185" spans="2:13" x14ac:dyDescent="0.3">
      <c r="B185" t="s">
        <v>40</v>
      </c>
      <c r="C185" t="s">
        <v>36</v>
      </c>
      <c r="D185" t="s">
        <v>33</v>
      </c>
      <c r="E185" s="4">
        <v>9772</v>
      </c>
      <c r="F185" s="5">
        <v>90</v>
      </c>
      <c r="I185" t="s">
        <v>10</v>
      </c>
      <c r="J185" t="s">
        <v>35</v>
      </c>
      <c r="K185" t="s">
        <v>15</v>
      </c>
      <c r="L185" s="4">
        <v>2562</v>
      </c>
      <c r="M185" s="5">
        <v>6</v>
      </c>
    </row>
    <row r="186" spans="2:13" x14ac:dyDescent="0.3">
      <c r="B186" t="s">
        <v>9</v>
      </c>
      <c r="C186" t="s">
        <v>34</v>
      </c>
      <c r="D186" t="s">
        <v>23</v>
      </c>
      <c r="E186" s="4">
        <v>8155</v>
      </c>
      <c r="F186" s="5">
        <v>90</v>
      </c>
      <c r="I186" t="s">
        <v>40</v>
      </c>
      <c r="J186" t="s">
        <v>38</v>
      </c>
      <c r="K186" t="s">
        <v>25</v>
      </c>
      <c r="L186" s="4">
        <v>2541</v>
      </c>
      <c r="M186" s="5">
        <v>90</v>
      </c>
    </row>
    <row r="187" spans="2:13" x14ac:dyDescent="0.3">
      <c r="B187" t="s">
        <v>40</v>
      </c>
      <c r="C187" t="s">
        <v>38</v>
      </c>
      <c r="D187" t="s">
        <v>25</v>
      </c>
      <c r="E187" s="4">
        <v>2541</v>
      </c>
      <c r="F187" s="5">
        <v>90</v>
      </c>
      <c r="I187" t="s">
        <v>40</v>
      </c>
      <c r="J187" t="s">
        <v>38</v>
      </c>
      <c r="K187" t="s">
        <v>29</v>
      </c>
      <c r="L187" s="4">
        <v>2541</v>
      </c>
      <c r="M187" s="5">
        <v>45</v>
      </c>
    </row>
    <row r="188" spans="2:13" x14ac:dyDescent="0.3">
      <c r="B188" t="s">
        <v>9</v>
      </c>
      <c r="C188" t="s">
        <v>38</v>
      </c>
      <c r="D188" t="s">
        <v>33</v>
      </c>
      <c r="E188" s="4">
        <v>9506</v>
      </c>
      <c r="F188" s="5">
        <v>87</v>
      </c>
      <c r="I188" t="s">
        <v>7</v>
      </c>
      <c r="J188" t="s">
        <v>35</v>
      </c>
      <c r="K188" t="s">
        <v>27</v>
      </c>
      <c r="L188" s="4">
        <v>2478</v>
      </c>
      <c r="M188" s="5">
        <v>21</v>
      </c>
    </row>
    <row r="189" spans="2:13" x14ac:dyDescent="0.3">
      <c r="B189" t="s">
        <v>6</v>
      </c>
      <c r="C189" t="s">
        <v>37</v>
      </c>
      <c r="D189" t="s">
        <v>31</v>
      </c>
      <c r="E189" s="4">
        <v>7693</v>
      </c>
      <c r="F189" s="5">
        <v>87</v>
      </c>
      <c r="I189" t="s">
        <v>10</v>
      </c>
      <c r="J189" t="s">
        <v>36</v>
      </c>
      <c r="K189" t="s">
        <v>29</v>
      </c>
      <c r="L189" s="4">
        <v>2471</v>
      </c>
      <c r="M189" s="5">
        <v>342</v>
      </c>
    </row>
    <row r="190" spans="2:13" x14ac:dyDescent="0.3">
      <c r="B190" t="s">
        <v>10</v>
      </c>
      <c r="C190" t="s">
        <v>34</v>
      </c>
      <c r="D190" t="s">
        <v>17</v>
      </c>
      <c r="E190" s="4">
        <v>700</v>
      </c>
      <c r="F190" s="5">
        <v>87</v>
      </c>
      <c r="I190" t="s">
        <v>3</v>
      </c>
      <c r="J190" t="s">
        <v>35</v>
      </c>
      <c r="K190" t="s">
        <v>25</v>
      </c>
      <c r="L190" s="4">
        <v>2464</v>
      </c>
      <c r="M190" s="5">
        <v>234</v>
      </c>
    </row>
    <row r="191" spans="2:13" x14ac:dyDescent="0.3">
      <c r="B191" t="s">
        <v>40</v>
      </c>
      <c r="C191" t="s">
        <v>38</v>
      </c>
      <c r="D191" t="s">
        <v>26</v>
      </c>
      <c r="E191" s="4">
        <v>609</v>
      </c>
      <c r="F191" s="5">
        <v>87</v>
      </c>
      <c r="I191" t="s">
        <v>9</v>
      </c>
      <c r="J191" t="s">
        <v>38</v>
      </c>
      <c r="K191" t="s">
        <v>26</v>
      </c>
      <c r="L191" s="4">
        <v>2436</v>
      </c>
      <c r="M191" s="5">
        <v>99</v>
      </c>
    </row>
    <row r="192" spans="2:13" x14ac:dyDescent="0.3">
      <c r="B192" t="s">
        <v>8</v>
      </c>
      <c r="C192" t="s">
        <v>37</v>
      </c>
      <c r="D192" t="s">
        <v>21</v>
      </c>
      <c r="E192" s="4">
        <v>434</v>
      </c>
      <c r="F192" s="5">
        <v>87</v>
      </c>
      <c r="I192" t="s">
        <v>9</v>
      </c>
      <c r="J192" t="s">
        <v>35</v>
      </c>
      <c r="K192" t="s">
        <v>27</v>
      </c>
      <c r="L192" s="4">
        <v>2429</v>
      </c>
      <c r="M192" s="5">
        <v>144</v>
      </c>
    </row>
    <row r="193" spans="2:13" x14ac:dyDescent="0.3">
      <c r="B193" t="s">
        <v>7</v>
      </c>
      <c r="C193" t="s">
        <v>36</v>
      </c>
      <c r="D193" t="s">
        <v>32</v>
      </c>
      <c r="E193" s="4">
        <v>280</v>
      </c>
      <c r="F193" s="5">
        <v>87</v>
      </c>
      <c r="I193" t="s">
        <v>3</v>
      </c>
      <c r="J193" t="s">
        <v>35</v>
      </c>
      <c r="K193" t="s">
        <v>14</v>
      </c>
      <c r="L193" s="4">
        <v>2415</v>
      </c>
      <c r="M193" s="5">
        <v>255</v>
      </c>
    </row>
    <row r="194" spans="2:13" x14ac:dyDescent="0.3">
      <c r="B194" t="s">
        <v>41</v>
      </c>
      <c r="C194" t="s">
        <v>36</v>
      </c>
      <c r="D194" t="s">
        <v>32</v>
      </c>
      <c r="E194" s="4">
        <v>10304</v>
      </c>
      <c r="F194" s="5">
        <v>84</v>
      </c>
      <c r="I194" t="s">
        <v>5</v>
      </c>
      <c r="J194" t="s">
        <v>35</v>
      </c>
      <c r="K194" t="s">
        <v>18</v>
      </c>
      <c r="L194" s="4">
        <v>2415</v>
      </c>
      <c r="M194" s="5">
        <v>15</v>
      </c>
    </row>
    <row r="195" spans="2:13" x14ac:dyDescent="0.3">
      <c r="B195" t="s">
        <v>5</v>
      </c>
      <c r="C195" t="s">
        <v>35</v>
      </c>
      <c r="D195" t="s">
        <v>22</v>
      </c>
      <c r="E195" s="4">
        <v>490</v>
      </c>
      <c r="F195" s="5">
        <v>84</v>
      </c>
      <c r="I195" t="s">
        <v>9</v>
      </c>
      <c r="J195" t="s">
        <v>38</v>
      </c>
      <c r="K195" t="s">
        <v>17</v>
      </c>
      <c r="L195" s="4">
        <v>2408</v>
      </c>
      <c r="M195" s="5">
        <v>9</v>
      </c>
    </row>
    <row r="196" spans="2:13" x14ac:dyDescent="0.3">
      <c r="B196" t="s">
        <v>8</v>
      </c>
      <c r="C196" t="s">
        <v>38</v>
      </c>
      <c r="D196" t="s">
        <v>22</v>
      </c>
      <c r="E196" s="4">
        <v>168</v>
      </c>
      <c r="F196" s="5">
        <v>84</v>
      </c>
      <c r="I196" t="s">
        <v>41</v>
      </c>
      <c r="J196" t="s">
        <v>37</v>
      </c>
      <c r="K196" t="s">
        <v>26</v>
      </c>
      <c r="L196" s="4">
        <v>2324</v>
      </c>
      <c r="M196" s="5">
        <v>177</v>
      </c>
    </row>
    <row r="197" spans="2:13" x14ac:dyDescent="0.3">
      <c r="B197" t="s">
        <v>2</v>
      </c>
      <c r="C197" t="s">
        <v>39</v>
      </c>
      <c r="D197" t="s">
        <v>27</v>
      </c>
      <c r="E197" s="4">
        <v>7812</v>
      </c>
      <c r="F197" s="5">
        <v>81</v>
      </c>
      <c r="I197" t="s">
        <v>10</v>
      </c>
      <c r="J197" t="s">
        <v>36</v>
      </c>
      <c r="K197" t="s">
        <v>23</v>
      </c>
      <c r="L197" s="4">
        <v>2317</v>
      </c>
      <c r="M197" s="5">
        <v>261</v>
      </c>
    </row>
    <row r="198" spans="2:13" x14ac:dyDescent="0.3">
      <c r="B198" t="s">
        <v>5</v>
      </c>
      <c r="C198" t="s">
        <v>39</v>
      </c>
      <c r="D198" t="s">
        <v>22</v>
      </c>
      <c r="E198" s="4">
        <v>6909</v>
      </c>
      <c r="F198" s="5">
        <v>81</v>
      </c>
      <c r="I198" t="s">
        <v>6</v>
      </c>
      <c r="J198" t="s">
        <v>38</v>
      </c>
      <c r="K198" t="s">
        <v>13</v>
      </c>
      <c r="L198" s="4">
        <v>2317</v>
      </c>
      <c r="M198" s="5">
        <v>123</v>
      </c>
    </row>
    <row r="199" spans="2:13" x14ac:dyDescent="0.3">
      <c r="B199" t="s">
        <v>8</v>
      </c>
      <c r="C199" t="s">
        <v>35</v>
      </c>
      <c r="D199" t="s">
        <v>30</v>
      </c>
      <c r="E199" s="4">
        <v>3598</v>
      </c>
      <c r="F199" s="5">
        <v>81</v>
      </c>
      <c r="I199" t="s">
        <v>40</v>
      </c>
      <c r="J199" t="s">
        <v>34</v>
      </c>
      <c r="K199" t="s">
        <v>27</v>
      </c>
      <c r="L199" s="4">
        <v>2289</v>
      </c>
      <c r="M199" s="5">
        <v>135</v>
      </c>
    </row>
    <row r="200" spans="2:13" x14ac:dyDescent="0.3">
      <c r="B200" t="s">
        <v>6</v>
      </c>
      <c r="C200" t="s">
        <v>37</v>
      </c>
      <c r="D200" t="s">
        <v>30</v>
      </c>
      <c r="E200" s="4">
        <v>560</v>
      </c>
      <c r="F200" s="5">
        <v>81</v>
      </c>
      <c r="I200" t="s">
        <v>40</v>
      </c>
      <c r="J200" t="s">
        <v>35</v>
      </c>
      <c r="K200" t="s">
        <v>30</v>
      </c>
      <c r="L200" s="4">
        <v>2275</v>
      </c>
      <c r="M200" s="5">
        <v>447</v>
      </c>
    </row>
    <row r="201" spans="2:13" x14ac:dyDescent="0.3">
      <c r="B201" t="s">
        <v>8</v>
      </c>
      <c r="C201" t="s">
        <v>38</v>
      </c>
      <c r="D201" t="s">
        <v>21</v>
      </c>
      <c r="E201" s="4">
        <v>6433</v>
      </c>
      <c r="F201" s="5">
        <v>78</v>
      </c>
      <c r="I201" t="s">
        <v>8</v>
      </c>
      <c r="J201" t="s">
        <v>38</v>
      </c>
      <c r="K201" t="s">
        <v>27</v>
      </c>
      <c r="L201" s="4">
        <v>2268</v>
      </c>
      <c r="M201" s="5">
        <v>63</v>
      </c>
    </row>
    <row r="202" spans="2:13" x14ac:dyDescent="0.3">
      <c r="B202" t="s">
        <v>3</v>
      </c>
      <c r="C202" t="s">
        <v>35</v>
      </c>
      <c r="D202" t="s">
        <v>23</v>
      </c>
      <c r="E202" s="4">
        <v>2023</v>
      </c>
      <c r="F202" s="5">
        <v>78</v>
      </c>
      <c r="I202" t="s">
        <v>7</v>
      </c>
      <c r="J202" t="s">
        <v>34</v>
      </c>
      <c r="K202" t="s">
        <v>33</v>
      </c>
      <c r="L202" s="4">
        <v>2226</v>
      </c>
      <c r="M202" s="5">
        <v>48</v>
      </c>
    </row>
    <row r="203" spans="2:13" x14ac:dyDescent="0.3">
      <c r="B203" t="s">
        <v>2</v>
      </c>
      <c r="C203" t="s">
        <v>36</v>
      </c>
      <c r="D203" t="s">
        <v>29</v>
      </c>
      <c r="E203" s="4">
        <v>8211</v>
      </c>
      <c r="F203" s="5">
        <v>75</v>
      </c>
      <c r="I203" t="s">
        <v>6</v>
      </c>
      <c r="J203" t="s">
        <v>34</v>
      </c>
      <c r="K203" t="s">
        <v>16</v>
      </c>
      <c r="L203" s="4">
        <v>2219</v>
      </c>
      <c r="M203" s="5">
        <v>75</v>
      </c>
    </row>
    <row r="204" spans="2:13" x14ac:dyDescent="0.3">
      <c r="B204" t="s">
        <v>6</v>
      </c>
      <c r="C204" t="s">
        <v>34</v>
      </c>
      <c r="D204" t="s">
        <v>29</v>
      </c>
      <c r="E204" s="4">
        <v>3339</v>
      </c>
      <c r="F204" s="5">
        <v>75</v>
      </c>
      <c r="I204" t="s">
        <v>3</v>
      </c>
      <c r="J204" t="s">
        <v>34</v>
      </c>
      <c r="K204" t="s">
        <v>23</v>
      </c>
      <c r="L204" s="4">
        <v>2212</v>
      </c>
      <c r="M204" s="5">
        <v>117</v>
      </c>
    </row>
    <row r="205" spans="2:13" x14ac:dyDescent="0.3">
      <c r="B205" t="s">
        <v>7</v>
      </c>
      <c r="C205" t="s">
        <v>34</v>
      </c>
      <c r="D205" t="s">
        <v>32</v>
      </c>
      <c r="E205" s="4">
        <v>3262</v>
      </c>
      <c r="F205" s="5">
        <v>75</v>
      </c>
      <c r="I205" t="s">
        <v>10</v>
      </c>
      <c r="J205" t="s">
        <v>38</v>
      </c>
      <c r="K205" t="s">
        <v>22</v>
      </c>
      <c r="L205" s="4">
        <v>2205</v>
      </c>
      <c r="M205" s="5">
        <v>141</v>
      </c>
    </row>
    <row r="206" spans="2:13" x14ac:dyDescent="0.3">
      <c r="B206" t="s">
        <v>40</v>
      </c>
      <c r="C206" t="s">
        <v>34</v>
      </c>
      <c r="D206" t="s">
        <v>23</v>
      </c>
      <c r="E206" s="4">
        <v>2779</v>
      </c>
      <c r="F206" s="5">
        <v>75</v>
      </c>
      <c r="I206" t="s">
        <v>7</v>
      </c>
      <c r="J206" t="s">
        <v>34</v>
      </c>
      <c r="K206" t="s">
        <v>20</v>
      </c>
      <c r="L206" s="4">
        <v>2205</v>
      </c>
      <c r="M206" s="5">
        <v>138</v>
      </c>
    </row>
    <row r="207" spans="2:13" x14ac:dyDescent="0.3">
      <c r="B207" t="s">
        <v>6</v>
      </c>
      <c r="C207" t="s">
        <v>34</v>
      </c>
      <c r="D207" t="s">
        <v>16</v>
      </c>
      <c r="E207" s="4">
        <v>2219</v>
      </c>
      <c r="F207" s="5">
        <v>75</v>
      </c>
      <c r="I207" t="s">
        <v>7</v>
      </c>
      <c r="J207" t="s">
        <v>36</v>
      </c>
      <c r="K207" t="s">
        <v>31</v>
      </c>
      <c r="L207" s="4">
        <v>2149</v>
      </c>
      <c r="M207" s="5">
        <v>117</v>
      </c>
    </row>
    <row r="208" spans="2:13" x14ac:dyDescent="0.3">
      <c r="B208" t="s">
        <v>7</v>
      </c>
      <c r="C208" t="s">
        <v>38</v>
      </c>
      <c r="D208" t="s">
        <v>14</v>
      </c>
      <c r="E208" s="4">
        <v>1281</v>
      </c>
      <c r="F208" s="5">
        <v>75</v>
      </c>
      <c r="I208" t="s">
        <v>9</v>
      </c>
      <c r="J208" t="s">
        <v>36</v>
      </c>
      <c r="K208" t="s">
        <v>25</v>
      </c>
      <c r="L208" s="4">
        <v>2142</v>
      </c>
      <c r="M208" s="5">
        <v>114</v>
      </c>
    </row>
    <row r="209" spans="2:13" x14ac:dyDescent="0.3">
      <c r="B209" t="s">
        <v>10</v>
      </c>
      <c r="C209" t="s">
        <v>36</v>
      </c>
      <c r="D209" t="s">
        <v>13</v>
      </c>
      <c r="E209" s="4">
        <v>945</v>
      </c>
      <c r="F209" s="5">
        <v>75</v>
      </c>
      <c r="I209" t="s">
        <v>7</v>
      </c>
      <c r="J209" t="s">
        <v>35</v>
      </c>
      <c r="K209" t="s">
        <v>16</v>
      </c>
      <c r="L209" s="4">
        <v>2135</v>
      </c>
      <c r="M209" s="5">
        <v>27</v>
      </c>
    </row>
    <row r="210" spans="2:13" x14ac:dyDescent="0.3">
      <c r="B210" t="s">
        <v>5</v>
      </c>
      <c r="C210" t="s">
        <v>37</v>
      </c>
      <c r="D210" t="s">
        <v>22</v>
      </c>
      <c r="E210" s="4">
        <v>518</v>
      </c>
      <c r="F210" s="5">
        <v>75</v>
      </c>
      <c r="I210" t="s">
        <v>3</v>
      </c>
      <c r="J210" t="s">
        <v>35</v>
      </c>
      <c r="K210" t="s">
        <v>29</v>
      </c>
      <c r="L210" s="4">
        <v>2114</v>
      </c>
      <c r="M210" s="5">
        <v>66</v>
      </c>
    </row>
    <row r="211" spans="2:13" x14ac:dyDescent="0.3">
      <c r="B211" t="s">
        <v>6</v>
      </c>
      <c r="C211" t="s">
        <v>38</v>
      </c>
      <c r="D211" t="s">
        <v>25</v>
      </c>
      <c r="E211" s="4">
        <v>469</v>
      </c>
      <c r="F211" s="5">
        <v>75</v>
      </c>
      <c r="I211" t="s">
        <v>41</v>
      </c>
      <c r="J211" t="s">
        <v>35</v>
      </c>
      <c r="K211" t="s">
        <v>15</v>
      </c>
      <c r="L211" s="4">
        <v>2114</v>
      </c>
      <c r="M211" s="5">
        <v>186</v>
      </c>
    </row>
    <row r="212" spans="2:13" x14ac:dyDescent="0.3">
      <c r="B212" t="s">
        <v>40</v>
      </c>
      <c r="C212" t="s">
        <v>37</v>
      </c>
      <c r="D212" t="s">
        <v>29</v>
      </c>
      <c r="E212" s="4">
        <v>9002</v>
      </c>
      <c r="F212" s="5">
        <v>72</v>
      </c>
      <c r="I212" t="s">
        <v>6</v>
      </c>
      <c r="J212" t="s">
        <v>39</v>
      </c>
      <c r="K212" t="s">
        <v>25</v>
      </c>
      <c r="L212" s="4">
        <v>2100</v>
      </c>
      <c r="M212" s="5">
        <v>414</v>
      </c>
    </row>
    <row r="213" spans="2:13" x14ac:dyDescent="0.3">
      <c r="B213" t="s">
        <v>41</v>
      </c>
      <c r="C213" t="s">
        <v>39</v>
      </c>
      <c r="D213" t="s">
        <v>14</v>
      </c>
      <c r="E213" s="4">
        <v>3976</v>
      </c>
      <c r="F213" s="5">
        <v>72</v>
      </c>
      <c r="I213" t="s">
        <v>8</v>
      </c>
      <c r="J213" t="s">
        <v>35</v>
      </c>
      <c r="K213" t="s">
        <v>29</v>
      </c>
      <c r="L213" s="4">
        <v>2023</v>
      </c>
      <c r="M213" s="5">
        <v>168</v>
      </c>
    </row>
    <row r="214" spans="2:13" x14ac:dyDescent="0.3">
      <c r="B214" t="s">
        <v>9</v>
      </c>
      <c r="C214" t="s">
        <v>39</v>
      </c>
      <c r="D214" t="s">
        <v>25</v>
      </c>
      <c r="E214" s="4">
        <v>3192</v>
      </c>
      <c r="F214" s="5">
        <v>72</v>
      </c>
      <c r="I214" t="s">
        <v>3</v>
      </c>
      <c r="J214" t="s">
        <v>35</v>
      </c>
      <c r="K214" t="s">
        <v>23</v>
      </c>
      <c r="L214" s="4">
        <v>2023</v>
      </c>
      <c r="M214" s="5">
        <v>78</v>
      </c>
    </row>
    <row r="215" spans="2:13" x14ac:dyDescent="0.3">
      <c r="B215" t="s">
        <v>10</v>
      </c>
      <c r="C215" t="s">
        <v>36</v>
      </c>
      <c r="D215" t="s">
        <v>27</v>
      </c>
      <c r="E215" s="4">
        <v>1407</v>
      </c>
      <c r="F215" s="5">
        <v>72</v>
      </c>
      <c r="I215" t="s">
        <v>2</v>
      </c>
      <c r="J215" t="s">
        <v>39</v>
      </c>
      <c r="K215" t="s">
        <v>16</v>
      </c>
      <c r="L215" s="4">
        <v>2016</v>
      </c>
      <c r="M215" s="5">
        <v>117</v>
      </c>
    </row>
    <row r="216" spans="2:13" x14ac:dyDescent="0.3">
      <c r="B216" t="s">
        <v>41</v>
      </c>
      <c r="C216" t="s">
        <v>35</v>
      </c>
      <c r="D216" t="s">
        <v>13</v>
      </c>
      <c r="E216" s="4">
        <v>4760</v>
      </c>
      <c r="F216" s="5">
        <v>69</v>
      </c>
      <c r="I216" t="s">
        <v>8</v>
      </c>
      <c r="J216" t="s">
        <v>34</v>
      </c>
      <c r="K216" t="s">
        <v>16</v>
      </c>
      <c r="L216" s="4">
        <v>2009</v>
      </c>
      <c r="M216" s="5">
        <v>219</v>
      </c>
    </row>
    <row r="217" spans="2:13" x14ac:dyDescent="0.3">
      <c r="B217" t="s">
        <v>3</v>
      </c>
      <c r="C217" t="s">
        <v>35</v>
      </c>
      <c r="D217" t="s">
        <v>29</v>
      </c>
      <c r="E217" s="4">
        <v>2114</v>
      </c>
      <c r="F217" s="5">
        <v>66</v>
      </c>
      <c r="I217" t="s">
        <v>40</v>
      </c>
      <c r="J217" t="s">
        <v>38</v>
      </c>
      <c r="K217" t="s">
        <v>31</v>
      </c>
      <c r="L217" s="4">
        <v>1988</v>
      </c>
      <c r="M217" s="5">
        <v>39</v>
      </c>
    </row>
    <row r="218" spans="2:13" x14ac:dyDescent="0.3">
      <c r="B218" t="s">
        <v>5</v>
      </c>
      <c r="C218" t="s">
        <v>36</v>
      </c>
      <c r="D218" t="s">
        <v>13</v>
      </c>
      <c r="E218" s="4">
        <v>6146</v>
      </c>
      <c r="F218" s="5">
        <v>63</v>
      </c>
      <c r="I218" t="s">
        <v>10</v>
      </c>
      <c r="J218" t="s">
        <v>35</v>
      </c>
      <c r="K218" t="s">
        <v>20</v>
      </c>
      <c r="L218" s="4">
        <v>1974</v>
      </c>
      <c r="M218" s="5">
        <v>195</v>
      </c>
    </row>
    <row r="219" spans="2:13" x14ac:dyDescent="0.3">
      <c r="B219" t="s">
        <v>7</v>
      </c>
      <c r="C219" t="s">
        <v>35</v>
      </c>
      <c r="D219" t="s">
        <v>14</v>
      </c>
      <c r="E219" s="4">
        <v>4606</v>
      </c>
      <c r="F219" s="5">
        <v>63</v>
      </c>
      <c r="I219" t="s">
        <v>7</v>
      </c>
      <c r="J219" t="s">
        <v>34</v>
      </c>
      <c r="K219" t="s">
        <v>14</v>
      </c>
      <c r="L219" s="4">
        <v>1932</v>
      </c>
      <c r="M219" s="5">
        <v>369</v>
      </c>
    </row>
    <row r="220" spans="2:13" x14ac:dyDescent="0.3">
      <c r="B220" t="s">
        <v>8</v>
      </c>
      <c r="C220" t="s">
        <v>38</v>
      </c>
      <c r="D220" t="s">
        <v>27</v>
      </c>
      <c r="E220" s="4">
        <v>2268</v>
      </c>
      <c r="F220" s="5">
        <v>63</v>
      </c>
      <c r="I220" t="s">
        <v>41</v>
      </c>
      <c r="J220" t="s">
        <v>36</v>
      </c>
      <c r="K220" t="s">
        <v>19</v>
      </c>
      <c r="L220" s="4">
        <v>1925</v>
      </c>
      <c r="M220" s="5">
        <v>192</v>
      </c>
    </row>
    <row r="221" spans="2:13" x14ac:dyDescent="0.3">
      <c r="B221" t="s">
        <v>6</v>
      </c>
      <c r="C221" t="s">
        <v>39</v>
      </c>
      <c r="D221" t="s">
        <v>30</v>
      </c>
      <c r="E221" s="4">
        <v>1638</v>
      </c>
      <c r="F221" s="5">
        <v>63</v>
      </c>
      <c r="I221" t="s">
        <v>6</v>
      </c>
      <c r="J221" t="s">
        <v>37</v>
      </c>
      <c r="K221" t="s">
        <v>16</v>
      </c>
      <c r="L221" s="4">
        <v>1904</v>
      </c>
      <c r="M221" s="5">
        <v>405</v>
      </c>
    </row>
    <row r="222" spans="2:13" x14ac:dyDescent="0.3">
      <c r="B222" t="s">
        <v>6</v>
      </c>
      <c r="C222" t="s">
        <v>36</v>
      </c>
      <c r="D222" t="s">
        <v>21</v>
      </c>
      <c r="E222" s="4">
        <v>497</v>
      </c>
      <c r="F222" s="5">
        <v>63</v>
      </c>
      <c r="I222" t="s">
        <v>8</v>
      </c>
      <c r="J222" t="s">
        <v>37</v>
      </c>
      <c r="K222" t="s">
        <v>22</v>
      </c>
      <c r="L222" s="4">
        <v>1890</v>
      </c>
      <c r="M222" s="5">
        <v>195</v>
      </c>
    </row>
    <row r="223" spans="2:13" x14ac:dyDescent="0.3">
      <c r="B223" t="s">
        <v>9</v>
      </c>
      <c r="C223" t="s">
        <v>38</v>
      </c>
      <c r="D223" t="s">
        <v>24</v>
      </c>
      <c r="E223" s="4">
        <v>4137</v>
      </c>
      <c r="F223" s="5">
        <v>60</v>
      </c>
      <c r="I223" t="s">
        <v>2</v>
      </c>
      <c r="J223" t="s">
        <v>39</v>
      </c>
      <c r="K223" t="s">
        <v>25</v>
      </c>
      <c r="L223" s="4">
        <v>1785</v>
      </c>
      <c r="M223" s="5">
        <v>462</v>
      </c>
    </row>
    <row r="224" spans="2:13" x14ac:dyDescent="0.3">
      <c r="B224" t="s">
        <v>9</v>
      </c>
      <c r="C224" t="s">
        <v>36</v>
      </c>
      <c r="D224" t="s">
        <v>30</v>
      </c>
      <c r="E224" s="4">
        <v>9051</v>
      </c>
      <c r="F224" s="5">
        <v>57</v>
      </c>
      <c r="I224" t="s">
        <v>7</v>
      </c>
      <c r="J224" t="s">
        <v>38</v>
      </c>
      <c r="K224" t="s">
        <v>18</v>
      </c>
      <c r="L224" s="4">
        <v>1778</v>
      </c>
      <c r="M224" s="5">
        <v>270</v>
      </c>
    </row>
    <row r="225" spans="2:13" x14ac:dyDescent="0.3">
      <c r="B225" t="s">
        <v>5</v>
      </c>
      <c r="C225" t="s">
        <v>38</v>
      </c>
      <c r="D225" t="s">
        <v>13</v>
      </c>
      <c r="E225" s="4">
        <v>7189</v>
      </c>
      <c r="F225" s="5">
        <v>54</v>
      </c>
      <c r="I225" t="s">
        <v>8</v>
      </c>
      <c r="J225" t="s">
        <v>37</v>
      </c>
      <c r="K225" t="s">
        <v>19</v>
      </c>
      <c r="L225" s="4">
        <v>1771</v>
      </c>
      <c r="M225" s="5">
        <v>204</v>
      </c>
    </row>
    <row r="226" spans="2:13" x14ac:dyDescent="0.3">
      <c r="B226" t="s">
        <v>7</v>
      </c>
      <c r="C226" t="s">
        <v>37</v>
      </c>
      <c r="D226" t="s">
        <v>30</v>
      </c>
      <c r="E226" s="4">
        <v>6454</v>
      </c>
      <c r="F226" s="5">
        <v>54</v>
      </c>
      <c r="I226" t="s">
        <v>8</v>
      </c>
      <c r="J226" t="s">
        <v>38</v>
      </c>
      <c r="K226" t="s">
        <v>23</v>
      </c>
      <c r="L226" s="4">
        <v>1701</v>
      </c>
      <c r="M226" s="5">
        <v>234</v>
      </c>
    </row>
    <row r="227" spans="2:13" x14ac:dyDescent="0.3">
      <c r="B227" t="s">
        <v>3</v>
      </c>
      <c r="C227" t="s">
        <v>34</v>
      </c>
      <c r="D227" t="s">
        <v>26</v>
      </c>
      <c r="E227" s="4">
        <v>3108</v>
      </c>
      <c r="F227" s="5">
        <v>54</v>
      </c>
      <c r="I227" t="s">
        <v>5</v>
      </c>
      <c r="J227" t="s">
        <v>34</v>
      </c>
      <c r="K227" t="s">
        <v>33</v>
      </c>
      <c r="L227" s="4">
        <v>1652</v>
      </c>
      <c r="M227" s="5">
        <v>93</v>
      </c>
    </row>
    <row r="228" spans="2:13" x14ac:dyDescent="0.3">
      <c r="B228" t="s">
        <v>6</v>
      </c>
      <c r="C228" t="s">
        <v>38</v>
      </c>
      <c r="D228" t="s">
        <v>31</v>
      </c>
      <c r="E228" s="4">
        <v>2681</v>
      </c>
      <c r="F228" s="5">
        <v>54</v>
      </c>
      <c r="I228" t="s">
        <v>3</v>
      </c>
      <c r="J228" t="s">
        <v>39</v>
      </c>
      <c r="K228" t="s">
        <v>28</v>
      </c>
      <c r="L228" s="4">
        <v>1652</v>
      </c>
      <c r="M228" s="5">
        <v>102</v>
      </c>
    </row>
    <row r="229" spans="2:13" x14ac:dyDescent="0.3">
      <c r="B229" t="s">
        <v>2</v>
      </c>
      <c r="C229" t="s">
        <v>37</v>
      </c>
      <c r="D229" t="s">
        <v>14</v>
      </c>
      <c r="E229" s="4">
        <v>1057</v>
      </c>
      <c r="F229" s="5">
        <v>54</v>
      </c>
      <c r="I229" t="s">
        <v>6</v>
      </c>
      <c r="J229" t="s">
        <v>39</v>
      </c>
      <c r="K229" t="s">
        <v>30</v>
      </c>
      <c r="L229" s="4">
        <v>1638</v>
      </c>
      <c r="M229" s="5">
        <v>63</v>
      </c>
    </row>
    <row r="230" spans="2:13" x14ac:dyDescent="0.3">
      <c r="B230" t="s">
        <v>2</v>
      </c>
      <c r="C230" t="s">
        <v>34</v>
      </c>
      <c r="D230" t="s">
        <v>13</v>
      </c>
      <c r="E230" s="4">
        <v>252</v>
      </c>
      <c r="F230" s="5">
        <v>54</v>
      </c>
      <c r="I230" t="s">
        <v>40</v>
      </c>
      <c r="J230" t="s">
        <v>35</v>
      </c>
      <c r="K230" t="s">
        <v>24</v>
      </c>
      <c r="L230" s="4">
        <v>1638</v>
      </c>
      <c r="M230" s="5">
        <v>48</v>
      </c>
    </row>
    <row r="231" spans="2:13" x14ac:dyDescent="0.3">
      <c r="B231" t="s">
        <v>5</v>
      </c>
      <c r="C231" t="s">
        <v>39</v>
      </c>
      <c r="D231" t="s">
        <v>26</v>
      </c>
      <c r="E231" s="4">
        <v>5236</v>
      </c>
      <c r="F231" s="5">
        <v>51</v>
      </c>
      <c r="I231" t="s">
        <v>40</v>
      </c>
      <c r="J231" t="s">
        <v>37</v>
      </c>
      <c r="K231" t="s">
        <v>30</v>
      </c>
      <c r="L231" s="4">
        <v>1624</v>
      </c>
      <c r="M231" s="5">
        <v>114</v>
      </c>
    </row>
    <row r="232" spans="2:13" x14ac:dyDescent="0.3">
      <c r="B232" t="s">
        <v>3</v>
      </c>
      <c r="C232" t="s">
        <v>39</v>
      </c>
      <c r="D232" t="s">
        <v>29</v>
      </c>
      <c r="E232" s="4">
        <v>3640</v>
      </c>
      <c r="F232" s="5">
        <v>51</v>
      </c>
      <c r="I232" t="s">
        <v>40</v>
      </c>
      <c r="J232" t="s">
        <v>35</v>
      </c>
      <c r="K232" t="s">
        <v>29</v>
      </c>
      <c r="L232" s="4">
        <v>1617</v>
      </c>
      <c r="M232" s="5">
        <v>126</v>
      </c>
    </row>
    <row r="233" spans="2:13" x14ac:dyDescent="0.3">
      <c r="B233" t="s">
        <v>40</v>
      </c>
      <c r="C233" t="s">
        <v>38</v>
      </c>
      <c r="D233" t="s">
        <v>24</v>
      </c>
      <c r="E233" s="4">
        <v>623</v>
      </c>
      <c r="F233" s="5">
        <v>51</v>
      </c>
      <c r="I233" t="s">
        <v>2</v>
      </c>
      <c r="J233" t="s">
        <v>35</v>
      </c>
      <c r="K233" t="s">
        <v>17</v>
      </c>
      <c r="L233" s="4">
        <v>1589</v>
      </c>
      <c r="M233" s="5">
        <v>303</v>
      </c>
    </row>
    <row r="234" spans="2:13" x14ac:dyDescent="0.3">
      <c r="B234" t="s">
        <v>2</v>
      </c>
      <c r="C234" t="s">
        <v>38</v>
      </c>
      <c r="D234" t="s">
        <v>13</v>
      </c>
      <c r="E234" s="4">
        <v>56</v>
      </c>
      <c r="F234" s="5">
        <v>51</v>
      </c>
      <c r="I234" t="s">
        <v>7</v>
      </c>
      <c r="J234" t="s">
        <v>34</v>
      </c>
      <c r="K234" t="s">
        <v>25</v>
      </c>
      <c r="L234" s="4">
        <v>1568</v>
      </c>
      <c r="M234" s="5">
        <v>96</v>
      </c>
    </row>
    <row r="235" spans="2:13" x14ac:dyDescent="0.3">
      <c r="B235" t="s">
        <v>40</v>
      </c>
      <c r="C235" t="s">
        <v>34</v>
      </c>
      <c r="D235" t="s">
        <v>26</v>
      </c>
      <c r="E235" s="4">
        <v>6748</v>
      </c>
      <c r="F235" s="5">
        <v>48</v>
      </c>
      <c r="I235" t="s">
        <v>2</v>
      </c>
      <c r="J235" t="s">
        <v>39</v>
      </c>
      <c r="K235" t="s">
        <v>22</v>
      </c>
      <c r="L235" s="4">
        <v>1568</v>
      </c>
      <c r="M235" s="5">
        <v>141</v>
      </c>
    </row>
    <row r="236" spans="2:13" x14ac:dyDescent="0.3">
      <c r="B236" t="s">
        <v>7</v>
      </c>
      <c r="C236" t="s">
        <v>37</v>
      </c>
      <c r="D236" t="s">
        <v>33</v>
      </c>
      <c r="E236" s="4">
        <v>6391</v>
      </c>
      <c r="F236" s="5">
        <v>48</v>
      </c>
      <c r="I236" t="s">
        <v>8</v>
      </c>
      <c r="J236" t="s">
        <v>39</v>
      </c>
      <c r="K236" t="s">
        <v>26</v>
      </c>
      <c r="L236" s="4">
        <v>1561</v>
      </c>
      <c r="M236" s="5">
        <v>27</v>
      </c>
    </row>
    <row r="237" spans="2:13" x14ac:dyDescent="0.3">
      <c r="B237" t="s">
        <v>7</v>
      </c>
      <c r="C237" t="s">
        <v>34</v>
      </c>
      <c r="D237" t="s">
        <v>33</v>
      </c>
      <c r="E237" s="4">
        <v>2226</v>
      </c>
      <c r="F237" s="5">
        <v>48</v>
      </c>
      <c r="I237" t="s">
        <v>41</v>
      </c>
      <c r="J237" t="s">
        <v>37</v>
      </c>
      <c r="K237" t="s">
        <v>30</v>
      </c>
      <c r="L237" s="4">
        <v>1526</v>
      </c>
      <c r="M237" s="5">
        <v>240</v>
      </c>
    </row>
    <row r="238" spans="2:13" x14ac:dyDescent="0.3">
      <c r="B238" t="s">
        <v>40</v>
      </c>
      <c r="C238" t="s">
        <v>35</v>
      </c>
      <c r="D238" t="s">
        <v>24</v>
      </c>
      <c r="E238" s="4">
        <v>1638</v>
      </c>
      <c r="F238" s="5">
        <v>48</v>
      </c>
      <c r="I238" t="s">
        <v>5</v>
      </c>
      <c r="J238" t="s">
        <v>36</v>
      </c>
      <c r="K238" t="s">
        <v>30</v>
      </c>
      <c r="L238" s="4">
        <v>1526</v>
      </c>
      <c r="M238" s="5">
        <v>105</v>
      </c>
    </row>
    <row r="239" spans="2:13" x14ac:dyDescent="0.3">
      <c r="B239" t="s">
        <v>6</v>
      </c>
      <c r="C239" t="s">
        <v>34</v>
      </c>
      <c r="D239" t="s">
        <v>4</v>
      </c>
      <c r="E239" s="4">
        <v>525</v>
      </c>
      <c r="F239" s="5">
        <v>48</v>
      </c>
      <c r="I239" t="s">
        <v>6</v>
      </c>
      <c r="J239" t="s">
        <v>37</v>
      </c>
      <c r="K239" t="s">
        <v>18</v>
      </c>
      <c r="L239" s="4">
        <v>1505</v>
      </c>
      <c r="M239" s="5">
        <v>102</v>
      </c>
    </row>
    <row r="240" spans="2:13" x14ac:dyDescent="0.3">
      <c r="B240" t="s">
        <v>2</v>
      </c>
      <c r="C240" t="s">
        <v>36</v>
      </c>
      <c r="D240" t="s">
        <v>17</v>
      </c>
      <c r="E240" s="4">
        <v>189</v>
      </c>
      <c r="F240" s="5">
        <v>48</v>
      </c>
      <c r="I240" t="s">
        <v>41</v>
      </c>
      <c r="J240" t="s">
        <v>34</v>
      </c>
      <c r="K240" t="s">
        <v>17</v>
      </c>
      <c r="L240" s="4">
        <v>1463</v>
      </c>
      <c r="M240" s="5">
        <v>39</v>
      </c>
    </row>
    <row r="241" spans="2:13" x14ac:dyDescent="0.3">
      <c r="B241" t="s">
        <v>5</v>
      </c>
      <c r="C241" t="s">
        <v>37</v>
      </c>
      <c r="D241" t="s">
        <v>31</v>
      </c>
      <c r="E241" s="4">
        <v>182</v>
      </c>
      <c r="F241" s="5">
        <v>48</v>
      </c>
      <c r="I241" t="s">
        <v>6</v>
      </c>
      <c r="J241" t="s">
        <v>34</v>
      </c>
      <c r="K241" t="s">
        <v>15</v>
      </c>
      <c r="L241" s="4">
        <v>1442</v>
      </c>
      <c r="M241" s="5">
        <v>15</v>
      </c>
    </row>
    <row r="242" spans="2:13" x14ac:dyDescent="0.3">
      <c r="B242" t="s">
        <v>5</v>
      </c>
      <c r="C242" t="s">
        <v>38</v>
      </c>
      <c r="D242" t="s">
        <v>25</v>
      </c>
      <c r="E242" s="4">
        <v>7483</v>
      </c>
      <c r="F242" s="5">
        <v>45</v>
      </c>
      <c r="I242" t="s">
        <v>10</v>
      </c>
      <c r="J242" t="s">
        <v>34</v>
      </c>
      <c r="K242" t="s">
        <v>25</v>
      </c>
      <c r="L242" s="4">
        <v>1428</v>
      </c>
      <c r="M242" s="5">
        <v>93</v>
      </c>
    </row>
    <row r="243" spans="2:13" x14ac:dyDescent="0.3">
      <c r="B243" t="s">
        <v>8</v>
      </c>
      <c r="C243" t="s">
        <v>37</v>
      </c>
      <c r="D243" t="s">
        <v>26</v>
      </c>
      <c r="E243" s="4">
        <v>6279</v>
      </c>
      <c r="F243" s="5">
        <v>45</v>
      </c>
      <c r="I243" t="s">
        <v>10</v>
      </c>
      <c r="J243" t="s">
        <v>36</v>
      </c>
      <c r="K243" t="s">
        <v>27</v>
      </c>
      <c r="L243" s="4">
        <v>1407</v>
      </c>
      <c r="M243" s="5">
        <v>72</v>
      </c>
    </row>
    <row r="244" spans="2:13" x14ac:dyDescent="0.3">
      <c r="B244" t="s">
        <v>9</v>
      </c>
      <c r="C244" t="s">
        <v>37</v>
      </c>
      <c r="D244" t="s">
        <v>28</v>
      </c>
      <c r="E244" s="4">
        <v>2919</v>
      </c>
      <c r="F244" s="5">
        <v>45</v>
      </c>
      <c r="I244" t="s">
        <v>6</v>
      </c>
      <c r="J244" t="s">
        <v>36</v>
      </c>
      <c r="K244" t="s">
        <v>29</v>
      </c>
      <c r="L244" s="4">
        <v>1400</v>
      </c>
      <c r="M244" s="5">
        <v>135</v>
      </c>
    </row>
    <row r="245" spans="2:13" x14ac:dyDescent="0.3">
      <c r="B245" t="s">
        <v>40</v>
      </c>
      <c r="C245" t="s">
        <v>38</v>
      </c>
      <c r="D245" t="s">
        <v>29</v>
      </c>
      <c r="E245" s="4">
        <v>2541</v>
      </c>
      <c r="F245" s="5">
        <v>45</v>
      </c>
      <c r="I245" t="s">
        <v>6</v>
      </c>
      <c r="J245" t="s">
        <v>35</v>
      </c>
      <c r="K245" t="s">
        <v>4</v>
      </c>
      <c r="L245" s="4">
        <v>1302</v>
      </c>
      <c r="M245" s="5">
        <v>402</v>
      </c>
    </row>
    <row r="246" spans="2:13" x14ac:dyDescent="0.3">
      <c r="B246" t="s">
        <v>7</v>
      </c>
      <c r="C246" t="s">
        <v>36</v>
      </c>
      <c r="D246" t="s">
        <v>22</v>
      </c>
      <c r="E246" s="4">
        <v>8435</v>
      </c>
      <c r="F246" s="5">
        <v>42</v>
      </c>
      <c r="I246" t="s">
        <v>7</v>
      </c>
      <c r="J246" t="s">
        <v>38</v>
      </c>
      <c r="K246" t="s">
        <v>14</v>
      </c>
      <c r="L246" s="4">
        <v>1281</v>
      </c>
      <c r="M246" s="5">
        <v>75</v>
      </c>
    </row>
    <row r="247" spans="2:13" x14ac:dyDescent="0.3">
      <c r="B247" t="s">
        <v>3</v>
      </c>
      <c r="C247" t="s">
        <v>34</v>
      </c>
      <c r="D247" t="s">
        <v>25</v>
      </c>
      <c r="E247" s="4">
        <v>6300</v>
      </c>
      <c r="F247" s="5">
        <v>42</v>
      </c>
      <c r="I247" t="s">
        <v>3</v>
      </c>
      <c r="J247" t="s">
        <v>36</v>
      </c>
      <c r="K247" t="s">
        <v>19</v>
      </c>
      <c r="L247" s="4">
        <v>1281</v>
      </c>
      <c r="M247" s="5">
        <v>18</v>
      </c>
    </row>
    <row r="248" spans="2:13" x14ac:dyDescent="0.3">
      <c r="B248" t="s">
        <v>40</v>
      </c>
      <c r="C248" t="s">
        <v>39</v>
      </c>
      <c r="D248" t="s">
        <v>15</v>
      </c>
      <c r="E248" s="4">
        <v>5775</v>
      </c>
      <c r="F248" s="5">
        <v>42</v>
      </c>
      <c r="I248" t="s">
        <v>41</v>
      </c>
      <c r="J248" t="s">
        <v>34</v>
      </c>
      <c r="K248" t="s">
        <v>16</v>
      </c>
      <c r="L248" s="4">
        <v>1274</v>
      </c>
      <c r="M248" s="5">
        <v>225</v>
      </c>
    </row>
    <row r="249" spans="2:13" x14ac:dyDescent="0.3">
      <c r="B249" t="s">
        <v>2</v>
      </c>
      <c r="C249" t="s">
        <v>37</v>
      </c>
      <c r="D249" t="s">
        <v>15</v>
      </c>
      <c r="E249" s="4">
        <v>2863</v>
      </c>
      <c r="F249" s="5">
        <v>42</v>
      </c>
      <c r="I249" t="s">
        <v>6</v>
      </c>
      <c r="J249" t="s">
        <v>38</v>
      </c>
      <c r="K249" t="s">
        <v>27</v>
      </c>
      <c r="L249" s="4">
        <v>1134</v>
      </c>
      <c r="M249" s="5">
        <v>282</v>
      </c>
    </row>
    <row r="250" spans="2:13" x14ac:dyDescent="0.3">
      <c r="B250" t="s">
        <v>5</v>
      </c>
      <c r="C250" t="s">
        <v>36</v>
      </c>
      <c r="D250" t="s">
        <v>16</v>
      </c>
      <c r="E250" s="4">
        <v>16184</v>
      </c>
      <c r="F250" s="5">
        <v>39</v>
      </c>
      <c r="I250" t="s">
        <v>9</v>
      </c>
      <c r="J250" t="s">
        <v>37</v>
      </c>
      <c r="K250" t="s">
        <v>29</v>
      </c>
      <c r="L250" s="4">
        <v>1085</v>
      </c>
      <c r="M250" s="5">
        <v>273</v>
      </c>
    </row>
    <row r="251" spans="2:13" x14ac:dyDescent="0.3">
      <c r="B251" t="s">
        <v>7</v>
      </c>
      <c r="C251" t="s">
        <v>34</v>
      </c>
      <c r="D251" t="s">
        <v>17</v>
      </c>
      <c r="E251" s="4">
        <v>7777</v>
      </c>
      <c r="F251" s="5">
        <v>39</v>
      </c>
      <c r="I251" t="s">
        <v>6</v>
      </c>
      <c r="J251" t="s">
        <v>35</v>
      </c>
      <c r="K251" t="s">
        <v>20</v>
      </c>
      <c r="L251" s="4">
        <v>1071</v>
      </c>
      <c r="M251" s="5">
        <v>270</v>
      </c>
    </row>
    <row r="252" spans="2:13" x14ac:dyDescent="0.3">
      <c r="B252" t="s">
        <v>3</v>
      </c>
      <c r="C252" t="s">
        <v>36</v>
      </c>
      <c r="D252" t="s">
        <v>25</v>
      </c>
      <c r="E252" s="4">
        <v>3339</v>
      </c>
      <c r="F252" s="5">
        <v>39</v>
      </c>
      <c r="I252" t="s">
        <v>2</v>
      </c>
      <c r="J252" t="s">
        <v>37</v>
      </c>
      <c r="K252" t="s">
        <v>14</v>
      </c>
      <c r="L252" s="4">
        <v>1057</v>
      </c>
      <c r="M252" s="5">
        <v>54</v>
      </c>
    </row>
    <row r="253" spans="2:13" x14ac:dyDescent="0.3">
      <c r="B253" t="s">
        <v>40</v>
      </c>
      <c r="C253" t="s">
        <v>38</v>
      </c>
      <c r="D253" t="s">
        <v>31</v>
      </c>
      <c r="E253" s="4">
        <v>1988</v>
      </c>
      <c r="F253" s="5">
        <v>39</v>
      </c>
      <c r="I253" t="s">
        <v>3</v>
      </c>
      <c r="J253" t="s">
        <v>36</v>
      </c>
      <c r="K253" t="s">
        <v>28</v>
      </c>
      <c r="L253" s="4">
        <v>973</v>
      </c>
      <c r="M253" s="5">
        <v>162</v>
      </c>
    </row>
    <row r="254" spans="2:13" x14ac:dyDescent="0.3">
      <c r="B254" t="s">
        <v>41</v>
      </c>
      <c r="C254" t="s">
        <v>34</v>
      </c>
      <c r="D254" t="s">
        <v>17</v>
      </c>
      <c r="E254" s="4">
        <v>1463</v>
      </c>
      <c r="F254" s="5">
        <v>39</v>
      </c>
      <c r="I254" t="s">
        <v>7</v>
      </c>
      <c r="J254" t="s">
        <v>39</v>
      </c>
      <c r="K254" t="s">
        <v>27</v>
      </c>
      <c r="L254" s="4">
        <v>966</v>
      </c>
      <c r="M254" s="5">
        <v>198</v>
      </c>
    </row>
    <row r="255" spans="2:13" x14ac:dyDescent="0.3">
      <c r="B255" t="s">
        <v>3</v>
      </c>
      <c r="C255" t="s">
        <v>36</v>
      </c>
      <c r="D255" t="s">
        <v>16</v>
      </c>
      <c r="E255" s="4">
        <v>9198</v>
      </c>
      <c r="F255" s="5">
        <v>36</v>
      </c>
      <c r="I255" t="s">
        <v>9</v>
      </c>
      <c r="J255" t="s">
        <v>35</v>
      </c>
      <c r="K255" t="s">
        <v>4</v>
      </c>
      <c r="L255" s="4">
        <v>959</v>
      </c>
      <c r="M255" s="5">
        <v>147</v>
      </c>
    </row>
    <row r="256" spans="2:13" x14ac:dyDescent="0.3">
      <c r="B256" t="s">
        <v>6</v>
      </c>
      <c r="C256" t="s">
        <v>38</v>
      </c>
      <c r="D256" t="s">
        <v>21</v>
      </c>
      <c r="E256" s="4">
        <v>7322</v>
      </c>
      <c r="F256" s="5">
        <v>36</v>
      </c>
      <c r="I256" t="s">
        <v>6</v>
      </c>
      <c r="J256" t="s">
        <v>38</v>
      </c>
      <c r="K256" t="s">
        <v>33</v>
      </c>
      <c r="L256" s="4">
        <v>959</v>
      </c>
      <c r="M256" s="5">
        <v>135</v>
      </c>
    </row>
    <row r="257" spans="2:13" x14ac:dyDescent="0.3">
      <c r="B257" t="s">
        <v>2</v>
      </c>
      <c r="C257" t="s">
        <v>39</v>
      </c>
      <c r="D257" t="s">
        <v>15</v>
      </c>
      <c r="E257" s="4">
        <v>4802</v>
      </c>
      <c r="F257" s="5">
        <v>36</v>
      </c>
      <c r="I257" t="s">
        <v>10</v>
      </c>
      <c r="J257" t="s">
        <v>36</v>
      </c>
      <c r="K257" t="s">
        <v>13</v>
      </c>
      <c r="L257" s="4">
        <v>945</v>
      </c>
      <c r="M257" s="5">
        <v>75</v>
      </c>
    </row>
    <row r="258" spans="2:13" x14ac:dyDescent="0.3">
      <c r="B258" t="s">
        <v>2</v>
      </c>
      <c r="C258" t="s">
        <v>39</v>
      </c>
      <c r="D258" t="s">
        <v>23</v>
      </c>
      <c r="E258" s="4">
        <v>630</v>
      </c>
      <c r="F258" s="5">
        <v>36</v>
      </c>
      <c r="I258" t="s">
        <v>6</v>
      </c>
      <c r="J258" t="s">
        <v>38</v>
      </c>
      <c r="K258" t="s">
        <v>16</v>
      </c>
      <c r="L258" s="4">
        <v>938</v>
      </c>
      <c r="M258" s="5">
        <v>6</v>
      </c>
    </row>
    <row r="259" spans="2:13" x14ac:dyDescent="0.3">
      <c r="B259" t="s">
        <v>40</v>
      </c>
      <c r="C259" t="s">
        <v>36</v>
      </c>
      <c r="D259" t="s">
        <v>4</v>
      </c>
      <c r="E259" s="4">
        <v>217</v>
      </c>
      <c r="F259" s="5">
        <v>36</v>
      </c>
      <c r="I259" t="s">
        <v>9</v>
      </c>
      <c r="J259" t="s">
        <v>34</v>
      </c>
      <c r="K259" t="s">
        <v>16</v>
      </c>
      <c r="L259" s="4">
        <v>938</v>
      </c>
      <c r="M259" s="5">
        <v>189</v>
      </c>
    </row>
    <row r="260" spans="2:13" x14ac:dyDescent="0.3">
      <c r="B260" t="s">
        <v>10</v>
      </c>
      <c r="C260" t="s">
        <v>39</v>
      </c>
      <c r="D260" t="s">
        <v>33</v>
      </c>
      <c r="E260" s="4">
        <v>12950</v>
      </c>
      <c r="F260" s="5">
        <v>30</v>
      </c>
      <c r="I260" t="s">
        <v>3</v>
      </c>
      <c r="J260" t="s">
        <v>37</v>
      </c>
      <c r="K260" t="s">
        <v>4</v>
      </c>
      <c r="L260" s="4">
        <v>938</v>
      </c>
      <c r="M260" s="5">
        <v>366</v>
      </c>
    </row>
    <row r="261" spans="2:13" x14ac:dyDescent="0.3">
      <c r="B261" t="s">
        <v>8</v>
      </c>
      <c r="C261" t="s">
        <v>37</v>
      </c>
      <c r="D261" t="s">
        <v>15</v>
      </c>
      <c r="E261" s="4">
        <v>9709</v>
      </c>
      <c r="F261" s="5">
        <v>30</v>
      </c>
      <c r="I261" t="s">
        <v>5</v>
      </c>
      <c r="J261" t="s">
        <v>34</v>
      </c>
      <c r="K261" t="s">
        <v>19</v>
      </c>
      <c r="L261" s="4">
        <v>861</v>
      </c>
      <c r="M261" s="5">
        <v>195</v>
      </c>
    </row>
    <row r="262" spans="2:13" x14ac:dyDescent="0.3">
      <c r="B262" t="s">
        <v>40</v>
      </c>
      <c r="C262" t="s">
        <v>39</v>
      </c>
      <c r="D262" t="s">
        <v>27</v>
      </c>
      <c r="E262" s="4">
        <v>6370</v>
      </c>
      <c r="F262" s="5">
        <v>30</v>
      </c>
      <c r="I262" t="s">
        <v>41</v>
      </c>
      <c r="J262" t="s">
        <v>36</v>
      </c>
      <c r="K262" t="s">
        <v>28</v>
      </c>
      <c r="L262" s="4">
        <v>854</v>
      </c>
      <c r="M262" s="5">
        <v>309</v>
      </c>
    </row>
    <row r="263" spans="2:13" x14ac:dyDescent="0.3">
      <c r="B263" t="s">
        <v>40</v>
      </c>
      <c r="C263" t="s">
        <v>36</v>
      </c>
      <c r="D263" t="s">
        <v>25</v>
      </c>
      <c r="E263" s="4">
        <v>5439</v>
      </c>
      <c r="F263" s="5">
        <v>30</v>
      </c>
      <c r="I263" t="s">
        <v>41</v>
      </c>
      <c r="J263" t="s">
        <v>35</v>
      </c>
      <c r="K263" t="s">
        <v>27</v>
      </c>
      <c r="L263" s="4">
        <v>847</v>
      </c>
      <c r="M263" s="5">
        <v>129</v>
      </c>
    </row>
    <row r="264" spans="2:13" x14ac:dyDescent="0.3">
      <c r="B264" t="s">
        <v>10</v>
      </c>
      <c r="C264" t="s">
        <v>37</v>
      </c>
      <c r="D264" t="s">
        <v>23</v>
      </c>
      <c r="E264" s="4">
        <v>4683</v>
      </c>
      <c r="F264" s="5">
        <v>30</v>
      </c>
      <c r="I264" t="s">
        <v>8</v>
      </c>
      <c r="J264" t="s">
        <v>38</v>
      </c>
      <c r="K264" t="s">
        <v>13</v>
      </c>
      <c r="L264" s="4">
        <v>819</v>
      </c>
      <c r="M264" s="5">
        <v>510</v>
      </c>
    </row>
    <row r="265" spans="2:13" x14ac:dyDescent="0.3">
      <c r="B265" t="s">
        <v>6</v>
      </c>
      <c r="C265" t="s">
        <v>36</v>
      </c>
      <c r="D265" t="s">
        <v>13</v>
      </c>
      <c r="E265" s="4">
        <v>4319</v>
      </c>
      <c r="F265" s="5">
        <v>30</v>
      </c>
      <c r="I265" t="s">
        <v>3</v>
      </c>
      <c r="J265" t="s">
        <v>35</v>
      </c>
      <c r="K265" t="s">
        <v>33</v>
      </c>
      <c r="L265" s="4">
        <v>819</v>
      </c>
      <c r="M265" s="5">
        <v>306</v>
      </c>
    </row>
    <row r="266" spans="2:13" x14ac:dyDescent="0.3">
      <c r="B266" t="s">
        <v>8</v>
      </c>
      <c r="C266" t="s">
        <v>39</v>
      </c>
      <c r="D266" t="s">
        <v>18</v>
      </c>
      <c r="E266" s="4">
        <v>9660</v>
      </c>
      <c r="F266" s="5">
        <v>27</v>
      </c>
      <c r="I266" t="s">
        <v>2</v>
      </c>
      <c r="J266" t="s">
        <v>36</v>
      </c>
      <c r="K266" t="s">
        <v>27</v>
      </c>
      <c r="L266" s="4">
        <v>798</v>
      </c>
      <c r="M266" s="5">
        <v>519</v>
      </c>
    </row>
    <row r="267" spans="2:13" x14ac:dyDescent="0.3">
      <c r="B267" t="s">
        <v>9</v>
      </c>
      <c r="C267" t="s">
        <v>34</v>
      </c>
      <c r="D267" t="s">
        <v>21</v>
      </c>
      <c r="E267" s="4">
        <v>6832</v>
      </c>
      <c r="F267" s="5">
        <v>27</v>
      </c>
      <c r="I267" t="s">
        <v>41</v>
      </c>
      <c r="J267" t="s">
        <v>37</v>
      </c>
      <c r="K267" t="s">
        <v>15</v>
      </c>
      <c r="L267" s="4">
        <v>714</v>
      </c>
      <c r="M267" s="5">
        <v>231</v>
      </c>
    </row>
    <row r="268" spans="2:13" x14ac:dyDescent="0.3">
      <c r="B268" t="s">
        <v>6</v>
      </c>
      <c r="C268" t="s">
        <v>39</v>
      </c>
      <c r="D268" t="s">
        <v>17</v>
      </c>
      <c r="E268" s="4">
        <v>6048</v>
      </c>
      <c r="F268" s="5">
        <v>27</v>
      </c>
      <c r="I268" t="s">
        <v>9</v>
      </c>
      <c r="J268" t="s">
        <v>34</v>
      </c>
      <c r="K268" t="s">
        <v>17</v>
      </c>
      <c r="L268" s="4">
        <v>707</v>
      </c>
      <c r="M268" s="5">
        <v>174</v>
      </c>
    </row>
    <row r="269" spans="2:13" x14ac:dyDescent="0.3">
      <c r="B269" t="s">
        <v>10</v>
      </c>
      <c r="C269" t="s">
        <v>37</v>
      </c>
      <c r="D269" t="s">
        <v>28</v>
      </c>
      <c r="E269" s="4">
        <v>3059</v>
      </c>
      <c r="F269" s="5">
        <v>27</v>
      </c>
      <c r="I269" t="s">
        <v>10</v>
      </c>
      <c r="J269" t="s">
        <v>34</v>
      </c>
      <c r="K269" t="s">
        <v>17</v>
      </c>
      <c r="L269" s="4">
        <v>700</v>
      </c>
      <c r="M269" s="5">
        <v>87</v>
      </c>
    </row>
    <row r="270" spans="2:13" x14ac:dyDescent="0.3">
      <c r="B270" t="s">
        <v>7</v>
      </c>
      <c r="C270" t="s">
        <v>35</v>
      </c>
      <c r="D270" t="s">
        <v>16</v>
      </c>
      <c r="E270" s="4">
        <v>2135</v>
      </c>
      <c r="F270" s="5">
        <v>27</v>
      </c>
      <c r="I270" t="s">
        <v>2</v>
      </c>
      <c r="J270" t="s">
        <v>39</v>
      </c>
      <c r="K270" t="s">
        <v>23</v>
      </c>
      <c r="L270" s="4">
        <v>630</v>
      </c>
      <c r="M270" s="5">
        <v>36</v>
      </c>
    </row>
    <row r="271" spans="2:13" x14ac:dyDescent="0.3">
      <c r="B271" t="s">
        <v>8</v>
      </c>
      <c r="C271" t="s">
        <v>39</v>
      </c>
      <c r="D271" t="s">
        <v>26</v>
      </c>
      <c r="E271" s="4">
        <v>1561</v>
      </c>
      <c r="F271" s="5">
        <v>27</v>
      </c>
      <c r="I271" t="s">
        <v>40</v>
      </c>
      <c r="J271" t="s">
        <v>38</v>
      </c>
      <c r="K271" t="s">
        <v>24</v>
      </c>
      <c r="L271" s="4">
        <v>623</v>
      </c>
      <c r="M271" s="5">
        <v>51</v>
      </c>
    </row>
    <row r="272" spans="2:13" x14ac:dyDescent="0.3">
      <c r="B272" t="s">
        <v>10</v>
      </c>
      <c r="C272" t="s">
        <v>34</v>
      </c>
      <c r="D272" t="s">
        <v>22</v>
      </c>
      <c r="E272" s="4">
        <v>4053</v>
      </c>
      <c r="F272" s="5">
        <v>24</v>
      </c>
      <c r="I272" t="s">
        <v>40</v>
      </c>
      <c r="J272" t="s">
        <v>38</v>
      </c>
      <c r="K272" t="s">
        <v>26</v>
      </c>
      <c r="L272" s="4">
        <v>609</v>
      </c>
      <c r="M272" s="5">
        <v>87</v>
      </c>
    </row>
    <row r="273" spans="2:13" x14ac:dyDescent="0.3">
      <c r="B273" t="s">
        <v>7</v>
      </c>
      <c r="C273" t="s">
        <v>34</v>
      </c>
      <c r="D273" t="s">
        <v>15</v>
      </c>
      <c r="E273" s="4">
        <v>3829</v>
      </c>
      <c r="F273" s="5">
        <v>24</v>
      </c>
      <c r="I273" t="s">
        <v>41</v>
      </c>
      <c r="J273" t="s">
        <v>35</v>
      </c>
      <c r="K273" t="s">
        <v>19</v>
      </c>
      <c r="L273" s="4">
        <v>609</v>
      </c>
      <c r="M273" s="5">
        <v>99</v>
      </c>
    </row>
    <row r="274" spans="2:13" x14ac:dyDescent="0.3">
      <c r="B274" t="s">
        <v>2</v>
      </c>
      <c r="C274" t="s">
        <v>36</v>
      </c>
      <c r="D274" t="s">
        <v>16</v>
      </c>
      <c r="E274" s="4">
        <v>11417</v>
      </c>
      <c r="F274" s="5">
        <v>21</v>
      </c>
      <c r="I274" t="s">
        <v>10</v>
      </c>
      <c r="J274" t="s">
        <v>35</v>
      </c>
      <c r="K274" t="s">
        <v>21</v>
      </c>
      <c r="L274" s="4">
        <v>567</v>
      </c>
      <c r="M274" s="5">
        <v>228</v>
      </c>
    </row>
    <row r="275" spans="2:13" x14ac:dyDescent="0.3">
      <c r="B275" t="s">
        <v>5</v>
      </c>
      <c r="C275" t="s">
        <v>37</v>
      </c>
      <c r="D275" t="s">
        <v>25</v>
      </c>
      <c r="E275" s="4">
        <v>8813</v>
      </c>
      <c r="F275" s="5">
        <v>21</v>
      </c>
      <c r="I275" t="s">
        <v>6</v>
      </c>
      <c r="J275" t="s">
        <v>37</v>
      </c>
      <c r="K275" t="s">
        <v>30</v>
      </c>
      <c r="L275" s="4">
        <v>560</v>
      </c>
      <c r="M275" s="5">
        <v>81</v>
      </c>
    </row>
    <row r="276" spans="2:13" x14ac:dyDescent="0.3">
      <c r="B276" t="s">
        <v>40</v>
      </c>
      <c r="C276" t="s">
        <v>37</v>
      </c>
      <c r="D276" t="s">
        <v>19</v>
      </c>
      <c r="E276" s="4">
        <v>7693</v>
      </c>
      <c r="F276" s="5">
        <v>21</v>
      </c>
      <c r="I276" t="s">
        <v>2</v>
      </c>
      <c r="J276" t="s">
        <v>35</v>
      </c>
      <c r="K276" t="s">
        <v>19</v>
      </c>
      <c r="L276" s="4">
        <v>553</v>
      </c>
      <c r="M276" s="5">
        <v>15</v>
      </c>
    </row>
    <row r="277" spans="2:13" x14ac:dyDescent="0.3">
      <c r="B277" t="s">
        <v>5</v>
      </c>
      <c r="C277" t="s">
        <v>34</v>
      </c>
      <c r="D277" t="s">
        <v>27</v>
      </c>
      <c r="E277" s="4">
        <v>6986</v>
      </c>
      <c r="F277" s="5">
        <v>21</v>
      </c>
      <c r="I277" t="s">
        <v>6</v>
      </c>
      <c r="J277" t="s">
        <v>34</v>
      </c>
      <c r="K277" t="s">
        <v>4</v>
      </c>
      <c r="L277" s="4">
        <v>525</v>
      </c>
      <c r="M277" s="5">
        <v>48</v>
      </c>
    </row>
    <row r="278" spans="2:13" x14ac:dyDescent="0.3">
      <c r="B278" t="s">
        <v>5</v>
      </c>
      <c r="C278" t="s">
        <v>38</v>
      </c>
      <c r="D278" t="s">
        <v>32</v>
      </c>
      <c r="E278" s="4">
        <v>5075</v>
      </c>
      <c r="F278" s="5">
        <v>21</v>
      </c>
      <c r="I278" t="s">
        <v>5</v>
      </c>
      <c r="J278" t="s">
        <v>37</v>
      </c>
      <c r="K278" t="s">
        <v>22</v>
      </c>
      <c r="L278" s="4">
        <v>518</v>
      </c>
      <c r="M278" s="5">
        <v>75</v>
      </c>
    </row>
    <row r="279" spans="2:13" x14ac:dyDescent="0.3">
      <c r="B279" t="s">
        <v>7</v>
      </c>
      <c r="C279" t="s">
        <v>35</v>
      </c>
      <c r="D279" t="s">
        <v>27</v>
      </c>
      <c r="E279" s="4">
        <v>2478</v>
      </c>
      <c r="F279" s="5">
        <v>21</v>
      </c>
      <c r="I279" t="s">
        <v>6</v>
      </c>
      <c r="J279" t="s">
        <v>36</v>
      </c>
      <c r="K279" t="s">
        <v>21</v>
      </c>
      <c r="L279" s="4">
        <v>497</v>
      </c>
      <c r="M279" s="5">
        <v>63</v>
      </c>
    </row>
    <row r="280" spans="2:13" x14ac:dyDescent="0.3">
      <c r="B280" t="s">
        <v>41</v>
      </c>
      <c r="C280" t="s">
        <v>38</v>
      </c>
      <c r="D280" t="s">
        <v>25</v>
      </c>
      <c r="E280" s="4">
        <v>154</v>
      </c>
      <c r="F280" s="5">
        <v>21</v>
      </c>
      <c r="I280" t="s">
        <v>5</v>
      </c>
      <c r="J280" t="s">
        <v>35</v>
      </c>
      <c r="K280" t="s">
        <v>22</v>
      </c>
      <c r="L280" s="4">
        <v>490</v>
      </c>
      <c r="M280" s="5">
        <v>84</v>
      </c>
    </row>
    <row r="281" spans="2:13" x14ac:dyDescent="0.3">
      <c r="B281" t="s">
        <v>3</v>
      </c>
      <c r="C281" t="s">
        <v>34</v>
      </c>
      <c r="D281" t="s">
        <v>20</v>
      </c>
      <c r="E281" s="4">
        <v>2583</v>
      </c>
      <c r="F281" s="5">
        <v>18</v>
      </c>
      <c r="I281" t="s">
        <v>6</v>
      </c>
      <c r="J281" t="s">
        <v>38</v>
      </c>
      <c r="K281" t="s">
        <v>25</v>
      </c>
      <c r="L281" s="4">
        <v>469</v>
      </c>
      <c r="M281" s="5">
        <v>75</v>
      </c>
    </row>
    <row r="282" spans="2:13" x14ac:dyDescent="0.3">
      <c r="B282" t="s">
        <v>3</v>
      </c>
      <c r="C282" t="s">
        <v>36</v>
      </c>
      <c r="D282" t="s">
        <v>19</v>
      </c>
      <c r="E282" s="4">
        <v>1281</v>
      </c>
      <c r="F282" s="5">
        <v>18</v>
      </c>
      <c r="I282" t="s">
        <v>8</v>
      </c>
      <c r="J282" t="s">
        <v>37</v>
      </c>
      <c r="K282" t="s">
        <v>21</v>
      </c>
      <c r="L282" s="4">
        <v>434</v>
      </c>
      <c r="M282" s="5">
        <v>87</v>
      </c>
    </row>
    <row r="283" spans="2:13" x14ac:dyDescent="0.3">
      <c r="B283" t="s">
        <v>2</v>
      </c>
      <c r="C283" t="s">
        <v>37</v>
      </c>
      <c r="D283" t="s">
        <v>19</v>
      </c>
      <c r="E283" s="4">
        <v>238</v>
      </c>
      <c r="F283" s="5">
        <v>18</v>
      </c>
      <c r="I283" t="s">
        <v>5</v>
      </c>
      <c r="J283" t="s">
        <v>39</v>
      </c>
      <c r="K283" t="s">
        <v>18</v>
      </c>
      <c r="L283" s="4">
        <v>385</v>
      </c>
      <c r="M283" s="5">
        <v>249</v>
      </c>
    </row>
    <row r="284" spans="2:13" x14ac:dyDescent="0.3">
      <c r="B284" t="s">
        <v>5</v>
      </c>
      <c r="C284" t="s">
        <v>36</v>
      </c>
      <c r="D284" t="s">
        <v>23</v>
      </c>
      <c r="E284" s="4">
        <v>6314</v>
      </c>
      <c r="F284" s="5">
        <v>15</v>
      </c>
      <c r="I284" t="s">
        <v>8</v>
      </c>
      <c r="J284" t="s">
        <v>35</v>
      </c>
      <c r="K284" t="s">
        <v>33</v>
      </c>
      <c r="L284" s="4">
        <v>357</v>
      </c>
      <c r="M284" s="5">
        <v>126</v>
      </c>
    </row>
    <row r="285" spans="2:13" x14ac:dyDescent="0.3">
      <c r="B285" t="s">
        <v>5</v>
      </c>
      <c r="C285" t="s">
        <v>35</v>
      </c>
      <c r="D285" t="s">
        <v>18</v>
      </c>
      <c r="E285" s="4">
        <v>2415</v>
      </c>
      <c r="F285" s="5">
        <v>15</v>
      </c>
      <c r="I285" t="s">
        <v>41</v>
      </c>
      <c r="J285" t="s">
        <v>34</v>
      </c>
      <c r="K285" t="s">
        <v>22</v>
      </c>
      <c r="L285" s="4">
        <v>336</v>
      </c>
      <c r="M285" s="5">
        <v>144</v>
      </c>
    </row>
    <row r="286" spans="2:13" x14ac:dyDescent="0.3">
      <c r="B286" t="s">
        <v>6</v>
      </c>
      <c r="C286" t="s">
        <v>34</v>
      </c>
      <c r="D286" t="s">
        <v>15</v>
      </c>
      <c r="E286" s="4">
        <v>1442</v>
      </c>
      <c r="F286" s="5">
        <v>15</v>
      </c>
      <c r="I286" t="s">
        <v>7</v>
      </c>
      <c r="J286" t="s">
        <v>36</v>
      </c>
      <c r="K286" t="s">
        <v>32</v>
      </c>
      <c r="L286" s="4">
        <v>280</v>
      </c>
      <c r="M286" s="5">
        <v>87</v>
      </c>
    </row>
    <row r="287" spans="2:13" x14ac:dyDescent="0.3">
      <c r="B287" t="s">
        <v>2</v>
      </c>
      <c r="C287" t="s">
        <v>35</v>
      </c>
      <c r="D287" t="s">
        <v>19</v>
      </c>
      <c r="E287" s="4">
        <v>553</v>
      </c>
      <c r="F287" s="5">
        <v>15</v>
      </c>
      <c r="I287" t="s">
        <v>9</v>
      </c>
      <c r="J287" t="s">
        <v>37</v>
      </c>
      <c r="K287" t="s">
        <v>4</v>
      </c>
      <c r="L287" s="4">
        <v>259</v>
      </c>
      <c r="M287" s="5">
        <v>207</v>
      </c>
    </row>
    <row r="288" spans="2:13" x14ac:dyDescent="0.3">
      <c r="B288" t="s">
        <v>40</v>
      </c>
      <c r="C288" t="s">
        <v>39</v>
      </c>
      <c r="D288" t="s">
        <v>22</v>
      </c>
      <c r="E288" s="4">
        <v>5817</v>
      </c>
      <c r="F288" s="5">
        <v>12</v>
      </c>
      <c r="I288" t="s">
        <v>2</v>
      </c>
      <c r="J288" t="s">
        <v>34</v>
      </c>
      <c r="K288" t="s">
        <v>13</v>
      </c>
      <c r="L288" s="4">
        <v>252</v>
      </c>
      <c r="M288" s="5">
        <v>54</v>
      </c>
    </row>
    <row r="289" spans="2:13" x14ac:dyDescent="0.3">
      <c r="B289" t="s">
        <v>5</v>
      </c>
      <c r="C289" t="s">
        <v>37</v>
      </c>
      <c r="D289" t="s">
        <v>14</v>
      </c>
      <c r="E289" s="4">
        <v>4991</v>
      </c>
      <c r="F289" s="5">
        <v>12</v>
      </c>
      <c r="I289" t="s">
        <v>10</v>
      </c>
      <c r="J289" t="s">
        <v>37</v>
      </c>
      <c r="K289" t="s">
        <v>21</v>
      </c>
      <c r="L289" s="4">
        <v>245</v>
      </c>
      <c r="M289" s="5">
        <v>288</v>
      </c>
    </row>
    <row r="290" spans="2:13" x14ac:dyDescent="0.3">
      <c r="B290" t="s">
        <v>6</v>
      </c>
      <c r="C290" t="s">
        <v>36</v>
      </c>
      <c r="D290" t="s">
        <v>32</v>
      </c>
      <c r="E290" s="4">
        <v>6118</v>
      </c>
      <c r="F290" s="5">
        <v>9</v>
      </c>
      <c r="I290" t="s">
        <v>2</v>
      </c>
      <c r="J290" t="s">
        <v>37</v>
      </c>
      <c r="K290" t="s">
        <v>19</v>
      </c>
      <c r="L290" s="4">
        <v>238</v>
      </c>
      <c r="M290" s="5">
        <v>18</v>
      </c>
    </row>
    <row r="291" spans="2:13" x14ac:dyDescent="0.3">
      <c r="B291" t="s">
        <v>10</v>
      </c>
      <c r="C291" t="s">
        <v>34</v>
      </c>
      <c r="D291" t="s">
        <v>26</v>
      </c>
      <c r="E291" s="4">
        <v>4991</v>
      </c>
      <c r="F291" s="5">
        <v>9</v>
      </c>
      <c r="I291" t="s">
        <v>40</v>
      </c>
      <c r="J291" t="s">
        <v>36</v>
      </c>
      <c r="K291" t="s">
        <v>4</v>
      </c>
      <c r="L291" s="4">
        <v>217</v>
      </c>
      <c r="M291" s="5">
        <v>36</v>
      </c>
    </row>
    <row r="292" spans="2:13" x14ac:dyDescent="0.3">
      <c r="B292" t="s">
        <v>41</v>
      </c>
      <c r="C292" t="s">
        <v>37</v>
      </c>
      <c r="D292" t="s">
        <v>21</v>
      </c>
      <c r="E292" s="4">
        <v>2933</v>
      </c>
      <c r="F292" s="5">
        <v>9</v>
      </c>
      <c r="I292" t="s">
        <v>2</v>
      </c>
      <c r="J292" t="s">
        <v>36</v>
      </c>
      <c r="K292" t="s">
        <v>17</v>
      </c>
      <c r="L292" s="4">
        <v>189</v>
      </c>
      <c r="M292" s="5">
        <v>48</v>
      </c>
    </row>
    <row r="293" spans="2:13" x14ac:dyDescent="0.3">
      <c r="B293" t="s">
        <v>5</v>
      </c>
      <c r="C293" t="s">
        <v>35</v>
      </c>
      <c r="D293" t="s">
        <v>4</v>
      </c>
      <c r="E293" s="4">
        <v>2744</v>
      </c>
      <c r="F293" s="5">
        <v>9</v>
      </c>
      <c r="I293" t="s">
        <v>5</v>
      </c>
      <c r="J293" t="s">
        <v>37</v>
      </c>
      <c r="K293" t="s">
        <v>31</v>
      </c>
      <c r="L293" s="4">
        <v>182</v>
      </c>
      <c r="M293" s="5">
        <v>48</v>
      </c>
    </row>
    <row r="294" spans="2:13" x14ac:dyDescent="0.3">
      <c r="B294" t="s">
        <v>9</v>
      </c>
      <c r="C294" t="s">
        <v>38</v>
      </c>
      <c r="D294" t="s">
        <v>17</v>
      </c>
      <c r="E294" s="4">
        <v>2408</v>
      </c>
      <c r="F294" s="5">
        <v>9</v>
      </c>
      <c r="I294" t="s">
        <v>8</v>
      </c>
      <c r="J294" t="s">
        <v>38</v>
      </c>
      <c r="K294" t="s">
        <v>22</v>
      </c>
      <c r="L294" s="4">
        <v>168</v>
      </c>
      <c r="M294" s="5">
        <v>84</v>
      </c>
    </row>
    <row r="295" spans="2:13" x14ac:dyDescent="0.3">
      <c r="B295" t="s">
        <v>6</v>
      </c>
      <c r="C295" t="s">
        <v>37</v>
      </c>
      <c r="D295" t="s">
        <v>26</v>
      </c>
      <c r="E295" s="4">
        <v>6818</v>
      </c>
      <c r="F295" s="5">
        <v>6</v>
      </c>
      <c r="I295" t="s">
        <v>41</v>
      </c>
      <c r="J295" t="s">
        <v>38</v>
      </c>
      <c r="K295" t="s">
        <v>25</v>
      </c>
      <c r="L295" s="4">
        <v>154</v>
      </c>
      <c r="M295" s="5">
        <v>21</v>
      </c>
    </row>
    <row r="296" spans="2:13" x14ac:dyDescent="0.3">
      <c r="B296" t="s">
        <v>10</v>
      </c>
      <c r="C296" t="s">
        <v>35</v>
      </c>
      <c r="D296" t="s">
        <v>15</v>
      </c>
      <c r="E296" s="4">
        <v>2562</v>
      </c>
      <c r="F296" s="5">
        <v>6</v>
      </c>
      <c r="I296" t="s">
        <v>9</v>
      </c>
      <c r="J296" t="s">
        <v>35</v>
      </c>
      <c r="K296" t="s">
        <v>26</v>
      </c>
      <c r="L296" s="4">
        <v>98</v>
      </c>
      <c r="M296" s="5">
        <v>159</v>
      </c>
    </row>
    <row r="297" spans="2:13" x14ac:dyDescent="0.3">
      <c r="B297" t="s">
        <v>6</v>
      </c>
      <c r="C297" t="s">
        <v>38</v>
      </c>
      <c r="D297" t="s">
        <v>16</v>
      </c>
      <c r="E297" s="4">
        <v>938</v>
      </c>
      <c r="F297" s="5">
        <v>6</v>
      </c>
      <c r="I297" t="s">
        <v>41</v>
      </c>
      <c r="J297" t="s">
        <v>36</v>
      </c>
      <c r="K297" t="s">
        <v>26</v>
      </c>
      <c r="L297" s="4">
        <v>98</v>
      </c>
      <c r="M297" s="5">
        <v>204</v>
      </c>
    </row>
    <row r="298" spans="2:13" x14ac:dyDescent="0.3">
      <c r="B298" t="s">
        <v>5</v>
      </c>
      <c r="C298" t="s">
        <v>36</v>
      </c>
      <c r="D298" t="s">
        <v>18</v>
      </c>
      <c r="E298" s="4">
        <v>6111</v>
      </c>
      <c r="F298" s="5">
        <v>3</v>
      </c>
      <c r="I298" t="s">
        <v>10</v>
      </c>
      <c r="J298" t="s">
        <v>38</v>
      </c>
      <c r="K298" t="s">
        <v>13</v>
      </c>
      <c r="L298" s="4">
        <v>63</v>
      </c>
      <c r="M298" s="5">
        <v>123</v>
      </c>
    </row>
    <row r="299" spans="2:13" x14ac:dyDescent="0.3">
      <c r="B299" t="s">
        <v>41</v>
      </c>
      <c r="C299" t="s">
        <v>38</v>
      </c>
      <c r="D299" t="s">
        <v>22</v>
      </c>
      <c r="E299" s="4">
        <v>5915</v>
      </c>
      <c r="F299" s="5">
        <v>3</v>
      </c>
      <c r="I299" t="s">
        <v>2</v>
      </c>
      <c r="J299" t="s">
        <v>38</v>
      </c>
      <c r="K299" t="s">
        <v>13</v>
      </c>
      <c r="L299" s="4">
        <v>56</v>
      </c>
      <c r="M299" s="5">
        <v>51</v>
      </c>
    </row>
    <row r="300" spans="2:13" x14ac:dyDescent="0.3">
      <c r="B300" t="s">
        <v>2</v>
      </c>
      <c r="C300" t="s">
        <v>38</v>
      </c>
      <c r="D300" t="s">
        <v>4</v>
      </c>
      <c r="E300" s="4">
        <v>3549</v>
      </c>
      <c r="F300" s="5">
        <v>3</v>
      </c>
      <c r="I300" t="s">
        <v>8</v>
      </c>
      <c r="J300" t="s">
        <v>37</v>
      </c>
      <c r="K300" t="s">
        <v>30</v>
      </c>
      <c r="L300" s="4">
        <v>42</v>
      </c>
      <c r="M300" s="5">
        <v>150</v>
      </c>
    </row>
    <row r="301" spans="2:13" x14ac:dyDescent="0.3">
      <c r="B301" t="s">
        <v>6</v>
      </c>
      <c r="C301" t="s">
        <v>39</v>
      </c>
      <c r="D301" t="s">
        <v>24</v>
      </c>
      <c r="E301" s="4">
        <v>2989</v>
      </c>
      <c r="F301" s="5">
        <v>3</v>
      </c>
      <c r="I301" t="s">
        <v>3</v>
      </c>
      <c r="J301" t="s">
        <v>39</v>
      </c>
      <c r="K301" t="s">
        <v>16</v>
      </c>
      <c r="L301" s="4">
        <v>21</v>
      </c>
      <c r="M301" s="5">
        <v>168</v>
      </c>
    </row>
    <row r="302" spans="2:13" x14ac:dyDescent="0.3">
      <c r="B302" t="s">
        <v>7</v>
      </c>
      <c r="C302" t="s">
        <v>37</v>
      </c>
      <c r="D302" t="s">
        <v>26</v>
      </c>
      <c r="E302" s="4">
        <v>5306</v>
      </c>
      <c r="F302" s="5">
        <v>0</v>
      </c>
      <c r="I302" t="s">
        <v>40</v>
      </c>
      <c r="J302" t="s">
        <v>39</v>
      </c>
      <c r="K302" t="s">
        <v>29</v>
      </c>
      <c r="L302" s="4">
        <v>0</v>
      </c>
      <c r="M302" s="5">
        <v>135</v>
      </c>
    </row>
  </sheetData>
  <conditionalFormatting sqref="E3:E302">
    <cfRule type="colorScale" priority="5">
      <colorScale>
        <cfvo type="min"/>
        <cfvo type="percentile" val="50"/>
        <cfvo type="max"/>
        <color rgb="FF63BE7B"/>
        <color rgb="FFFFEB84"/>
        <color rgb="FFF8696B"/>
      </colorScale>
    </cfRule>
  </conditionalFormatting>
  <conditionalFormatting sqref="F3:F302">
    <cfRule type="dataBar" priority="4">
      <dataBar>
        <cfvo type="min"/>
        <cfvo type="max"/>
        <color rgb="FFFFB628"/>
      </dataBar>
      <extLst>
        <ext xmlns:x14="http://schemas.microsoft.com/office/spreadsheetml/2009/9/main" uri="{B025F937-C7B1-47D3-B67F-A62EFF666E3E}">
          <x14:id>{C6FF5F27-E070-4C17-A0FC-335AFCB5431D}</x14:id>
        </ext>
      </extLst>
    </cfRule>
  </conditionalFormatting>
  <conditionalFormatting sqref="L3:L302">
    <cfRule type="top10" dxfId="25" priority="1" rank="10"/>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C6FF5F27-E070-4C17-A0FC-335AFCB5431D}">
            <x14:dataBar minLength="0" maxLength="100" border="1" negativeBarBorderColorSameAsPositive="0">
              <x14:cfvo type="autoMin"/>
              <x14:cfvo type="autoMax"/>
              <x14:borderColor rgb="FFFFB628"/>
              <x14:negativeFillColor rgb="FFFF0000"/>
              <x14:negativeBorderColor rgb="FFFF0000"/>
              <x14:axisColor rgb="FF000000"/>
            </x14:dataBar>
          </x14:cfRule>
          <xm:sqref>F3:F302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401FD-7F48-4993-9CB8-0C7A91554EAD}">
  <dimension ref="B2:E8"/>
  <sheetViews>
    <sheetView showGridLines="0" workbookViewId="0">
      <selection activeCell="G4" sqref="G4"/>
    </sheetView>
  </sheetViews>
  <sheetFormatPr defaultRowHeight="14.4" x14ac:dyDescent="0.3"/>
  <cols>
    <col min="2" max="2" width="17.21875" customWidth="1"/>
    <col min="3" max="3" width="14.88671875" customWidth="1"/>
    <col min="4" max="4" width="15.21875" customWidth="1"/>
  </cols>
  <sheetData>
    <row r="2" spans="2:5" x14ac:dyDescent="0.3">
      <c r="B2" s="13" t="s">
        <v>66</v>
      </c>
      <c r="C2" s="13" t="s">
        <v>56</v>
      </c>
      <c r="D2" s="18"/>
      <c r="E2" s="13" t="s">
        <v>57</v>
      </c>
    </row>
    <row r="3" spans="2:5" x14ac:dyDescent="0.3">
      <c r="B3" s="14" t="s">
        <v>34</v>
      </c>
      <c r="C3" s="15">
        <f>SUMIFS(data[Amount],data[Geography],B3)</f>
        <v>252469</v>
      </c>
      <c r="D3" s="15">
        <v>252469</v>
      </c>
      <c r="E3" s="16">
        <f>SUMIFS(data[Units],data[Geography],B3)</f>
        <v>8760</v>
      </c>
    </row>
    <row r="4" spans="2:5" x14ac:dyDescent="0.3">
      <c r="B4" s="14" t="s">
        <v>36</v>
      </c>
      <c r="C4" s="15">
        <f>SUMIFS(data[Amount],data[Geography],B4)</f>
        <v>237944</v>
      </c>
      <c r="D4" s="15">
        <v>237944</v>
      </c>
      <c r="E4" s="16">
        <f>SUMIFS(data[Units],data[Geography],B4)</f>
        <v>7302</v>
      </c>
    </row>
    <row r="5" spans="2:5" x14ac:dyDescent="0.3">
      <c r="B5" s="17" t="s">
        <v>37</v>
      </c>
      <c r="C5" s="15">
        <f>SUMIFS(data[Amount],data[Geography],B5)</f>
        <v>218813</v>
      </c>
      <c r="D5" s="15">
        <v>218813</v>
      </c>
      <c r="E5" s="16">
        <f>SUMIFS(data[Units],data[Geography],B5)</f>
        <v>7431</v>
      </c>
    </row>
    <row r="6" spans="2:5" x14ac:dyDescent="0.3">
      <c r="B6" s="14" t="s">
        <v>35</v>
      </c>
      <c r="C6" s="15">
        <f>SUMIFS(data[Amount],data[Geography],B6)</f>
        <v>189434</v>
      </c>
      <c r="D6" s="15">
        <v>189434</v>
      </c>
      <c r="E6" s="16">
        <f>SUMIFS(data[Units],data[Geography],B6)</f>
        <v>10158</v>
      </c>
    </row>
    <row r="7" spans="2:5" x14ac:dyDescent="0.3">
      <c r="B7" s="17" t="s">
        <v>39</v>
      </c>
      <c r="C7" s="15">
        <f>SUMIFS(data[Amount],data[Geography],B7)</f>
        <v>173530</v>
      </c>
      <c r="D7" s="15">
        <v>173530</v>
      </c>
      <c r="E7" s="16">
        <f>SUMIFS(data[Units],data[Geography],B7)</f>
        <v>5745</v>
      </c>
    </row>
    <row r="8" spans="2:5" x14ac:dyDescent="0.3">
      <c r="B8" s="17" t="s">
        <v>38</v>
      </c>
      <c r="C8" s="15">
        <f>SUMIFS(data[Amount],data[Geography],B8)</f>
        <v>168679</v>
      </c>
      <c r="D8" s="15">
        <v>168679</v>
      </c>
      <c r="E8" s="16">
        <f>SUMIFS(data[Units],data[Geography],B8)</f>
        <v>6264</v>
      </c>
    </row>
  </sheetData>
  <conditionalFormatting sqref="D3:D8">
    <cfRule type="dataBar" priority="1">
      <dataBar showValue="0">
        <cfvo type="min"/>
        <cfvo type="max"/>
        <color rgb="FFFF555A"/>
      </dataBar>
      <extLst>
        <ext xmlns:x14="http://schemas.microsoft.com/office/spreadsheetml/2009/9/main" uri="{B025F937-C7B1-47D3-B67F-A62EFF666E3E}">
          <x14:id>{E8242F69-2B0F-4E06-9BCC-1C905E99E2B9}</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8242F69-2B0F-4E06-9BCC-1C905E99E2B9}">
            <x14:dataBar minLength="0" maxLength="100" border="1" negativeBarBorderColorSameAsPositive="0">
              <x14:cfvo type="autoMin"/>
              <x14:cfvo type="autoMax"/>
              <x14:borderColor rgb="FFFF555A"/>
              <x14:negativeFillColor rgb="FFFF0000"/>
              <x14:negativeBorderColor rgb="FFFF0000"/>
              <x14:axisColor rgb="FF000000"/>
            </x14:dataBar>
          </x14:cfRule>
          <xm:sqref>D3:D8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32A2D-4A61-47A8-9897-C916367F673B}">
  <dimension ref="A1:D7"/>
  <sheetViews>
    <sheetView workbookViewId="0">
      <selection activeCell="D12" sqref="D12"/>
    </sheetView>
  </sheetViews>
  <sheetFormatPr defaultRowHeight="14.4" x14ac:dyDescent="0.3"/>
  <cols>
    <col min="1" max="1" width="12.44140625" bestFit="1" customWidth="1"/>
    <col min="2" max="2" width="13.6640625" bestFit="1" customWidth="1"/>
    <col min="3" max="3" width="10.5546875" customWidth="1"/>
    <col min="4" max="4" width="11.33203125" bestFit="1" customWidth="1"/>
    <col min="5" max="5" width="12.109375" customWidth="1"/>
    <col min="6" max="6" width="11.33203125" bestFit="1" customWidth="1"/>
  </cols>
  <sheetData>
    <row r="1" spans="1:4" x14ac:dyDescent="0.3">
      <c r="A1" s="22" t="s">
        <v>67</v>
      </c>
      <c r="B1" s="12" t="s">
        <v>69</v>
      </c>
      <c r="C1" s="12" t="s">
        <v>71</v>
      </c>
      <c r="D1" s="12" t="s">
        <v>70</v>
      </c>
    </row>
    <row r="2" spans="1:4" x14ac:dyDescent="0.3">
      <c r="A2" s="23" t="s">
        <v>34</v>
      </c>
      <c r="B2" s="24">
        <v>252469</v>
      </c>
      <c r="C2" s="25">
        <v>252469</v>
      </c>
      <c r="D2" s="25">
        <v>8760</v>
      </c>
    </row>
    <row r="3" spans="1:4" x14ac:dyDescent="0.3">
      <c r="A3" s="23" t="s">
        <v>36</v>
      </c>
      <c r="B3" s="24">
        <v>237944</v>
      </c>
      <c r="C3" s="25">
        <v>237944</v>
      </c>
      <c r="D3" s="25">
        <v>7302</v>
      </c>
    </row>
    <row r="4" spans="1:4" x14ac:dyDescent="0.3">
      <c r="A4" s="23" t="s">
        <v>37</v>
      </c>
      <c r="B4" s="24">
        <v>218813</v>
      </c>
      <c r="C4" s="25">
        <v>218813</v>
      </c>
      <c r="D4" s="25">
        <v>7431</v>
      </c>
    </row>
    <row r="5" spans="1:4" x14ac:dyDescent="0.3">
      <c r="A5" s="23" t="s">
        <v>35</v>
      </c>
      <c r="B5" s="24">
        <v>189434</v>
      </c>
      <c r="C5" s="25">
        <v>189434</v>
      </c>
      <c r="D5" s="25">
        <v>10158</v>
      </c>
    </row>
    <row r="6" spans="1:4" x14ac:dyDescent="0.3">
      <c r="A6" s="23" t="s">
        <v>39</v>
      </c>
      <c r="B6" s="24">
        <v>173530</v>
      </c>
      <c r="C6" s="25">
        <v>173530</v>
      </c>
      <c r="D6" s="25">
        <v>5745</v>
      </c>
    </row>
    <row r="7" spans="1:4" x14ac:dyDescent="0.3">
      <c r="A7" s="23" t="s">
        <v>38</v>
      </c>
      <c r="B7" s="24">
        <v>168679</v>
      </c>
      <c r="C7" s="25">
        <v>168679</v>
      </c>
      <c r="D7" s="25">
        <v>6264</v>
      </c>
    </row>
  </sheetData>
  <conditionalFormatting pivot="1" sqref="C2:C7">
    <cfRule type="dataBar" priority="1">
      <dataBar showValue="0">
        <cfvo type="min"/>
        <cfvo type="max"/>
        <color rgb="FFFF555A"/>
      </dataBar>
      <extLst>
        <ext xmlns:x14="http://schemas.microsoft.com/office/spreadsheetml/2009/9/main" uri="{B025F937-C7B1-47D3-B67F-A62EFF666E3E}">
          <x14:id>{6CF2A11E-55B1-4607-8D15-1221CD11FBE1}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CF2A11E-55B1-4607-8D15-1221CD11FBE1}">
            <x14:dataBar minLength="0" maxLength="100" border="1" negativeBarBorderColorSameAsPositive="0">
              <x14:cfvo type="autoMin"/>
              <x14:cfvo type="autoMax"/>
              <x14:borderColor rgb="FFFF555A"/>
              <x14:negativeFillColor rgb="FFFF0000"/>
              <x14:negativeBorderColor rgb="FFFF0000"/>
              <x14:axisColor rgb="FF000000"/>
            </x14:dataBar>
          </x14:cfRule>
          <xm:sqref>C2:C7</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565F-30EE-4B78-ACA2-D6843E69A9AC}">
  <dimension ref="B3:C9"/>
  <sheetViews>
    <sheetView workbookViewId="0">
      <selection activeCell="E11" sqref="E11"/>
    </sheetView>
  </sheetViews>
  <sheetFormatPr defaultRowHeight="14.4" x14ac:dyDescent="0.3"/>
  <cols>
    <col min="2" max="2" width="17.77734375" bestFit="1" customWidth="1"/>
    <col min="3" max="5" width="14.5546875" bestFit="1" customWidth="1"/>
  </cols>
  <sheetData>
    <row r="3" spans="2:3" x14ac:dyDescent="0.3">
      <c r="B3" s="19" t="s">
        <v>67</v>
      </c>
      <c r="C3" t="s">
        <v>72</v>
      </c>
    </row>
    <row r="4" spans="2:3" x14ac:dyDescent="0.3">
      <c r="B4" s="20" t="s">
        <v>15</v>
      </c>
      <c r="C4" s="26">
        <v>44.990867579908674</v>
      </c>
    </row>
    <row r="5" spans="2:3" x14ac:dyDescent="0.3">
      <c r="B5" s="20" t="s">
        <v>33</v>
      </c>
      <c r="C5" s="26">
        <v>37.303128371089535</v>
      </c>
    </row>
    <row r="6" spans="2:3" x14ac:dyDescent="0.3">
      <c r="B6" s="20" t="s">
        <v>24</v>
      </c>
      <c r="C6" s="26">
        <v>33.88697318007663</v>
      </c>
    </row>
    <row r="7" spans="2:3" x14ac:dyDescent="0.3">
      <c r="B7" s="20" t="s">
        <v>26</v>
      </c>
      <c r="C7" s="26">
        <v>32.807189542483663</v>
      </c>
    </row>
    <row r="8" spans="2:3" x14ac:dyDescent="0.3">
      <c r="B8" s="20" t="s">
        <v>22</v>
      </c>
      <c r="C8" s="26">
        <v>32.301656920077974</v>
      </c>
    </row>
    <row r="9" spans="2:3" x14ac:dyDescent="0.3">
      <c r="B9" s="20" t="s">
        <v>68</v>
      </c>
      <c r="C9"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DD98E-4E5F-40F5-9B24-CADC780F0635}">
  <dimension ref="B3:O303"/>
  <sheetViews>
    <sheetView topLeftCell="A21" zoomScale="70" zoomScaleNormal="70" workbookViewId="0">
      <selection activeCell="F58" sqref="F58"/>
    </sheetView>
  </sheetViews>
  <sheetFormatPr defaultRowHeight="14.4" x14ac:dyDescent="0.3"/>
  <cols>
    <col min="11" max="11" width="17.88671875" customWidth="1"/>
    <col min="12" max="12" width="13.21875" customWidth="1"/>
    <col min="13" max="13" width="23.77734375" customWidth="1"/>
    <col min="14" max="14" width="17.33203125" customWidth="1"/>
    <col min="15" max="15" width="17.21875" customWidth="1"/>
  </cols>
  <sheetData>
    <row r="3" spans="11:15" x14ac:dyDescent="0.3">
      <c r="K3" s="6" t="s">
        <v>11</v>
      </c>
      <c r="L3" s="6" t="s">
        <v>12</v>
      </c>
      <c r="M3" s="6" t="s">
        <v>0</v>
      </c>
      <c r="N3" s="10" t="s">
        <v>1</v>
      </c>
      <c r="O3" s="10" t="s">
        <v>50</v>
      </c>
    </row>
    <row r="4" spans="11:15" x14ac:dyDescent="0.3">
      <c r="K4" t="s">
        <v>40</v>
      </c>
      <c r="L4" t="s">
        <v>37</v>
      </c>
      <c r="M4" t="s">
        <v>30</v>
      </c>
      <c r="N4" s="4">
        <v>1624</v>
      </c>
      <c r="O4" s="5">
        <v>114</v>
      </c>
    </row>
    <row r="5" spans="11:15" x14ac:dyDescent="0.3">
      <c r="K5" t="s">
        <v>8</v>
      </c>
      <c r="L5" t="s">
        <v>35</v>
      </c>
      <c r="M5" t="s">
        <v>32</v>
      </c>
      <c r="N5" s="4">
        <v>6706</v>
      </c>
      <c r="O5" s="5">
        <v>459</v>
      </c>
    </row>
    <row r="6" spans="11:15" x14ac:dyDescent="0.3">
      <c r="K6" t="s">
        <v>9</v>
      </c>
      <c r="L6" t="s">
        <v>35</v>
      </c>
      <c r="M6" t="s">
        <v>4</v>
      </c>
      <c r="N6" s="4">
        <v>959</v>
      </c>
      <c r="O6" s="5">
        <v>147</v>
      </c>
    </row>
    <row r="7" spans="11:15" x14ac:dyDescent="0.3">
      <c r="K7" t="s">
        <v>41</v>
      </c>
      <c r="L7" t="s">
        <v>36</v>
      </c>
      <c r="M7" t="s">
        <v>18</v>
      </c>
      <c r="N7" s="4">
        <v>9632</v>
      </c>
      <c r="O7" s="5">
        <v>288</v>
      </c>
    </row>
    <row r="8" spans="11:15" x14ac:dyDescent="0.3">
      <c r="K8" t="s">
        <v>6</v>
      </c>
      <c r="L8" t="s">
        <v>39</v>
      </c>
      <c r="M8" t="s">
        <v>25</v>
      </c>
      <c r="N8" s="4">
        <v>2100</v>
      </c>
      <c r="O8" s="5">
        <v>414</v>
      </c>
    </row>
    <row r="9" spans="11:15" x14ac:dyDescent="0.3">
      <c r="K9" t="s">
        <v>40</v>
      </c>
      <c r="L9" t="s">
        <v>35</v>
      </c>
      <c r="M9" t="s">
        <v>33</v>
      </c>
      <c r="N9" s="4">
        <v>8869</v>
      </c>
      <c r="O9" s="5">
        <v>432</v>
      </c>
    </row>
    <row r="10" spans="11:15" x14ac:dyDescent="0.3">
      <c r="K10" t="s">
        <v>6</v>
      </c>
      <c r="L10" t="s">
        <v>38</v>
      </c>
      <c r="M10" t="s">
        <v>31</v>
      </c>
      <c r="N10" s="4">
        <v>2681</v>
      </c>
      <c r="O10" s="5">
        <v>54</v>
      </c>
    </row>
    <row r="11" spans="11:15" x14ac:dyDescent="0.3">
      <c r="K11" t="s">
        <v>8</v>
      </c>
      <c r="L11" t="s">
        <v>35</v>
      </c>
      <c r="M11" t="s">
        <v>22</v>
      </c>
      <c r="N11" s="4">
        <v>5012</v>
      </c>
      <c r="O11" s="5">
        <v>210</v>
      </c>
    </row>
    <row r="12" spans="11:15" x14ac:dyDescent="0.3">
      <c r="K12" t="s">
        <v>7</v>
      </c>
      <c r="L12" t="s">
        <v>38</v>
      </c>
      <c r="M12" t="s">
        <v>14</v>
      </c>
      <c r="N12" s="4">
        <v>1281</v>
      </c>
      <c r="O12" s="5">
        <v>75</v>
      </c>
    </row>
    <row r="13" spans="11:15" x14ac:dyDescent="0.3">
      <c r="K13" t="s">
        <v>5</v>
      </c>
      <c r="L13" t="s">
        <v>37</v>
      </c>
      <c r="M13" t="s">
        <v>14</v>
      </c>
      <c r="N13" s="4">
        <v>4991</v>
      </c>
      <c r="O13" s="5">
        <v>12</v>
      </c>
    </row>
    <row r="14" spans="11:15" x14ac:dyDescent="0.3">
      <c r="K14" t="s">
        <v>2</v>
      </c>
      <c r="L14" t="s">
        <v>39</v>
      </c>
      <c r="M14" t="s">
        <v>25</v>
      </c>
      <c r="N14" s="4">
        <v>1785</v>
      </c>
      <c r="O14" s="5">
        <v>462</v>
      </c>
    </row>
    <row r="15" spans="11:15" x14ac:dyDescent="0.3">
      <c r="K15" t="s">
        <v>3</v>
      </c>
      <c r="L15" t="s">
        <v>37</v>
      </c>
      <c r="M15" t="s">
        <v>17</v>
      </c>
      <c r="N15" s="4">
        <v>3983</v>
      </c>
      <c r="O15" s="5">
        <v>144</v>
      </c>
    </row>
    <row r="16" spans="11:15" x14ac:dyDescent="0.3">
      <c r="K16" t="s">
        <v>9</v>
      </c>
      <c r="L16" t="s">
        <v>38</v>
      </c>
      <c r="M16" t="s">
        <v>16</v>
      </c>
      <c r="N16" s="4">
        <v>2646</v>
      </c>
      <c r="O16" s="5">
        <v>120</v>
      </c>
    </row>
    <row r="17" spans="2:15" x14ac:dyDescent="0.3">
      <c r="K17" t="s">
        <v>2</v>
      </c>
      <c r="L17" t="s">
        <v>34</v>
      </c>
      <c r="M17" t="s">
        <v>13</v>
      </c>
      <c r="N17" s="4">
        <v>252</v>
      </c>
      <c r="O17" s="5">
        <v>54</v>
      </c>
    </row>
    <row r="18" spans="2:15" x14ac:dyDescent="0.3">
      <c r="K18" t="s">
        <v>3</v>
      </c>
      <c r="L18" t="s">
        <v>35</v>
      </c>
      <c r="M18" t="s">
        <v>25</v>
      </c>
      <c r="N18" s="4">
        <v>2464</v>
      </c>
      <c r="O18" s="5">
        <v>234</v>
      </c>
    </row>
    <row r="19" spans="2:15" x14ac:dyDescent="0.3">
      <c r="B19" s="40" t="s">
        <v>73</v>
      </c>
      <c r="C19" s="40"/>
      <c r="D19" s="40"/>
      <c r="E19" s="40"/>
      <c r="F19" s="40"/>
      <c r="G19" s="40"/>
      <c r="H19" s="40"/>
      <c r="I19" s="40"/>
      <c r="K19" t="s">
        <v>3</v>
      </c>
      <c r="L19" t="s">
        <v>35</v>
      </c>
      <c r="M19" t="s">
        <v>29</v>
      </c>
      <c r="N19" s="4">
        <v>2114</v>
      </c>
      <c r="O19" s="5">
        <v>66</v>
      </c>
    </row>
    <row r="20" spans="2:15" x14ac:dyDescent="0.3">
      <c r="K20" t="s">
        <v>6</v>
      </c>
      <c r="L20" t="s">
        <v>37</v>
      </c>
      <c r="M20" t="s">
        <v>31</v>
      </c>
      <c r="N20" s="4">
        <v>7693</v>
      </c>
      <c r="O20" s="5">
        <v>87</v>
      </c>
    </row>
    <row r="21" spans="2:15" x14ac:dyDescent="0.3">
      <c r="K21" t="s">
        <v>5</v>
      </c>
      <c r="L21" t="s">
        <v>34</v>
      </c>
      <c r="M21" t="s">
        <v>20</v>
      </c>
      <c r="N21" s="4">
        <v>15610</v>
      </c>
      <c r="O21" s="5">
        <v>339</v>
      </c>
    </row>
    <row r="22" spans="2:15" x14ac:dyDescent="0.3">
      <c r="K22" t="s">
        <v>41</v>
      </c>
      <c r="L22" t="s">
        <v>34</v>
      </c>
      <c r="M22" t="s">
        <v>22</v>
      </c>
      <c r="N22" s="4">
        <v>336</v>
      </c>
      <c r="O22" s="5">
        <v>144</v>
      </c>
    </row>
    <row r="23" spans="2:15" x14ac:dyDescent="0.3">
      <c r="K23" t="s">
        <v>2</v>
      </c>
      <c r="L23" t="s">
        <v>39</v>
      </c>
      <c r="M23" t="s">
        <v>20</v>
      </c>
      <c r="N23" s="4">
        <v>9443</v>
      </c>
      <c r="O23" s="5">
        <v>162</v>
      </c>
    </row>
    <row r="24" spans="2:15" x14ac:dyDescent="0.3">
      <c r="K24" t="s">
        <v>9</v>
      </c>
      <c r="L24" t="s">
        <v>34</v>
      </c>
      <c r="M24" t="s">
        <v>23</v>
      </c>
      <c r="N24" s="4">
        <v>8155</v>
      </c>
      <c r="O24" s="5">
        <v>90</v>
      </c>
    </row>
    <row r="25" spans="2:15" x14ac:dyDescent="0.3">
      <c r="K25" t="s">
        <v>8</v>
      </c>
      <c r="L25" t="s">
        <v>38</v>
      </c>
      <c r="M25" t="s">
        <v>23</v>
      </c>
      <c r="N25" s="4">
        <v>1701</v>
      </c>
      <c r="O25" s="5">
        <v>234</v>
      </c>
    </row>
    <row r="26" spans="2:15" x14ac:dyDescent="0.3">
      <c r="K26" t="s">
        <v>10</v>
      </c>
      <c r="L26" t="s">
        <v>38</v>
      </c>
      <c r="M26" t="s">
        <v>22</v>
      </c>
      <c r="N26" s="4">
        <v>2205</v>
      </c>
      <c r="O26" s="5">
        <v>141</v>
      </c>
    </row>
    <row r="27" spans="2:15" x14ac:dyDescent="0.3">
      <c r="K27" t="s">
        <v>8</v>
      </c>
      <c r="L27" t="s">
        <v>37</v>
      </c>
      <c r="M27" t="s">
        <v>19</v>
      </c>
      <c r="N27" s="4">
        <v>1771</v>
      </c>
      <c r="O27" s="5">
        <v>204</v>
      </c>
    </row>
    <row r="28" spans="2:15" x14ac:dyDescent="0.3">
      <c r="K28" t="s">
        <v>41</v>
      </c>
      <c r="L28" t="s">
        <v>35</v>
      </c>
      <c r="M28" t="s">
        <v>15</v>
      </c>
      <c r="N28" s="4">
        <v>2114</v>
      </c>
      <c r="O28" s="5">
        <v>186</v>
      </c>
    </row>
    <row r="29" spans="2:15" x14ac:dyDescent="0.3">
      <c r="K29" t="s">
        <v>41</v>
      </c>
      <c r="L29" t="s">
        <v>36</v>
      </c>
      <c r="M29" t="s">
        <v>13</v>
      </c>
      <c r="N29" s="4">
        <v>10311</v>
      </c>
      <c r="O29" s="5">
        <v>231</v>
      </c>
    </row>
    <row r="30" spans="2:15" x14ac:dyDescent="0.3">
      <c r="K30" t="s">
        <v>3</v>
      </c>
      <c r="L30" t="s">
        <v>39</v>
      </c>
      <c r="M30" t="s">
        <v>16</v>
      </c>
      <c r="N30" s="4">
        <v>21</v>
      </c>
      <c r="O30" s="5">
        <v>168</v>
      </c>
    </row>
    <row r="31" spans="2:15" x14ac:dyDescent="0.3">
      <c r="K31" t="s">
        <v>10</v>
      </c>
      <c r="L31" t="s">
        <v>35</v>
      </c>
      <c r="M31" t="s">
        <v>20</v>
      </c>
      <c r="N31" s="4">
        <v>1974</v>
      </c>
      <c r="O31" s="5">
        <v>195</v>
      </c>
    </row>
    <row r="32" spans="2:15" x14ac:dyDescent="0.3">
      <c r="K32" t="s">
        <v>5</v>
      </c>
      <c r="L32" t="s">
        <v>36</v>
      </c>
      <c r="M32" t="s">
        <v>23</v>
      </c>
      <c r="N32" s="4">
        <v>6314</v>
      </c>
      <c r="O32" s="5">
        <v>15</v>
      </c>
    </row>
    <row r="33" spans="11:15" x14ac:dyDescent="0.3">
      <c r="K33" t="s">
        <v>10</v>
      </c>
      <c r="L33" t="s">
        <v>37</v>
      </c>
      <c r="M33" t="s">
        <v>23</v>
      </c>
      <c r="N33" s="4">
        <v>4683</v>
      </c>
      <c r="O33" s="5">
        <v>30</v>
      </c>
    </row>
    <row r="34" spans="11:15" x14ac:dyDescent="0.3">
      <c r="K34" t="s">
        <v>41</v>
      </c>
      <c r="L34" t="s">
        <v>37</v>
      </c>
      <c r="M34" t="s">
        <v>24</v>
      </c>
      <c r="N34" s="4">
        <v>6398</v>
      </c>
      <c r="O34" s="5">
        <v>102</v>
      </c>
    </row>
    <row r="35" spans="11:15" x14ac:dyDescent="0.3">
      <c r="K35" t="s">
        <v>2</v>
      </c>
      <c r="L35" t="s">
        <v>35</v>
      </c>
      <c r="M35" t="s">
        <v>19</v>
      </c>
      <c r="N35" s="4">
        <v>553</v>
      </c>
      <c r="O35" s="5">
        <v>15</v>
      </c>
    </row>
    <row r="36" spans="11:15" x14ac:dyDescent="0.3">
      <c r="K36" t="s">
        <v>8</v>
      </c>
      <c r="L36" t="s">
        <v>39</v>
      </c>
      <c r="M36" t="s">
        <v>30</v>
      </c>
      <c r="N36" s="4">
        <v>7021</v>
      </c>
      <c r="O36" s="5">
        <v>183</v>
      </c>
    </row>
    <row r="37" spans="11:15" x14ac:dyDescent="0.3">
      <c r="K37" t="s">
        <v>40</v>
      </c>
      <c r="L37" t="s">
        <v>39</v>
      </c>
      <c r="M37" t="s">
        <v>22</v>
      </c>
      <c r="N37" s="4">
        <v>5817</v>
      </c>
      <c r="O37" s="5">
        <v>12</v>
      </c>
    </row>
    <row r="38" spans="11:15" x14ac:dyDescent="0.3">
      <c r="K38" t="s">
        <v>41</v>
      </c>
      <c r="L38" t="s">
        <v>39</v>
      </c>
      <c r="M38" t="s">
        <v>14</v>
      </c>
      <c r="N38" s="4">
        <v>3976</v>
      </c>
      <c r="O38" s="5">
        <v>72</v>
      </c>
    </row>
    <row r="39" spans="11:15" x14ac:dyDescent="0.3">
      <c r="K39" t="s">
        <v>6</v>
      </c>
      <c r="L39" t="s">
        <v>38</v>
      </c>
      <c r="M39" t="s">
        <v>27</v>
      </c>
      <c r="N39" s="4">
        <v>1134</v>
      </c>
      <c r="O39" s="5">
        <v>282</v>
      </c>
    </row>
    <row r="40" spans="11:15" x14ac:dyDescent="0.3">
      <c r="K40" t="s">
        <v>2</v>
      </c>
      <c r="L40" t="s">
        <v>39</v>
      </c>
      <c r="M40" t="s">
        <v>28</v>
      </c>
      <c r="N40" s="4">
        <v>6027</v>
      </c>
      <c r="O40" s="5">
        <v>144</v>
      </c>
    </row>
    <row r="41" spans="11:15" x14ac:dyDescent="0.3">
      <c r="K41" t="s">
        <v>6</v>
      </c>
      <c r="L41" t="s">
        <v>37</v>
      </c>
      <c r="M41" t="s">
        <v>16</v>
      </c>
      <c r="N41" s="4">
        <v>1904</v>
      </c>
      <c r="O41" s="5">
        <v>405</v>
      </c>
    </row>
    <row r="42" spans="11:15" x14ac:dyDescent="0.3">
      <c r="K42" t="s">
        <v>7</v>
      </c>
      <c r="L42" t="s">
        <v>34</v>
      </c>
      <c r="M42" t="s">
        <v>32</v>
      </c>
      <c r="N42" s="4">
        <v>3262</v>
      </c>
      <c r="O42" s="5">
        <v>75</v>
      </c>
    </row>
    <row r="43" spans="11:15" x14ac:dyDescent="0.3">
      <c r="K43" t="s">
        <v>40</v>
      </c>
      <c r="L43" t="s">
        <v>34</v>
      </c>
      <c r="M43" t="s">
        <v>27</v>
      </c>
      <c r="N43" s="4">
        <v>2289</v>
      </c>
      <c r="O43" s="5">
        <v>135</v>
      </c>
    </row>
    <row r="44" spans="11:15" x14ac:dyDescent="0.3">
      <c r="K44" t="s">
        <v>5</v>
      </c>
      <c r="L44" t="s">
        <v>34</v>
      </c>
      <c r="M44" t="s">
        <v>27</v>
      </c>
      <c r="N44" s="4">
        <v>6986</v>
      </c>
      <c r="O44" s="5">
        <v>21</v>
      </c>
    </row>
    <row r="45" spans="11:15" x14ac:dyDescent="0.3">
      <c r="K45" t="s">
        <v>2</v>
      </c>
      <c r="L45" t="s">
        <v>38</v>
      </c>
      <c r="M45" t="s">
        <v>23</v>
      </c>
      <c r="N45" s="4">
        <v>4417</v>
      </c>
      <c r="O45" s="5">
        <v>153</v>
      </c>
    </row>
    <row r="46" spans="11:15" x14ac:dyDescent="0.3">
      <c r="K46" t="s">
        <v>6</v>
      </c>
      <c r="L46" t="s">
        <v>34</v>
      </c>
      <c r="M46" t="s">
        <v>15</v>
      </c>
      <c r="N46" s="4">
        <v>1442</v>
      </c>
      <c r="O46" s="5">
        <v>15</v>
      </c>
    </row>
    <row r="47" spans="11:15" x14ac:dyDescent="0.3">
      <c r="K47" t="s">
        <v>3</v>
      </c>
      <c r="L47" t="s">
        <v>35</v>
      </c>
      <c r="M47" t="s">
        <v>14</v>
      </c>
      <c r="N47" s="4">
        <v>2415</v>
      </c>
      <c r="O47" s="5">
        <v>255</v>
      </c>
    </row>
    <row r="48" spans="11:15" x14ac:dyDescent="0.3">
      <c r="K48" t="s">
        <v>2</v>
      </c>
      <c r="L48" t="s">
        <v>37</v>
      </c>
      <c r="M48" t="s">
        <v>19</v>
      </c>
      <c r="N48" s="4">
        <v>238</v>
      </c>
      <c r="O48" s="5">
        <v>18</v>
      </c>
    </row>
    <row r="49" spans="2:15" x14ac:dyDescent="0.3">
      <c r="K49" t="s">
        <v>6</v>
      </c>
      <c r="L49" t="s">
        <v>37</v>
      </c>
      <c r="M49" t="s">
        <v>23</v>
      </c>
      <c r="N49" s="4">
        <v>4949</v>
      </c>
      <c r="O49" s="5">
        <v>189</v>
      </c>
    </row>
    <row r="50" spans="2:15" x14ac:dyDescent="0.3">
      <c r="K50" t="s">
        <v>5</v>
      </c>
      <c r="L50" t="s">
        <v>38</v>
      </c>
      <c r="M50" t="s">
        <v>32</v>
      </c>
      <c r="N50" s="4">
        <v>5075</v>
      </c>
      <c r="O50" s="5">
        <v>21</v>
      </c>
    </row>
    <row r="51" spans="2:15" x14ac:dyDescent="0.3">
      <c r="K51" t="s">
        <v>3</v>
      </c>
      <c r="L51" t="s">
        <v>36</v>
      </c>
      <c r="M51" t="s">
        <v>16</v>
      </c>
      <c r="N51" s="4">
        <v>9198</v>
      </c>
      <c r="O51" s="5">
        <v>36</v>
      </c>
    </row>
    <row r="52" spans="2:15" x14ac:dyDescent="0.3">
      <c r="K52" t="s">
        <v>6</v>
      </c>
      <c r="L52" t="s">
        <v>34</v>
      </c>
      <c r="M52" t="s">
        <v>29</v>
      </c>
      <c r="N52" s="4">
        <v>3339</v>
      </c>
      <c r="O52" s="5">
        <v>75</v>
      </c>
    </row>
    <row r="53" spans="2:15" x14ac:dyDescent="0.3">
      <c r="K53" t="s">
        <v>40</v>
      </c>
      <c r="L53" t="s">
        <v>34</v>
      </c>
      <c r="M53" t="s">
        <v>17</v>
      </c>
      <c r="N53" s="4">
        <v>5019</v>
      </c>
      <c r="O53" s="5">
        <v>156</v>
      </c>
    </row>
    <row r="54" spans="2:15" x14ac:dyDescent="0.3">
      <c r="B54" s="40" t="s">
        <v>74</v>
      </c>
      <c r="C54" s="40"/>
      <c r="D54" s="40"/>
      <c r="E54" s="40"/>
      <c r="F54" s="40"/>
      <c r="K54" t="s">
        <v>5</v>
      </c>
      <c r="L54" t="s">
        <v>36</v>
      </c>
      <c r="M54" t="s">
        <v>16</v>
      </c>
      <c r="N54" s="4">
        <v>16184</v>
      </c>
      <c r="O54" s="5">
        <v>39</v>
      </c>
    </row>
    <row r="55" spans="2:15" x14ac:dyDescent="0.3">
      <c r="K55" t="s">
        <v>6</v>
      </c>
      <c r="L55" t="s">
        <v>36</v>
      </c>
      <c r="M55" t="s">
        <v>21</v>
      </c>
      <c r="N55" s="4">
        <v>497</v>
      </c>
      <c r="O55" s="5">
        <v>63</v>
      </c>
    </row>
    <row r="56" spans="2:15" x14ac:dyDescent="0.3">
      <c r="K56" t="s">
        <v>2</v>
      </c>
      <c r="L56" t="s">
        <v>36</v>
      </c>
      <c r="M56" t="s">
        <v>29</v>
      </c>
      <c r="N56" s="4">
        <v>8211</v>
      </c>
      <c r="O56" s="5">
        <v>75</v>
      </c>
    </row>
    <row r="57" spans="2:15" x14ac:dyDescent="0.3">
      <c r="K57" t="s">
        <v>2</v>
      </c>
      <c r="L57" t="s">
        <v>38</v>
      </c>
      <c r="M57" t="s">
        <v>28</v>
      </c>
      <c r="N57" s="4">
        <v>6580</v>
      </c>
      <c r="O57" s="5">
        <v>183</v>
      </c>
    </row>
    <row r="58" spans="2:15" x14ac:dyDescent="0.3">
      <c r="K58" t="s">
        <v>41</v>
      </c>
      <c r="L58" t="s">
        <v>35</v>
      </c>
      <c r="M58" t="s">
        <v>13</v>
      </c>
      <c r="N58" s="4">
        <v>4760</v>
      </c>
      <c r="O58" s="5">
        <v>69</v>
      </c>
    </row>
    <row r="59" spans="2:15" x14ac:dyDescent="0.3">
      <c r="K59" t="s">
        <v>40</v>
      </c>
      <c r="L59" t="s">
        <v>36</v>
      </c>
      <c r="M59" t="s">
        <v>25</v>
      </c>
      <c r="N59" s="4">
        <v>5439</v>
      </c>
      <c r="O59" s="5">
        <v>30</v>
      </c>
    </row>
    <row r="60" spans="2:15" x14ac:dyDescent="0.3">
      <c r="K60" t="s">
        <v>41</v>
      </c>
      <c r="L60" t="s">
        <v>34</v>
      </c>
      <c r="M60" t="s">
        <v>17</v>
      </c>
      <c r="N60" s="4">
        <v>1463</v>
      </c>
      <c r="O60" s="5">
        <v>39</v>
      </c>
    </row>
    <row r="61" spans="2:15" x14ac:dyDescent="0.3">
      <c r="K61" t="s">
        <v>3</v>
      </c>
      <c r="L61" t="s">
        <v>34</v>
      </c>
      <c r="M61" t="s">
        <v>32</v>
      </c>
      <c r="N61" s="4">
        <v>7777</v>
      </c>
      <c r="O61" s="5">
        <v>504</v>
      </c>
    </row>
    <row r="62" spans="2:15" x14ac:dyDescent="0.3">
      <c r="K62" t="s">
        <v>9</v>
      </c>
      <c r="L62" t="s">
        <v>37</v>
      </c>
      <c r="M62" t="s">
        <v>29</v>
      </c>
      <c r="N62" s="4">
        <v>1085</v>
      </c>
      <c r="O62" s="5">
        <v>273</v>
      </c>
    </row>
    <row r="63" spans="2:15" x14ac:dyDescent="0.3">
      <c r="K63" t="s">
        <v>5</v>
      </c>
      <c r="L63" t="s">
        <v>37</v>
      </c>
      <c r="M63" t="s">
        <v>31</v>
      </c>
      <c r="N63" s="4">
        <v>182</v>
      </c>
      <c r="O63" s="5">
        <v>48</v>
      </c>
    </row>
    <row r="64" spans="2:15" x14ac:dyDescent="0.3">
      <c r="K64" t="s">
        <v>6</v>
      </c>
      <c r="L64" t="s">
        <v>34</v>
      </c>
      <c r="M64" t="s">
        <v>27</v>
      </c>
      <c r="N64" s="4">
        <v>4242</v>
      </c>
      <c r="O64" s="5">
        <v>207</v>
      </c>
    </row>
    <row r="65" spans="11:15" x14ac:dyDescent="0.3">
      <c r="K65" t="s">
        <v>6</v>
      </c>
      <c r="L65" t="s">
        <v>36</v>
      </c>
      <c r="M65" t="s">
        <v>32</v>
      </c>
      <c r="N65" s="4">
        <v>6118</v>
      </c>
      <c r="O65" s="5">
        <v>9</v>
      </c>
    </row>
    <row r="66" spans="11:15" x14ac:dyDescent="0.3">
      <c r="K66" t="s">
        <v>10</v>
      </c>
      <c r="L66" t="s">
        <v>36</v>
      </c>
      <c r="M66" t="s">
        <v>23</v>
      </c>
      <c r="N66" s="4">
        <v>2317</v>
      </c>
      <c r="O66" s="5">
        <v>261</v>
      </c>
    </row>
    <row r="67" spans="11:15" x14ac:dyDescent="0.3">
      <c r="K67" t="s">
        <v>6</v>
      </c>
      <c r="L67" t="s">
        <v>38</v>
      </c>
      <c r="M67" t="s">
        <v>16</v>
      </c>
      <c r="N67" s="4">
        <v>938</v>
      </c>
      <c r="O67" s="5">
        <v>6</v>
      </c>
    </row>
    <row r="68" spans="11:15" x14ac:dyDescent="0.3">
      <c r="K68" t="s">
        <v>8</v>
      </c>
      <c r="L68" t="s">
        <v>37</v>
      </c>
      <c r="M68" t="s">
        <v>15</v>
      </c>
      <c r="N68" s="4">
        <v>9709</v>
      </c>
      <c r="O68" s="5">
        <v>30</v>
      </c>
    </row>
    <row r="69" spans="11:15" x14ac:dyDescent="0.3">
      <c r="K69" t="s">
        <v>7</v>
      </c>
      <c r="L69" t="s">
        <v>34</v>
      </c>
      <c r="M69" t="s">
        <v>20</v>
      </c>
      <c r="N69" s="4">
        <v>2205</v>
      </c>
      <c r="O69" s="5">
        <v>138</v>
      </c>
    </row>
    <row r="70" spans="11:15" x14ac:dyDescent="0.3">
      <c r="K70" t="s">
        <v>7</v>
      </c>
      <c r="L70" t="s">
        <v>37</v>
      </c>
      <c r="M70" t="s">
        <v>17</v>
      </c>
      <c r="N70" s="4">
        <v>4487</v>
      </c>
      <c r="O70" s="5">
        <v>111</v>
      </c>
    </row>
    <row r="71" spans="11:15" x14ac:dyDescent="0.3">
      <c r="K71" t="s">
        <v>5</v>
      </c>
      <c r="L71" t="s">
        <v>35</v>
      </c>
      <c r="M71" t="s">
        <v>18</v>
      </c>
      <c r="N71" s="4">
        <v>2415</v>
      </c>
      <c r="O71" s="5">
        <v>15</v>
      </c>
    </row>
    <row r="72" spans="11:15" x14ac:dyDescent="0.3">
      <c r="K72" t="s">
        <v>40</v>
      </c>
      <c r="L72" t="s">
        <v>34</v>
      </c>
      <c r="M72" t="s">
        <v>19</v>
      </c>
      <c r="N72" s="4">
        <v>4018</v>
      </c>
      <c r="O72" s="5">
        <v>162</v>
      </c>
    </row>
    <row r="73" spans="11:15" x14ac:dyDescent="0.3">
      <c r="K73" t="s">
        <v>5</v>
      </c>
      <c r="L73" t="s">
        <v>34</v>
      </c>
      <c r="M73" t="s">
        <v>19</v>
      </c>
      <c r="N73" s="4">
        <v>861</v>
      </c>
      <c r="O73" s="5">
        <v>195</v>
      </c>
    </row>
    <row r="74" spans="11:15" x14ac:dyDescent="0.3">
      <c r="K74" t="s">
        <v>10</v>
      </c>
      <c r="L74" t="s">
        <v>38</v>
      </c>
      <c r="M74" t="s">
        <v>14</v>
      </c>
      <c r="N74" s="4">
        <v>5586</v>
      </c>
      <c r="O74" s="5">
        <v>525</v>
      </c>
    </row>
    <row r="75" spans="11:15" x14ac:dyDescent="0.3">
      <c r="K75" t="s">
        <v>7</v>
      </c>
      <c r="L75" t="s">
        <v>34</v>
      </c>
      <c r="M75" t="s">
        <v>33</v>
      </c>
      <c r="N75" s="4">
        <v>2226</v>
      </c>
      <c r="O75" s="5">
        <v>48</v>
      </c>
    </row>
    <row r="76" spans="11:15" x14ac:dyDescent="0.3">
      <c r="K76" t="s">
        <v>9</v>
      </c>
      <c r="L76" t="s">
        <v>34</v>
      </c>
      <c r="M76" t="s">
        <v>28</v>
      </c>
      <c r="N76" s="4">
        <v>14329</v>
      </c>
      <c r="O76" s="5">
        <v>150</v>
      </c>
    </row>
    <row r="77" spans="11:15" x14ac:dyDescent="0.3">
      <c r="K77" t="s">
        <v>9</v>
      </c>
      <c r="L77" t="s">
        <v>34</v>
      </c>
      <c r="M77" t="s">
        <v>20</v>
      </c>
      <c r="N77" s="4">
        <v>8463</v>
      </c>
      <c r="O77" s="5">
        <v>492</v>
      </c>
    </row>
    <row r="78" spans="11:15" x14ac:dyDescent="0.3">
      <c r="K78" t="s">
        <v>5</v>
      </c>
      <c r="L78" t="s">
        <v>34</v>
      </c>
      <c r="M78" t="s">
        <v>29</v>
      </c>
      <c r="N78" s="4">
        <v>2891</v>
      </c>
      <c r="O78" s="5">
        <v>102</v>
      </c>
    </row>
    <row r="79" spans="11:15" x14ac:dyDescent="0.3">
      <c r="K79" t="s">
        <v>3</v>
      </c>
      <c r="L79" t="s">
        <v>36</v>
      </c>
      <c r="M79" t="s">
        <v>23</v>
      </c>
      <c r="N79" s="4">
        <v>3773</v>
      </c>
      <c r="O79" s="5">
        <v>165</v>
      </c>
    </row>
    <row r="80" spans="11:15" x14ac:dyDescent="0.3">
      <c r="K80" t="s">
        <v>41</v>
      </c>
      <c r="L80" t="s">
        <v>36</v>
      </c>
      <c r="M80" t="s">
        <v>28</v>
      </c>
      <c r="N80" s="4">
        <v>854</v>
      </c>
      <c r="O80" s="5">
        <v>309</v>
      </c>
    </row>
    <row r="81" spans="11:15" x14ac:dyDescent="0.3">
      <c r="K81" t="s">
        <v>6</v>
      </c>
      <c r="L81" t="s">
        <v>36</v>
      </c>
      <c r="M81" t="s">
        <v>17</v>
      </c>
      <c r="N81" s="4">
        <v>4970</v>
      </c>
      <c r="O81" s="5">
        <v>156</v>
      </c>
    </row>
    <row r="82" spans="11:15" x14ac:dyDescent="0.3">
      <c r="K82" t="s">
        <v>9</v>
      </c>
      <c r="L82" t="s">
        <v>35</v>
      </c>
      <c r="M82" t="s">
        <v>26</v>
      </c>
      <c r="N82" s="4">
        <v>98</v>
      </c>
      <c r="O82" s="5">
        <v>159</v>
      </c>
    </row>
    <row r="83" spans="11:15" x14ac:dyDescent="0.3">
      <c r="K83" t="s">
        <v>5</v>
      </c>
      <c r="L83" t="s">
        <v>35</v>
      </c>
      <c r="M83" t="s">
        <v>15</v>
      </c>
      <c r="N83" s="4">
        <v>13391</v>
      </c>
      <c r="O83" s="5">
        <v>201</v>
      </c>
    </row>
    <row r="84" spans="11:15" x14ac:dyDescent="0.3">
      <c r="K84" t="s">
        <v>8</v>
      </c>
      <c r="L84" t="s">
        <v>39</v>
      </c>
      <c r="M84" t="s">
        <v>31</v>
      </c>
      <c r="N84" s="4">
        <v>8890</v>
      </c>
      <c r="O84" s="5">
        <v>210</v>
      </c>
    </row>
    <row r="85" spans="11:15" x14ac:dyDescent="0.3">
      <c r="K85" t="s">
        <v>2</v>
      </c>
      <c r="L85" t="s">
        <v>38</v>
      </c>
      <c r="M85" t="s">
        <v>13</v>
      </c>
      <c r="N85" s="4">
        <v>56</v>
      </c>
      <c r="O85" s="5">
        <v>51</v>
      </c>
    </row>
    <row r="86" spans="11:15" x14ac:dyDescent="0.3">
      <c r="K86" t="s">
        <v>3</v>
      </c>
      <c r="L86" t="s">
        <v>36</v>
      </c>
      <c r="M86" t="s">
        <v>25</v>
      </c>
      <c r="N86" s="4">
        <v>3339</v>
      </c>
      <c r="O86" s="5">
        <v>39</v>
      </c>
    </row>
    <row r="87" spans="11:15" x14ac:dyDescent="0.3">
      <c r="K87" t="s">
        <v>10</v>
      </c>
      <c r="L87" t="s">
        <v>35</v>
      </c>
      <c r="M87" t="s">
        <v>18</v>
      </c>
      <c r="N87" s="4">
        <v>3808</v>
      </c>
      <c r="O87" s="5">
        <v>279</v>
      </c>
    </row>
    <row r="88" spans="11:15" x14ac:dyDescent="0.3">
      <c r="K88" t="s">
        <v>10</v>
      </c>
      <c r="L88" t="s">
        <v>38</v>
      </c>
      <c r="M88" t="s">
        <v>13</v>
      </c>
      <c r="N88" s="4">
        <v>63</v>
      </c>
      <c r="O88" s="5">
        <v>123</v>
      </c>
    </row>
    <row r="89" spans="11:15" x14ac:dyDescent="0.3">
      <c r="K89" t="s">
        <v>2</v>
      </c>
      <c r="L89" t="s">
        <v>39</v>
      </c>
      <c r="M89" t="s">
        <v>27</v>
      </c>
      <c r="N89" s="4">
        <v>7812</v>
      </c>
      <c r="O89" s="5">
        <v>81</v>
      </c>
    </row>
    <row r="90" spans="11:15" x14ac:dyDescent="0.3">
      <c r="K90" t="s">
        <v>40</v>
      </c>
      <c r="L90" t="s">
        <v>37</v>
      </c>
      <c r="M90" t="s">
        <v>19</v>
      </c>
      <c r="N90" s="4">
        <v>7693</v>
      </c>
      <c r="O90" s="5">
        <v>21</v>
      </c>
    </row>
    <row r="91" spans="11:15" x14ac:dyDescent="0.3">
      <c r="K91" t="s">
        <v>3</v>
      </c>
      <c r="L91" t="s">
        <v>36</v>
      </c>
      <c r="M91" t="s">
        <v>28</v>
      </c>
      <c r="N91" s="4">
        <v>973</v>
      </c>
      <c r="O91" s="5">
        <v>162</v>
      </c>
    </row>
    <row r="92" spans="11:15" x14ac:dyDescent="0.3">
      <c r="K92" t="s">
        <v>10</v>
      </c>
      <c r="L92" t="s">
        <v>35</v>
      </c>
      <c r="M92" t="s">
        <v>21</v>
      </c>
      <c r="N92" s="4">
        <v>567</v>
      </c>
      <c r="O92" s="5">
        <v>228</v>
      </c>
    </row>
    <row r="93" spans="11:15" x14ac:dyDescent="0.3">
      <c r="K93" t="s">
        <v>10</v>
      </c>
      <c r="L93" t="s">
        <v>36</v>
      </c>
      <c r="M93" t="s">
        <v>29</v>
      </c>
      <c r="N93" s="4">
        <v>2471</v>
      </c>
      <c r="O93" s="5">
        <v>342</v>
      </c>
    </row>
    <row r="94" spans="11:15" x14ac:dyDescent="0.3">
      <c r="K94" t="s">
        <v>5</v>
      </c>
      <c r="L94" t="s">
        <v>38</v>
      </c>
      <c r="M94" t="s">
        <v>13</v>
      </c>
      <c r="N94" s="4">
        <v>7189</v>
      </c>
      <c r="O94" s="5">
        <v>54</v>
      </c>
    </row>
    <row r="95" spans="11:15" x14ac:dyDescent="0.3">
      <c r="K95" t="s">
        <v>41</v>
      </c>
      <c r="L95" t="s">
        <v>35</v>
      </c>
      <c r="M95" t="s">
        <v>28</v>
      </c>
      <c r="N95" s="4">
        <v>7455</v>
      </c>
      <c r="O95" s="5">
        <v>216</v>
      </c>
    </row>
    <row r="96" spans="11:15" x14ac:dyDescent="0.3">
      <c r="K96" t="s">
        <v>3</v>
      </c>
      <c r="L96" t="s">
        <v>34</v>
      </c>
      <c r="M96" t="s">
        <v>26</v>
      </c>
      <c r="N96" s="4">
        <v>3108</v>
      </c>
      <c r="O96" s="5">
        <v>54</v>
      </c>
    </row>
    <row r="97" spans="11:15" x14ac:dyDescent="0.3">
      <c r="K97" t="s">
        <v>6</v>
      </c>
      <c r="L97" t="s">
        <v>38</v>
      </c>
      <c r="M97" t="s">
        <v>25</v>
      </c>
      <c r="N97" s="4">
        <v>469</v>
      </c>
      <c r="O97" s="5">
        <v>75</v>
      </c>
    </row>
    <row r="98" spans="11:15" x14ac:dyDescent="0.3">
      <c r="K98" t="s">
        <v>9</v>
      </c>
      <c r="L98" t="s">
        <v>37</v>
      </c>
      <c r="M98" t="s">
        <v>23</v>
      </c>
      <c r="N98" s="4">
        <v>2737</v>
      </c>
      <c r="O98" s="5">
        <v>93</v>
      </c>
    </row>
    <row r="99" spans="11:15" x14ac:dyDescent="0.3">
      <c r="K99" t="s">
        <v>9</v>
      </c>
      <c r="L99" t="s">
        <v>37</v>
      </c>
      <c r="M99" t="s">
        <v>25</v>
      </c>
      <c r="N99" s="4">
        <v>4305</v>
      </c>
      <c r="O99" s="5">
        <v>156</v>
      </c>
    </row>
    <row r="100" spans="11:15" x14ac:dyDescent="0.3">
      <c r="K100" t="s">
        <v>9</v>
      </c>
      <c r="L100" t="s">
        <v>38</v>
      </c>
      <c r="M100" t="s">
        <v>17</v>
      </c>
      <c r="N100" s="4">
        <v>2408</v>
      </c>
      <c r="O100" s="5">
        <v>9</v>
      </c>
    </row>
    <row r="101" spans="11:15" x14ac:dyDescent="0.3">
      <c r="K101" t="s">
        <v>3</v>
      </c>
      <c r="L101" t="s">
        <v>36</v>
      </c>
      <c r="M101" t="s">
        <v>19</v>
      </c>
      <c r="N101" s="4">
        <v>1281</v>
      </c>
      <c r="O101" s="5">
        <v>18</v>
      </c>
    </row>
    <row r="102" spans="11:15" x14ac:dyDescent="0.3">
      <c r="K102" t="s">
        <v>40</v>
      </c>
      <c r="L102" t="s">
        <v>35</v>
      </c>
      <c r="M102" t="s">
        <v>32</v>
      </c>
      <c r="N102" s="4">
        <v>12348</v>
      </c>
      <c r="O102" s="5">
        <v>234</v>
      </c>
    </row>
    <row r="103" spans="11:15" x14ac:dyDescent="0.3">
      <c r="K103" t="s">
        <v>3</v>
      </c>
      <c r="L103" t="s">
        <v>34</v>
      </c>
      <c r="M103" t="s">
        <v>28</v>
      </c>
      <c r="N103" s="4">
        <v>3689</v>
      </c>
      <c r="O103" s="5">
        <v>312</v>
      </c>
    </row>
    <row r="104" spans="11:15" x14ac:dyDescent="0.3">
      <c r="K104" t="s">
        <v>7</v>
      </c>
      <c r="L104" t="s">
        <v>36</v>
      </c>
      <c r="M104" t="s">
        <v>19</v>
      </c>
      <c r="N104" s="4">
        <v>2870</v>
      </c>
      <c r="O104" s="5">
        <v>300</v>
      </c>
    </row>
    <row r="105" spans="11:15" x14ac:dyDescent="0.3">
      <c r="K105" t="s">
        <v>2</v>
      </c>
      <c r="L105" t="s">
        <v>36</v>
      </c>
      <c r="M105" t="s">
        <v>27</v>
      </c>
      <c r="N105" s="4">
        <v>798</v>
      </c>
      <c r="O105" s="5">
        <v>519</v>
      </c>
    </row>
    <row r="106" spans="11:15" x14ac:dyDescent="0.3">
      <c r="K106" t="s">
        <v>41</v>
      </c>
      <c r="L106" t="s">
        <v>37</v>
      </c>
      <c r="M106" t="s">
        <v>21</v>
      </c>
      <c r="N106" s="4">
        <v>2933</v>
      </c>
      <c r="O106" s="5">
        <v>9</v>
      </c>
    </row>
    <row r="107" spans="11:15" x14ac:dyDescent="0.3">
      <c r="K107" t="s">
        <v>5</v>
      </c>
      <c r="L107" t="s">
        <v>35</v>
      </c>
      <c r="M107" t="s">
        <v>4</v>
      </c>
      <c r="N107" s="4">
        <v>2744</v>
      </c>
      <c r="O107" s="5">
        <v>9</v>
      </c>
    </row>
    <row r="108" spans="11:15" x14ac:dyDescent="0.3">
      <c r="K108" t="s">
        <v>40</v>
      </c>
      <c r="L108" t="s">
        <v>36</v>
      </c>
      <c r="M108" t="s">
        <v>33</v>
      </c>
      <c r="N108" s="4">
        <v>9772</v>
      </c>
      <c r="O108" s="5">
        <v>90</v>
      </c>
    </row>
    <row r="109" spans="11:15" x14ac:dyDescent="0.3">
      <c r="K109" t="s">
        <v>7</v>
      </c>
      <c r="L109" t="s">
        <v>34</v>
      </c>
      <c r="M109" t="s">
        <v>25</v>
      </c>
      <c r="N109" s="4">
        <v>1568</v>
      </c>
      <c r="O109" s="5">
        <v>96</v>
      </c>
    </row>
    <row r="110" spans="11:15" x14ac:dyDescent="0.3">
      <c r="K110" t="s">
        <v>2</v>
      </c>
      <c r="L110" t="s">
        <v>36</v>
      </c>
      <c r="M110" t="s">
        <v>16</v>
      </c>
      <c r="N110" s="4">
        <v>11417</v>
      </c>
      <c r="O110" s="5">
        <v>21</v>
      </c>
    </row>
    <row r="111" spans="11:15" x14ac:dyDescent="0.3">
      <c r="K111" t="s">
        <v>40</v>
      </c>
      <c r="L111" t="s">
        <v>34</v>
      </c>
      <c r="M111" t="s">
        <v>26</v>
      </c>
      <c r="N111" s="4">
        <v>6748</v>
      </c>
      <c r="O111" s="5">
        <v>48</v>
      </c>
    </row>
    <row r="112" spans="11:15" x14ac:dyDescent="0.3">
      <c r="K112" t="s">
        <v>10</v>
      </c>
      <c r="L112" t="s">
        <v>36</v>
      </c>
      <c r="M112" t="s">
        <v>27</v>
      </c>
      <c r="N112" s="4">
        <v>1407</v>
      </c>
      <c r="O112" s="5">
        <v>72</v>
      </c>
    </row>
    <row r="113" spans="11:15" x14ac:dyDescent="0.3">
      <c r="K113" t="s">
        <v>8</v>
      </c>
      <c r="L113" t="s">
        <v>35</v>
      </c>
      <c r="M113" t="s">
        <v>29</v>
      </c>
      <c r="N113" s="4">
        <v>2023</v>
      </c>
      <c r="O113" s="5">
        <v>168</v>
      </c>
    </row>
    <row r="114" spans="11:15" x14ac:dyDescent="0.3">
      <c r="K114" t="s">
        <v>5</v>
      </c>
      <c r="L114" t="s">
        <v>39</v>
      </c>
      <c r="M114" t="s">
        <v>26</v>
      </c>
      <c r="N114" s="4">
        <v>5236</v>
      </c>
      <c r="O114" s="5">
        <v>51</v>
      </c>
    </row>
    <row r="115" spans="11:15" x14ac:dyDescent="0.3">
      <c r="K115" t="s">
        <v>41</v>
      </c>
      <c r="L115" t="s">
        <v>36</v>
      </c>
      <c r="M115" t="s">
        <v>19</v>
      </c>
      <c r="N115" s="4">
        <v>1925</v>
      </c>
      <c r="O115" s="5">
        <v>192</v>
      </c>
    </row>
    <row r="116" spans="11:15" x14ac:dyDescent="0.3">
      <c r="K116" t="s">
        <v>7</v>
      </c>
      <c r="L116" t="s">
        <v>37</v>
      </c>
      <c r="M116" t="s">
        <v>14</v>
      </c>
      <c r="N116" s="4">
        <v>6608</v>
      </c>
      <c r="O116" s="5">
        <v>225</v>
      </c>
    </row>
    <row r="117" spans="11:15" x14ac:dyDescent="0.3">
      <c r="K117" t="s">
        <v>6</v>
      </c>
      <c r="L117" t="s">
        <v>34</v>
      </c>
      <c r="M117" t="s">
        <v>26</v>
      </c>
      <c r="N117" s="4">
        <v>8008</v>
      </c>
      <c r="O117" s="5">
        <v>456</v>
      </c>
    </row>
    <row r="118" spans="11:15" x14ac:dyDescent="0.3">
      <c r="K118" t="s">
        <v>10</v>
      </c>
      <c r="L118" t="s">
        <v>34</v>
      </c>
      <c r="M118" t="s">
        <v>25</v>
      </c>
      <c r="N118" s="4">
        <v>1428</v>
      </c>
      <c r="O118" s="5">
        <v>93</v>
      </c>
    </row>
    <row r="119" spans="11:15" x14ac:dyDescent="0.3">
      <c r="K119" t="s">
        <v>6</v>
      </c>
      <c r="L119" t="s">
        <v>34</v>
      </c>
      <c r="M119" t="s">
        <v>4</v>
      </c>
      <c r="N119" s="4">
        <v>525</v>
      </c>
      <c r="O119" s="5">
        <v>48</v>
      </c>
    </row>
    <row r="120" spans="11:15" x14ac:dyDescent="0.3">
      <c r="K120" t="s">
        <v>6</v>
      </c>
      <c r="L120" t="s">
        <v>37</v>
      </c>
      <c r="M120" t="s">
        <v>18</v>
      </c>
      <c r="N120" s="4">
        <v>1505</v>
      </c>
      <c r="O120" s="5">
        <v>102</v>
      </c>
    </row>
    <row r="121" spans="11:15" x14ac:dyDescent="0.3">
      <c r="K121" t="s">
        <v>7</v>
      </c>
      <c r="L121" t="s">
        <v>35</v>
      </c>
      <c r="M121" t="s">
        <v>30</v>
      </c>
      <c r="N121" s="4">
        <v>6755</v>
      </c>
      <c r="O121" s="5">
        <v>252</v>
      </c>
    </row>
    <row r="122" spans="11:15" x14ac:dyDescent="0.3">
      <c r="K122" t="s">
        <v>2</v>
      </c>
      <c r="L122" t="s">
        <v>37</v>
      </c>
      <c r="M122" t="s">
        <v>18</v>
      </c>
      <c r="N122" s="4">
        <v>11571</v>
      </c>
      <c r="O122" s="5">
        <v>138</v>
      </c>
    </row>
    <row r="123" spans="11:15" x14ac:dyDescent="0.3">
      <c r="K123" t="s">
        <v>40</v>
      </c>
      <c r="L123" t="s">
        <v>38</v>
      </c>
      <c r="M123" t="s">
        <v>25</v>
      </c>
      <c r="N123" s="4">
        <v>2541</v>
      </c>
      <c r="O123" s="5">
        <v>90</v>
      </c>
    </row>
    <row r="124" spans="11:15" x14ac:dyDescent="0.3">
      <c r="K124" t="s">
        <v>41</v>
      </c>
      <c r="L124" t="s">
        <v>37</v>
      </c>
      <c r="M124" t="s">
        <v>30</v>
      </c>
      <c r="N124" s="4">
        <v>1526</v>
      </c>
      <c r="O124" s="5">
        <v>240</v>
      </c>
    </row>
    <row r="125" spans="11:15" x14ac:dyDescent="0.3">
      <c r="K125" t="s">
        <v>40</v>
      </c>
      <c r="L125" t="s">
        <v>38</v>
      </c>
      <c r="M125" t="s">
        <v>4</v>
      </c>
      <c r="N125" s="4">
        <v>6125</v>
      </c>
      <c r="O125" s="5">
        <v>102</v>
      </c>
    </row>
    <row r="126" spans="11:15" x14ac:dyDescent="0.3">
      <c r="K126" t="s">
        <v>41</v>
      </c>
      <c r="L126" t="s">
        <v>35</v>
      </c>
      <c r="M126" t="s">
        <v>27</v>
      </c>
      <c r="N126" s="4">
        <v>847</v>
      </c>
      <c r="O126" s="5">
        <v>129</v>
      </c>
    </row>
    <row r="127" spans="11:15" x14ac:dyDescent="0.3">
      <c r="K127" t="s">
        <v>8</v>
      </c>
      <c r="L127" t="s">
        <v>35</v>
      </c>
      <c r="M127" t="s">
        <v>27</v>
      </c>
      <c r="N127" s="4">
        <v>4753</v>
      </c>
      <c r="O127" s="5">
        <v>300</v>
      </c>
    </row>
    <row r="128" spans="11:15" x14ac:dyDescent="0.3">
      <c r="K128" t="s">
        <v>6</v>
      </c>
      <c r="L128" t="s">
        <v>38</v>
      </c>
      <c r="M128" t="s">
        <v>33</v>
      </c>
      <c r="N128" s="4">
        <v>959</v>
      </c>
      <c r="O128" s="5">
        <v>135</v>
      </c>
    </row>
    <row r="129" spans="11:15" x14ac:dyDescent="0.3">
      <c r="K129" t="s">
        <v>7</v>
      </c>
      <c r="L129" t="s">
        <v>35</v>
      </c>
      <c r="M129" t="s">
        <v>24</v>
      </c>
      <c r="N129" s="4">
        <v>2793</v>
      </c>
      <c r="O129" s="5">
        <v>114</v>
      </c>
    </row>
    <row r="130" spans="11:15" x14ac:dyDescent="0.3">
      <c r="K130" t="s">
        <v>7</v>
      </c>
      <c r="L130" t="s">
        <v>35</v>
      </c>
      <c r="M130" t="s">
        <v>14</v>
      </c>
      <c r="N130" s="4">
        <v>4606</v>
      </c>
      <c r="O130" s="5">
        <v>63</v>
      </c>
    </row>
    <row r="131" spans="11:15" x14ac:dyDescent="0.3">
      <c r="K131" t="s">
        <v>7</v>
      </c>
      <c r="L131" t="s">
        <v>36</v>
      </c>
      <c r="M131" t="s">
        <v>29</v>
      </c>
      <c r="N131" s="4">
        <v>5551</v>
      </c>
      <c r="O131" s="5">
        <v>252</v>
      </c>
    </row>
    <row r="132" spans="11:15" x14ac:dyDescent="0.3">
      <c r="K132" t="s">
        <v>10</v>
      </c>
      <c r="L132" t="s">
        <v>36</v>
      </c>
      <c r="M132" t="s">
        <v>32</v>
      </c>
      <c r="N132" s="4">
        <v>6657</v>
      </c>
      <c r="O132" s="5">
        <v>303</v>
      </c>
    </row>
    <row r="133" spans="11:15" x14ac:dyDescent="0.3">
      <c r="K133" t="s">
        <v>7</v>
      </c>
      <c r="L133" t="s">
        <v>39</v>
      </c>
      <c r="M133" t="s">
        <v>17</v>
      </c>
      <c r="N133" s="4">
        <v>4438</v>
      </c>
      <c r="O133" s="5">
        <v>246</v>
      </c>
    </row>
    <row r="134" spans="11:15" x14ac:dyDescent="0.3">
      <c r="K134" t="s">
        <v>8</v>
      </c>
      <c r="L134" t="s">
        <v>38</v>
      </c>
      <c r="M134" t="s">
        <v>22</v>
      </c>
      <c r="N134" s="4">
        <v>168</v>
      </c>
      <c r="O134" s="5">
        <v>84</v>
      </c>
    </row>
    <row r="135" spans="11:15" x14ac:dyDescent="0.3">
      <c r="K135" t="s">
        <v>7</v>
      </c>
      <c r="L135" t="s">
        <v>34</v>
      </c>
      <c r="M135" t="s">
        <v>17</v>
      </c>
      <c r="N135" s="4">
        <v>7777</v>
      </c>
      <c r="O135" s="5">
        <v>39</v>
      </c>
    </row>
    <row r="136" spans="11:15" x14ac:dyDescent="0.3">
      <c r="K136" t="s">
        <v>5</v>
      </c>
      <c r="L136" t="s">
        <v>36</v>
      </c>
      <c r="M136" t="s">
        <v>17</v>
      </c>
      <c r="N136" s="4">
        <v>3339</v>
      </c>
      <c r="O136" s="5">
        <v>348</v>
      </c>
    </row>
    <row r="137" spans="11:15" x14ac:dyDescent="0.3">
      <c r="K137" t="s">
        <v>7</v>
      </c>
      <c r="L137" t="s">
        <v>37</v>
      </c>
      <c r="M137" t="s">
        <v>33</v>
      </c>
      <c r="N137" s="4">
        <v>6391</v>
      </c>
      <c r="O137" s="5">
        <v>48</v>
      </c>
    </row>
    <row r="138" spans="11:15" x14ac:dyDescent="0.3">
      <c r="K138" t="s">
        <v>5</v>
      </c>
      <c r="L138" t="s">
        <v>37</v>
      </c>
      <c r="M138" t="s">
        <v>22</v>
      </c>
      <c r="N138" s="4">
        <v>518</v>
      </c>
      <c r="O138" s="5">
        <v>75</v>
      </c>
    </row>
    <row r="139" spans="11:15" x14ac:dyDescent="0.3">
      <c r="K139" t="s">
        <v>7</v>
      </c>
      <c r="L139" t="s">
        <v>38</v>
      </c>
      <c r="M139" t="s">
        <v>28</v>
      </c>
      <c r="N139" s="4">
        <v>5677</v>
      </c>
      <c r="O139" s="5">
        <v>258</v>
      </c>
    </row>
    <row r="140" spans="11:15" x14ac:dyDescent="0.3">
      <c r="K140" t="s">
        <v>6</v>
      </c>
      <c r="L140" t="s">
        <v>39</v>
      </c>
      <c r="M140" t="s">
        <v>17</v>
      </c>
      <c r="N140" s="4">
        <v>6048</v>
      </c>
      <c r="O140" s="5">
        <v>27</v>
      </c>
    </row>
    <row r="141" spans="11:15" x14ac:dyDescent="0.3">
      <c r="K141" t="s">
        <v>8</v>
      </c>
      <c r="L141" t="s">
        <v>38</v>
      </c>
      <c r="M141" t="s">
        <v>32</v>
      </c>
      <c r="N141" s="4">
        <v>3752</v>
      </c>
      <c r="O141" s="5">
        <v>213</v>
      </c>
    </row>
    <row r="142" spans="11:15" x14ac:dyDescent="0.3">
      <c r="K142" t="s">
        <v>5</v>
      </c>
      <c r="L142" t="s">
        <v>35</v>
      </c>
      <c r="M142" t="s">
        <v>29</v>
      </c>
      <c r="N142" s="4">
        <v>4480</v>
      </c>
      <c r="O142" s="5">
        <v>357</v>
      </c>
    </row>
    <row r="143" spans="11:15" x14ac:dyDescent="0.3">
      <c r="K143" t="s">
        <v>9</v>
      </c>
      <c r="L143" t="s">
        <v>37</v>
      </c>
      <c r="M143" t="s">
        <v>4</v>
      </c>
      <c r="N143" s="4">
        <v>259</v>
      </c>
      <c r="O143" s="5">
        <v>207</v>
      </c>
    </row>
    <row r="144" spans="11:15" x14ac:dyDescent="0.3">
      <c r="K144" t="s">
        <v>8</v>
      </c>
      <c r="L144" t="s">
        <v>37</v>
      </c>
      <c r="M144" t="s">
        <v>30</v>
      </c>
      <c r="N144" s="4">
        <v>42</v>
      </c>
      <c r="O144" s="5">
        <v>150</v>
      </c>
    </row>
    <row r="145" spans="11:15" x14ac:dyDescent="0.3">
      <c r="K145" t="s">
        <v>41</v>
      </c>
      <c r="L145" t="s">
        <v>36</v>
      </c>
      <c r="M145" t="s">
        <v>26</v>
      </c>
      <c r="N145" s="4">
        <v>98</v>
      </c>
      <c r="O145" s="5">
        <v>204</v>
      </c>
    </row>
    <row r="146" spans="11:15" x14ac:dyDescent="0.3">
      <c r="K146" t="s">
        <v>7</v>
      </c>
      <c r="L146" t="s">
        <v>35</v>
      </c>
      <c r="M146" t="s">
        <v>27</v>
      </c>
      <c r="N146" s="4">
        <v>2478</v>
      </c>
      <c r="O146" s="5">
        <v>21</v>
      </c>
    </row>
    <row r="147" spans="11:15" x14ac:dyDescent="0.3">
      <c r="K147" t="s">
        <v>41</v>
      </c>
      <c r="L147" t="s">
        <v>34</v>
      </c>
      <c r="M147" t="s">
        <v>33</v>
      </c>
      <c r="N147" s="4">
        <v>7847</v>
      </c>
      <c r="O147" s="5">
        <v>174</v>
      </c>
    </row>
    <row r="148" spans="11:15" x14ac:dyDescent="0.3">
      <c r="K148" t="s">
        <v>2</v>
      </c>
      <c r="L148" t="s">
        <v>37</v>
      </c>
      <c r="M148" t="s">
        <v>17</v>
      </c>
      <c r="N148" s="4">
        <v>9926</v>
      </c>
      <c r="O148" s="5">
        <v>201</v>
      </c>
    </row>
    <row r="149" spans="11:15" x14ac:dyDescent="0.3">
      <c r="K149" t="s">
        <v>8</v>
      </c>
      <c r="L149" t="s">
        <v>38</v>
      </c>
      <c r="M149" t="s">
        <v>13</v>
      </c>
      <c r="N149" s="4">
        <v>819</v>
      </c>
      <c r="O149" s="5">
        <v>510</v>
      </c>
    </row>
    <row r="150" spans="11:15" x14ac:dyDescent="0.3">
      <c r="K150" t="s">
        <v>6</v>
      </c>
      <c r="L150" t="s">
        <v>39</v>
      </c>
      <c r="M150" t="s">
        <v>29</v>
      </c>
      <c r="N150" s="4">
        <v>3052</v>
      </c>
      <c r="O150" s="5">
        <v>378</v>
      </c>
    </row>
    <row r="151" spans="11:15" x14ac:dyDescent="0.3">
      <c r="K151" t="s">
        <v>9</v>
      </c>
      <c r="L151" t="s">
        <v>34</v>
      </c>
      <c r="M151" t="s">
        <v>21</v>
      </c>
      <c r="N151" s="4">
        <v>6832</v>
      </c>
      <c r="O151" s="5">
        <v>27</v>
      </c>
    </row>
    <row r="152" spans="11:15" x14ac:dyDescent="0.3">
      <c r="K152" t="s">
        <v>2</v>
      </c>
      <c r="L152" t="s">
        <v>39</v>
      </c>
      <c r="M152" t="s">
        <v>16</v>
      </c>
      <c r="N152" s="4">
        <v>2016</v>
      </c>
      <c r="O152" s="5">
        <v>117</v>
      </c>
    </row>
    <row r="153" spans="11:15" x14ac:dyDescent="0.3">
      <c r="K153" t="s">
        <v>6</v>
      </c>
      <c r="L153" t="s">
        <v>38</v>
      </c>
      <c r="M153" t="s">
        <v>21</v>
      </c>
      <c r="N153" s="4">
        <v>7322</v>
      </c>
      <c r="O153" s="5">
        <v>36</v>
      </c>
    </row>
    <row r="154" spans="11:15" x14ac:dyDescent="0.3">
      <c r="K154" t="s">
        <v>8</v>
      </c>
      <c r="L154" t="s">
        <v>35</v>
      </c>
      <c r="M154" t="s">
        <v>33</v>
      </c>
      <c r="N154" s="4">
        <v>357</v>
      </c>
      <c r="O154" s="5">
        <v>126</v>
      </c>
    </row>
    <row r="155" spans="11:15" x14ac:dyDescent="0.3">
      <c r="K155" t="s">
        <v>9</v>
      </c>
      <c r="L155" t="s">
        <v>39</v>
      </c>
      <c r="M155" t="s">
        <v>25</v>
      </c>
      <c r="N155" s="4">
        <v>3192</v>
      </c>
      <c r="O155" s="5">
        <v>72</v>
      </c>
    </row>
    <row r="156" spans="11:15" x14ac:dyDescent="0.3">
      <c r="K156" t="s">
        <v>7</v>
      </c>
      <c r="L156" t="s">
        <v>36</v>
      </c>
      <c r="M156" t="s">
        <v>22</v>
      </c>
      <c r="N156" s="4">
        <v>8435</v>
      </c>
      <c r="O156" s="5">
        <v>42</v>
      </c>
    </row>
    <row r="157" spans="11:15" x14ac:dyDescent="0.3">
      <c r="K157" t="s">
        <v>40</v>
      </c>
      <c r="L157" t="s">
        <v>39</v>
      </c>
      <c r="M157" t="s">
        <v>29</v>
      </c>
      <c r="N157" s="4">
        <v>0</v>
      </c>
      <c r="O157" s="5">
        <v>135</v>
      </c>
    </row>
    <row r="158" spans="11:15" x14ac:dyDescent="0.3">
      <c r="K158" t="s">
        <v>7</v>
      </c>
      <c r="L158" t="s">
        <v>34</v>
      </c>
      <c r="M158" t="s">
        <v>24</v>
      </c>
      <c r="N158" s="4">
        <v>8862</v>
      </c>
      <c r="O158" s="5">
        <v>189</v>
      </c>
    </row>
    <row r="159" spans="11:15" x14ac:dyDescent="0.3">
      <c r="K159" t="s">
        <v>6</v>
      </c>
      <c r="L159" t="s">
        <v>37</v>
      </c>
      <c r="M159" t="s">
        <v>28</v>
      </c>
      <c r="N159" s="4">
        <v>3556</v>
      </c>
      <c r="O159" s="5">
        <v>459</v>
      </c>
    </row>
    <row r="160" spans="11:15" x14ac:dyDescent="0.3">
      <c r="K160" t="s">
        <v>5</v>
      </c>
      <c r="L160" t="s">
        <v>34</v>
      </c>
      <c r="M160" t="s">
        <v>15</v>
      </c>
      <c r="N160" s="4">
        <v>7280</v>
      </c>
      <c r="O160" s="5">
        <v>201</v>
      </c>
    </row>
    <row r="161" spans="11:15" x14ac:dyDescent="0.3">
      <c r="K161" t="s">
        <v>6</v>
      </c>
      <c r="L161" t="s">
        <v>34</v>
      </c>
      <c r="M161" t="s">
        <v>30</v>
      </c>
      <c r="N161" s="4">
        <v>3402</v>
      </c>
      <c r="O161" s="5">
        <v>366</v>
      </c>
    </row>
    <row r="162" spans="11:15" x14ac:dyDescent="0.3">
      <c r="K162" t="s">
        <v>3</v>
      </c>
      <c r="L162" t="s">
        <v>37</v>
      </c>
      <c r="M162" t="s">
        <v>29</v>
      </c>
      <c r="N162" s="4">
        <v>4592</v>
      </c>
      <c r="O162" s="5">
        <v>324</v>
      </c>
    </row>
    <row r="163" spans="11:15" x14ac:dyDescent="0.3">
      <c r="K163" t="s">
        <v>9</v>
      </c>
      <c r="L163" t="s">
        <v>35</v>
      </c>
      <c r="M163" t="s">
        <v>15</v>
      </c>
      <c r="N163" s="4">
        <v>7833</v>
      </c>
      <c r="O163" s="5">
        <v>243</v>
      </c>
    </row>
    <row r="164" spans="11:15" x14ac:dyDescent="0.3">
      <c r="K164" t="s">
        <v>2</v>
      </c>
      <c r="L164" t="s">
        <v>39</v>
      </c>
      <c r="M164" t="s">
        <v>21</v>
      </c>
      <c r="N164" s="4">
        <v>7651</v>
      </c>
      <c r="O164" s="5">
        <v>213</v>
      </c>
    </row>
    <row r="165" spans="11:15" x14ac:dyDescent="0.3">
      <c r="K165" t="s">
        <v>40</v>
      </c>
      <c r="L165" t="s">
        <v>35</v>
      </c>
      <c r="M165" t="s">
        <v>30</v>
      </c>
      <c r="N165" s="4">
        <v>2275</v>
      </c>
      <c r="O165" s="5">
        <v>447</v>
      </c>
    </row>
    <row r="166" spans="11:15" x14ac:dyDescent="0.3">
      <c r="K166" t="s">
        <v>40</v>
      </c>
      <c r="L166" t="s">
        <v>38</v>
      </c>
      <c r="M166" t="s">
        <v>13</v>
      </c>
      <c r="N166" s="4">
        <v>5670</v>
      </c>
      <c r="O166" s="5">
        <v>297</v>
      </c>
    </row>
    <row r="167" spans="11:15" x14ac:dyDescent="0.3">
      <c r="K167" t="s">
        <v>7</v>
      </c>
      <c r="L167" t="s">
        <v>35</v>
      </c>
      <c r="M167" t="s">
        <v>16</v>
      </c>
      <c r="N167" s="4">
        <v>2135</v>
      </c>
      <c r="O167" s="5">
        <v>27</v>
      </c>
    </row>
    <row r="168" spans="11:15" x14ac:dyDescent="0.3">
      <c r="K168" t="s">
        <v>40</v>
      </c>
      <c r="L168" t="s">
        <v>34</v>
      </c>
      <c r="M168" t="s">
        <v>23</v>
      </c>
      <c r="N168" s="4">
        <v>2779</v>
      </c>
      <c r="O168" s="5">
        <v>75</v>
      </c>
    </row>
    <row r="169" spans="11:15" x14ac:dyDescent="0.3">
      <c r="K169" t="s">
        <v>10</v>
      </c>
      <c r="L169" t="s">
        <v>39</v>
      </c>
      <c r="M169" t="s">
        <v>33</v>
      </c>
      <c r="N169" s="4">
        <v>12950</v>
      </c>
      <c r="O169" s="5">
        <v>30</v>
      </c>
    </row>
    <row r="170" spans="11:15" x14ac:dyDescent="0.3">
      <c r="K170" t="s">
        <v>7</v>
      </c>
      <c r="L170" t="s">
        <v>36</v>
      </c>
      <c r="M170" t="s">
        <v>18</v>
      </c>
      <c r="N170" s="4">
        <v>2646</v>
      </c>
      <c r="O170" s="5">
        <v>177</v>
      </c>
    </row>
    <row r="171" spans="11:15" x14ac:dyDescent="0.3">
      <c r="K171" t="s">
        <v>40</v>
      </c>
      <c r="L171" t="s">
        <v>34</v>
      </c>
      <c r="M171" t="s">
        <v>33</v>
      </c>
      <c r="N171" s="4">
        <v>3794</v>
      </c>
      <c r="O171" s="5">
        <v>159</v>
      </c>
    </row>
    <row r="172" spans="11:15" x14ac:dyDescent="0.3">
      <c r="K172" t="s">
        <v>3</v>
      </c>
      <c r="L172" t="s">
        <v>35</v>
      </c>
      <c r="M172" t="s">
        <v>33</v>
      </c>
      <c r="N172" s="4">
        <v>819</v>
      </c>
      <c r="O172" s="5">
        <v>306</v>
      </c>
    </row>
    <row r="173" spans="11:15" x14ac:dyDescent="0.3">
      <c r="K173" t="s">
        <v>3</v>
      </c>
      <c r="L173" t="s">
        <v>34</v>
      </c>
      <c r="M173" t="s">
        <v>20</v>
      </c>
      <c r="N173" s="4">
        <v>2583</v>
      </c>
      <c r="O173" s="5">
        <v>18</v>
      </c>
    </row>
    <row r="174" spans="11:15" x14ac:dyDescent="0.3">
      <c r="K174" t="s">
        <v>7</v>
      </c>
      <c r="L174" t="s">
        <v>35</v>
      </c>
      <c r="M174" t="s">
        <v>19</v>
      </c>
      <c r="N174" s="4">
        <v>4585</v>
      </c>
      <c r="O174" s="5">
        <v>240</v>
      </c>
    </row>
    <row r="175" spans="11:15" x14ac:dyDescent="0.3">
      <c r="K175" t="s">
        <v>5</v>
      </c>
      <c r="L175" t="s">
        <v>34</v>
      </c>
      <c r="M175" t="s">
        <v>33</v>
      </c>
      <c r="N175" s="4">
        <v>1652</v>
      </c>
      <c r="O175" s="5">
        <v>93</v>
      </c>
    </row>
    <row r="176" spans="11:15" x14ac:dyDescent="0.3">
      <c r="K176" t="s">
        <v>10</v>
      </c>
      <c r="L176" t="s">
        <v>34</v>
      </c>
      <c r="M176" t="s">
        <v>26</v>
      </c>
      <c r="N176" s="4">
        <v>4991</v>
      </c>
      <c r="O176" s="5">
        <v>9</v>
      </c>
    </row>
    <row r="177" spans="11:15" x14ac:dyDescent="0.3">
      <c r="K177" t="s">
        <v>8</v>
      </c>
      <c r="L177" t="s">
        <v>34</v>
      </c>
      <c r="M177" t="s">
        <v>16</v>
      </c>
      <c r="N177" s="4">
        <v>2009</v>
      </c>
      <c r="O177" s="5">
        <v>219</v>
      </c>
    </row>
    <row r="178" spans="11:15" x14ac:dyDescent="0.3">
      <c r="K178" t="s">
        <v>2</v>
      </c>
      <c r="L178" t="s">
        <v>39</v>
      </c>
      <c r="M178" t="s">
        <v>22</v>
      </c>
      <c r="N178" s="4">
        <v>1568</v>
      </c>
      <c r="O178" s="5">
        <v>141</v>
      </c>
    </row>
    <row r="179" spans="11:15" x14ac:dyDescent="0.3">
      <c r="K179" t="s">
        <v>41</v>
      </c>
      <c r="L179" t="s">
        <v>37</v>
      </c>
      <c r="M179" t="s">
        <v>20</v>
      </c>
      <c r="N179" s="4">
        <v>3388</v>
      </c>
      <c r="O179" s="5">
        <v>123</v>
      </c>
    </row>
    <row r="180" spans="11:15" x14ac:dyDescent="0.3">
      <c r="K180" t="s">
        <v>40</v>
      </c>
      <c r="L180" t="s">
        <v>38</v>
      </c>
      <c r="M180" t="s">
        <v>24</v>
      </c>
      <c r="N180" s="4">
        <v>623</v>
      </c>
      <c r="O180" s="5">
        <v>51</v>
      </c>
    </row>
    <row r="181" spans="11:15" x14ac:dyDescent="0.3">
      <c r="K181" t="s">
        <v>6</v>
      </c>
      <c r="L181" t="s">
        <v>36</v>
      </c>
      <c r="M181" t="s">
        <v>4</v>
      </c>
      <c r="N181" s="4">
        <v>10073</v>
      </c>
      <c r="O181" s="5">
        <v>120</v>
      </c>
    </row>
    <row r="182" spans="11:15" x14ac:dyDescent="0.3">
      <c r="K182" t="s">
        <v>8</v>
      </c>
      <c r="L182" t="s">
        <v>39</v>
      </c>
      <c r="M182" t="s">
        <v>26</v>
      </c>
      <c r="N182" s="4">
        <v>1561</v>
      </c>
      <c r="O182" s="5">
        <v>27</v>
      </c>
    </row>
    <row r="183" spans="11:15" x14ac:dyDescent="0.3">
      <c r="K183" t="s">
        <v>9</v>
      </c>
      <c r="L183" t="s">
        <v>36</v>
      </c>
      <c r="M183" t="s">
        <v>27</v>
      </c>
      <c r="N183" s="4">
        <v>11522</v>
      </c>
      <c r="O183" s="5">
        <v>204</v>
      </c>
    </row>
    <row r="184" spans="11:15" x14ac:dyDescent="0.3">
      <c r="K184" t="s">
        <v>6</v>
      </c>
      <c r="L184" t="s">
        <v>38</v>
      </c>
      <c r="M184" t="s">
        <v>13</v>
      </c>
      <c r="N184" s="4">
        <v>2317</v>
      </c>
      <c r="O184" s="5">
        <v>123</v>
      </c>
    </row>
    <row r="185" spans="11:15" x14ac:dyDescent="0.3">
      <c r="K185" t="s">
        <v>10</v>
      </c>
      <c r="L185" t="s">
        <v>37</v>
      </c>
      <c r="M185" t="s">
        <v>28</v>
      </c>
      <c r="N185" s="4">
        <v>3059</v>
      </c>
      <c r="O185" s="5">
        <v>27</v>
      </c>
    </row>
    <row r="186" spans="11:15" x14ac:dyDescent="0.3">
      <c r="K186" t="s">
        <v>41</v>
      </c>
      <c r="L186" t="s">
        <v>37</v>
      </c>
      <c r="M186" t="s">
        <v>26</v>
      </c>
      <c r="N186" s="4">
        <v>2324</v>
      </c>
      <c r="O186" s="5">
        <v>177</v>
      </c>
    </row>
    <row r="187" spans="11:15" x14ac:dyDescent="0.3">
      <c r="K187" t="s">
        <v>3</v>
      </c>
      <c r="L187" t="s">
        <v>39</v>
      </c>
      <c r="M187" t="s">
        <v>26</v>
      </c>
      <c r="N187" s="4">
        <v>4956</v>
      </c>
      <c r="O187" s="5">
        <v>171</v>
      </c>
    </row>
    <row r="188" spans="11:15" x14ac:dyDescent="0.3">
      <c r="K188" t="s">
        <v>10</v>
      </c>
      <c r="L188" t="s">
        <v>34</v>
      </c>
      <c r="M188" t="s">
        <v>19</v>
      </c>
      <c r="N188" s="4">
        <v>5355</v>
      </c>
      <c r="O188" s="5">
        <v>204</v>
      </c>
    </row>
    <row r="189" spans="11:15" x14ac:dyDescent="0.3">
      <c r="K189" t="s">
        <v>3</v>
      </c>
      <c r="L189" t="s">
        <v>34</v>
      </c>
      <c r="M189" t="s">
        <v>14</v>
      </c>
      <c r="N189" s="4">
        <v>7259</v>
      </c>
      <c r="O189" s="5">
        <v>276</v>
      </c>
    </row>
    <row r="190" spans="11:15" x14ac:dyDescent="0.3">
      <c r="K190" t="s">
        <v>8</v>
      </c>
      <c r="L190" t="s">
        <v>37</v>
      </c>
      <c r="M190" t="s">
        <v>26</v>
      </c>
      <c r="N190" s="4">
        <v>6279</v>
      </c>
      <c r="O190" s="5">
        <v>45</v>
      </c>
    </row>
    <row r="191" spans="11:15" x14ac:dyDescent="0.3">
      <c r="K191" t="s">
        <v>40</v>
      </c>
      <c r="L191" t="s">
        <v>38</v>
      </c>
      <c r="M191" t="s">
        <v>29</v>
      </c>
      <c r="N191" s="4">
        <v>2541</v>
      </c>
      <c r="O191" s="5">
        <v>45</v>
      </c>
    </row>
    <row r="192" spans="11:15" x14ac:dyDescent="0.3">
      <c r="K192" t="s">
        <v>6</v>
      </c>
      <c r="L192" t="s">
        <v>35</v>
      </c>
      <c r="M192" t="s">
        <v>27</v>
      </c>
      <c r="N192" s="4">
        <v>3864</v>
      </c>
      <c r="O192" s="5">
        <v>177</v>
      </c>
    </row>
    <row r="193" spans="11:15" x14ac:dyDescent="0.3">
      <c r="K193" t="s">
        <v>5</v>
      </c>
      <c r="L193" t="s">
        <v>36</v>
      </c>
      <c r="M193" t="s">
        <v>13</v>
      </c>
      <c r="N193" s="4">
        <v>6146</v>
      </c>
      <c r="O193" s="5">
        <v>63</v>
      </c>
    </row>
    <row r="194" spans="11:15" x14ac:dyDescent="0.3">
      <c r="K194" t="s">
        <v>9</v>
      </c>
      <c r="L194" t="s">
        <v>39</v>
      </c>
      <c r="M194" t="s">
        <v>18</v>
      </c>
      <c r="N194" s="4">
        <v>2639</v>
      </c>
      <c r="O194" s="5">
        <v>204</v>
      </c>
    </row>
    <row r="195" spans="11:15" x14ac:dyDescent="0.3">
      <c r="K195" t="s">
        <v>8</v>
      </c>
      <c r="L195" t="s">
        <v>37</v>
      </c>
      <c r="M195" t="s">
        <v>22</v>
      </c>
      <c r="N195" s="4">
        <v>1890</v>
      </c>
      <c r="O195" s="5">
        <v>195</v>
      </c>
    </row>
    <row r="196" spans="11:15" x14ac:dyDescent="0.3">
      <c r="K196" t="s">
        <v>7</v>
      </c>
      <c r="L196" t="s">
        <v>34</v>
      </c>
      <c r="M196" t="s">
        <v>14</v>
      </c>
      <c r="N196" s="4">
        <v>1932</v>
      </c>
      <c r="O196" s="5">
        <v>369</v>
      </c>
    </row>
    <row r="197" spans="11:15" x14ac:dyDescent="0.3">
      <c r="K197" t="s">
        <v>3</v>
      </c>
      <c r="L197" t="s">
        <v>34</v>
      </c>
      <c r="M197" t="s">
        <v>25</v>
      </c>
      <c r="N197" s="4">
        <v>6300</v>
      </c>
      <c r="O197" s="5">
        <v>42</v>
      </c>
    </row>
    <row r="198" spans="11:15" x14ac:dyDescent="0.3">
      <c r="K198" t="s">
        <v>6</v>
      </c>
      <c r="L198" t="s">
        <v>37</v>
      </c>
      <c r="M198" t="s">
        <v>30</v>
      </c>
      <c r="N198" s="4">
        <v>560</v>
      </c>
      <c r="O198" s="5">
        <v>81</v>
      </c>
    </row>
    <row r="199" spans="11:15" x14ac:dyDescent="0.3">
      <c r="K199" t="s">
        <v>9</v>
      </c>
      <c r="L199" t="s">
        <v>37</v>
      </c>
      <c r="M199" t="s">
        <v>26</v>
      </c>
      <c r="N199" s="4">
        <v>2856</v>
      </c>
      <c r="O199" s="5">
        <v>246</v>
      </c>
    </row>
    <row r="200" spans="11:15" x14ac:dyDescent="0.3">
      <c r="K200" t="s">
        <v>9</v>
      </c>
      <c r="L200" t="s">
        <v>34</v>
      </c>
      <c r="M200" t="s">
        <v>17</v>
      </c>
      <c r="N200" s="4">
        <v>707</v>
      </c>
      <c r="O200" s="5">
        <v>174</v>
      </c>
    </row>
    <row r="201" spans="11:15" x14ac:dyDescent="0.3">
      <c r="K201" t="s">
        <v>8</v>
      </c>
      <c r="L201" t="s">
        <v>35</v>
      </c>
      <c r="M201" t="s">
        <v>30</v>
      </c>
      <c r="N201" s="4">
        <v>3598</v>
      </c>
      <c r="O201" s="5">
        <v>81</v>
      </c>
    </row>
    <row r="202" spans="11:15" x14ac:dyDescent="0.3">
      <c r="K202" t="s">
        <v>40</v>
      </c>
      <c r="L202" t="s">
        <v>35</v>
      </c>
      <c r="M202" t="s">
        <v>22</v>
      </c>
      <c r="N202" s="4">
        <v>6853</v>
      </c>
      <c r="O202" s="5">
        <v>372</v>
      </c>
    </row>
    <row r="203" spans="11:15" x14ac:dyDescent="0.3">
      <c r="K203" t="s">
        <v>40</v>
      </c>
      <c r="L203" t="s">
        <v>35</v>
      </c>
      <c r="M203" t="s">
        <v>16</v>
      </c>
      <c r="N203" s="4">
        <v>4725</v>
      </c>
      <c r="O203" s="5">
        <v>174</v>
      </c>
    </row>
    <row r="204" spans="11:15" x14ac:dyDescent="0.3">
      <c r="K204" t="s">
        <v>41</v>
      </c>
      <c r="L204" t="s">
        <v>36</v>
      </c>
      <c r="M204" t="s">
        <v>32</v>
      </c>
      <c r="N204" s="4">
        <v>10304</v>
      </c>
      <c r="O204" s="5">
        <v>84</v>
      </c>
    </row>
    <row r="205" spans="11:15" x14ac:dyDescent="0.3">
      <c r="K205" t="s">
        <v>41</v>
      </c>
      <c r="L205" t="s">
        <v>34</v>
      </c>
      <c r="M205" t="s">
        <v>16</v>
      </c>
      <c r="N205" s="4">
        <v>1274</v>
      </c>
      <c r="O205" s="5">
        <v>225</v>
      </c>
    </row>
    <row r="206" spans="11:15" x14ac:dyDescent="0.3">
      <c r="K206" t="s">
        <v>5</v>
      </c>
      <c r="L206" t="s">
        <v>36</v>
      </c>
      <c r="M206" t="s">
        <v>30</v>
      </c>
      <c r="N206" s="4">
        <v>1526</v>
      </c>
      <c r="O206" s="5">
        <v>105</v>
      </c>
    </row>
    <row r="207" spans="11:15" x14ac:dyDescent="0.3">
      <c r="K207" t="s">
        <v>40</v>
      </c>
      <c r="L207" t="s">
        <v>39</v>
      </c>
      <c r="M207" t="s">
        <v>28</v>
      </c>
      <c r="N207" s="4">
        <v>3101</v>
      </c>
      <c r="O207" s="5">
        <v>225</v>
      </c>
    </row>
    <row r="208" spans="11:15" x14ac:dyDescent="0.3">
      <c r="K208" t="s">
        <v>2</v>
      </c>
      <c r="L208" t="s">
        <v>37</v>
      </c>
      <c r="M208" t="s">
        <v>14</v>
      </c>
      <c r="N208" s="4">
        <v>1057</v>
      </c>
      <c r="O208" s="5">
        <v>54</v>
      </c>
    </row>
    <row r="209" spans="11:15" x14ac:dyDescent="0.3">
      <c r="K209" t="s">
        <v>7</v>
      </c>
      <c r="L209" t="s">
        <v>37</v>
      </c>
      <c r="M209" t="s">
        <v>26</v>
      </c>
      <c r="N209" s="4">
        <v>5306</v>
      </c>
      <c r="O209" s="5">
        <v>0</v>
      </c>
    </row>
    <row r="210" spans="11:15" x14ac:dyDescent="0.3">
      <c r="K210" t="s">
        <v>5</v>
      </c>
      <c r="L210" t="s">
        <v>39</v>
      </c>
      <c r="M210" t="s">
        <v>24</v>
      </c>
      <c r="N210" s="4">
        <v>4018</v>
      </c>
      <c r="O210" s="5">
        <v>171</v>
      </c>
    </row>
    <row r="211" spans="11:15" x14ac:dyDescent="0.3">
      <c r="K211" t="s">
        <v>9</v>
      </c>
      <c r="L211" t="s">
        <v>34</v>
      </c>
      <c r="M211" t="s">
        <v>16</v>
      </c>
      <c r="N211" s="4">
        <v>938</v>
      </c>
      <c r="O211" s="5">
        <v>189</v>
      </c>
    </row>
    <row r="212" spans="11:15" x14ac:dyDescent="0.3">
      <c r="K212" t="s">
        <v>7</v>
      </c>
      <c r="L212" t="s">
        <v>38</v>
      </c>
      <c r="M212" t="s">
        <v>18</v>
      </c>
      <c r="N212" s="4">
        <v>1778</v>
      </c>
      <c r="O212" s="5">
        <v>270</v>
      </c>
    </row>
    <row r="213" spans="11:15" x14ac:dyDescent="0.3">
      <c r="K213" t="s">
        <v>6</v>
      </c>
      <c r="L213" t="s">
        <v>39</v>
      </c>
      <c r="M213" t="s">
        <v>30</v>
      </c>
      <c r="N213" s="4">
        <v>1638</v>
      </c>
      <c r="O213" s="5">
        <v>63</v>
      </c>
    </row>
    <row r="214" spans="11:15" x14ac:dyDescent="0.3">
      <c r="K214" t="s">
        <v>41</v>
      </c>
      <c r="L214" t="s">
        <v>38</v>
      </c>
      <c r="M214" t="s">
        <v>25</v>
      </c>
      <c r="N214" s="4">
        <v>154</v>
      </c>
      <c r="O214" s="5">
        <v>21</v>
      </c>
    </row>
    <row r="215" spans="11:15" x14ac:dyDescent="0.3">
      <c r="K215" t="s">
        <v>7</v>
      </c>
      <c r="L215" t="s">
        <v>37</v>
      </c>
      <c r="M215" t="s">
        <v>22</v>
      </c>
      <c r="N215" s="4">
        <v>9835</v>
      </c>
      <c r="O215" s="5">
        <v>207</v>
      </c>
    </row>
    <row r="216" spans="11:15" x14ac:dyDescent="0.3">
      <c r="K216" t="s">
        <v>9</v>
      </c>
      <c r="L216" t="s">
        <v>37</v>
      </c>
      <c r="M216" t="s">
        <v>20</v>
      </c>
      <c r="N216" s="4">
        <v>7273</v>
      </c>
      <c r="O216" s="5">
        <v>96</v>
      </c>
    </row>
    <row r="217" spans="11:15" x14ac:dyDescent="0.3">
      <c r="K217" t="s">
        <v>5</v>
      </c>
      <c r="L217" t="s">
        <v>39</v>
      </c>
      <c r="M217" t="s">
        <v>22</v>
      </c>
      <c r="N217" s="4">
        <v>6909</v>
      </c>
      <c r="O217" s="5">
        <v>81</v>
      </c>
    </row>
    <row r="218" spans="11:15" x14ac:dyDescent="0.3">
      <c r="K218" t="s">
        <v>9</v>
      </c>
      <c r="L218" t="s">
        <v>39</v>
      </c>
      <c r="M218" t="s">
        <v>24</v>
      </c>
      <c r="N218" s="4">
        <v>3920</v>
      </c>
      <c r="O218" s="5">
        <v>306</v>
      </c>
    </row>
    <row r="219" spans="11:15" x14ac:dyDescent="0.3">
      <c r="K219" t="s">
        <v>10</v>
      </c>
      <c r="L219" t="s">
        <v>39</v>
      </c>
      <c r="M219" t="s">
        <v>21</v>
      </c>
      <c r="N219" s="4">
        <v>4858</v>
      </c>
      <c r="O219" s="5">
        <v>279</v>
      </c>
    </row>
    <row r="220" spans="11:15" x14ac:dyDescent="0.3">
      <c r="K220" t="s">
        <v>2</v>
      </c>
      <c r="L220" t="s">
        <v>38</v>
      </c>
      <c r="M220" t="s">
        <v>4</v>
      </c>
      <c r="N220" s="4">
        <v>3549</v>
      </c>
      <c r="O220" s="5">
        <v>3</v>
      </c>
    </row>
    <row r="221" spans="11:15" x14ac:dyDescent="0.3">
      <c r="K221" t="s">
        <v>7</v>
      </c>
      <c r="L221" t="s">
        <v>39</v>
      </c>
      <c r="M221" t="s">
        <v>27</v>
      </c>
      <c r="N221" s="4">
        <v>966</v>
      </c>
      <c r="O221" s="5">
        <v>198</v>
      </c>
    </row>
    <row r="222" spans="11:15" x14ac:dyDescent="0.3">
      <c r="K222" t="s">
        <v>5</v>
      </c>
      <c r="L222" t="s">
        <v>39</v>
      </c>
      <c r="M222" t="s">
        <v>18</v>
      </c>
      <c r="N222" s="4">
        <v>385</v>
      </c>
      <c r="O222" s="5">
        <v>249</v>
      </c>
    </row>
    <row r="223" spans="11:15" x14ac:dyDescent="0.3">
      <c r="K223" t="s">
        <v>6</v>
      </c>
      <c r="L223" t="s">
        <v>34</v>
      </c>
      <c r="M223" t="s">
        <v>16</v>
      </c>
      <c r="N223" s="4">
        <v>2219</v>
      </c>
      <c r="O223" s="5">
        <v>75</v>
      </c>
    </row>
    <row r="224" spans="11:15" x14ac:dyDescent="0.3">
      <c r="K224" t="s">
        <v>9</v>
      </c>
      <c r="L224" t="s">
        <v>36</v>
      </c>
      <c r="M224" t="s">
        <v>32</v>
      </c>
      <c r="N224" s="4">
        <v>2954</v>
      </c>
      <c r="O224" s="5">
        <v>189</v>
      </c>
    </row>
    <row r="225" spans="11:15" x14ac:dyDescent="0.3">
      <c r="K225" t="s">
        <v>7</v>
      </c>
      <c r="L225" t="s">
        <v>36</v>
      </c>
      <c r="M225" t="s">
        <v>32</v>
      </c>
      <c r="N225" s="4">
        <v>280</v>
      </c>
      <c r="O225" s="5">
        <v>87</v>
      </c>
    </row>
    <row r="226" spans="11:15" x14ac:dyDescent="0.3">
      <c r="K226" t="s">
        <v>41</v>
      </c>
      <c r="L226" t="s">
        <v>36</v>
      </c>
      <c r="M226" t="s">
        <v>30</v>
      </c>
      <c r="N226" s="4">
        <v>6118</v>
      </c>
      <c r="O226" s="5">
        <v>174</v>
      </c>
    </row>
    <row r="227" spans="11:15" x14ac:dyDescent="0.3">
      <c r="K227" t="s">
        <v>2</v>
      </c>
      <c r="L227" t="s">
        <v>39</v>
      </c>
      <c r="M227" t="s">
        <v>15</v>
      </c>
      <c r="N227" s="4">
        <v>4802</v>
      </c>
      <c r="O227" s="5">
        <v>36</v>
      </c>
    </row>
    <row r="228" spans="11:15" x14ac:dyDescent="0.3">
      <c r="K228" t="s">
        <v>9</v>
      </c>
      <c r="L228" t="s">
        <v>38</v>
      </c>
      <c r="M228" t="s">
        <v>24</v>
      </c>
      <c r="N228" s="4">
        <v>4137</v>
      </c>
      <c r="O228" s="5">
        <v>60</v>
      </c>
    </row>
    <row r="229" spans="11:15" x14ac:dyDescent="0.3">
      <c r="K229" t="s">
        <v>3</v>
      </c>
      <c r="L229" t="s">
        <v>35</v>
      </c>
      <c r="M229" t="s">
        <v>23</v>
      </c>
      <c r="N229" s="4">
        <v>2023</v>
      </c>
      <c r="O229" s="5">
        <v>78</v>
      </c>
    </row>
    <row r="230" spans="11:15" x14ac:dyDescent="0.3">
      <c r="K230" t="s">
        <v>9</v>
      </c>
      <c r="L230" t="s">
        <v>36</v>
      </c>
      <c r="M230" t="s">
        <v>30</v>
      </c>
      <c r="N230" s="4">
        <v>9051</v>
      </c>
      <c r="O230" s="5">
        <v>57</v>
      </c>
    </row>
    <row r="231" spans="11:15" x14ac:dyDescent="0.3">
      <c r="K231" t="s">
        <v>9</v>
      </c>
      <c r="L231" t="s">
        <v>37</v>
      </c>
      <c r="M231" t="s">
        <v>28</v>
      </c>
      <c r="N231" s="4">
        <v>2919</v>
      </c>
      <c r="O231" s="5">
        <v>45</v>
      </c>
    </row>
    <row r="232" spans="11:15" x14ac:dyDescent="0.3">
      <c r="K232" t="s">
        <v>41</v>
      </c>
      <c r="L232" t="s">
        <v>38</v>
      </c>
      <c r="M232" t="s">
        <v>22</v>
      </c>
      <c r="N232" s="4">
        <v>5915</v>
      </c>
      <c r="O232" s="5">
        <v>3</v>
      </c>
    </row>
    <row r="233" spans="11:15" x14ac:dyDescent="0.3">
      <c r="K233" t="s">
        <v>10</v>
      </c>
      <c r="L233" t="s">
        <v>35</v>
      </c>
      <c r="M233" t="s">
        <v>15</v>
      </c>
      <c r="N233" s="4">
        <v>2562</v>
      </c>
      <c r="O233" s="5">
        <v>6</v>
      </c>
    </row>
    <row r="234" spans="11:15" x14ac:dyDescent="0.3">
      <c r="K234" t="s">
        <v>5</v>
      </c>
      <c r="L234" t="s">
        <v>37</v>
      </c>
      <c r="M234" t="s">
        <v>25</v>
      </c>
      <c r="N234" s="4">
        <v>8813</v>
      </c>
      <c r="O234" s="5">
        <v>21</v>
      </c>
    </row>
    <row r="235" spans="11:15" x14ac:dyDescent="0.3">
      <c r="K235" t="s">
        <v>5</v>
      </c>
      <c r="L235" t="s">
        <v>36</v>
      </c>
      <c r="M235" t="s">
        <v>18</v>
      </c>
      <c r="N235" s="4">
        <v>6111</v>
      </c>
      <c r="O235" s="5">
        <v>3</v>
      </c>
    </row>
    <row r="236" spans="11:15" x14ac:dyDescent="0.3">
      <c r="K236" t="s">
        <v>8</v>
      </c>
      <c r="L236" t="s">
        <v>34</v>
      </c>
      <c r="M236" t="s">
        <v>31</v>
      </c>
      <c r="N236" s="4">
        <v>3507</v>
      </c>
      <c r="O236" s="5">
        <v>288</v>
      </c>
    </row>
    <row r="237" spans="11:15" x14ac:dyDescent="0.3">
      <c r="K237" t="s">
        <v>6</v>
      </c>
      <c r="L237" t="s">
        <v>36</v>
      </c>
      <c r="M237" t="s">
        <v>13</v>
      </c>
      <c r="N237" s="4">
        <v>4319</v>
      </c>
      <c r="O237" s="5">
        <v>30</v>
      </c>
    </row>
    <row r="238" spans="11:15" x14ac:dyDescent="0.3">
      <c r="K238" t="s">
        <v>40</v>
      </c>
      <c r="L238" t="s">
        <v>38</v>
      </c>
      <c r="M238" t="s">
        <v>26</v>
      </c>
      <c r="N238" s="4">
        <v>609</v>
      </c>
      <c r="O238" s="5">
        <v>87</v>
      </c>
    </row>
    <row r="239" spans="11:15" x14ac:dyDescent="0.3">
      <c r="K239" t="s">
        <v>40</v>
      </c>
      <c r="L239" t="s">
        <v>39</v>
      </c>
      <c r="M239" t="s">
        <v>27</v>
      </c>
      <c r="N239" s="4">
        <v>6370</v>
      </c>
      <c r="O239" s="5">
        <v>30</v>
      </c>
    </row>
    <row r="240" spans="11:15" x14ac:dyDescent="0.3">
      <c r="K240" t="s">
        <v>5</v>
      </c>
      <c r="L240" t="s">
        <v>38</v>
      </c>
      <c r="M240" t="s">
        <v>19</v>
      </c>
      <c r="N240" s="4">
        <v>5474</v>
      </c>
      <c r="O240" s="5">
        <v>168</v>
      </c>
    </row>
    <row r="241" spans="11:15" x14ac:dyDescent="0.3">
      <c r="K241" t="s">
        <v>40</v>
      </c>
      <c r="L241" t="s">
        <v>36</v>
      </c>
      <c r="M241" t="s">
        <v>27</v>
      </c>
      <c r="N241" s="4">
        <v>3164</v>
      </c>
      <c r="O241" s="5">
        <v>306</v>
      </c>
    </row>
    <row r="242" spans="11:15" x14ac:dyDescent="0.3">
      <c r="K242" t="s">
        <v>6</v>
      </c>
      <c r="L242" t="s">
        <v>35</v>
      </c>
      <c r="M242" t="s">
        <v>4</v>
      </c>
      <c r="N242" s="4">
        <v>1302</v>
      </c>
      <c r="O242" s="5">
        <v>402</v>
      </c>
    </row>
    <row r="243" spans="11:15" x14ac:dyDescent="0.3">
      <c r="K243" t="s">
        <v>3</v>
      </c>
      <c r="L243" t="s">
        <v>37</v>
      </c>
      <c r="M243" t="s">
        <v>28</v>
      </c>
      <c r="N243" s="4">
        <v>7308</v>
      </c>
      <c r="O243" s="5">
        <v>327</v>
      </c>
    </row>
    <row r="244" spans="11:15" x14ac:dyDescent="0.3">
      <c r="K244" t="s">
        <v>40</v>
      </c>
      <c r="L244" t="s">
        <v>37</v>
      </c>
      <c r="M244" t="s">
        <v>27</v>
      </c>
      <c r="N244" s="4">
        <v>6132</v>
      </c>
      <c r="O244" s="5">
        <v>93</v>
      </c>
    </row>
    <row r="245" spans="11:15" x14ac:dyDescent="0.3">
      <c r="K245" t="s">
        <v>10</v>
      </c>
      <c r="L245" t="s">
        <v>35</v>
      </c>
      <c r="M245" t="s">
        <v>14</v>
      </c>
      <c r="N245" s="4">
        <v>3472</v>
      </c>
      <c r="O245" s="5">
        <v>96</v>
      </c>
    </row>
    <row r="246" spans="11:15" x14ac:dyDescent="0.3">
      <c r="K246" t="s">
        <v>8</v>
      </c>
      <c r="L246" t="s">
        <v>39</v>
      </c>
      <c r="M246" t="s">
        <v>18</v>
      </c>
      <c r="N246" s="4">
        <v>9660</v>
      </c>
      <c r="O246" s="5">
        <v>27</v>
      </c>
    </row>
    <row r="247" spans="11:15" x14ac:dyDescent="0.3">
      <c r="K247" t="s">
        <v>9</v>
      </c>
      <c r="L247" t="s">
        <v>38</v>
      </c>
      <c r="M247" t="s">
        <v>26</v>
      </c>
      <c r="N247" s="4">
        <v>2436</v>
      </c>
      <c r="O247" s="5">
        <v>99</v>
      </c>
    </row>
    <row r="248" spans="11:15" x14ac:dyDescent="0.3">
      <c r="K248" t="s">
        <v>9</v>
      </c>
      <c r="L248" t="s">
        <v>38</v>
      </c>
      <c r="M248" t="s">
        <v>33</v>
      </c>
      <c r="N248" s="4">
        <v>9506</v>
      </c>
      <c r="O248" s="5">
        <v>87</v>
      </c>
    </row>
    <row r="249" spans="11:15" x14ac:dyDescent="0.3">
      <c r="K249" t="s">
        <v>10</v>
      </c>
      <c r="L249" t="s">
        <v>37</v>
      </c>
      <c r="M249" t="s">
        <v>21</v>
      </c>
      <c r="N249" s="4">
        <v>245</v>
      </c>
      <c r="O249" s="5">
        <v>288</v>
      </c>
    </row>
    <row r="250" spans="11:15" x14ac:dyDescent="0.3">
      <c r="K250" t="s">
        <v>8</v>
      </c>
      <c r="L250" t="s">
        <v>35</v>
      </c>
      <c r="M250" t="s">
        <v>20</v>
      </c>
      <c r="N250" s="4">
        <v>2702</v>
      </c>
      <c r="O250" s="5">
        <v>363</v>
      </c>
    </row>
    <row r="251" spans="11:15" x14ac:dyDescent="0.3">
      <c r="K251" t="s">
        <v>10</v>
      </c>
      <c r="L251" t="s">
        <v>34</v>
      </c>
      <c r="M251" t="s">
        <v>17</v>
      </c>
      <c r="N251" s="4">
        <v>700</v>
      </c>
      <c r="O251" s="5">
        <v>87</v>
      </c>
    </row>
    <row r="252" spans="11:15" x14ac:dyDescent="0.3">
      <c r="K252" t="s">
        <v>6</v>
      </c>
      <c r="L252" t="s">
        <v>34</v>
      </c>
      <c r="M252" t="s">
        <v>17</v>
      </c>
      <c r="N252" s="4">
        <v>3759</v>
      </c>
      <c r="O252" s="5">
        <v>150</v>
      </c>
    </row>
    <row r="253" spans="11:15" x14ac:dyDescent="0.3">
      <c r="K253" t="s">
        <v>2</v>
      </c>
      <c r="L253" t="s">
        <v>35</v>
      </c>
      <c r="M253" t="s">
        <v>17</v>
      </c>
      <c r="N253" s="4">
        <v>1589</v>
      </c>
      <c r="O253" s="5">
        <v>303</v>
      </c>
    </row>
    <row r="254" spans="11:15" x14ac:dyDescent="0.3">
      <c r="K254" t="s">
        <v>7</v>
      </c>
      <c r="L254" t="s">
        <v>35</v>
      </c>
      <c r="M254" t="s">
        <v>28</v>
      </c>
      <c r="N254" s="4">
        <v>5194</v>
      </c>
      <c r="O254" s="5">
        <v>288</v>
      </c>
    </row>
    <row r="255" spans="11:15" x14ac:dyDescent="0.3">
      <c r="K255" t="s">
        <v>10</v>
      </c>
      <c r="L255" t="s">
        <v>36</v>
      </c>
      <c r="M255" t="s">
        <v>13</v>
      </c>
      <c r="N255" s="4">
        <v>945</v>
      </c>
      <c r="O255" s="5">
        <v>75</v>
      </c>
    </row>
    <row r="256" spans="11:15" x14ac:dyDescent="0.3">
      <c r="K256" t="s">
        <v>40</v>
      </c>
      <c r="L256" t="s">
        <v>38</v>
      </c>
      <c r="M256" t="s">
        <v>31</v>
      </c>
      <c r="N256" s="4">
        <v>1988</v>
      </c>
      <c r="O256" s="5">
        <v>39</v>
      </c>
    </row>
    <row r="257" spans="11:15" x14ac:dyDescent="0.3">
      <c r="K257" t="s">
        <v>6</v>
      </c>
      <c r="L257" t="s">
        <v>34</v>
      </c>
      <c r="M257" t="s">
        <v>32</v>
      </c>
      <c r="N257" s="4">
        <v>6734</v>
      </c>
      <c r="O257" s="5">
        <v>123</v>
      </c>
    </row>
    <row r="258" spans="11:15" x14ac:dyDescent="0.3">
      <c r="K258" t="s">
        <v>40</v>
      </c>
      <c r="L258" t="s">
        <v>36</v>
      </c>
      <c r="M258" t="s">
        <v>4</v>
      </c>
      <c r="N258" s="4">
        <v>217</v>
      </c>
      <c r="O258" s="5">
        <v>36</v>
      </c>
    </row>
    <row r="259" spans="11:15" x14ac:dyDescent="0.3">
      <c r="K259" t="s">
        <v>5</v>
      </c>
      <c r="L259" t="s">
        <v>34</v>
      </c>
      <c r="M259" t="s">
        <v>22</v>
      </c>
      <c r="N259" s="4">
        <v>6279</v>
      </c>
      <c r="O259" s="5">
        <v>237</v>
      </c>
    </row>
    <row r="260" spans="11:15" x14ac:dyDescent="0.3">
      <c r="K260" t="s">
        <v>40</v>
      </c>
      <c r="L260" t="s">
        <v>36</v>
      </c>
      <c r="M260" t="s">
        <v>13</v>
      </c>
      <c r="N260" s="4">
        <v>4424</v>
      </c>
      <c r="O260" s="5">
        <v>201</v>
      </c>
    </row>
    <row r="261" spans="11:15" x14ac:dyDescent="0.3">
      <c r="K261" t="s">
        <v>2</v>
      </c>
      <c r="L261" t="s">
        <v>36</v>
      </c>
      <c r="M261" t="s">
        <v>17</v>
      </c>
      <c r="N261" s="4">
        <v>189</v>
      </c>
      <c r="O261" s="5">
        <v>48</v>
      </c>
    </row>
    <row r="262" spans="11:15" x14ac:dyDescent="0.3">
      <c r="K262" t="s">
        <v>5</v>
      </c>
      <c r="L262" t="s">
        <v>35</v>
      </c>
      <c r="M262" t="s">
        <v>22</v>
      </c>
      <c r="N262" s="4">
        <v>490</v>
      </c>
      <c r="O262" s="5">
        <v>84</v>
      </c>
    </row>
    <row r="263" spans="11:15" x14ac:dyDescent="0.3">
      <c r="K263" t="s">
        <v>8</v>
      </c>
      <c r="L263" t="s">
        <v>37</v>
      </c>
      <c r="M263" t="s">
        <v>21</v>
      </c>
      <c r="N263" s="4">
        <v>434</v>
      </c>
      <c r="O263" s="5">
        <v>87</v>
      </c>
    </row>
    <row r="264" spans="11:15" x14ac:dyDescent="0.3">
      <c r="K264" t="s">
        <v>7</v>
      </c>
      <c r="L264" t="s">
        <v>38</v>
      </c>
      <c r="M264" t="s">
        <v>30</v>
      </c>
      <c r="N264" s="4">
        <v>10129</v>
      </c>
      <c r="O264" s="5">
        <v>312</v>
      </c>
    </row>
    <row r="265" spans="11:15" x14ac:dyDescent="0.3">
      <c r="K265" t="s">
        <v>3</v>
      </c>
      <c r="L265" t="s">
        <v>39</v>
      </c>
      <c r="M265" t="s">
        <v>28</v>
      </c>
      <c r="N265" s="4">
        <v>1652</v>
      </c>
      <c r="O265" s="5">
        <v>102</v>
      </c>
    </row>
    <row r="266" spans="11:15" x14ac:dyDescent="0.3">
      <c r="K266" t="s">
        <v>8</v>
      </c>
      <c r="L266" t="s">
        <v>38</v>
      </c>
      <c r="M266" t="s">
        <v>21</v>
      </c>
      <c r="N266" s="4">
        <v>6433</v>
      </c>
      <c r="O266" s="5">
        <v>78</v>
      </c>
    </row>
    <row r="267" spans="11:15" x14ac:dyDescent="0.3">
      <c r="K267" t="s">
        <v>3</v>
      </c>
      <c r="L267" t="s">
        <v>34</v>
      </c>
      <c r="M267" t="s">
        <v>23</v>
      </c>
      <c r="N267" s="4">
        <v>2212</v>
      </c>
      <c r="O267" s="5">
        <v>117</v>
      </c>
    </row>
    <row r="268" spans="11:15" x14ac:dyDescent="0.3">
      <c r="K268" t="s">
        <v>41</v>
      </c>
      <c r="L268" t="s">
        <v>35</v>
      </c>
      <c r="M268" t="s">
        <v>19</v>
      </c>
      <c r="N268" s="4">
        <v>609</v>
      </c>
      <c r="O268" s="5">
        <v>99</v>
      </c>
    </row>
    <row r="269" spans="11:15" x14ac:dyDescent="0.3">
      <c r="K269" t="s">
        <v>40</v>
      </c>
      <c r="L269" t="s">
        <v>35</v>
      </c>
      <c r="M269" t="s">
        <v>24</v>
      </c>
      <c r="N269" s="4">
        <v>1638</v>
      </c>
      <c r="O269" s="5">
        <v>48</v>
      </c>
    </row>
    <row r="270" spans="11:15" x14ac:dyDescent="0.3">
      <c r="K270" t="s">
        <v>7</v>
      </c>
      <c r="L270" t="s">
        <v>34</v>
      </c>
      <c r="M270" t="s">
        <v>15</v>
      </c>
      <c r="N270" s="4">
        <v>3829</v>
      </c>
      <c r="O270" s="5">
        <v>24</v>
      </c>
    </row>
    <row r="271" spans="11:15" x14ac:dyDescent="0.3">
      <c r="K271" t="s">
        <v>40</v>
      </c>
      <c r="L271" t="s">
        <v>39</v>
      </c>
      <c r="M271" t="s">
        <v>15</v>
      </c>
      <c r="N271" s="4">
        <v>5775</v>
      </c>
      <c r="O271" s="5">
        <v>42</v>
      </c>
    </row>
    <row r="272" spans="11:15" x14ac:dyDescent="0.3">
      <c r="K272" t="s">
        <v>6</v>
      </c>
      <c r="L272" t="s">
        <v>35</v>
      </c>
      <c r="M272" t="s">
        <v>20</v>
      </c>
      <c r="N272" s="4">
        <v>1071</v>
      </c>
      <c r="O272" s="5">
        <v>270</v>
      </c>
    </row>
    <row r="273" spans="11:15" x14ac:dyDescent="0.3">
      <c r="K273" t="s">
        <v>8</v>
      </c>
      <c r="L273" t="s">
        <v>36</v>
      </c>
      <c r="M273" t="s">
        <v>23</v>
      </c>
      <c r="N273" s="4">
        <v>5019</v>
      </c>
      <c r="O273" s="5">
        <v>150</v>
      </c>
    </row>
    <row r="274" spans="11:15" x14ac:dyDescent="0.3">
      <c r="K274" t="s">
        <v>2</v>
      </c>
      <c r="L274" t="s">
        <v>37</v>
      </c>
      <c r="M274" t="s">
        <v>15</v>
      </c>
      <c r="N274" s="4">
        <v>2863</v>
      </c>
      <c r="O274" s="5">
        <v>42</v>
      </c>
    </row>
    <row r="275" spans="11:15" x14ac:dyDescent="0.3">
      <c r="K275" t="s">
        <v>40</v>
      </c>
      <c r="L275" t="s">
        <v>35</v>
      </c>
      <c r="M275" t="s">
        <v>29</v>
      </c>
      <c r="N275" s="4">
        <v>1617</v>
      </c>
      <c r="O275" s="5">
        <v>126</v>
      </c>
    </row>
    <row r="276" spans="11:15" x14ac:dyDescent="0.3">
      <c r="K276" t="s">
        <v>6</v>
      </c>
      <c r="L276" t="s">
        <v>37</v>
      </c>
      <c r="M276" t="s">
        <v>26</v>
      </c>
      <c r="N276" s="4">
        <v>6818</v>
      </c>
      <c r="O276" s="5">
        <v>6</v>
      </c>
    </row>
    <row r="277" spans="11:15" x14ac:dyDescent="0.3">
      <c r="K277" t="s">
        <v>3</v>
      </c>
      <c r="L277" t="s">
        <v>35</v>
      </c>
      <c r="M277" t="s">
        <v>15</v>
      </c>
      <c r="N277" s="4">
        <v>6657</v>
      </c>
      <c r="O277" s="5">
        <v>276</v>
      </c>
    </row>
    <row r="278" spans="11:15" x14ac:dyDescent="0.3">
      <c r="K278" t="s">
        <v>3</v>
      </c>
      <c r="L278" t="s">
        <v>34</v>
      </c>
      <c r="M278" t="s">
        <v>17</v>
      </c>
      <c r="N278" s="4">
        <v>2919</v>
      </c>
      <c r="O278" s="5">
        <v>93</v>
      </c>
    </row>
    <row r="279" spans="11:15" x14ac:dyDescent="0.3">
      <c r="K279" t="s">
        <v>2</v>
      </c>
      <c r="L279" t="s">
        <v>36</v>
      </c>
      <c r="M279" t="s">
        <v>31</v>
      </c>
      <c r="N279" s="4">
        <v>3094</v>
      </c>
      <c r="O279" s="5">
        <v>246</v>
      </c>
    </row>
    <row r="280" spans="11:15" x14ac:dyDescent="0.3">
      <c r="K280" t="s">
        <v>6</v>
      </c>
      <c r="L280" t="s">
        <v>39</v>
      </c>
      <c r="M280" t="s">
        <v>24</v>
      </c>
      <c r="N280" s="4">
        <v>2989</v>
      </c>
      <c r="O280" s="5">
        <v>3</v>
      </c>
    </row>
    <row r="281" spans="11:15" x14ac:dyDescent="0.3">
      <c r="K281" t="s">
        <v>8</v>
      </c>
      <c r="L281" t="s">
        <v>38</v>
      </c>
      <c r="M281" t="s">
        <v>27</v>
      </c>
      <c r="N281" s="4">
        <v>2268</v>
      </c>
      <c r="O281" s="5">
        <v>63</v>
      </c>
    </row>
    <row r="282" spans="11:15" x14ac:dyDescent="0.3">
      <c r="K282" t="s">
        <v>5</v>
      </c>
      <c r="L282" t="s">
        <v>35</v>
      </c>
      <c r="M282" t="s">
        <v>31</v>
      </c>
      <c r="N282" s="4">
        <v>4753</v>
      </c>
      <c r="O282" s="5">
        <v>246</v>
      </c>
    </row>
    <row r="283" spans="11:15" x14ac:dyDescent="0.3">
      <c r="K283" t="s">
        <v>2</v>
      </c>
      <c r="L283" t="s">
        <v>34</v>
      </c>
      <c r="M283" t="s">
        <v>19</v>
      </c>
      <c r="N283" s="4">
        <v>7511</v>
      </c>
      <c r="O283" s="5">
        <v>120</v>
      </c>
    </row>
    <row r="284" spans="11:15" x14ac:dyDescent="0.3">
      <c r="K284" t="s">
        <v>2</v>
      </c>
      <c r="L284" t="s">
        <v>38</v>
      </c>
      <c r="M284" t="s">
        <v>31</v>
      </c>
      <c r="N284" s="4">
        <v>4326</v>
      </c>
      <c r="O284" s="5">
        <v>348</v>
      </c>
    </row>
    <row r="285" spans="11:15" x14ac:dyDescent="0.3">
      <c r="K285" t="s">
        <v>41</v>
      </c>
      <c r="L285" t="s">
        <v>34</v>
      </c>
      <c r="M285" t="s">
        <v>23</v>
      </c>
      <c r="N285" s="4">
        <v>4935</v>
      </c>
      <c r="O285" s="5">
        <v>126</v>
      </c>
    </row>
    <row r="286" spans="11:15" x14ac:dyDescent="0.3">
      <c r="K286" t="s">
        <v>6</v>
      </c>
      <c r="L286" t="s">
        <v>35</v>
      </c>
      <c r="M286" t="s">
        <v>30</v>
      </c>
      <c r="N286" s="4">
        <v>4781</v>
      </c>
      <c r="O286" s="5">
        <v>123</v>
      </c>
    </row>
    <row r="287" spans="11:15" x14ac:dyDescent="0.3">
      <c r="K287" t="s">
        <v>5</v>
      </c>
      <c r="L287" t="s">
        <v>38</v>
      </c>
      <c r="M287" t="s">
        <v>25</v>
      </c>
      <c r="N287" s="4">
        <v>7483</v>
      </c>
      <c r="O287" s="5">
        <v>45</v>
      </c>
    </row>
    <row r="288" spans="11:15" x14ac:dyDescent="0.3">
      <c r="K288" t="s">
        <v>10</v>
      </c>
      <c r="L288" t="s">
        <v>38</v>
      </c>
      <c r="M288" t="s">
        <v>4</v>
      </c>
      <c r="N288" s="4">
        <v>6860</v>
      </c>
      <c r="O288" s="5">
        <v>126</v>
      </c>
    </row>
    <row r="289" spans="11:15" x14ac:dyDescent="0.3">
      <c r="K289" t="s">
        <v>40</v>
      </c>
      <c r="L289" t="s">
        <v>37</v>
      </c>
      <c r="M289" t="s">
        <v>29</v>
      </c>
      <c r="N289" s="4">
        <v>9002</v>
      </c>
      <c r="O289" s="5">
        <v>72</v>
      </c>
    </row>
    <row r="290" spans="11:15" x14ac:dyDescent="0.3">
      <c r="K290" t="s">
        <v>6</v>
      </c>
      <c r="L290" t="s">
        <v>36</v>
      </c>
      <c r="M290" t="s">
        <v>29</v>
      </c>
      <c r="N290" s="4">
        <v>1400</v>
      </c>
      <c r="O290" s="5">
        <v>135</v>
      </c>
    </row>
    <row r="291" spans="11:15" x14ac:dyDescent="0.3">
      <c r="K291" t="s">
        <v>10</v>
      </c>
      <c r="L291" t="s">
        <v>34</v>
      </c>
      <c r="M291" t="s">
        <v>22</v>
      </c>
      <c r="N291" s="4">
        <v>4053</v>
      </c>
      <c r="O291" s="5">
        <v>24</v>
      </c>
    </row>
    <row r="292" spans="11:15" x14ac:dyDescent="0.3">
      <c r="K292" t="s">
        <v>7</v>
      </c>
      <c r="L292" t="s">
        <v>36</v>
      </c>
      <c r="M292" t="s">
        <v>31</v>
      </c>
      <c r="N292" s="4">
        <v>2149</v>
      </c>
      <c r="O292" s="5">
        <v>117</v>
      </c>
    </row>
    <row r="293" spans="11:15" x14ac:dyDescent="0.3">
      <c r="K293" t="s">
        <v>3</v>
      </c>
      <c r="L293" t="s">
        <v>39</v>
      </c>
      <c r="M293" t="s">
        <v>29</v>
      </c>
      <c r="N293" s="4">
        <v>3640</v>
      </c>
      <c r="O293" s="5">
        <v>51</v>
      </c>
    </row>
    <row r="294" spans="11:15" x14ac:dyDescent="0.3">
      <c r="K294" t="s">
        <v>2</v>
      </c>
      <c r="L294" t="s">
        <v>39</v>
      </c>
      <c r="M294" t="s">
        <v>23</v>
      </c>
      <c r="N294" s="4">
        <v>630</v>
      </c>
      <c r="O294" s="5">
        <v>36</v>
      </c>
    </row>
    <row r="295" spans="11:15" x14ac:dyDescent="0.3">
      <c r="K295" t="s">
        <v>9</v>
      </c>
      <c r="L295" t="s">
        <v>35</v>
      </c>
      <c r="M295" t="s">
        <v>27</v>
      </c>
      <c r="N295" s="4">
        <v>2429</v>
      </c>
      <c r="O295" s="5">
        <v>144</v>
      </c>
    </row>
    <row r="296" spans="11:15" x14ac:dyDescent="0.3">
      <c r="K296" t="s">
        <v>9</v>
      </c>
      <c r="L296" t="s">
        <v>36</v>
      </c>
      <c r="M296" t="s">
        <v>25</v>
      </c>
      <c r="N296" s="4">
        <v>2142</v>
      </c>
      <c r="O296" s="5">
        <v>114</v>
      </c>
    </row>
    <row r="297" spans="11:15" x14ac:dyDescent="0.3">
      <c r="K297" t="s">
        <v>7</v>
      </c>
      <c r="L297" t="s">
        <v>37</v>
      </c>
      <c r="M297" t="s">
        <v>30</v>
      </c>
      <c r="N297" s="4">
        <v>6454</v>
      </c>
      <c r="O297" s="5">
        <v>54</v>
      </c>
    </row>
    <row r="298" spans="11:15" x14ac:dyDescent="0.3">
      <c r="K298" t="s">
        <v>7</v>
      </c>
      <c r="L298" t="s">
        <v>37</v>
      </c>
      <c r="M298" t="s">
        <v>16</v>
      </c>
      <c r="N298" s="4">
        <v>4487</v>
      </c>
      <c r="O298" s="5">
        <v>333</v>
      </c>
    </row>
    <row r="299" spans="11:15" x14ac:dyDescent="0.3">
      <c r="K299" t="s">
        <v>3</v>
      </c>
      <c r="L299" t="s">
        <v>37</v>
      </c>
      <c r="M299" t="s">
        <v>4</v>
      </c>
      <c r="N299" s="4">
        <v>938</v>
      </c>
      <c r="O299" s="5">
        <v>366</v>
      </c>
    </row>
    <row r="300" spans="11:15" x14ac:dyDescent="0.3">
      <c r="K300" t="s">
        <v>3</v>
      </c>
      <c r="L300" t="s">
        <v>38</v>
      </c>
      <c r="M300" t="s">
        <v>26</v>
      </c>
      <c r="N300" s="4">
        <v>8841</v>
      </c>
      <c r="O300" s="5">
        <v>303</v>
      </c>
    </row>
    <row r="301" spans="11:15" x14ac:dyDescent="0.3">
      <c r="K301" t="s">
        <v>2</v>
      </c>
      <c r="L301" t="s">
        <v>39</v>
      </c>
      <c r="M301" t="s">
        <v>33</v>
      </c>
      <c r="N301" s="4">
        <v>4018</v>
      </c>
      <c r="O301" s="5">
        <v>126</v>
      </c>
    </row>
    <row r="302" spans="11:15" x14ac:dyDescent="0.3">
      <c r="K302" t="s">
        <v>41</v>
      </c>
      <c r="L302" t="s">
        <v>37</v>
      </c>
      <c r="M302" t="s">
        <v>15</v>
      </c>
      <c r="N302" s="4">
        <v>714</v>
      </c>
      <c r="O302" s="5">
        <v>231</v>
      </c>
    </row>
    <row r="303" spans="11:15" x14ac:dyDescent="0.3">
      <c r="K303" t="s">
        <v>9</v>
      </c>
      <c r="L303" t="s">
        <v>38</v>
      </c>
      <c r="M303" t="s">
        <v>25</v>
      </c>
      <c r="N303" s="4">
        <v>3850</v>
      </c>
      <c r="O303" s="5">
        <v>102</v>
      </c>
    </row>
  </sheetData>
  <mergeCells count="2">
    <mergeCell ref="B19:I19"/>
    <mergeCell ref="B54:F54"/>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4347-33B1-413F-8E9D-80B10BF7ACB2}">
  <dimension ref="A1:H68"/>
  <sheetViews>
    <sheetView workbookViewId="0">
      <selection activeCell="G19" sqref="G19"/>
    </sheetView>
  </sheetViews>
  <sheetFormatPr defaultRowHeight="14.4" x14ac:dyDescent="0.3"/>
  <cols>
    <col min="1" max="1" width="19.109375" bestFit="1" customWidth="1"/>
    <col min="2" max="2" width="14.44140625" bestFit="1" customWidth="1"/>
    <col min="4" max="4" width="15.5546875" bestFit="1" customWidth="1"/>
    <col min="5" max="5" width="14.44140625" bestFit="1" customWidth="1"/>
    <col min="7" max="7" width="15.5546875" bestFit="1" customWidth="1"/>
    <col min="8" max="8" width="14.44140625" bestFit="1" customWidth="1"/>
  </cols>
  <sheetData>
    <row r="1" spans="1:8" x14ac:dyDescent="0.3">
      <c r="A1" s="19" t="s">
        <v>67</v>
      </c>
      <c r="B1" t="s">
        <v>69</v>
      </c>
      <c r="D1" s="19" t="s">
        <v>67</v>
      </c>
      <c r="E1" t="s">
        <v>69</v>
      </c>
      <c r="G1" s="19" t="s">
        <v>67</v>
      </c>
      <c r="H1" t="s">
        <v>69</v>
      </c>
    </row>
    <row r="2" spans="1:8" x14ac:dyDescent="0.3">
      <c r="A2" s="20" t="s">
        <v>38</v>
      </c>
      <c r="B2" s="21">
        <v>168679</v>
      </c>
      <c r="D2" s="20" t="s">
        <v>38</v>
      </c>
      <c r="E2" s="21">
        <v>25221</v>
      </c>
      <c r="G2" s="20" t="s">
        <v>38</v>
      </c>
      <c r="H2" s="21">
        <v>6069</v>
      </c>
    </row>
    <row r="3" spans="1:8" x14ac:dyDescent="0.3">
      <c r="A3" s="27" t="s">
        <v>5</v>
      </c>
      <c r="B3" s="21">
        <v>25221</v>
      </c>
      <c r="D3" s="27" t="s">
        <v>5</v>
      </c>
      <c r="E3" s="21">
        <v>25221</v>
      </c>
      <c r="G3" s="27" t="s">
        <v>41</v>
      </c>
      <c r="H3" s="21">
        <v>6069</v>
      </c>
    </row>
    <row r="4" spans="1:8" x14ac:dyDescent="0.3">
      <c r="A4" s="27" t="s">
        <v>9</v>
      </c>
      <c r="B4" s="21">
        <v>24983</v>
      </c>
      <c r="D4" s="20" t="s">
        <v>36</v>
      </c>
      <c r="E4" s="21">
        <v>39620</v>
      </c>
      <c r="G4" s="20" t="s">
        <v>36</v>
      </c>
      <c r="H4" s="21">
        <v>5019</v>
      </c>
    </row>
    <row r="5" spans="1:8" x14ac:dyDescent="0.3">
      <c r="A5" s="27" t="s">
        <v>40</v>
      </c>
      <c r="B5" s="21">
        <v>20097</v>
      </c>
      <c r="D5" s="27" t="s">
        <v>5</v>
      </c>
      <c r="E5" s="21">
        <v>39620</v>
      </c>
      <c r="G5" s="27" t="s">
        <v>8</v>
      </c>
      <c r="H5" s="21">
        <v>5019</v>
      </c>
    </row>
    <row r="6" spans="1:8" x14ac:dyDescent="0.3">
      <c r="A6" s="27" t="s">
        <v>2</v>
      </c>
      <c r="B6" s="21">
        <v>18928</v>
      </c>
      <c r="D6" s="20" t="s">
        <v>34</v>
      </c>
      <c r="E6" s="21">
        <v>41559</v>
      </c>
      <c r="G6" s="20" t="s">
        <v>34</v>
      </c>
      <c r="H6" s="21">
        <v>5516</v>
      </c>
    </row>
    <row r="7" spans="1:8" x14ac:dyDescent="0.3">
      <c r="A7" s="27" t="s">
        <v>7</v>
      </c>
      <c r="B7" s="21">
        <v>18865</v>
      </c>
      <c r="D7" s="27" t="s">
        <v>5</v>
      </c>
      <c r="E7" s="21">
        <v>41559</v>
      </c>
      <c r="G7" s="27" t="s">
        <v>8</v>
      </c>
      <c r="H7" s="21">
        <v>5516</v>
      </c>
    </row>
    <row r="8" spans="1:8" x14ac:dyDescent="0.3">
      <c r="A8" s="27" t="s">
        <v>6</v>
      </c>
      <c r="B8" s="21">
        <v>15820</v>
      </c>
      <c r="D8" s="20" t="s">
        <v>37</v>
      </c>
      <c r="E8" s="21">
        <v>43568</v>
      </c>
      <c r="G8" s="20" t="s">
        <v>37</v>
      </c>
      <c r="H8" s="21">
        <v>7987</v>
      </c>
    </row>
    <row r="9" spans="1:8" x14ac:dyDescent="0.3">
      <c r="A9" s="27" t="s">
        <v>8</v>
      </c>
      <c r="B9" s="21">
        <v>15141</v>
      </c>
      <c r="D9" s="27" t="s">
        <v>7</v>
      </c>
      <c r="E9" s="21">
        <v>43568</v>
      </c>
      <c r="G9" s="27" t="s">
        <v>10</v>
      </c>
      <c r="H9" s="21">
        <v>7987</v>
      </c>
    </row>
    <row r="10" spans="1:8" x14ac:dyDescent="0.3">
      <c r="A10" s="27" t="s">
        <v>10</v>
      </c>
      <c r="B10" s="21">
        <v>14714</v>
      </c>
      <c r="D10" s="20" t="s">
        <v>39</v>
      </c>
      <c r="E10" s="21">
        <v>45752</v>
      </c>
      <c r="G10" s="20" t="s">
        <v>39</v>
      </c>
      <c r="H10" s="21">
        <v>3976</v>
      </c>
    </row>
    <row r="11" spans="1:8" x14ac:dyDescent="0.3">
      <c r="A11" s="27" t="s">
        <v>3</v>
      </c>
      <c r="B11" s="21">
        <v>8841</v>
      </c>
      <c r="D11" s="27" t="s">
        <v>2</v>
      </c>
      <c r="E11" s="21">
        <v>45752</v>
      </c>
      <c r="G11" s="27" t="s">
        <v>41</v>
      </c>
      <c r="H11" s="21">
        <v>3976</v>
      </c>
    </row>
    <row r="12" spans="1:8" x14ac:dyDescent="0.3">
      <c r="A12" s="27" t="s">
        <v>41</v>
      </c>
      <c r="B12" s="21">
        <v>6069</v>
      </c>
      <c r="D12" s="20" t="s">
        <v>35</v>
      </c>
      <c r="E12" s="21">
        <v>38325</v>
      </c>
      <c r="G12" s="20" t="s">
        <v>35</v>
      </c>
      <c r="H12" s="21">
        <v>2142</v>
      </c>
    </row>
    <row r="13" spans="1:8" x14ac:dyDescent="0.3">
      <c r="A13" s="20" t="s">
        <v>36</v>
      </c>
      <c r="B13" s="21">
        <v>237944</v>
      </c>
      <c r="D13" s="27" t="s">
        <v>40</v>
      </c>
      <c r="E13" s="21">
        <v>38325</v>
      </c>
      <c r="G13" s="27" t="s">
        <v>2</v>
      </c>
      <c r="H13" s="21">
        <v>2142</v>
      </c>
    </row>
    <row r="14" spans="1:8" x14ac:dyDescent="0.3">
      <c r="A14" s="27" t="s">
        <v>5</v>
      </c>
      <c r="B14" s="21">
        <v>39620</v>
      </c>
      <c r="D14" s="20" t="s">
        <v>68</v>
      </c>
      <c r="E14" s="21">
        <v>234045</v>
      </c>
      <c r="G14" s="20" t="s">
        <v>68</v>
      </c>
      <c r="H14" s="21">
        <v>30709</v>
      </c>
    </row>
    <row r="15" spans="1:8" x14ac:dyDescent="0.3">
      <c r="A15" s="27" t="s">
        <v>41</v>
      </c>
      <c r="B15" s="21">
        <v>39242</v>
      </c>
      <c r="D15" s="27" t="s">
        <v>75</v>
      </c>
      <c r="G15" s="27" t="s">
        <v>76</v>
      </c>
    </row>
    <row r="16" spans="1:8" x14ac:dyDescent="0.3">
      <c r="A16" s="27" t="s">
        <v>6</v>
      </c>
      <c r="B16" s="21">
        <v>27377</v>
      </c>
    </row>
    <row r="17" spans="1:2" x14ac:dyDescent="0.3">
      <c r="A17" s="27" t="s">
        <v>9</v>
      </c>
      <c r="B17" s="21">
        <v>25669</v>
      </c>
    </row>
    <row r="18" spans="1:2" x14ac:dyDescent="0.3">
      <c r="A18" s="27" t="s">
        <v>2</v>
      </c>
      <c r="B18" s="21">
        <v>23709</v>
      </c>
    </row>
    <row r="19" spans="1:2" x14ac:dyDescent="0.3">
      <c r="A19" s="27" t="s">
        <v>40</v>
      </c>
      <c r="B19" s="21">
        <v>23016</v>
      </c>
    </row>
    <row r="20" spans="1:2" x14ac:dyDescent="0.3">
      <c r="A20" s="27" t="s">
        <v>7</v>
      </c>
      <c r="B20" s="21">
        <v>21931</v>
      </c>
    </row>
    <row r="21" spans="1:2" x14ac:dyDescent="0.3">
      <c r="A21" s="27" t="s">
        <v>3</v>
      </c>
      <c r="B21" s="21">
        <v>18564</v>
      </c>
    </row>
    <row r="22" spans="1:2" x14ac:dyDescent="0.3">
      <c r="A22" s="27" t="s">
        <v>10</v>
      </c>
      <c r="B22" s="21">
        <v>13797</v>
      </c>
    </row>
    <row r="23" spans="1:2" x14ac:dyDescent="0.3">
      <c r="A23" s="27" t="s">
        <v>8</v>
      </c>
      <c r="B23" s="21">
        <v>5019</v>
      </c>
    </row>
    <row r="24" spans="1:2" x14ac:dyDescent="0.3">
      <c r="A24" s="20" t="s">
        <v>34</v>
      </c>
      <c r="B24" s="21">
        <v>252469</v>
      </c>
    </row>
    <row r="25" spans="1:2" x14ac:dyDescent="0.3">
      <c r="A25" s="27" t="s">
        <v>5</v>
      </c>
      <c r="B25" s="21">
        <v>41559</v>
      </c>
    </row>
    <row r="26" spans="1:2" x14ac:dyDescent="0.3">
      <c r="A26" s="27" t="s">
        <v>9</v>
      </c>
      <c r="B26" s="21">
        <v>39424</v>
      </c>
    </row>
    <row r="27" spans="1:2" x14ac:dyDescent="0.3">
      <c r="A27" s="27" t="s">
        <v>3</v>
      </c>
      <c r="B27" s="21">
        <v>35847</v>
      </c>
    </row>
    <row r="28" spans="1:2" x14ac:dyDescent="0.3">
      <c r="A28" s="27" t="s">
        <v>6</v>
      </c>
      <c r="B28" s="21">
        <v>33670</v>
      </c>
    </row>
    <row r="29" spans="1:2" x14ac:dyDescent="0.3">
      <c r="A29" s="27" t="s">
        <v>7</v>
      </c>
      <c r="B29" s="21">
        <v>31661</v>
      </c>
    </row>
    <row r="30" spans="1:2" x14ac:dyDescent="0.3">
      <c r="A30" s="27" t="s">
        <v>40</v>
      </c>
      <c r="B30" s="21">
        <v>24647</v>
      </c>
    </row>
    <row r="31" spans="1:2" x14ac:dyDescent="0.3">
      <c r="A31" s="27" t="s">
        <v>10</v>
      </c>
      <c r="B31" s="21">
        <v>16527</v>
      </c>
    </row>
    <row r="32" spans="1:2" x14ac:dyDescent="0.3">
      <c r="A32" s="27" t="s">
        <v>41</v>
      </c>
      <c r="B32" s="21">
        <v>15855</v>
      </c>
    </row>
    <row r="33" spans="1:2" x14ac:dyDescent="0.3">
      <c r="A33" s="27" t="s">
        <v>2</v>
      </c>
      <c r="B33" s="21">
        <v>7763</v>
      </c>
    </row>
    <row r="34" spans="1:2" x14ac:dyDescent="0.3">
      <c r="A34" s="27" t="s">
        <v>8</v>
      </c>
      <c r="B34" s="21">
        <v>5516</v>
      </c>
    </row>
    <row r="35" spans="1:2" x14ac:dyDescent="0.3">
      <c r="A35" s="20" t="s">
        <v>37</v>
      </c>
      <c r="B35" s="21">
        <v>218813</v>
      </c>
    </row>
    <row r="36" spans="1:2" x14ac:dyDescent="0.3">
      <c r="A36" s="27" t="s">
        <v>7</v>
      </c>
      <c r="B36" s="21">
        <v>43568</v>
      </c>
    </row>
    <row r="37" spans="1:2" x14ac:dyDescent="0.3">
      <c r="A37" s="27" t="s">
        <v>6</v>
      </c>
      <c r="B37" s="21">
        <v>26985</v>
      </c>
    </row>
    <row r="38" spans="1:2" x14ac:dyDescent="0.3">
      <c r="A38" s="27" t="s">
        <v>2</v>
      </c>
      <c r="B38" s="21">
        <v>25655</v>
      </c>
    </row>
    <row r="39" spans="1:2" x14ac:dyDescent="0.3">
      <c r="A39" s="27" t="s">
        <v>40</v>
      </c>
      <c r="B39" s="21">
        <v>24451</v>
      </c>
    </row>
    <row r="40" spans="1:2" x14ac:dyDescent="0.3">
      <c r="A40" s="27" t="s">
        <v>9</v>
      </c>
      <c r="B40" s="21">
        <v>21434</v>
      </c>
    </row>
    <row r="41" spans="1:2" x14ac:dyDescent="0.3">
      <c r="A41" s="27" t="s">
        <v>8</v>
      </c>
      <c r="B41" s="21">
        <v>20125</v>
      </c>
    </row>
    <row r="42" spans="1:2" x14ac:dyDescent="0.3">
      <c r="A42" s="27" t="s">
        <v>41</v>
      </c>
      <c r="B42" s="21">
        <v>17283</v>
      </c>
    </row>
    <row r="43" spans="1:2" x14ac:dyDescent="0.3">
      <c r="A43" s="27" t="s">
        <v>3</v>
      </c>
      <c r="B43" s="21">
        <v>16821</v>
      </c>
    </row>
    <row r="44" spans="1:2" x14ac:dyDescent="0.3">
      <c r="A44" s="27" t="s">
        <v>5</v>
      </c>
      <c r="B44" s="21">
        <v>14504</v>
      </c>
    </row>
    <row r="45" spans="1:2" x14ac:dyDescent="0.3">
      <c r="A45" s="27" t="s">
        <v>10</v>
      </c>
      <c r="B45" s="21">
        <v>7987</v>
      </c>
    </row>
    <row r="46" spans="1:2" x14ac:dyDescent="0.3">
      <c r="A46" s="20" t="s">
        <v>39</v>
      </c>
      <c r="B46" s="21">
        <v>173530</v>
      </c>
    </row>
    <row r="47" spans="1:2" x14ac:dyDescent="0.3">
      <c r="A47" s="27" t="s">
        <v>2</v>
      </c>
      <c r="B47" s="21">
        <v>45752</v>
      </c>
    </row>
    <row r="48" spans="1:2" x14ac:dyDescent="0.3">
      <c r="A48" s="27" t="s">
        <v>8</v>
      </c>
      <c r="B48" s="21">
        <v>27132</v>
      </c>
    </row>
    <row r="49" spans="1:2" x14ac:dyDescent="0.3">
      <c r="A49" s="27" t="s">
        <v>40</v>
      </c>
      <c r="B49" s="21">
        <v>21063</v>
      </c>
    </row>
    <row r="50" spans="1:2" x14ac:dyDescent="0.3">
      <c r="A50" s="27" t="s">
        <v>10</v>
      </c>
      <c r="B50" s="21">
        <v>17808</v>
      </c>
    </row>
    <row r="51" spans="1:2" x14ac:dyDescent="0.3">
      <c r="A51" s="27" t="s">
        <v>5</v>
      </c>
      <c r="B51" s="21">
        <v>16548</v>
      </c>
    </row>
    <row r="52" spans="1:2" x14ac:dyDescent="0.3">
      <c r="A52" s="27" t="s">
        <v>6</v>
      </c>
      <c r="B52" s="21">
        <v>15827</v>
      </c>
    </row>
    <row r="53" spans="1:2" x14ac:dyDescent="0.3">
      <c r="A53" s="27" t="s">
        <v>3</v>
      </c>
      <c r="B53" s="21">
        <v>10269</v>
      </c>
    </row>
    <row r="54" spans="1:2" x14ac:dyDescent="0.3">
      <c r="A54" s="27" t="s">
        <v>9</v>
      </c>
      <c r="B54" s="21">
        <v>9751</v>
      </c>
    </row>
    <row r="55" spans="1:2" x14ac:dyDescent="0.3">
      <c r="A55" s="27" t="s">
        <v>7</v>
      </c>
      <c r="B55" s="21">
        <v>5404</v>
      </c>
    </row>
    <row r="56" spans="1:2" x14ac:dyDescent="0.3">
      <c r="A56" s="27" t="s">
        <v>41</v>
      </c>
      <c r="B56" s="21">
        <v>3976</v>
      </c>
    </row>
    <row r="57" spans="1:2" x14ac:dyDescent="0.3">
      <c r="A57" s="20" t="s">
        <v>35</v>
      </c>
      <c r="B57" s="21">
        <v>189434</v>
      </c>
    </row>
    <row r="58" spans="1:2" x14ac:dyDescent="0.3">
      <c r="A58" s="27" t="s">
        <v>40</v>
      </c>
      <c r="B58" s="21">
        <v>38325</v>
      </c>
    </row>
    <row r="59" spans="1:2" x14ac:dyDescent="0.3">
      <c r="A59" s="27" t="s">
        <v>7</v>
      </c>
      <c r="B59" s="21">
        <v>28546</v>
      </c>
    </row>
    <row r="60" spans="1:2" x14ac:dyDescent="0.3">
      <c r="A60" s="27" t="s">
        <v>5</v>
      </c>
      <c r="B60" s="21">
        <v>28273</v>
      </c>
    </row>
    <row r="61" spans="1:2" x14ac:dyDescent="0.3">
      <c r="A61" s="27" t="s">
        <v>8</v>
      </c>
      <c r="B61" s="21">
        <v>25151</v>
      </c>
    </row>
    <row r="62" spans="1:2" x14ac:dyDescent="0.3">
      <c r="A62" s="27" t="s">
        <v>3</v>
      </c>
      <c r="B62" s="21">
        <v>16492</v>
      </c>
    </row>
    <row r="63" spans="1:2" x14ac:dyDescent="0.3">
      <c r="A63" s="27" t="s">
        <v>41</v>
      </c>
      <c r="B63" s="21">
        <v>15785</v>
      </c>
    </row>
    <row r="64" spans="1:2" x14ac:dyDescent="0.3">
      <c r="A64" s="27" t="s">
        <v>10</v>
      </c>
      <c r="B64" s="21">
        <v>12383</v>
      </c>
    </row>
    <row r="65" spans="1:2" x14ac:dyDescent="0.3">
      <c r="A65" s="27" t="s">
        <v>9</v>
      </c>
      <c r="B65" s="21">
        <v>11319</v>
      </c>
    </row>
    <row r="66" spans="1:2" x14ac:dyDescent="0.3">
      <c r="A66" s="27" t="s">
        <v>6</v>
      </c>
      <c r="B66" s="21">
        <v>11018</v>
      </c>
    </row>
    <row r="67" spans="1:2" x14ac:dyDescent="0.3">
      <c r="A67" s="27" t="s">
        <v>2</v>
      </c>
      <c r="B67" s="21">
        <v>2142</v>
      </c>
    </row>
    <row r="68" spans="1:2" x14ac:dyDescent="0.3">
      <c r="A68" s="20" t="s">
        <v>68</v>
      </c>
      <c r="B68" s="21">
        <v>1240869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F7893-3333-4575-ACE0-BB8B97BFFD63}">
  <dimension ref="A1:V301"/>
  <sheetViews>
    <sheetView topLeftCell="D1" zoomScaleNormal="100" workbookViewId="0">
      <selection activeCell="M48" sqref="M48"/>
    </sheetView>
  </sheetViews>
  <sheetFormatPr defaultRowHeight="14.4" x14ac:dyDescent="0.3"/>
  <cols>
    <col min="1" max="1" width="25.44140625" customWidth="1"/>
    <col min="2" max="2" width="19.5546875" customWidth="1"/>
    <col min="3" max="3" width="16.88671875" customWidth="1"/>
    <col min="4" max="4" width="15.44140625" customWidth="1"/>
    <col min="5" max="5" width="13.5546875" customWidth="1"/>
    <col min="6" max="7" width="17.109375" customWidth="1"/>
    <col min="9" max="9" width="20.21875" bestFit="1" customWidth="1"/>
    <col min="10" max="12" width="12.88671875" bestFit="1" customWidth="1"/>
    <col min="13" max="13" width="22.33203125" customWidth="1"/>
    <col min="14" max="14" width="17.109375" customWidth="1"/>
  </cols>
  <sheetData>
    <row r="1" spans="1:22" x14ac:dyDescent="0.3">
      <c r="A1" s="6" t="s">
        <v>11</v>
      </c>
      <c r="B1" s="6" t="s">
        <v>12</v>
      </c>
      <c r="C1" s="6" t="s">
        <v>0</v>
      </c>
      <c r="D1" s="10" t="s">
        <v>1</v>
      </c>
      <c r="E1" s="10" t="s">
        <v>50</v>
      </c>
      <c r="F1" s="6" t="s">
        <v>51</v>
      </c>
      <c r="G1" s="6" t="s">
        <v>80</v>
      </c>
    </row>
    <row r="2" spans="1:22" x14ac:dyDescent="0.3">
      <c r="A2" t="s">
        <v>40</v>
      </c>
      <c r="B2" t="s">
        <v>37</v>
      </c>
      <c r="C2" t="s">
        <v>30</v>
      </c>
      <c r="D2" s="4">
        <v>1624</v>
      </c>
      <c r="E2" s="5">
        <v>114</v>
      </c>
      <c r="F2">
        <f>VLOOKUP(data2[[#This Row],[Product]],products2[],2,FALSE)</f>
        <v>14.49</v>
      </c>
      <c r="G2">
        <f>data2[[#This Row],[Cost per unit]]*data2[[#This Row],[Units]]</f>
        <v>1651.8600000000001</v>
      </c>
      <c r="J2" s="28" t="s">
        <v>78</v>
      </c>
      <c r="K2" s="28"/>
      <c r="L2" s="28"/>
      <c r="M2" s="28"/>
      <c r="N2" s="28"/>
      <c r="O2" s="28"/>
      <c r="P2" s="28"/>
      <c r="Q2" s="28"/>
      <c r="R2" s="28"/>
      <c r="S2" s="28"/>
      <c r="T2" s="28"/>
      <c r="U2" s="28"/>
      <c r="V2" s="28"/>
    </row>
    <row r="3" spans="1:22" x14ac:dyDescent="0.3">
      <c r="A3" t="s">
        <v>8</v>
      </c>
      <c r="B3" t="s">
        <v>35</v>
      </c>
      <c r="C3" t="s">
        <v>32</v>
      </c>
      <c r="D3" s="4">
        <v>6706</v>
      </c>
      <c r="E3" s="5">
        <v>459</v>
      </c>
      <c r="F3">
        <f>VLOOKUP(data2[[#This Row],[Product]],products2[],2,FALSE)</f>
        <v>8.65</v>
      </c>
      <c r="G3">
        <f>data2[[#This Row],[Cost per unit]]*data2[[#This Row],[Units]]</f>
        <v>3970.3500000000004</v>
      </c>
      <c r="J3" s="28" t="s">
        <v>79</v>
      </c>
      <c r="K3" s="28"/>
      <c r="L3" s="28"/>
      <c r="M3" s="28"/>
      <c r="N3" s="28"/>
      <c r="O3" s="28"/>
      <c r="P3" s="28"/>
      <c r="Q3" s="28"/>
      <c r="R3" s="28"/>
      <c r="S3" s="28"/>
      <c r="T3" s="28"/>
      <c r="U3" s="28"/>
      <c r="V3" s="28"/>
    </row>
    <row r="4" spans="1:22" x14ac:dyDescent="0.3">
      <c r="A4" t="s">
        <v>9</v>
      </c>
      <c r="B4" t="s">
        <v>35</v>
      </c>
      <c r="C4" t="s">
        <v>4</v>
      </c>
      <c r="D4" s="4">
        <v>959</v>
      </c>
      <c r="E4" s="5">
        <v>147</v>
      </c>
      <c r="F4">
        <f>VLOOKUP(data2[[#This Row],[Product]],products2[],2,FALSE)</f>
        <v>11.88</v>
      </c>
      <c r="G4">
        <f>data2[[#This Row],[Cost per unit]]*data2[[#This Row],[Units]]</f>
        <v>1746.3600000000001</v>
      </c>
      <c r="N4" s="11"/>
    </row>
    <row r="5" spans="1:22" x14ac:dyDescent="0.3">
      <c r="A5" t="s">
        <v>41</v>
      </c>
      <c r="B5" t="s">
        <v>36</v>
      </c>
      <c r="C5" t="s">
        <v>18</v>
      </c>
      <c r="D5" s="4">
        <v>9632</v>
      </c>
      <c r="E5" s="5">
        <v>288</v>
      </c>
      <c r="F5">
        <f>VLOOKUP(data2[[#This Row],[Product]],products2[],2,FALSE)</f>
        <v>6.47</v>
      </c>
      <c r="G5">
        <f>data2[[#This Row],[Cost per unit]]*data2[[#This Row],[Units]]</f>
        <v>1863.36</v>
      </c>
      <c r="M5" t="s">
        <v>0</v>
      </c>
      <c r="N5" t="s">
        <v>51</v>
      </c>
    </row>
    <row r="6" spans="1:22" x14ac:dyDescent="0.3">
      <c r="A6" t="s">
        <v>6</v>
      </c>
      <c r="B6" t="s">
        <v>39</v>
      </c>
      <c r="C6" t="s">
        <v>25</v>
      </c>
      <c r="D6" s="4">
        <v>2100</v>
      </c>
      <c r="E6" s="5">
        <v>414</v>
      </c>
      <c r="F6">
        <f>VLOOKUP(data2[[#This Row],[Product]],products2[],2,FALSE)</f>
        <v>13.15</v>
      </c>
      <c r="G6">
        <f>data2[[#This Row],[Cost per unit]]*data2[[#This Row],[Units]]</f>
        <v>5444.1</v>
      </c>
      <c r="M6" t="s">
        <v>13</v>
      </c>
      <c r="N6" s="11">
        <v>9.33</v>
      </c>
    </row>
    <row r="7" spans="1:22" x14ac:dyDescent="0.3">
      <c r="A7" t="s">
        <v>40</v>
      </c>
      <c r="B7" t="s">
        <v>35</v>
      </c>
      <c r="C7" t="s">
        <v>33</v>
      </c>
      <c r="D7" s="4">
        <v>8869</v>
      </c>
      <c r="E7" s="5">
        <v>432</v>
      </c>
      <c r="F7">
        <f>VLOOKUP(data2[[#This Row],[Product]],products2[],2,FALSE)</f>
        <v>12.37</v>
      </c>
      <c r="G7">
        <f>data2[[#This Row],[Cost per unit]]*data2[[#This Row],[Units]]</f>
        <v>5343.8399999999992</v>
      </c>
      <c r="M7" t="s">
        <v>14</v>
      </c>
      <c r="N7" s="11">
        <v>11.7</v>
      </c>
    </row>
    <row r="8" spans="1:22" x14ac:dyDescent="0.3">
      <c r="A8" t="s">
        <v>6</v>
      </c>
      <c r="B8" t="s">
        <v>38</v>
      </c>
      <c r="C8" t="s">
        <v>31</v>
      </c>
      <c r="D8" s="4">
        <v>2681</v>
      </c>
      <c r="E8" s="5">
        <v>54</v>
      </c>
      <c r="F8">
        <f>VLOOKUP(data2[[#This Row],[Product]],products2[],2,FALSE)</f>
        <v>5.79</v>
      </c>
      <c r="G8">
        <f>data2[[#This Row],[Cost per unit]]*data2[[#This Row],[Units]]</f>
        <v>312.66000000000003</v>
      </c>
      <c r="M8" t="s">
        <v>4</v>
      </c>
      <c r="N8" s="11">
        <v>11.88</v>
      </c>
    </row>
    <row r="9" spans="1:22" x14ac:dyDescent="0.3">
      <c r="A9" t="s">
        <v>8</v>
      </c>
      <c r="B9" t="s">
        <v>35</v>
      </c>
      <c r="C9" t="s">
        <v>22</v>
      </c>
      <c r="D9" s="4">
        <v>5012</v>
      </c>
      <c r="E9" s="5">
        <v>210</v>
      </c>
      <c r="F9">
        <f>VLOOKUP(data2[[#This Row],[Product]],products2[],2,FALSE)</f>
        <v>9.77</v>
      </c>
      <c r="G9">
        <f>data2[[#This Row],[Cost per unit]]*data2[[#This Row],[Units]]</f>
        <v>2051.6999999999998</v>
      </c>
      <c r="M9" t="s">
        <v>15</v>
      </c>
      <c r="N9" s="11">
        <v>11.73</v>
      </c>
    </row>
    <row r="10" spans="1:22" x14ac:dyDescent="0.3">
      <c r="A10" t="s">
        <v>7</v>
      </c>
      <c r="B10" t="s">
        <v>38</v>
      </c>
      <c r="C10" t="s">
        <v>14</v>
      </c>
      <c r="D10" s="4">
        <v>1281</v>
      </c>
      <c r="E10" s="5">
        <v>75</v>
      </c>
      <c r="F10">
        <f>VLOOKUP(data2[[#This Row],[Product]],products2[],2,FALSE)</f>
        <v>11.7</v>
      </c>
      <c r="G10">
        <f>data2[[#This Row],[Cost per unit]]*data2[[#This Row],[Units]]</f>
        <v>877.5</v>
      </c>
      <c r="M10" t="s">
        <v>16</v>
      </c>
      <c r="N10" s="11">
        <v>8.7899999999999991</v>
      </c>
    </row>
    <row r="11" spans="1:22" x14ac:dyDescent="0.3">
      <c r="A11" t="s">
        <v>5</v>
      </c>
      <c r="B11" t="s">
        <v>37</v>
      </c>
      <c r="C11" t="s">
        <v>14</v>
      </c>
      <c r="D11" s="4">
        <v>4991</v>
      </c>
      <c r="E11" s="5">
        <v>12</v>
      </c>
      <c r="F11">
        <f>VLOOKUP(data2[[#This Row],[Product]],products2[],2,FALSE)</f>
        <v>11.7</v>
      </c>
      <c r="G11">
        <f>data2[[#This Row],[Cost per unit]]*data2[[#This Row],[Units]]</f>
        <v>140.39999999999998</v>
      </c>
      <c r="M11" t="s">
        <v>17</v>
      </c>
      <c r="N11" s="11">
        <v>3.11</v>
      </c>
    </row>
    <row r="12" spans="1:22" x14ac:dyDescent="0.3">
      <c r="A12" t="s">
        <v>2</v>
      </c>
      <c r="B12" t="s">
        <v>39</v>
      </c>
      <c r="C12" t="s">
        <v>25</v>
      </c>
      <c r="D12" s="4">
        <v>1785</v>
      </c>
      <c r="E12" s="5">
        <v>462</v>
      </c>
      <c r="F12">
        <f>VLOOKUP(data2[[#This Row],[Product]],products2[],2,FALSE)</f>
        <v>13.15</v>
      </c>
      <c r="G12">
        <f>data2[[#This Row],[Cost per unit]]*data2[[#This Row],[Units]]</f>
        <v>6075.3</v>
      </c>
      <c r="M12" t="s">
        <v>18</v>
      </c>
      <c r="N12" s="11">
        <v>6.47</v>
      </c>
    </row>
    <row r="13" spans="1:22" x14ac:dyDescent="0.3">
      <c r="A13" t="s">
        <v>3</v>
      </c>
      <c r="B13" t="s">
        <v>37</v>
      </c>
      <c r="C13" t="s">
        <v>17</v>
      </c>
      <c r="D13" s="4">
        <v>3983</v>
      </c>
      <c r="E13" s="5">
        <v>144</v>
      </c>
      <c r="F13">
        <f>VLOOKUP(data2[[#This Row],[Product]],products2[],2,FALSE)</f>
        <v>3.11</v>
      </c>
      <c r="G13">
        <f>data2[[#This Row],[Cost per unit]]*data2[[#This Row],[Units]]</f>
        <v>447.84</v>
      </c>
      <c r="M13" t="s">
        <v>19</v>
      </c>
      <c r="N13" s="11">
        <v>7.64</v>
      </c>
    </row>
    <row r="14" spans="1:22" x14ac:dyDescent="0.3">
      <c r="A14" t="s">
        <v>9</v>
      </c>
      <c r="B14" t="s">
        <v>38</v>
      </c>
      <c r="C14" t="s">
        <v>16</v>
      </c>
      <c r="D14" s="4">
        <v>2646</v>
      </c>
      <c r="E14" s="5">
        <v>120</v>
      </c>
      <c r="F14">
        <f>VLOOKUP(data2[[#This Row],[Product]],products2[],2,FALSE)</f>
        <v>8.7899999999999991</v>
      </c>
      <c r="G14">
        <f>data2[[#This Row],[Cost per unit]]*data2[[#This Row],[Units]]</f>
        <v>1054.8</v>
      </c>
      <c r="M14" t="s">
        <v>20</v>
      </c>
      <c r="N14" s="11">
        <v>10.62</v>
      </c>
    </row>
    <row r="15" spans="1:22" x14ac:dyDescent="0.3">
      <c r="A15" t="s">
        <v>2</v>
      </c>
      <c r="B15" t="s">
        <v>34</v>
      </c>
      <c r="C15" t="s">
        <v>13</v>
      </c>
      <c r="D15" s="4">
        <v>252</v>
      </c>
      <c r="E15" s="5">
        <v>54</v>
      </c>
      <c r="F15">
        <f>VLOOKUP(data2[[#This Row],[Product]],products2[],2,FALSE)</f>
        <v>9.33</v>
      </c>
      <c r="G15">
        <f>data2[[#This Row],[Cost per unit]]*data2[[#This Row],[Units]]</f>
        <v>503.82</v>
      </c>
      <c r="M15" t="s">
        <v>21</v>
      </c>
      <c r="N15" s="11">
        <v>9</v>
      </c>
    </row>
    <row r="16" spans="1:22" x14ac:dyDescent="0.3">
      <c r="A16" t="s">
        <v>3</v>
      </c>
      <c r="B16" t="s">
        <v>35</v>
      </c>
      <c r="C16" t="s">
        <v>25</v>
      </c>
      <c r="D16" s="4">
        <v>2464</v>
      </c>
      <c r="E16" s="5">
        <v>234</v>
      </c>
      <c r="F16">
        <f>VLOOKUP(data2[[#This Row],[Product]],products2[],2,FALSE)</f>
        <v>13.15</v>
      </c>
      <c r="G16">
        <f>data2[[#This Row],[Cost per unit]]*data2[[#This Row],[Units]]</f>
        <v>3077.1</v>
      </c>
      <c r="M16" t="s">
        <v>22</v>
      </c>
      <c r="N16" s="11">
        <v>9.77</v>
      </c>
    </row>
    <row r="17" spans="1:14" x14ac:dyDescent="0.3">
      <c r="A17" t="s">
        <v>3</v>
      </c>
      <c r="B17" t="s">
        <v>35</v>
      </c>
      <c r="C17" t="s">
        <v>29</v>
      </c>
      <c r="D17" s="4">
        <v>2114</v>
      </c>
      <c r="E17" s="5">
        <v>66</v>
      </c>
      <c r="F17">
        <f>VLOOKUP(data2[[#This Row],[Product]],products2[],2,FALSE)</f>
        <v>7.16</v>
      </c>
      <c r="G17">
        <f>data2[[#This Row],[Cost per unit]]*data2[[#This Row],[Units]]</f>
        <v>472.56</v>
      </c>
      <c r="M17" t="s">
        <v>23</v>
      </c>
      <c r="N17" s="11">
        <v>6.49</v>
      </c>
    </row>
    <row r="18" spans="1:14" x14ac:dyDescent="0.3">
      <c r="A18" t="s">
        <v>6</v>
      </c>
      <c r="B18" t="s">
        <v>37</v>
      </c>
      <c r="C18" t="s">
        <v>31</v>
      </c>
      <c r="D18" s="4">
        <v>7693</v>
      </c>
      <c r="E18" s="5">
        <v>87</v>
      </c>
      <c r="F18">
        <f>VLOOKUP(data2[[#This Row],[Product]],products2[],2,FALSE)</f>
        <v>5.79</v>
      </c>
      <c r="G18">
        <f>data2[[#This Row],[Cost per unit]]*data2[[#This Row],[Units]]</f>
        <v>503.73</v>
      </c>
      <c r="M18" t="s">
        <v>24</v>
      </c>
      <c r="N18" s="11">
        <v>4.97</v>
      </c>
    </row>
    <row r="19" spans="1:14" x14ac:dyDescent="0.3">
      <c r="A19" t="s">
        <v>5</v>
      </c>
      <c r="B19" t="s">
        <v>34</v>
      </c>
      <c r="C19" t="s">
        <v>20</v>
      </c>
      <c r="D19" s="4">
        <v>15610</v>
      </c>
      <c r="E19" s="5">
        <v>339</v>
      </c>
      <c r="F19">
        <f>VLOOKUP(data2[[#This Row],[Product]],products2[],2,FALSE)</f>
        <v>10.62</v>
      </c>
      <c r="G19">
        <f>data2[[#This Row],[Cost per unit]]*data2[[#This Row],[Units]]</f>
        <v>3600.18</v>
      </c>
      <c r="M19" t="s">
        <v>25</v>
      </c>
      <c r="N19" s="11">
        <v>13.15</v>
      </c>
    </row>
    <row r="20" spans="1:14" x14ac:dyDescent="0.3">
      <c r="A20" t="s">
        <v>41</v>
      </c>
      <c r="B20" t="s">
        <v>34</v>
      </c>
      <c r="C20" t="s">
        <v>22</v>
      </c>
      <c r="D20" s="4">
        <v>336</v>
      </c>
      <c r="E20" s="5">
        <v>144</v>
      </c>
      <c r="F20">
        <f>VLOOKUP(data2[[#This Row],[Product]],products2[],2,FALSE)</f>
        <v>9.77</v>
      </c>
      <c r="G20">
        <f>data2[[#This Row],[Cost per unit]]*data2[[#This Row],[Units]]</f>
        <v>1406.8799999999999</v>
      </c>
      <c r="M20" t="s">
        <v>26</v>
      </c>
      <c r="N20" s="11">
        <v>5.6</v>
      </c>
    </row>
    <row r="21" spans="1:14" x14ac:dyDescent="0.3">
      <c r="A21" t="s">
        <v>2</v>
      </c>
      <c r="B21" t="s">
        <v>39</v>
      </c>
      <c r="C21" t="s">
        <v>20</v>
      </c>
      <c r="D21" s="4">
        <v>9443</v>
      </c>
      <c r="E21" s="5">
        <v>162</v>
      </c>
      <c r="F21">
        <f>VLOOKUP(data2[[#This Row],[Product]],products2[],2,FALSE)</f>
        <v>10.62</v>
      </c>
      <c r="G21">
        <f>data2[[#This Row],[Cost per unit]]*data2[[#This Row],[Units]]</f>
        <v>1720.4399999999998</v>
      </c>
      <c r="M21" t="s">
        <v>27</v>
      </c>
      <c r="N21" s="11">
        <v>16.73</v>
      </c>
    </row>
    <row r="22" spans="1:14" x14ac:dyDescent="0.3">
      <c r="A22" t="s">
        <v>9</v>
      </c>
      <c r="B22" t="s">
        <v>34</v>
      </c>
      <c r="C22" t="s">
        <v>23</v>
      </c>
      <c r="D22" s="4">
        <v>8155</v>
      </c>
      <c r="E22" s="5">
        <v>90</v>
      </c>
      <c r="F22">
        <f>VLOOKUP(data2[[#This Row],[Product]],products2[],2,FALSE)</f>
        <v>6.49</v>
      </c>
      <c r="G22">
        <f>data2[[#This Row],[Cost per unit]]*data2[[#This Row],[Units]]</f>
        <v>584.1</v>
      </c>
      <c r="M22" t="s">
        <v>28</v>
      </c>
      <c r="N22" s="11">
        <v>10.38</v>
      </c>
    </row>
    <row r="23" spans="1:14" x14ac:dyDescent="0.3">
      <c r="A23" t="s">
        <v>8</v>
      </c>
      <c r="B23" t="s">
        <v>38</v>
      </c>
      <c r="C23" t="s">
        <v>23</v>
      </c>
      <c r="D23" s="4">
        <v>1701</v>
      </c>
      <c r="E23" s="5">
        <v>234</v>
      </c>
      <c r="F23">
        <f>VLOOKUP(data2[[#This Row],[Product]],products2[],2,FALSE)</f>
        <v>6.49</v>
      </c>
      <c r="G23">
        <f>data2[[#This Row],[Cost per unit]]*data2[[#This Row],[Units]]</f>
        <v>1518.66</v>
      </c>
      <c r="M23" t="s">
        <v>29</v>
      </c>
      <c r="N23" s="11">
        <v>7.16</v>
      </c>
    </row>
    <row r="24" spans="1:14" x14ac:dyDescent="0.3">
      <c r="A24" t="s">
        <v>10</v>
      </c>
      <c r="B24" t="s">
        <v>38</v>
      </c>
      <c r="C24" t="s">
        <v>22</v>
      </c>
      <c r="D24" s="4">
        <v>2205</v>
      </c>
      <c r="E24" s="5">
        <v>141</v>
      </c>
      <c r="F24">
        <f>VLOOKUP(data2[[#This Row],[Product]],products2[],2,FALSE)</f>
        <v>9.77</v>
      </c>
      <c r="G24">
        <f>data2[[#This Row],[Cost per unit]]*data2[[#This Row],[Units]]</f>
        <v>1377.57</v>
      </c>
      <c r="M24" t="s">
        <v>30</v>
      </c>
      <c r="N24" s="11">
        <v>14.49</v>
      </c>
    </row>
    <row r="25" spans="1:14" x14ac:dyDescent="0.3">
      <c r="A25" t="s">
        <v>8</v>
      </c>
      <c r="B25" t="s">
        <v>37</v>
      </c>
      <c r="C25" t="s">
        <v>19</v>
      </c>
      <c r="D25" s="4">
        <v>1771</v>
      </c>
      <c r="E25" s="5">
        <v>204</v>
      </c>
      <c r="F25">
        <f>VLOOKUP(data2[[#This Row],[Product]],products2[],2,FALSE)</f>
        <v>7.64</v>
      </c>
      <c r="G25">
        <f>data2[[#This Row],[Cost per unit]]*data2[[#This Row],[Units]]</f>
        <v>1558.56</v>
      </c>
      <c r="M25" t="s">
        <v>31</v>
      </c>
      <c r="N25" s="11">
        <v>5.79</v>
      </c>
    </row>
    <row r="26" spans="1:14" x14ac:dyDescent="0.3">
      <c r="A26" t="s">
        <v>41</v>
      </c>
      <c r="B26" t="s">
        <v>35</v>
      </c>
      <c r="C26" t="s">
        <v>15</v>
      </c>
      <c r="D26" s="4">
        <v>2114</v>
      </c>
      <c r="E26" s="5">
        <v>186</v>
      </c>
      <c r="F26">
        <f>VLOOKUP(data2[[#This Row],[Product]],products2[],2,FALSE)</f>
        <v>11.73</v>
      </c>
      <c r="G26">
        <f>data2[[#This Row],[Cost per unit]]*data2[[#This Row],[Units]]</f>
        <v>2181.7800000000002</v>
      </c>
      <c r="M26" t="s">
        <v>32</v>
      </c>
      <c r="N26" s="11">
        <v>8.65</v>
      </c>
    </row>
    <row r="27" spans="1:14" x14ac:dyDescent="0.3">
      <c r="A27" t="s">
        <v>41</v>
      </c>
      <c r="B27" t="s">
        <v>36</v>
      </c>
      <c r="C27" t="s">
        <v>13</v>
      </c>
      <c r="D27" s="4">
        <v>10311</v>
      </c>
      <c r="E27" s="5">
        <v>231</v>
      </c>
      <c r="F27">
        <f>VLOOKUP(data2[[#This Row],[Product]],products2[],2,FALSE)</f>
        <v>9.33</v>
      </c>
      <c r="G27">
        <f>data2[[#This Row],[Cost per unit]]*data2[[#This Row],[Units]]</f>
        <v>2155.23</v>
      </c>
      <c r="M27" t="s">
        <v>33</v>
      </c>
      <c r="N27" s="11">
        <v>12.37</v>
      </c>
    </row>
    <row r="28" spans="1:14" x14ac:dyDescent="0.3">
      <c r="A28" t="s">
        <v>3</v>
      </c>
      <c r="B28" t="s">
        <v>39</v>
      </c>
      <c r="C28" t="s">
        <v>16</v>
      </c>
      <c r="D28" s="4">
        <v>21</v>
      </c>
      <c r="E28" s="5">
        <v>168</v>
      </c>
      <c r="F28">
        <f>VLOOKUP(data2[[#This Row],[Product]],products2[],2,FALSE)</f>
        <v>8.7899999999999991</v>
      </c>
      <c r="G28">
        <f>data2[[#This Row],[Cost per unit]]*data2[[#This Row],[Units]]</f>
        <v>1476.7199999999998</v>
      </c>
    </row>
    <row r="29" spans="1:14" x14ac:dyDescent="0.3">
      <c r="A29" t="s">
        <v>10</v>
      </c>
      <c r="B29" t="s">
        <v>35</v>
      </c>
      <c r="C29" t="s">
        <v>20</v>
      </c>
      <c r="D29" s="4">
        <v>1974</v>
      </c>
      <c r="E29" s="5">
        <v>195</v>
      </c>
      <c r="F29">
        <f>VLOOKUP(data2[[#This Row],[Product]],products2[],2,FALSE)</f>
        <v>10.62</v>
      </c>
      <c r="G29">
        <f>data2[[#This Row],[Cost per unit]]*data2[[#This Row],[Units]]</f>
        <v>2070.8999999999996</v>
      </c>
    </row>
    <row r="30" spans="1:14" x14ac:dyDescent="0.3">
      <c r="A30" t="s">
        <v>5</v>
      </c>
      <c r="B30" t="s">
        <v>36</v>
      </c>
      <c r="C30" t="s">
        <v>23</v>
      </c>
      <c r="D30" s="4">
        <v>6314</v>
      </c>
      <c r="E30" s="5">
        <v>15</v>
      </c>
      <c r="F30">
        <f>VLOOKUP(data2[[#This Row],[Product]],products2[],2,FALSE)</f>
        <v>6.49</v>
      </c>
      <c r="G30">
        <f>data2[[#This Row],[Cost per unit]]*data2[[#This Row],[Units]]</f>
        <v>97.350000000000009</v>
      </c>
      <c r="I30" s="19" t="s">
        <v>67</v>
      </c>
      <c r="J30" t="s">
        <v>81</v>
      </c>
    </row>
    <row r="31" spans="1:14" x14ac:dyDescent="0.3">
      <c r="A31" t="s">
        <v>10</v>
      </c>
      <c r="B31" t="s">
        <v>37</v>
      </c>
      <c r="C31" t="s">
        <v>23</v>
      </c>
      <c r="D31" s="4">
        <v>4683</v>
      </c>
      <c r="E31" s="5">
        <v>30</v>
      </c>
      <c r="F31">
        <f>VLOOKUP(data2[[#This Row],[Product]],products2[],2,FALSE)</f>
        <v>6.49</v>
      </c>
      <c r="G31">
        <f>data2[[#This Row],[Cost per unit]]*data2[[#This Row],[Units]]</f>
        <v>194.70000000000002</v>
      </c>
      <c r="I31" s="20" t="s">
        <v>14</v>
      </c>
      <c r="J31" s="29">
        <v>19525.600000000002</v>
      </c>
    </row>
    <row r="32" spans="1:14" x14ac:dyDescent="0.3">
      <c r="A32" t="s">
        <v>41</v>
      </c>
      <c r="B32" t="s">
        <v>37</v>
      </c>
      <c r="C32" t="s">
        <v>24</v>
      </c>
      <c r="D32" s="4">
        <v>6398</v>
      </c>
      <c r="E32" s="5">
        <v>102</v>
      </c>
      <c r="F32">
        <f>VLOOKUP(data2[[#This Row],[Product]],products2[],2,FALSE)</f>
        <v>4.97</v>
      </c>
      <c r="G32">
        <f>data2[[#This Row],[Cost per unit]]*data2[[#This Row],[Units]]</f>
        <v>506.94</v>
      </c>
      <c r="I32" s="20" t="s">
        <v>30</v>
      </c>
      <c r="J32" s="29">
        <v>25899.020000000011</v>
      </c>
    </row>
    <row r="33" spans="1:10" x14ac:dyDescent="0.3">
      <c r="A33" t="s">
        <v>2</v>
      </c>
      <c r="B33" t="s">
        <v>35</v>
      </c>
      <c r="C33" t="s">
        <v>19</v>
      </c>
      <c r="D33" s="4">
        <v>553</v>
      </c>
      <c r="E33" s="5">
        <v>15</v>
      </c>
      <c r="F33">
        <f>VLOOKUP(data2[[#This Row],[Product]],products2[],2,FALSE)</f>
        <v>7.64</v>
      </c>
      <c r="G33">
        <f>data2[[#This Row],[Cost per unit]]*data2[[#This Row],[Units]]</f>
        <v>114.6</v>
      </c>
      <c r="I33" s="20" t="s">
        <v>24</v>
      </c>
      <c r="J33" s="29">
        <v>30189.32</v>
      </c>
    </row>
    <row r="34" spans="1:10" x14ac:dyDescent="0.3">
      <c r="A34" t="s">
        <v>8</v>
      </c>
      <c r="B34" t="s">
        <v>39</v>
      </c>
      <c r="C34" t="s">
        <v>30</v>
      </c>
      <c r="D34" s="4">
        <v>7021</v>
      </c>
      <c r="E34" s="5">
        <v>183</v>
      </c>
      <c r="F34">
        <f>VLOOKUP(data2[[#This Row],[Product]],products2[],2,FALSE)</f>
        <v>14.49</v>
      </c>
      <c r="G34">
        <f>data2[[#This Row],[Cost per unit]]*data2[[#This Row],[Units]]</f>
        <v>2651.67</v>
      </c>
      <c r="I34" s="20" t="s">
        <v>19</v>
      </c>
      <c r="J34" s="29">
        <v>29800.160000000003</v>
      </c>
    </row>
    <row r="35" spans="1:10" x14ac:dyDescent="0.3">
      <c r="A35" t="s">
        <v>40</v>
      </c>
      <c r="B35" t="s">
        <v>39</v>
      </c>
      <c r="C35" t="s">
        <v>22</v>
      </c>
      <c r="D35" s="4">
        <v>5817</v>
      </c>
      <c r="E35" s="5">
        <v>12</v>
      </c>
      <c r="F35">
        <f>VLOOKUP(data2[[#This Row],[Product]],products2[],2,FALSE)</f>
        <v>9.77</v>
      </c>
      <c r="G35">
        <f>data2[[#This Row],[Cost per unit]]*data2[[#This Row],[Units]]</f>
        <v>117.24</v>
      </c>
      <c r="I35" s="20" t="s">
        <v>22</v>
      </c>
      <c r="J35" s="29">
        <v>46234.960000000006</v>
      </c>
    </row>
    <row r="36" spans="1:10" x14ac:dyDescent="0.3">
      <c r="A36" t="s">
        <v>41</v>
      </c>
      <c r="B36" t="s">
        <v>39</v>
      </c>
      <c r="C36" t="s">
        <v>14</v>
      </c>
      <c r="D36" s="4">
        <v>3976</v>
      </c>
      <c r="E36" s="5">
        <v>72</v>
      </c>
      <c r="F36">
        <f>VLOOKUP(data2[[#This Row],[Product]],products2[],2,FALSE)</f>
        <v>11.7</v>
      </c>
      <c r="G36">
        <f>data2[[#This Row],[Cost per unit]]*data2[[#This Row],[Units]]</f>
        <v>842.4</v>
      </c>
      <c r="I36" s="20" t="s">
        <v>4</v>
      </c>
      <c r="J36" s="29">
        <v>14946.919999999998</v>
      </c>
    </row>
    <row r="37" spans="1:10" x14ac:dyDescent="0.3">
      <c r="A37" t="s">
        <v>6</v>
      </c>
      <c r="B37" t="s">
        <v>38</v>
      </c>
      <c r="C37" t="s">
        <v>27</v>
      </c>
      <c r="D37" s="4">
        <v>1134</v>
      </c>
      <c r="E37" s="5">
        <v>282</v>
      </c>
      <c r="F37">
        <f>VLOOKUP(data2[[#This Row],[Product]],products2[],2,FALSE)</f>
        <v>16.73</v>
      </c>
      <c r="G37">
        <f>data2[[#This Row],[Cost per unit]]*data2[[#This Row],[Units]]</f>
        <v>4717.8599999999997</v>
      </c>
      <c r="I37" s="20" t="s">
        <v>26</v>
      </c>
      <c r="J37" s="29">
        <v>58277.8</v>
      </c>
    </row>
    <row r="38" spans="1:10" x14ac:dyDescent="0.3">
      <c r="A38" t="s">
        <v>2</v>
      </c>
      <c r="B38" t="s">
        <v>39</v>
      </c>
      <c r="C38" t="s">
        <v>28</v>
      </c>
      <c r="D38" s="4">
        <v>6027</v>
      </c>
      <c r="E38" s="5">
        <v>144</v>
      </c>
      <c r="F38">
        <f>VLOOKUP(data2[[#This Row],[Product]],products2[],2,FALSE)</f>
        <v>10.38</v>
      </c>
      <c r="G38">
        <f>data2[[#This Row],[Cost per unit]]*data2[[#This Row],[Units]]</f>
        <v>1494.72</v>
      </c>
      <c r="I38" s="20" t="s">
        <v>28</v>
      </c>
      <c r="J38" s="29">
        <v>39084.340000000004</v>
      </c>
    </row>
    <row r="39" spans="1:10" x14ac:dyDescent="0.3">
      <c r="A39" t="s">
        <v>6</v>
      </c>
      <c r="B39" t="s">
        <v>37</v>
      </c>
      <c r="C39" t="s">
        <v>16</v>
      </c>
      <c r="D39" s="4">
        <v>1904</v>
      </c>
      <c r="E39" s="5">
        <v>405</v>
      </c>
      <c r="F39">
        <f>VLOOKUP(data2[[#This Row],[Product]],products2[],2,FALSE)</f>
        <v>8.7899999999999991</v>
      </c>
      <c r="G39">
        <f>data2[[#This Row],[Cost per unit]]*data2[[#This Row],[Units]]</f>
        <v>3559.95</v>
      </c>
      <c r="I39" s="20" t="s">
        <v>32</v>
      </c>
      <c r="J39" s="29">
        <v>52063.35</v>
      </c>
    </row>
    <row r="40" spans="1:10" x14ac:dyDescent="0.3">
      <c r="A40" t="s">
        <v>7</v>
      </c>
      <c r="B40" t="s">
        <v>34</v>
      </c>
      <c r="C40" t="s">
        <v>32</v>
      </c>
      <c r="D40" s="4">
        <v>3262</v>
      </c>
      <c r="E40" s="5">
        <v>75</v>
      </c>
      <c r="F40">
        <f>VLOOKUP(data2[[#This Row],[Product]],products2[],2,FALSE)</f>
        <v>8.65</v>
      </c>
      <c r="G40">
        <f>data2[[#This Row],[Cost per unit]]*data2[[#This Row],[Units]]</f>
        <v>648.75</v>
      </c>
      <c r="I40" s="20" t="s">
        <v>17</v>
      </c>
      <c r="J40" s="29">
        <v>56471.590000000004</v>
      </c>
    </row>
    <row r="41" spans="1:10" x14ac:dyDescent="0.3">
      <c r="A41" t="s">
        <v>40</v>
      </c>
      <c r="B41" t="s">
        <v>34</v>
      </c>
      <c r="C41" t="s">
        <v>27</v>
      </c>
      <c r="D41" s="4">
        <v>2289</v>
      </c>
      <c r="E41" s="5">
        <v>135</v>
      </c>
      <c r="F41">
        <f>VLOOKUP(data2[[#This Row],[Product]],products2[],2,FALSE)</f>
        <v>16.73</v>
      </c>
      <c r="G41">
        <f>data2[[#This Row],[Cost per unit]]*data2[[#This Row],[Units]]</f>
        <v>2258.5500000000002</v>
      </c>
      <c r="I41" s="20" t="s">
        <v>23</v>
      </c>
      <c r="J41" s="29">
        <v>44884.12</v>
      </c>
    </row>
    <row r="42" spans="1:10" x14ac:dyDescent="0.3">
      <c r="A42" t="s">
        <v>5</v>
      </c>
      <c r="B42" t="s">
        <v>34</v>
      </c>
      <c r="C42" t="s">
        <v>27</v>
      </c>
      <c r="D42" s="4">
        <v>6986</v>
      </c>
      <c r="E42" s="5">
        <v>21</v>
      </c>
      <c r="F42">
        <f>VLOOKUP(data2[[#This Row],[Product]],products2[],2,FALSE)</f>
        <v>16.73</v>
      </c>
      <c r="G42">
        <f>data2[[#This Row],[Cost per unit]]*data2[[#This Row],[Units]]</f>
        <v>351.33</v>
      </c>
      <c r="I42" s="20" t="s">
        <v>29</v>
      </c>
      <c r="J42" s="29">
        <v>36700.840000000004</v>
      </c>
    </row>
    <row r="43" spans="1:10" x14ac:dyDescent="0.3">
      <c r="A43" t="s">
        <v>2</v>
      </c>
      <c r="B43" t="s">
        <v>38</v>
      </c>
      <c r="C43" t="s">
        <v>23</v>
      </c>
      <c r="D43" s="4">
        <v>4417</v>
      </c>
      <c r="E43" s="5">
        <v>153</v>
      </c>
      <c r="F43">
        <f>VLOOKUP(data2[[#This Row],[Product]],products2[],2,FALSE)</f>
        <v>6.49</v>
      </c>
      <c r="G43">
        <f>data2[[#This Row],[Cost per unit]]*data2[[#This Row],[Units]]</f>
        <v>992.97</v>
      </c>
      <c r="I43" s="20" t="s">
        <v>13</v>
      </c>
      <c r="J43" s="29">
        <v>29721.27</v>
      </c>
    </row>
    <row r="44" spans="1:10" x14ac:dyDescent="0.3">
      <c r="A44" t="s">
        <v>6</v>
      </c>
      <c r="B44" t="s">
        <v>34</v>
      </c>
      <c r="C44" t="s">
        <v>15</v>
      </c>
      <c r="D44" s="4">
        <v>1442</v>
      </c>
      <c r="E44" s="5">
        <v>15</v>
      </c>
      <c r="F44">
        <f>VLOOKUP(data2[[#This Row],[Product]],products2[],2,FALSE)</f>
        <v>11.73</v>
      </c>
      <c r="G44">
        <f>data2[[#This Row],[Cost per unit]]*data2[[#This Row],[Units]]</f>
        <v>175.95000000000002</v>
      </c>
      <c r="I44" s="20" t="s">
        <v>16</v>
      </c>
      <c r="J44" s="29">
        <v>43177.340000000004</v>
      </c>
    </row>
    <row r="45" spans="1:10" x14ac:dyDescent="0.3">
      <c r="A45" t="s">
        <v>3</v>
      </c>
      <c r="B45" t="s">
        <v>35</v>
      </c>
      <c r="C45" t="s">
        <v>14</v>
      </c>
      <c r="D45" s="4">
        <v>2415</v>
      </c>
      <c r="E45" s="5">
        <v>255</v>
      </c>
      <c r="F45">
        <f>VLOOKUP(data2[[#This Row],[Product]],products2[],2,FALSE)</f>
        <v>11.7</v>
      </c>
      <c r="G45">
        <f>data2[[#This Row],[Cost per unit]]*data2[[#This Row],[Units]]</f>
        <v>2983.5</v>
      </c>
      <c r="I45" s="20" t="s">
        <v>27</v>
      </c>
      <c r="J45" s="29">
        <v>19572.14</v>
      </c>
    </row>
    <row r="46" spans="1:10" x14ac:dyDescent="0.3">
      <c r="A46" t="s">
        <v>2</v>
      </c>
      <c r="B46" t="s">
        <v>37</v>
      </c>
      <c r="C46" t="s">
        <v>19</v>
      </c>
      <c r="D46" s="4">
        <v>238</v>
      </c>
      <c r="E46" s="5">
        <v>18</v>
      </c>
      <c r="F46">
        <f>VLOOKUP(data2[[#This Row],[Product]],products2[],2,FALSE)</f>
        <v>7.64</v>
      </c>
      <c r="G46">
        <f>data2[[#This Row],[Cost per unit]]*data2[[#This Row],[Units]]</f>
        <v>137.51999999999998</v>
      </c>
      <c r="I46" s="20" t="s">
        <v>33</v>
      </c>
      <c r="J46" s="29">
        <v>46226.020000000004</v>
      </c>
    </row>
    <row r="47" spans="1:10" x14ac:dyDescent="0.3">
      <c r="A47" t="s">
        <v>6</v>
      </c>
      <c r="B47" t="s">
        <v>37</v>
      </c>
      <c r="C47" t="s">
        <v>23</v>
      </c>
      <c r="D47" s="4">
        <v>4949</v>
      </c>
      <c r="E47" s="5">
        <v>189</v>
      </c>
      <c r="F47">
        <f>VLOOKUP(data2[[#This Row],[Product]],products2[],2,FALSE)</f>
        <v>6.49</v>
      </c>
      <c r="G47">
        <f>data2[[#This Row],[Cost per unit]]*data2[[#This Row],[Units]]</f>
        <v>1226.6100000000001</v>
      </c>
      <c r="I47" s="20" t="s">
        <v>31</v>
      </c>
      <c r="J47" s="29">
        <v>29518.43</v>
      </c>
    </row>
    <row r="48" spans="1:10" x14ac:dyDescent="0.3">
      <c r="A48" t="s">
        <v>5</v>
      </c>
      <c r="B48" t="s">
        <v>38</v>
      </c>
      <c r="C48" t="s">
        <v>32</v>
      </c>
      <c r="D48" s="4">
        <v>5075</v>
      </c>
      <c r="E48" s="5">
        <v>21</v>
      </c>
      <c r="F48">
        <f>VLOOKUP(data2[[#This Row],[Product]],products2[],2,FALSE)</f>
        <v>8.65</v>
      </c>
      <c r="G48">
        <f>data2[[#This Row],[Cost per unit]]*data2[[#This Row],[Units]]</f>
        <v>181.65</v>
      </c>
      <c r="I48" s="20" t="s">
        <v>21</v>
      </c>
      <c r="J48" s="29">
        <v>26000</v>
      </c>
    </row>
    <row r="49" spans="1:10" x14ac:dyDescent="0.3">
      <c r="A49" t="s">
        <v>3</v>
      </c>
      <c r="B49" t="s">
        <v>36</v>
      </c>
      <c r="C49" t="s">
        <v>16</v>
      </c>
      <c r="D49" s="4">
        <v>9198</v>
      </c>
      <c r="E49" s="5">
        <v>36</v>
      </c>
      <c r="F49">
        <f>VLOOKUP(data2[[#This Row],[Product]],products2[],2,FALSE)</f>
        <v>8.7899999999999991</v>
      </c>
      <c r="G49">
        <f>data2[[#This Row],[Cost per unit]]*data2[[#This Row],[Units]]</f>
        <v>316.43999999999994</v>
      </c>
      <c r="I49" s="20" t="s">
        <v>25</v>
      </c>
      <c r="J49" s="29">
        <v>29678.099999999995</v>
      </c>
    </row>
    <row r="50" spans="1:10" x14ac:dyDescent="0.3">
      <c r="A50" t="s">
        <v>6</v>
      </c>
      <c r="B50" t="s">
        <v>34</v>
      </c>
      <c r="C50" t="s">
        <v>29</v>
      </c>
      <c r="D50" s="4">
        <v>3339</v>
      </c>
      <c r="E50" s="5">
        <v>75</v>
      </c>
      <c r="F50">
        <f>VLOOKUP(data2[[#This Row],[Product]],products2[],2,FALSE)</f>
        <v>7.16</v>
      </c>
      <c r="G50">
        <f>data2[[#This Row],[Cost per unit]]*data2[[#This Row],[Units]]</f>
        <v>537</v>
      </c>
      <c r="I50" s="20" t="s">
        <v>20</v>
      </c>
      <c r="J50" s="29">
        <v>31390.480000000003</v>
      </c>
    </row>
    <row r="51" spans="1:10" x14ac:dyDescent="0.3">
      <c r="A51" t="s">
        <v>40</v>
      </c>
      <c r="B51" t="s">
        <v>34</v>
      </c>
      <c r="C51" t="s">
        <v>17</v>
      </c>
      <c r="D51" s="4">
        <v>5019</v>
      </c>
      <c r="E51" s="5">
        <v>156</v>
      </c>
      <c r="F51">
        <f>VLOOKUP(data2[[#This Row],[Product]],products2[],2,FALSE)</f>
        <v>3.11</v>
      </c>
      <c r="G51">
        <f>data2[[#This Row],[Cost per unit]]*data2[[#This Row],[Units]]</f>
        <v>485.15999999999997</v>
      </c>
      <c r="I51" s="20" t="s">
        <v>15</v>
      </c>
      <c r="J51" s="29">
        <v>50988.91</v>
      </c>
    </row>
    <row r="52" spans="1:10" x14ac:dyDescent="0.3">
      <c r="A52" t="s">
        <v>5</v>
      </c>
      <c r="B52" t="s">
        <v>36</v>
      </c>
      <c r="C52" t="s">
        <v>16</v>
      </c>
      <c r="D52" s="4">
        <v>16184</v>
      </c>
      <c r="E52" s="5">
        <v>39</v>
      </c>
      <c r="F52">
        <f>VLOOKUP(data2[[#This Row],[Product]],products2[],2,FALSE)</f>
        <v>8.7899999999999991</v>
      </c>
      <c r="G52">
        <f>data2[[#This Row],[Cost per unit]]*data2[[#This Row],[Units]]</f>
        <v>342.80999999999995</v>
      </c>
      <c r="I52" s="20" t="s">
        <v>18</v>
      </c>
      <c r="J52" s="29">
        <v>40814.559999999998</v>
      </c>
    </row>
    <row r="53" spans="1:10" x14ac:dyDescent="0.3">
      <c r="A53" t="s">
        <v>6</v>
      </c>
      <c r="B53" t="s">
        <v>36</v>
      </c>
      <c r="C53" t="s">
        <v>21</v>
      </c>
      <c r="D53" s="4">
        <v>497</v>
      </c>
      <c r="E53" s="5">
        <v>63</v>
      </c>
      <c r="F53">
        <f>VLOOKUP(data2[[#This Row],[Product]],products2[],2,FALSE)</f>
        <v>9</v>
      </c>
      <c r="G53">
        <f>data2[[#This Row],[Cost per unit]]*data2[[#This Row],[Units]]</f>
        <v>567</v>
      </c>
      <c r="I53" s="20" t="s">
        <v>68</v>
      </c>
      <c r="J53" s="29">
        <v>801165.2699999999</v>
      </c>
    </row>
    <row r="54" spans="1:10" x14ac:dyDescent="0.3">
      <c r="A54" t="s">
        <v>2</v>
      </c>
      <c r="B54" t="s">
        <v>36</v>
      </c>
      <c r="C54" t="s">
        <v>29</v>
      </c>
      <c r="D54" s="4">
        <v>8211</v>
      </c>
      <c r="E54" s="5">
        <v>75</v>
      </c>
      <c r="F54">
        <f>VLOOKUP(data2[[#This Row],[Product]],products2[],2,FALSE)</f>
        <v>7.16</v>
      </c>
      <c r="G54">
        <f>data2[[#This Row],[Cost per unit]]*data2[[#This Row],[Units]]</f>
        <v>537</v>
      </c>
    </row>
    <row r="55" spans="1:10" x14ac:dyDescent="0.3">
      <c r="A55" t="s">
        <v>2</v>
      </c>
      <c r="B55" t="s">
        <v>38</v>
      </c>
      <c r="C55" t="s">
        <v>28</v>
      </c>
      <c r="D55" s="4">
        <v>6580</v>
      </c>
      <c r="E55" s="5">
        <v>183</v>
      </c>
      <c r="F55">
        <f>VLOOKUP(data2[[#This Row],[Product]],products2[],2,FALSE)</f>
        <v>10.38</v>
      </c>
      <c r="G55">
        <f>data2[[#This Row],[Cost per unit]]*data2[[#This Row],[Units]]</f>
        <v>1899.5400000000002</v>
      </c>
    </row>
    <row r="56" spans="1:10" x14ac:dyDescent="0.3">
      <c r="A56" t="s">
        <v>41</v>
      </c>
      <c r="B56" t="s">
        <v>35</v>
      </c>
      <c r="C56" t="s">
        <v>13</v>
      </c>
      <c r="D56" s="4">
        <v>4760</v>
      </c>
      <c r="E56" s="5">
        <v>69</v>
      </c>
      <c r="F56">
        <f>VLOOKUP(data2[[#This Row],[Product]],products2[],2,FALSE)</f>
        <v>9.33</v>
      </c>
      <c r="G56">
        <f>data2[[#This Row],[Cost per unit]]*data2[[#This Row],[Units]]</f>
        <v>643.77</v>
      </c>
    </row>
    <row r="57" spans="1:10" x14ac:dyDescent="0.3">
      <c r="A57" t="s">
        <v>40</v>
      </c>
      <c r="B57" t="s">
        <v>36</v>
      </c>
      <c r="C57" t="s">
        <v>25</v>
      </c>
      <c r="D57" s="4">
        <v>5439</v>
      </c>
      <c r="E57" s="5">
        <v>30</v>
      </c>
      <c r="F57">
        <f>VLOOKUP(data2[[#This Row],[Product]],products2[],2,FALSE)</f>
        <v>13.15</v>
      </c>
      <c r="G57">
        <f>data2[[#This Row],[Cost per unit]]*data2[[#This Row],[Units]]</f>
        <v>394.5</v>
      </c>
    </row>
    <row r="58" spans="1:10" x14ac:dyDescent="0.3">
      <c r="A58" t="s">
        <v>41</v>
      </c>
      <c r="B58" t="s">
        <v>34</v>
      </c>
      <c r="C58" t="s">
        <v>17</v>
      </c>
      <c r="D58" s="4">
        <v>1463</v>
      </c>
      <c r="E58" s="5">
        <v>39</v>
      </c>
      <c r="F58">
        <f>VLOOKUP(data2[[#This Row],[Product]],products2[],2,FALSE)</f>
        <v>3.11</v>
      </c>
      <c r="G58">
        <f>data2[[#This Row],[Cost per unit]]*data2[[#This Row],[Units]]</f>
        <v>121.28999999999999</v>
      </c>
    </row>
    <row r="59" spans="1:10" x14ac:dyDescent="0.3">
      <c r="A59" t="s">
        <v>3</v>
      </c>
      <c r="B59" t="s">
        <v>34</v>
      </c>
      <c r="C59" t="s">
        <v>32</v>
      </c>
      <c r="D59" s="4">
        <v>7777</v>
      </c>
      <c r="E59" s="5">
        <v>504</v>
      </c>
      <c r="F59">
        <f>VLOOKUP(data2[[#This Row],[Product]],products2[],2,FALSE)</f>
        <v>8.65</v>
      </c>
      <c r="G59">
        <f>data2[[#This Row],[Cost per unit]]*data2[[#This Row],[Units]]</f>
        <v>4359.6000000000004</v>
      </c>
    </row>
    <row r="60" spans="1:10" x14ac:dyDescent="0.3">
      <c r="A60" t="s">
        <v>9</v>
      </c>
      <c r="B60" t="s">
        <v>37</v>
      </c>
      <c r="C60" t="s">
        <v>29</v>
      </c>
      <c r="D60" s="4">
        <v>1085</v>
      </c>
      <c r="E60" s="5">
        <v>273</v>
      </c>
      <c r="F60">
        <f>VLOOKUP(data2[[#This Row],[Product]],products2[],2,FALSE)</f>
        <v>7.16</v>
      </c>
      <c r="G60">
        <f>data2[[#This Row],[Cost per unit]]*data2[[#This Row],[Units]]</f>
        <v>1954.68</v>
      </c>
    </row>
    <row r="61" spans="1:10" x14ac:dyDescent="0.3">
      <c r="A61" t="s">
        <v>5</v>
      </c>
      <c r="B61" t="s">
        <v>37</v>
      </c>
      <c r="C61" t="s">
        <v>31</v>
      </c>
      <c r="D61" s="4">
        <v>182</v>
      </c>
      <c r="E61" s="5">
        <v>48</v>
      </c>
      <c r="F61">
        <f>VLOOKUP(data2[[#This Row],[Product]],products2[],2,FALSE)</f>
        <v>5.79</v>
      </c>
      <c r="G61">
        <f>data2[[#This Row],[Cost per unit]]*data2[[#This Row],[Units]]</f>
        <v>277.92</v>
      </c>
    </row>
    <row r="62" spans="1:10" x14ac:dyDescent="0.3">
      <c r="A62" t="s">
        <v>6</v>
      </c>
      <c r="B62" t="s">
        <v>34</v>
      </c>
      <c r="C62" t="s">
        <v>27</v>
      </c>
      <c r="D62" s="4">
        <v>4242</v>
      </c>
      <c r="E62" s="5">
        <v>207</v>
      </c>
      <c r="F62">
        <f>VLOOKUP(data2[[#This Row],[Product]],products2[],2,FALSE)</f>
        <v>16.73</v>
      </c>
      <c r="G62">
        <f>data2[[#This Row],[Cost per unit]]*data2[[#This Row],[Units]]</f>
        <v>3463.11</v>
      </c>
    </row>
    <row r="63" spans="1:10" x14ac:dyDescent="0.3">
      <c r="A63" t="s">
        <v>6</v>
      </c>
      <c r="B63" t="s">
        <v>36</v>
      </c>
      <c r="C63" t="s">
        <v>32</v>
      </c>
      <c r="D63" s="4">
        <v>6118</v>
      </c>
      <c r="E63" s="5">
        <v>9</v>
      </c>
      <c r="F63">
        <f>VLOOKUP(data2[[#This Row],[Product]],products2[],2,FALSE)</f>
        <v>8.65</v>
      </c>
      <c r="G63">
        <f>data2[[#This Row],[Cost per unit]]*data2[[#This Row],[Units]]</f>
        <v>77.850000000000009</v>
      </c>
    </row>
    <row r="64" spans="1:10" x14ac:dyDescent="0.3">
      <c r="A64" t="s">
        <v>10</v>
      </c>
      <c r="B64" t="s">
        <v>36</v>
      </c>
      <c r="C64" t="s">
        <v>23</v>
      </c>
      <c r="D64" s="4">
        <v>2317</v>
      </c>
      <c r="E64" s="5">
        <v>261</v>
      </c>
      <c r="F64">
        <f>VLOOKUP(data2[[#This Row],[Product]],products2[],2,FALSE)</f>
        <v>6.49</v>
      </c>
      <c r="G64">
        <f>data2[[#This Row],[Cost per unit]]*data2[[#This Row],[Units]]</f>
        <v>1693.89</v>
      </c>
    </row>
    <row r="65" spans="1:7" x14ac:dyDescent="0.3">
      <c r="A65" t="s">
        <v>6</v>
      </c>
      <c r="B65" t="s">
        <v>38</v>
      </c>
      <c r="C65" t="s">
        <v>16</v>
      </c>
      <c r="D65" s="4">
        <v>938</v>
      </c>
      <c r="E65" s="5">
        <v>6</v>
      </c>
      <c r="F65">
        <f>VLOOKUP(data2[[#This Row],[Product]],products2[],2,FALSE)</f>
        <v>8.7899999999999991</v>
      </c>
      <c r="G65">
        <f>data2[[#This Row],[Cost per unit]]*data2[[#This Row],[Units]]</f>
        <v>52.739999999999995</v>
      </c>
    </row>
    <row r="66" spans="1:7" x14ac:dyDescent="0.3">
      <c r="A66" t="s">
        <v>8</v>
      </c>
      <c r="B66" t="s">
        <v>37</v>
      </c>
      <c r="C66" t="s">
        <v>15</v>
      </c>
      <c r="D66" s="4">
        <v>9709</v>
      </c>
      <c r="E66" s="5">
        <v>30</v>
      </c>
      <c r="F66">
        <f>VLOOKUP(data2[[#This Row],[Product]],products2[],2,FALSE)</f>
        <v>11.73</v>
      </c>
      <c r="G66">
        <f>data2[[#This Row],[Cost per unit]]*data2[[#This Row],[Units]]</f>
        <v>351.90000000000003</v>
      </c>
    </row>
    <row r="67" spans="1:7" x14ac:dyDescent="0.3">
      <c r="A67" t="s">
        <v>7</v>
      </c>
      <c r="B67" t="s">
        <v>34</v>
      </c>
      <c r="C67" t="s">
        <v>20</v>
      </c>
      <c r="D67" s="4">
        <v>2205</v>
      </c>
      <c r="E67" s="5">
        <v>138</v>
      </c>
      <c r="F67">
        <f>VLOOKUP(data2[[#This Row],[Product]],products2[],2,FALSE)</f>
        <v>10.62</v>
      </c>
      <c r="G67">
        <f>data2[[#This Row],[Cost per unit]]*data2[[#This Row],[Units]]</f>
        <v>1465.56</v>
      </c>
    </row>
    <row r="68" spans="1:7" x14ac:dyDescent="0.3">
      <c r="A68" t="s">
        <v>7</v>
      </c>
      <c r="B68" t="s">
        <v>37</v>
      </c>
      <c r="C68" t="s">
        <v>17</v>
      </c>
      <c r="D68" s="4">
        <v>4487</v>
      </c>
      <c r="E68" s="5">
        <v>111</v>
      </c>
      <c r="F68">
        <f>VLOOKUP(data2[[#This Row],[Product]],products2[],2,FALSE)</f>
        <v>3.11</v>
      </c>
      <c r="G68">
        <f>data2[[#This Row],[Cost per unit]]*data2[[#This Row],[Units]]</f>
        <v>345.21</v>
      </c>
    </row>
    <row r="69" spans="1:7" x14ac:dyDescent="0.3">
      <c r="A69" t="s">
        <v>5</v>
      </c>
      <c r="B69" t="s">
        <v>35</v>
      </c>
      <c r="C69" t="s">
        <v>18</v>
      </c>
      <c r="D69" s="4">
        <v>2415</v>
      </c>
      <c r="E69" s="5">
        <v>15</v>
      </c>
      <c r="F69">
        <f>VLOOKUP(data2[[#This Row],[Product]],products2[],2,FALSE)</f>
        <v>6.47</v>
      </c>
      <c r="G69">
        <f>data2[[#This Row],[Cost per unit]]*data2[[#This Row],[Units]]</f>
        <v>97.05</v>
      </c>
    </row>
    <row r="70" spans="1:7" x14ac:dyDescent="0.3">
      <c r="A70" t="s">
        <v>40</v>
      </c>
      <c r="B70" t="s">
        <v>34</v>
      </c>
      <c r="C70" t="s">
        <v>19</v>
      </c>
      <c r="D70" s="4">
        <v>4018</v>
      </c>
      <c r="E70" s="5">
        <v>162</v>
      </c>
      <c r="F70">
        <f>VLOOKUP(data2[[#This Row],[Product]],products2[],2,FALSE)</f>
        <v>7.64</v>
      </c>
      <c r="G70">
        <f>data2[[#This Row],[Cost per unit]]*data2[[#This Row],[Units]]</f>
        <v>1237.6799999999998</v>
      </c>
    </row>
    <row r="71" spans="1:7" x14ac:dyDescent="0.3">
      <c r="A71" t="s">
        <v>5</v>
      </c>
      <c r="B71" t="s">
        <v>34</v>
      </c>
      <c r="C71" t="s">
        <v>19</v>
      </c>
      <c r="D71" s="4">
        <v>861</v>
      </c>
      <c r="E71" s="5">
        <v>195</v>
      </c>
      <c r="F71">
        <f>VLOOKUP(data2[[#This Row],[Product]],products2[],2,FALSE)</f>
        <v>7.64</v>
      </c>
      <c r="G71">
        <f>data2[[#This Row],[Cost per unit]]*data2[[#This Row],[Units]]</f>
        <v>1489.8</v>
      </c>
    </row>
    <row r="72" spans="1:7" x14ac:dyDescent="0.3">
      <c r="A72" t="s">
        <v>10</v>
      </c>
      <c r="B72" t="s">
        <v>38</v>
      </c>
      <c r="C72" t="s">
        <v>14</v>
      </c>
      <c r="D72" s="4">
        <v>5586</v>
      </c>
      <c r="E72" s="5">
        <v>525</v>
      </c>
      <c r="F72">
        <f>VLOOKUP(data2[[#This Row],[Product]],products2[],2,FALSE)</f>
        <v>11.7</v>
      </c>
      <c r="G72">
        <f>data2[[#This Row],[Cost per unit]]*data2[[#This Row],[Units]]</f>
        <v>6142.5</v>
      </c>
    </row>
    <row r="73" spans="1:7" x14ac:dyDescent="0.3">
      <c r="A73" t="s">
        <v>7</v>
      </c>
      <c r="B73" t="s">
        <v>34</v>
      </c>
      <c r="C73" t="s">
        <v>33</v>
      </c>
      <c r="D73" s="4">
        <v>2226</v>
      </c>
      <c r="E73" s="5">
        <v>48</v>
      </c>
      <c r="F73">
        <f>VLOOKUP(data2[[#This Row],[Product]],products2[],2,FALSE)</f>
        <v>12.37</v>
      </c>
      <c r="G73">
        <f>data2[[#This Row],[Cost per unit]]*data2[[#This Row],[Units]]</f>
        <v>593.76</v>
      </c>
    </row>
    <row r="74" spans="1:7" x14ac:dyDescent="0.3">
      <c r="A74" t="s">
        <v>9</v>
      </c>
      <c r="B74" t="s">
        <v>34</v>
      </c>
      <c r="C74" t="s">
        <v>28</v>
      </c>
      <c r="D74" s="4">
        <v>14329</v>
      </c>
      <c r="E74" s="5">
        <v>150</v>
      </c>
      <c r="F74">
        <f>VLOOKUP(data2[[#This Row],[Product]],products2[],2,FALSE)</f>
        <v>10.38</v>
      </c>
      <c r="G74">
        <f>data2[[#This Row],[Cost per unit]]*data2[[#This Row],[Units]]</f>
        <v>1557.0000000000002</v>
      </c>
    </row>
    <row r="75" spans="1:7" x14ac:dyDescent="0.3">
      <c r="A75" t="s">
        <v>9</v>
      </c>
      <c r="B75" t="s">
        <v>34</v>
      </c>
      <c r="C75" t="s">
        <v>20</v>
      </c>
      <c r="D75" s="4">
        <v>8463</v>
      </c>
      <c r="E75" s="5">
        <v>492</v>
      </c>
      <c r="F75">
        <f>VLOOKUP(data2[[#This Row],[Product]],products2[],2,FALSE)</f>
        <v>10.62</v>
      </c>
      <c r="G75">
        <f>data2[[#This Row],[Cost per unit]]*data2[[#This Row],[Units]]</f>
        <v>5225.04</v>
      </c>
    </row>
    <row r="76" spans="1:7" x14ac:dyDescent="0.3">
      <c r="A76" t="s">
        <v>5</v>
      </c>
      <c r="B76" t="s">
        <v>34</v>
      </c>
      <c r="C76" t="s">
        <v>29</v>
      </c>
      <c r="D76" s="4">
        <v>2891</v>
      </c>
      <c r="E76" s="5">
        <v>102</v>
      </c>
      <c r="F76">
        <f>VLOOKUP(data2[[#This Row],[Product]],products2[],2,FALSE)</f>
        <v>7.16</v>
      </c>
      <c r="G76">
        <f>data2[[#This Row],[Cost per unit]]*data2[[#This Row],[Units]]</f>
        <v>730.32</v>
      </c>
    </row>
    <row r="77" spans="1:7" x14ac:dyDescent="0.3">
      <c r="A77" t="s">
        <v>3</v>
      </c>
      <c r="B77" t="s">
        <v>36</v>
      </c>
      <c r="C77" t="s">
        <v>23</v>
      </c>
      <c r="D77" s="4">
        <v>3773</v>
      </c>
      <c r="E77" s="5">
        <v>165</v>
      </c>
      <c r="F77">
        <f>VLOOKUP(data2[[#This Row],[Product]],products2[],2,FALSE)</f>
        <v>6.49</v>
      </c>
      <c r="G77">
        <f>data2[[#This Row],[Cost per unit]]*data2[[#This Row],[Units]]</f>
        <v>1070.8500000000001</v>
      </c>
    </row>
    <row r="78" spans="1:7" x14ac:dyDescent="0.3">
      <c r="A78" t="s">
        <v>41</v>
      </c>
      <c r="B78" t="s">
        <v>36</v>
      </c>
      <c r="C78" t="s">
        <v>28</v>
      </c>
      <c r="D78" s="4">
        <v>854</v>
      </c>
      <c r="E78" s="5">
        <v>309</v>
      </c>
      <c r="F78">
        <f>VLOOKUP(data2[[#This Row],[Product]],products2[],2,FALSE)</f>
        <v>10.38</v>
      </c>
      <c r="G78">
        <f>data2[[#This Row],[Cost per unit]]*data2[[#This Row],[Units]]</f>
        <v>3207.42</v>
      </c>
    </row>
    <row r="79" spans="1:7" x14ac:dyDescent="0.3">
      <c r="A79" t="s">
        <v>6</v>
      </c>
      <c r="B79" t="s">
        <v>36</v>
      </c>
      <c r="C79" t="s">
        <v>17</v>
      </c>
      <c r="D79" s="4">
        <v>4970</v>
      </c>
      <c r="E79" s="5">
        <v>156</v>
      </c>
      <c r="F79">
        <f>VLOOKUP(data2[[#This Row],[Product]],products2[],2,FALSE)</f>
        <v>3.11</v>
      </c>
      <c r="G79">
        <f>data2[[#This Row],[Cost per unit]]*data2[[#This Row],[Units]]</f>
        <v>485.15999999999997</v>
      </c>
    </row>
    <row r="80" spans="1:7" x14ac:dyDescent="0.3">
      <c r="A80" t="s">
        <v>9</v>
      </c>
      <c r="B80" t="s">
        <v>35</v>
      </c>
      <c r="C80" t="s">
        <v>26</v>
      </c>
      <c r="D80" s="4">
        <v>98</v>
      </c>
      <c r="E80" s="5">
        <v>159</v>
      </c>
      <c r="F80">
        <f>VLOOKUP(data2[[#This Row],[Product]],products2[],2,FALSE)</f>
        <v>5.6</v>
      </c>
      <c r="G80">
        <f>data2[[#This Row],[Cost per unit]]*data2[[#This Row],[Units]]</f>
        <v>890.4</v>
      </c>
    </row>
    <row r="81" spans="1:7" x14ac:dyDescent="0.3">
      <c r="A81" t="s">
        <v>5</v>
      </c>
      <c r="B81" t="s">
        <v>35</v>
      </c>
      <c r="C81" t="s">
        <v>15</v>
      </c>
      <c r="D81" s="4">
        <v>13391</v>
      </c>
      <c r="E81" s="5">
        <v>201</v>
      </c>
      <c r="F81">
        <f>VLOOKUP(data2[[#This Row],[Product]],products2[],2,FALSE)</f>
        <v>11.73</v>
      </c>
      <c r="G81">
        <f>data2[[#This Row],[Cost per unit]]*data2[[#This Row],[Units]]</f>
        <v>2357.73</v>
      </c>
    </row>
    <row r="82" spans="1:7" x14ac:dyDescent="0.3">
      <c r="A82" t="s">
        <v>8</v>
      </c>
      <c r="B82" t="s">
        <v>39</v>
      </c>
      <c r="C82" t="s">
        <v>31</v>
      </c>
      <c r="D82" s="4">
        <v>8890</v>
      </c>
      <c r="E82" s="5">
        <v>210</v>
      </c>
      <c r="F82">
        <f>VLOOKUP(data2[[#This Row],[Product]],products2[],2,FALSE)</f>
        <v>5.79</v>
      </c>
      <c r="G82">
        <f>data2[[#This Row],[Cost per unit]]*data2[[#This Row],[Units]]</f>
        <v>1215.9000000000001</v>
      </c>
    </row>
    <row r="83" spans="1:7" x14ac:dyDescent="0.3">
      <c r="A83" t="s">
        <v>2</v>
      </c>
      <c r="B83" t="s">
        <v>38</v>
      </c>
      <c r="C83" t="s">
        <v>13</v>
      </c>
      <c r="D83" s="4">
        <v>56</v>
      </c>
      <c r="E83" s="5">
        <v>51</v>
      </c>
      <c r="F83">
        <f>VLOOKUP(data2[[#This Row],[Product]],products2[],2,FALSE)</f>
        <v>9.33</v>
      </c>
      <c r="G83">
        <f>data2[[#This Row],[Cost per unit]]*data2[[#This Row],[Units]]</f>
        <v>475.83</v>
      </c>
    </row>
    <row r="84" spans="1:7" x14ac:dyDescent="0.3">
      <c r="A84" t="s">
        <v>3</v>
      </c>
      <c r="B84" t="s">
        <v>36</v>
      </c>
      <c r="C84" t="s">
        <v>25</v>
      </c>
      <c r="D84" s="4">
        <v>3339</v>
      </c>
      <c r="E84" s="5">
        <v>39</v>
      </c>
      <c r="F84">
        <f>VLOOKUP(data2[[#This Row],[Product]],products2[],2,FALSE)</f>
        <v>13.15</v>
      </c>
      <c r="G84">
        <f>data2[[#This Row],[Cost per unit]]*data2[[#This Row],[Units]]</f>
        <v>512.85</v>
      </c>
    </row>
    <row r="85" spans="1:7" x14ac:dyDescent="0.3">
      <c r="A85" t="s">
        <v>10</v>
      </c>
      <c r="B85" t="s">
        <v>35</v>
      </c>
      <c r="C85" t="s">
        <v>18</v>
      </c>
      <c r="D85" s="4">
        <v>3808</v>
      </c>
      <c r="E85" s="5">
        <v>279</v>
      </c>
      <c r="F85">
        <f>VLOOKUP(data2[[#This Row],[Product]],products2[],2,FALSE)</f>
        <v>6.47</v>
      </c>
      <c r="G85">
        <f>data2[[#This Row],[Cost per unit]]*data2[[#This Row],[Units]]</f>
        <v>1805.1299999999999</v>
      </c>
    </row>
    <row r="86" spans="1:7" x14ac:dyDescent="0.3">
      <c r="A86" t="s">
        <v>10</v>
      </c>
      <c r="B86" t="s">
        <v>38</v>
      </c>
      <c r="C86" t="s">
        <v>13</v>
      </c>
      <c r="D86" s="4">
        <v>63</v>
      </c>
      <c r="E86" s="5">
        <v>123</v>
      </c>
      <c r="F86">
        <f>VLOOKUP(data2[[#This Row],[Product]],products2[],2,FALSE)</f>
        <v>9.33</v>
      </c>
      <c r="G86">
        <f>data2[[#This Row],[Cost per unit]]*data2[[#This Row],[Units]]</f>
        <v>1147.5899999999999</v>
      </c>
    </row>
    <row r="87" spans="1:7" x14ac:dyDescent="0.3">
      <c r="A87" t="s">
        <v>2</v>
      </c>
      <c r="B87" t="s">
        <v>39</v>
      </c>
      <c r="C87" t="s">
        <v>27</v>
      </c>
      <c r="D87" s="4">
        <v>7812</v>
      </c>
      <c r="E87" s="5">
        <v>81</v>
      </c>
      <c r="F87">
        <f>VLOOKUP(data2[[#This Row],[Product]],products2[],2,FALSE)</f>
        <v>16.73</v>
      </c>
      <c r="G87">
        <f>data2[[#This Row],[Cost per unit]]*data2[[#This Row],[Units]]</f>
        <v>1355.13</v>
      </c>
    </row>
    <row r="88" spans="1:7" x14ac:dyDescent="0.3">
      <c r="A88" t="s">
        <v>40</v>
      </c>
      <c r="B88" t="s">
        <v>37</v>
      </c>
      <c r="C88" t="s">
        <v>19</v>
      </c>
      <c r="D88" s="4">
        <v>7693</v>
      </c>
      <c r="E88" s="5">
        <v>21</v>
      </c>
      <c r="F88">
        <f>VLOOKUP(data2[[#This Row],[Product]],products2[],2,FALSE)</f>
        <v>7.64</v>
      </c>
      <c r="G88">
        <f>data2[[#This Row],[Cost per unit]]*data2[[#This Row],[Units]]</f>
        <v>160.44</v>
      </c>
    </row>
    <row r="89" spans="1:7" x14ac:dyDescent="0.3">
      <c r="A89" t="s">
        <v>3</v>
      </c>
      <c r="B89" t="s">
        <v>36</v>
      </c>
      <c r="C89" t="s">
        <v>28</v>
      </c>
      <c r="D89" s="4">
        <v>973</v>
      </c>
      <c r="E89" s="5">
        <v>162</v>
      </c>
      <c r="F89">
        <f>VLOOKUP(data2[[#This Row],[Product]],products2[],2,FALSE)</f>
        <v>10.38</v>
      </c>
      <c r="G89">
        <f>data2[[#This Row],[Cost per unit]]*data2[[#This Row],[Units]]</f>
        <v>1681.5600000000002</v>
      </c>
    </row>
    <row r="90" spans="1:7" x14ac:dyDescent="0.3">
      <c r="A90" t="s">
        <v>10</v>
      </c>
      <c r="B90" t="s">
        <v>35</v>
      </c>
      <c r="C90" t="s">
        <v>21</v>
      </c>
      <c r="D90" s="4">
        <v>567</v>
      </c>
      <c r="E90" s="5">
        <v>228</v>
      </c>
      <c r="F90">
        <f>VLOOKUP(data2[[#This Row],[Product]],products2[],2,FALSE)</f>
        <v>9</v>
      </c>
      <c r="G90">
        <f>data2[[#This Row],[Cost per unit]]*data2[[#This Row],[Units]]</f>
        <v>2052</v>
      </c>
    </row>
    <row r="91" spans="1:7" x14ac:dyDescent="0.3">
      <c r="A91" t="s">
        <v>10</v>
      </c>
      <c r="B91" t="s">
        <v>36</v>
      </c>
      <c r="C91" t="s">
        <v>29</v>
      </c>
      <c r="D91" s="4">
        <v>2471</v>
      </c>
      <c r="E91" s="5">
        <v>342</v>
      </c>
      <c r="F91">
        <f>VLOOKUP(data2[[#This Row],[Product]],products2[],2,FALSE)</f>
        <v>7.16</v>
      </c>
      <c r="G91">
        <f>data2[[#This Row],[Cost per unit]]*data2[[#This Row],[Units]]</f>
        <v>2448.7200000000003</v>
      </c>
    </row>
    <row r="92" spans="1:7" x14ac:dyDescent="0.3">
      <c r="A92" t="s">
        <v>5</v>
      </c>
      <c r="B92" t="s">
        <v>38</v>
      </c>
      <c r="C92" t="s">
        <v>13</v>
      </c>
      <c r="D92" s="4">
        <v>7189</v>
      </c>
      <c r="E92" s="5">
        <v>54</v>
      </c>
      <c r="F92">
        <f>VLOOKUP(data2[[#This Row],[Product]],products2[],2,FALSE)</f>
        <v>9.33</v>
      </c>
      <c r="G92">
        <f>data2[[#This Row],[Cost per unit]]*data2[[#This Row],[Units]]</f>
        <v>503.82</v>
      </c>
    </row>
    <row r="93" spans="1:7" x14ac:dyDescent="0.3">
      <c r="A93" t="s">
        <v>41</v>
      </c>
      <c r="B93" t="s">
        <v>35</v>
      </c>
      <c r="C93" t="s">
        <v>28</v>
      </c>
      <c r="D93" s="4">
        <v>7455</v>
      </c>
      <c r="E93" s="5">
        <v>216</v>
      </c>
      <c r="F93">
        <f>VLOOKUP(data2[[#This Row],[Product]],products2[],2,FALSE)</f>
        <v>10.38</v>
      </c>
      <c r="G93">
        <f>data2[[#This Row],[Cost per unit]]*data2[[#This Row],[Units]]</f>
        <v>2242.0800000000004</v>
      </c>
    </row>
    <row r="94" spans="1:7" x14ac:dyDescent="0.3">
      <c r="A94" t="s">
        <v>3</v>
      </c>
      <c r="B94" t="s">
        <v>34</v>
      </c>
      <c r="C94" t="s">
        <v>26</v>
      </c>
      <c r="D94" s="4">
        <v>3108</v>
      </c>
      <c r="E94" s="5">
        <v>54</v>
      </c>
      <c r="F94">
        <f>VLOOKUP(data2[[#This Row],[Product]],products2[],2,FALSE)</f>
        <v>5.6</v>
      </c>
      <c r="G94">
        <f>data2[[#This Row],[Cost per unit]]*data2[[#This Row],[Units]]</f>
        <v>302.39999999999998</v>
      </c>
    </row>
    <row r="95" spans="1:7" x14ac:dyDescent="0.3">
      <c r="A95" t="s">
        <v>6</v>
      </c>
      <c r="B95" t="s">
        <v>38</v>
      </c>
      <c r="C95" t="s">
        <v>25</v>
      </c>
      <c r="D95" s="4">
        <v>469</v>
      </c>
      <c r="E95" s="5">
        <v>75</v>
      </c>
      <c r="F95">
        <f>VLOOKUP(data2[[#This Row],[Product]],products2[],2,FALSE)</f>
        <v>13.15</v>
      </c>
      <c r="G95">
        <f>data2[[#This Row],[Cost per unit]]*data2[[#This Row],[Units]]</f>
        <v>986.25</v>
      </c>
    </row>
    <row r="96" spans="1:7" x14ac:dyDescent="0.3">
      <c r="A96" t="s">
        <v>9</v>
      </c>
      <c r="B96" t="s">
        <v>37</v>
      </c>
      <c r="C96" t="s">
        <v>23</v>
      </c>
      <c r="D96" s="4">
        <v>2737</v>
      </c>
      <c r="E96" s="5">
        <v>93</v>
      </c>
      <c r="F96">
        <f>VLOOKUP(data2[[#This Row],[Product]],products2[],2,FALSE)</f>
        <v>6.49</v>
      </c>
      <c r="G96">
        <f>data2[[#This Row],[Cost per unit]]*data2[[#This Row],[Units]]</f>
        <v>603.57000000000005</v>
      </c>
    </row>
    <row r="97" spans="1:7" x14ac:dyDescent="0.3">
      <c r="A97" t="s">
        <v>9</v>
      </c>
      <c r="B97" t="s">
        <v>37</v>
      </c>
      <c r="C97" t="s">
        <v>25</v>
      </c>
      <c r="D97" s="4">
        <v>4305</v>
      </c>
      <c r="E97" s="5">
        <v>156</v>
      </c>
      <c r="F97">
        <f>VLOOKUP(data2[[#This Row],[Product]],products2[],2,FALSE)</f>
        <v>13.15</v>
      </c>
      <c r="G97">
        <f>data2[[#This Row],[Cost per unit]]*data2[[#This Row],[Units]]</f>
        <v>2051.4</v>
      </c>
    </row>
    <row r="98" spans="1:7" x14ac:dyDescent="0.3">
      <c r="A98" t="s">
        <v>9</v>
      </c>
      <c r="B98" t="s">
        <v>38</v>
      </c>
      <c r="C98" t="s">
        <v>17</v>
      </c>
      <c r="D98" s="4">
        <v>2408</v>
      </c>
      <c r="E98" s="5">
        <v>9</v>
      </c>
      <c r="F98">
        <f>VLOOKUP(data2[[#This Row],[Product]],products2[],2,FALSE)</f>
        <v>3.11</v>
      </c>
      <c r="G98">
        <f>data2[[#This Row],[Cost per unit]]*data2[[#This Row],[Units]]</f>
        <v>27.99</v>
      </c>
    </row>
    <row r="99" spans="1:7" x14ac:dyDescent="0.3">
      <c r="A99" t="s">
        <v>3</v>
      </c>
      <c r="B99" t="s">
        <v>36</v>
      </c>
      <c r="C99" t="s">
        <v>19</v>
      </c>
      <c r="D99" s="4">
        <v>1281</v>
      </c>
      <c r="E99" s="5">
        <v>18</v>
      </c>
      <c r="F99">
        <f>VLOOKUP(data2[[#This Row],[Product]],products2[],2,FALSE)</f>
        <v>7.64</v>
      </c>
      <c r="G99">
        <f>data2[[#This Row],[Cost per unit]]*data2[[#This Row],[Units]]</f>
        <v>137.51999999999998</v>
      </c>
    </row>
    <row r="100" spans="1:7" x14ac:dyDescent="0.3">
      <c r="A100" t="s">
        <v>40</v>
      </c>
      <c r="B100" t="s">
        <v>35</v>
      </c>
      <c r="C100" t="s">
        <v>32</v>
      </c>
      <c r="D100" s="4">
        <v>12348</v>
      </c>
      <c r="E100" s="5">
        <v>234</v>
      </c>
      <c r="F100">
        <f>VLOOKUP(data2[[#This Row],[Product]],products2[],2,FALSE)</f>
        <v>8.65</v>
      </c>
      <c r="G100">
        <f>data2[[#This Row],[Cost per unit]]*data2[[#This Row],[Units]]</f>
        <v>2024.1000000000001</v>
      </c>
    </row>
    <row r="101" spans="1:7" x14ac:dyDescent="0.3">
      <c r="A101" t="s">
        <v>3</v>
      </c>
      <c r="B101" t="s">
        <v>34</v>
      </c>
      <c r="C101" t="s">
        <v>28</v>
      </c>
      <c r="D101" s="4">
        <v>3689</v>
      </c>
      <c r="E101" s="5">
        <v>312</v>
      </c>
      <c r="F101">
        <f>VLOOKUP(data2[[#This Row],[Product]],products2[],2,FALSE)</f>
        <v>10.38</v>
      </c>
      <c r="G101">
        <f>data2[[#This Row],[Cost per unit]]*data2[[#This Row],[Units]]</f>
        <v>3238.5600000000004</v>
      </c>
    </row>
    <row r="102" spans="1:7" x14ac:dyDescent="0.3">
      <c r="A102" t="s">
        <v>7</v>
      </c>
      <c r="B102" t="s">
        <v>36</v>
      </c>
      <c r="C102" t="s">
        <v>19</v>
      </c>
      <c r="D102" s="4">
        <v>2870</v>
      </c>
      <c r="E102" s="5">
        <v>300</v>
      </c>
      <c r="F102">
        <f>VLOOKUP(data2[[#This Row],[Product]],products2[],2,FALSE)</f>
        <v>7.64</v>
      </c>
      <c r="G102">
        <f>data2[[#This Row],[Cost per unit]]*data2[[#This Row],[Units]]</f>
        <v>2292</v>
      </c>
    </row>
    <row r="103" spans="1:7" x14ac:dyDescent="0.3">
      <c r="A103" t="s">
        <v>2</v>
      </c>
      <c r="B103" t="s">
        <v>36</v>
      </c>
      <c r="C103" t="s">
        <v>27</v>
      </c>
      <c r="D103" s="4">
        <v>798</v>
      </c>
      <c r="E103" s="5">
        <v>519</v>
      </c>
      <c r="F103">
        <f>VLOOKUP(data2[[#This Row],[Product]],products2[],2,FALSE)</f>
        <v>16.73</v>
      </c>
      <c r="G103">
        <f>data2[[#This Row],[Cost per unit]]*data2[[#This Row],[Units]]</f>
        <v>8682.8700000000008</v>
      </c>
    </row>
    <row r="104" spans="1:7" x14ac:dyDescent="0.3">
      <c r="A104" t="s">
        <v>41</v>
      </c>
      <c r="B104" t="s">
        <v>37</v>
      </c>
      <c r="C104" t="s">
        <v>21</v>
      </c>
      <c r="D104" s="4">
        <v>2933</v>
      </c>
      <c r="E104" s="5">
        <v>9</v>
      </c>
      <c r="F104">
        <f>VLOOKUP(data2[[#This Row],[Product]],products2[],2,FALSE)</f>
        <v>9</v>
      </c>
      <c r="G104">
        <f>data2[[#This Row],[Cost per unit]]*data2[[#This Row],[Units]]</f>
        <v>81</v>
      </c>
    </row>
    <row r="105" spans="1:7" x14ac:dyDescent="0.3">
      <c r="A105" t="s">
        <v>5</v>
      </c>
      <c r="B105" t="s">
        <v>35</v>
      </c>
      <c r="C105" t="s">
        <v>4</v>
      </c>
      <c r="D105" s="4">
        <v>2744</v>
      </c>
      <c r="E105" s="5">
        <v>9</v>
      </c>
      <c r="F105">
        <f>VLOOKUP(data2[[#This Row],[Product]],products2[],2,FALSE)</f>
        <v>11.88</v>
      </c>
      <c r="G105">
        <f>data2[[#This Row],[Cost per unit]]*data2[[#This Row],[Units]]</f>
        <v>106.92</v>
      </c>
    </row>
    <row r="106" spans="1:7" x14ac:dyDescent="0.3">
      <c r="A106" t="s">
        <v>40</v>
      </c>
      <c r="B106" t="s">
        <v>36</v>
      </c>
      <c r="C106" t="s">
        <v>33</v>
      </c>
      <c r="D106" s="4">
        <v>9772</v>
      </c>
      <c r="E106" s="5">
        <v>90</v>
      </c>
      <c r="F106">
        <f>VLOOKUP(data2[[#This Row],[Product]],products2[],2,FALSE)</f>
        <v>12.37</v>
      </c>
      <c r="G106">
        <f>data2[[#This Row],[Cost per unit]]*data2[[#This Row],[Units]]</f>
        <v>1113.3</v>
      </c>
    </row>
    <row r="107" spans="1:7" x14ac:dyDescent="0.3">
      <c r="A107" t="s">
        <v>7</v>
      </c>
      <c r="B107" t="s">
        <v>34</v>
      </c>
      <c r="C107" t="s">
        <v>25</v>
      </c>
      <c r="D107" s="4">
        <v>1568</v>
      </c>
      <c r="E107" s="5">
        <v>96</v>
      </c>
      <c r="F107">
        <f>VLOOKUP(data2[[#This Row],[Product]],products2[],2,FALSE)</f>
        <v>13.15</v>
      </c>
      <c r="G107">
        <f>data2[[#This Row],[Cost per unit]]*data2[[#This Row],[Units]]</f>
        <v>1262.4000000000001</v>
      </c>
    </row>
    <row r="108" spans="1:7" x14ac:dyDescent="0.3">
      <c r="A108" t="s">
        <v>2</v>
      </c>
      <c r="B108" t="s">
        <v>36</v>
      </c>
      <c r="C108" t="s">
        <v>16</v>
      </c>
      <c r="D108" s="4">
        <v>11417</v>
      </c>
      <c r="E108" s="5">
        <v>21</v>
      </c>
      <c r="F108">
        <f>VLOOKUP(data2[[#This Row],[Product]],products2[],2,FALSE)</f>
        <v>8.7899999999999991</v>
      </c>
      <c r="G108">
        <f>data2[[#This Row],[Cost per unit]]*data2[[#This Row],[Units]]</f>
        <v>184.58999999999997</v>
      </c>
    </row>
    <row r="109" spans="1:7" x14ac:dyDescent="0.3">
      <c r="A109" t="s">
        <v>40</v>
      </c>
      <c r="B109" t="s">
        <v>34</v>
      </c>
      <c r="C109" t="s">
        <v>26</v>
      </c>
      <c r="D109" s="4">
        <v>6748</v>
      </c>
      <c r="E109" s="5">
        <v>48</v>
      </c>
      <c r="F109">
        <f>VLOOKUP(data2[[#This Row],[Product]],products2[],2,FALSE)</f>
        <v>5.6</v>
      </c>
      <c r="G109">
        <f>data2[[#This Row],[Cost per unit]]*data2[[#This Row],[Units]]</f>
        <v>268.79999999999995</v>
      </c>
    </row>
    <row r="110" spans="1:7" x14ac:dyDescent="0.3">
      <c r="A110" t="s">
        <v>10</v>
      </c>
      <c r="B110" t="s">
        <v>36</v>
      </c>
      <c r="C110" t="s">
        <v>27</v>
      </c>
      <c r="D110" s="4">
        <v>1407</v>
      </c>
      <c r="E110" s="5">
        <v>72</v>
      </c>
      <c r="F110">
        <f>VLOOKUP(data2[[#This Row],[Product]],products2[],2,FALSE)</f>
        <v>16.73</v>
      </c>
      <c r="G110">
        <f>data2[[#This Row],[Cost per unit]]*data2[[#This Row],[Units]]</f>
        <v>1204.56</v>
      </c>
    </row>
    <row r="111" spans="1:7" x14ac:dyDescent="0.3">
      <c r="A111" t="s">
        <v>8</v>
      </c>
      <c r="B111" t="s">
        <v>35</v>
      </c>
      <c r="C111" t="s">
        <v>29</v>
      </c>
      <c r="D111" s="4">
        <v>2023</v>
      </c>
      <c r="E111" s="5">
        <v>168</v>
      </c>
      <c r="F111">
        <f>VLOOKUP(data2[[#This Row],[Product]],products2[],2,FALSE)</f>
        <v>7.16</v>
      </c>
      <c r="G111">
        <f>data2[[#This Row],[Cost per unit]]*data2[[#This Row],[Units]]</f>
        <v>1202.8800000000001</v>
      </c>
    </row>
    <row r="112" spans="1:7" x14ac:dyDescent="0.3">
      <c r="A112" t="s">
        <v>5</v>
      </c>
      <c r="B112" t="s">
        <v>39</v>
      </c>
      <c r="C112" t="s">
        <v>26</v>
      </c>
      <c r="D112" s="4">
        <v>5236</v>
      </c>
      <c r="E112" s="5">
        <v>51</v>
      </c>
      <c r="F112">
        <f>VLOOKUP(data2[[#This Row],[Product]],products2[],2,FALSE)</f>
        <v>5.6</v>
      </c>
      <c r="G112">
        <f>data2[[#This Row],[Cost per unit]]*data2[[#This Row],[Units]]</f>
        <v>285.59999999999997</v>
      </c>
    </row>
    <row r="113" spans="1:7" x14ac:dyDescent="0.3">
      <c r="A113" t="s">
        <v>41</v>
      </c>
      <c r="B113" t="s">
        <v>36</v>
      </c>
      <c r="C113" t="s">
        <v>19</v>
      </c>
      <c r="D113" s="4">
        <v>1925</v>
      </c>
      <c r="E113" s="5">
        <v>192</v>
      </c>
      <c r="F113">
        <f>VLOOKUP(data2[[#This Row],[Product]],products2[],2,FALSE)</f>
        <v>7.64</v>
      </c>
      <c r="G113">
        <f>data2[[#This Row],[Cost per unit]]*data2[[#This Row],[Units]]</f>
        <v>1466.8799999999999</v>
      </c>
    </row>
    <row r="114" spans="1:7" x14ac:dyDescent="0.3">
      <c r="A114" t="s">
        <v>7</v>
      </c>
      <c r="B114" t="s">
        <v>37</v>
      </c>
      <c r="C114" t="s">
        <v>14</v>
      </c>
      <c r="D114" s="4">
        <v>6608</v>
      </c>
      <c r="E114" s="5">
        <v>225</v>
      </c>
      <c r="F114">
        <f>VLOOKUP(data2[[#This Row],[Product]],products2[],2,FALSE)</f>
        <v>11.7</v>
      </c>
      <c r="G114">
        <f>data2[[#This Row],[Cost per unit]]*data2[[#This Row],[Units]]</f>
        <v>2632.5</v>
      </c>
    </row>
    <row r="115" spans="1:7" x14ac:dyDescent="0.3">
      <c r="A115" t="s">
        <v>6</v>
      </c>
      <c r="B115" t="s">
        <v>34</v>
      </c>
      <c r="C115" t="s">
        <v>26</v>
      </c>
      <c r="D115" s="4">
        <v>8008</v>
      </c>
      <c r="E115" s="5">
        <v>456</v>
      </c>
      <c r="F115">
        <f>VLOOKUP(data2[[#This Row],[Product]],products2[],2,FALSE)</f>
        <v>5.6</v>
      </c>
      <c r="G115">
        <f>data2[[#This Row],[Cost per unit]]*data2[[#This Row],[Units]]</f>
        <v>2553.6</v>
      </c>
    </row>
    <row r="116" spans="1:7" x14ac:dyDescent="0.3">
      <c r="A116" t="s">
        <v>10</v>
      </c>
      <c r="B116" t="s">
        <v>34</v>
      </c>
      <c r="C116" t="s">
        <v>25</v>
      </c>
      <c r="D116" s="4">
        <v>1428</v>
      </c>
      <c r="E116" s="5">
        <v>93</v>
      </c>
      <c r="F116">
        <f>VLOOKUP(data2[[#This Row],[Product]],products2[],2,FALSE)</f>
        <v>13.15</v>
      </c>
      <c r="G116">
        <f>data2[[#This Row],[Cost per unit]]*data2[[#This Row],[Units]]</f>
        <v>1222.95</v>
      </c>
    </row>
    <row r="117" spans="1:7" x14ac:dyDescent="0.3">
      <c r="A117" t="s">
        <v>6</v>
      </c>
      <c r="B117" t="s">
        <v>34</v>
      </c>
      <c r="C117" t="s">
        <v>4</v>
      </c>
      <c r="D117" s="4">
        <v>525</v>
      </c>
      <c r="E117" s="5">
        <v>48</v>
      </c>
      <c r="F117">
        <f>VLOOKUP(data2[[#This Row],[Product]],products2[],2,FALSE)</f>
        <v>11.88</v>
      </c>
      <c r="G117">
        <f>data2[[#This Row],[Cost per unit]]*data2[[#This Row],[Units]]</f>
        <v>570.24</v>
      </c>
    </row>
    <row r="118" spans="1:7" x14ac:dyDescent="0.3">
      <c r="A118" t="s">
        <v>6</v>
      </c>
      <c r="B118" t="s">
        <v>37</v>
      </c>
      <c r="C118" t="s">
        <v>18</v>
      </c>
      <c r="D118" s="4">
        <v>1505</v>
      </c>
      <c r="E118" s="5">
        <v>102</v>
      </c>
      <c r="F118">
        <f>VLOOKUP(data2[[#This Row],[Product]],products2[],2,FALSE)</f>
        <v>6.47</v>
      </c>
      <c r="G118">
        <f>data2[[#This Row],[Cost per unit]]*data2[[#This Row],[Units]]</f>
        <v>659.93999999999994</v>
      </c>
    </row>
    <row r="119" spans="1:7" x14ac:dyDescent="0.3">
      <c r="A119" t="s">
        <v>7</v>
      </c>
      <c r="B119" t="s">
        <v>35</v>
      </c>
      <c r="C119" t="s">
        <v>30</v>
      </c>
      <c r="D119" s="4">
        <v>6755</v>
      </c>
      <c r="E119" s="5">
        <v>252</v>
      </c>
      <c r="F119">
        <f>VLOOKUP(data2[[#This Row],[Product]],products2[],2,FALSE)</f>
        <v>14.49</v>
      </c>
      <c r="G119">
        <f>data2[[#This Row],[Cost per unit]]*data2[[#This Row],[Units]]</f>
        <v>3651.48</v>
      </c>
    </row>
    <row r="120" spans="1:7" x14ac:dyDescent="0.3">
      <c r="A120" t="s">
        <v>2</v>
      </c>
      <c r="B120" t="s">
        <v>37</v>
      </c>
      <c r="C120" t="s">
        <v>18</v>
      </c>
      <c r="D120" s="4">
        <v>11571</v>
      </c>
      <c r="E120" s="5">
        <v>138</v>
      </c>
      <c r="F120">
        <f>VLOOKUP(data2[[#This Row],[Product]],products2[],2,FALSE)</f>
        <v>6.47</v>
      </c>
      <c r="G120">
        <f>data2[[#This Row],[Cost per unit]]*data2[[#This Row],[Units]]</f>
        <v>892.86</v>
      </c>
    </row>
    <row r="121" spans="1:7" x14ac:dyDescent="0.3">
      <c r="A121" t="s">
        <v>40</v>
      </c>
      <c r="B121" t="s">
        <v>38</v>
      </c>
      <c r="C121" t="s">
        <v>25</v>
      </c>
      <c r="D121" s="4">
        <v>2541</v>
      </c>
      <c r="E121" s="5">
        <v>90</v>
      </c>
      <c r="F121">
        <f>VLOOKUP(data2[[#This Row],[Product]],products2[],2,FALSE)</f>
        <v>13.15</v>
      </c>
      <c r="G121">
        <f>data2[[#This Row],[Cost per unit]]*data2[[#This Row],[Units]]</f>
        <v>1183.5</v>
      </c>
    </row>
    <row r="122" spans="1:7" x14ac:dyDescent="0.3">
      <c r="A122" t="s">
        <v>41</v>
      </c>
      <c r="B122" t="s">
        <v>37</v>
      </c>
      <c r="C122" t="s">
        <v>30</v>
      </c>
      <c r="D122" s="4">
        <v>1526</v>
      </c>
      <c r="E122" s="5">
        <v>240</v>
      </c>
      <c r="F122">
        <f>VLOOKUP(data2[[#This Row],[Product]],products2[],2,FALSE)</f>
        <v>14.49</v>
      </c>
      <c r="G122">
        <f>data2[[#This Row],[Cost per unit]]*data2[[#This Row],[Units]]</f>
        <v>3477.6</v>
      </c>
    </row>
    <row r="123" spans="1:7" x14ac:dyDescent="0.3">
      <c r="A123" t="s">
        <v>40</v>
      </c>
      <c r="B123" t="s">
        <v>38</v>
      </c>
      <c r="C123" t="s">
        <v>4</v>
      </c>
      <c r="D123" s="4">
        <v>6125</v>
      </c>
      <c r="E123" s="5">
        <v>102</v>
      </c>
      <c r="F123">
        <f>VLOOKUP(data2[[#This Row],[Product]],products2[],2,FALSE)</f>
        <v>11.88</v>
      </c>
      <c r="G123">
        <f>data2[[#This Row],[Cost per unit]]*data2[[#This Row],[Units]]</f>
        <v>1211.76</v>
      </c>
    </row>
    <row r="124" spans="1:7" x14ac:dyDescent="0.3">
      <c r="A124" t="s">
        <v>41</v>
      </c>
      <c r="B124" t="s">
        <v>35</v>
      </c>
      <c r="C124" t="s">
        <v>27</v>
      </c>
      <c r="D124" s="4">
        <v>847</v>
      </c>
      <c r="E124" s="5">
        <v>129</v>
      </c>
      <c r="F124">
        <f>VLOOKUP(data2[[#This Row],[Product]],products2[],2,FALSE)</f>
        <v>16.73</v>
      </c>
      <c r="G124">
        <f>data2[[#This Row],[Cost per unit]]*data2[[#This Row],[Units]]</f>
        <v>2158.17</v>
      </c>
    </row>
    <row r="125" spans="1:7" x14ac:dyDescent="0.3">
      <c r="A125" t="s">
        <v>8</v>
      </c>
      <c r="B125" t="s">
        <v>35</v>
      </c>
      <c r="C125" t="s">
        <v>27</v>
      </c>
      <c r="D125" s="4">
        <v>4753</v>
      </c>
      <c r="E125" s="5">
        <v>300</v>
      </c>
      <c r="F125">
        <f>VLOOKUP(data2[[#This Row],[Product]],products2[],2,FALSE)</f>
        <v>16.73</v>
      </c>
      <c r="G125">
        <f>data2[[#This Row],[Cost per unit]]*data2[[#This Row],[Units]]</f>
        <v>5019</v>
      </c>
    </row>
    <row r="126" spans="1:7" x14ac:dyDescent="0.3">
      <c r="A126" t="s">
        <v>6</v>
      </c>
      <c r="B126" t="s">
        <v>38</v>
      </c>
      <c r="C126" t="s">
        <v>33</v>
      </c>
      <c r="D126" s="4">
        <v>959</v>
      </c>
      <c r="E126" s="5">
        <v>135</v>
      </c>
      <c r="F126">
        <f>VLOOKUP(data2[[#This Row],[Product]],products2[],2,FALSE)</f>
        <v>12.37</v>
      </c>
      <c r="G126">
        <f>data2[[#This Row],[Cost per unit]]*data2[[#This Row],[Units]]</f>
        <v>1669.9499999999998</v>
      </c>
    </row>
    <row r="127" spans="1:7" x14ac:dyDescent="0.3">
      <c r="A127" t="s">
        <v>7</v>
      </c>
      <c r="B127" t="s">
        <v>35</v>
      </c>
      <c r="C127" t="s">
        <v>24</v>
      </c>
      <c r="D127" s="4">
        <v>2793</v>
      </c>
      <c r="E127" s="5">
        <v>114</v>
      </c>
      <c r="F127">
        <f>VLOOKUP(data2[[#This Row],[Product]],products2[],2,FALSE)</f>
        <v>4.97</v>
      </c>
      <c r="G127">
        <f>data2[[#This Row],[Cost per unit]]*data2[[#This Row],[Units]]</f>
        <v>566.57999999999993</v>
      </c>
    </row>
    <row r="128" spans="1:7" x14ac:dyDescent="0.3">
      <c r="A128" t="s">
        <v>7</v>
      </c>
      <c r="B128" t="s">
        <v>35</v>
      </c>
      <c r="C128" t="s">
        <v>14</v>
      </c>
      <c r="D128" s="4">
        <v>4606</v>
      </c>
      <c r="E128" s="5">
        <v>63</v>
      </c>
      <c r="F128">
        <f>VLOOKUP(data2[[#This Row],[Product]],products2[],2,FALSE)</f>
        <v>11.7</v>
      </c>
      <c r="G128">
        <f>data2[[#This Row],[Cost per unit]]*data2[[#This Row],[Units]]</f>
        <v>737.09999999999991</v>
      </c>
    </row>
    <row r="129" spans="1:7" x14ac:dyDescent="0.3">
      <c r="A129" t="s">
        <v>7</v>
      </c>
      <c r="B129" t="s">
        <v>36</v>
      </c>
      <c r="C129" t="s">
        <v>29</v>
      </c>
      <c r="D129" s="4">
        <v>5551</v>
      </c>
      <c r="E129" s="5">
        <v>252</v>
      </c>
      <c r="F129">
        <f>VLOOKUP(data2[[#This Row],[Product]],products2[],2,FALSE)</f>
        <v>7.16</v>
      </c>
      <c r="G129">
        <f>data2[[#This Row],[Cost per unit]]*data2[[#This Row],[Units]]</f>
        <v>1804.32</v>
      </c>
    </row>
    <row r="130" spans="1:7" x14ac:dyDescent="0.3">
      <c r="A130" t="s">
        <v>10</v>
      </c>
      <c r="B130" t="s">
        <v>36</v>
      </c>
      <c r="C130" t="s">
        <v>32</v>
      </c>
      <c r="D130" s="4">
        <v>6657</v>
      </c>
      <c r="E130" s="5">
        <v>303</v>
      </c>
      <c r="F130">
        <f>VLOOKUP(data2[[#This Row],[Product]],products2[],2,FALSE)</f>
        <v>8.65</v>
      </c>
      <c r="G130">
        <f>data2[[#This Row],[Cost per unit]]*data2[[#This Row],[Units]]</f>
        <v>2620.9500000000003</v>
      </c>
    </row>
    <row r="131" spans="1:7" x14ac:dyDescent="0.3">
      <c r="A131" t="s">
        <v>7</v>
      </c>
      <c r="B131" t="s">
        <v>39</v>
      </c>
      <c r="C131" t="s">
        <v>17</v>
      </c>
      <c r="D131" s="4">
        <v>4438</v>
      </c>
      <c r="E131" s="5">
        <v>246</v>
      </c>
      <c r="F131">
        <f>VLOOKUP(data2[[#This Row],[Product]],products2[],2,FALSE)</f>
        <v>3.11</v>
      </c>
      <c r="G131">
        <f>data2[[#This Row],[Cost per unit]]*data2[[#This Row],[Units]]</f>
        <v>765.06</v>
      </c>
    </row>
    <row r="132" spans="1:7" x14ac:dyDescent="0.3">
      <c r="A132" t="s">
        <v>8</v>
      </c>
      <c r="B132" t="s">
        <v>38</v>
      </c>
      <c r="C132" t="s">
        <v>22</v>
      </c>
      <c r="D132" s="4">
        <v>168</v>
      </c>
      <c r="E132" s="5">
        <v>84</v>
      </c>
      <c r="F132">
        <f>VLOOKUP(data2[[#This Row],[Product]],products2[],2,FALSE)</f>
        <v>9.77</v>
      </c>
      <c r="G132">
        <f>data2[[#This Row],[Cost per unit]]*data2[[#This Row],[Units]]</f>
        <v>820.68</v>
      </c>
    </row>
    <row r="133" spans="1:7" x14ac:dyDescent="0.3">
      <c r="A133" t="s">
        <v>7</v>
      </c>
      <c r="B133" t="s">
        <v>34</v>
      </c>
      <c r="C133" t="s">
        <v>17</v>
      </c>
      <c r="D133" s="4">
        <v>7777</v>
      </c>
      <c r="E133" s="5">
        <v>39</v>
      </c>
      <c r="F133">
        <f>VLOOKUP(data2[[#This Row],[Product]],products2[],2,FALSE)</f>
        <v>3.11</v>
      </c>
      <c r="G133">
        <f>data2[[#This Row],[Cost per unit]]*data2[[#This Row],[Units]]</f>
        <v>121.28999999999999</v>
      </c>
    </row>
    <row r="134" spans="1:7" x14ac:dyDescent="0.3">
      <c r="A134" t="s">
        <v>5</v>
      </c>
      <c r="B134" t="s">
        <v>36</v>
      </c>
      <c r="C134" t="s">
        <v>17</v>
      </c>
      <c r="D134" s="4">
        <v>3339</v>
      </c>
      <c r="E134" s="5">
        <v>348</v>
      </c>
      <c r="F134">
        <f>VLOOKUP(data2[[#This Row],[Product]],products2[],2,FALSE)</f>
        <v>3.11</v>
      </c>
      <c r="G134">
        <f>data2[[#This Row],[Cost per unit]]*data2[[#This Row],[Units]]</f>
        <v>1082.28</v>
      </c>
    </row>
    <row r="135" spans="1:7" x14ac:dyDescent="0.3">
      <c r="A135" t="s">
        <v>7</v>
      </c>
      <c r="B135" t="s">
        <v>37</v>
      </c>
      <c r="C135" t="s">
        <v>33</v>
      </c>
      <c r="D135" s="4">
        <v>6391</v>
      </c>
      <c r="E135" s="5">
        <v>48</v>
      </c>
      <c r="F135">
        <f>VLOOKUP(data2[[#This Row],[Product]],products2[],2,FALSE)</f>
        <v>12.37</v>
      </c>
      <c r="G135">
        <f>data2[[#This Row],[Cost per unit]]*data2[[#This Row],[Units]]</f>
        <v>593.76</v>
      </c>
    </row>
    <row r="136" spans="1:7" x14ac:dyDescent="0.3">
      <c r="A136" t="s">
        <v>5</v>
      </c>
      <c r="B136" t="s">
        <v>37</v>
      </c>
      <c r="C136" t="s">
        <v>22</v>
      </c>
      <c r="D136" s="4">
        <v>518</v>
      </c>
      <c r="E136" s="5">
        <v>75</v>
      </c>
      <c r="F136">
        <f>VLOOKUP(data2[[#This Row],[Product]],products2[],2,FALSE)</f>
        <v>9.77</v>
      </c>
      <c r="G136">
        <f>data2[[#This Row],[Cost per unit]]*data2[[#This Row],[Units]]</f>
        <v>732.75</v>
      </c>
    </row>
    <row r="137" spans="1:7" x14ac:dyDescent="0.3">
      <c r="A137" t="s">
        <v>7</v>
      </c>
      <c r="B137" t="s">
        <v>38</v>
      </c>
      <c r="C137" t="s">
        <v>28</v>
      </c>
      <c r="D137" s="4">
        <v>5677</v>
      </c>
      <c r="E137" s="5">
        <v>258</v>
      </c>
      <c r="F137">
        <f>VLOOKUP(data2[[#This Row],[Product]],products2[],2,FALSE)</f>
        <v>10.38</v>
      </c>
      <c r="G137">
        <f>data2[[#This Row],[Cost per unit]]*data2[[#This Row],[Units]]</f>
        <v>2678.0400000000004</v>
      </c>
    </row>
    <row r="138" spans="1:7" x14ac:dyDescent="0.3">
      <c r="A138" t="s">
        <v>6</v>
      </c>
      <c r="B138" t="s">
        <v>39</v>
      </c>
      <c r="C138" t="s">
        <v>17</v>
      </c>
      <c r="D138" s="4">
        <v>6048</v>
      </c>
      <c r="E138" s="5">
        <v>27</v>
      </c>
      <c r="F138">
        <f>VLOOKUP(data2[[#This Row],[Product]],products2[],2,FALSE)</f>
        <v>3.11</v>
      </c>
      <c r="G138">
        <f>data2[[#This Row],[Cost per unit]]*data2[[#This Row],[Units]]</f>
        <v>83.97</v>
      </c>
    </row>
    <row r="139" spans="1:7" x14ac:dyDescent="0.3">
      <c r="A139" t="s">
        <v>8</v>
      </c>
      <c r="B139" t="s">
        <v>38</v>
      </c>
      <c r="C139" t="s">
        <v>32</v>
      </c>
      <c r="D139" s="4">
        <v>3752</v>
      </c>
      <c r="E139" s="5">
        <v>213</v>
      </c>
      <c r="F139">
        <f>VLOOKUP(data2[[#This Row],[Product]],products2[],2,FALSE)</f>
        <v>8.65</v>
      </c>
      <c r="G139">
        <f>data2[[#This Row],[Cost per unit]]*data2[[#This Row],[Units]]</f>
        <v>1842.45</v>
      </c>
    </row>
    <row r="140" spans="1:7" x14ac:dyDescent="0.3">
      <c r="A140" t="s">
        <v>5</v>
      </c>
      <c r="B140" t="s">
        <v>35</v>
      </c>
      <c r="C140" t="s">
        <v>29</v>
      </c>
      <c r="D140" s="4">
        <v>4480</v>
      </c>
      <c r="E140" s="5">
        <v>357</v>
      </c>
      <c r="F140">
        <f>VLOOKUP(data2[[#This Row],[Product]],products2[],2,FALSE)</f>
        <v>7.16</v>
      </c>
      <c r="G140">
        <f>data2[[#This Row],[Cost per unit]]*data2[[#This Row],[Units]]</f>
        <v>2556.12</v>
      </c>
    </row>
    <row r="141" spans="1:7" x14ac:dyDescent="0.3">
      <c r="A141" t="s">
        <v>9</v>
      </c>
      <c r="B141" t="s">
        <v>37</v>
      </c>
      <c r="C141" t="s">
        <v>4</v>
      </c>
      <c r="D141" s="4">
        <v>259</v>
      </c>
      <c r="E141" s="5">
        <v>207</v>
      </c>
      <c r="F141">
        <f>VLOOKUP(data2[[#This Row],[Product]],products2[],2,FALSE)</f>
        <v>11.88</v>
      </c>
      <c r="G141">
        <f>data2[[#This Row],[Cost per unit]]*data2[[#This Row],[Units]]</f>
        <v>2459.1600000000003</v>
      </c>
    </row>
    <row r="142" spans="1:7" x14ac:dyDescent="0.3">
      <c r="A142" t="s">
        <v>8</v>
      </c>
      <c r="B142" t="s">
        <v>37</v>
      </c>
      <c r="C142" t="s">
        <v>30</v>
      </c>
      <c r="D142" s="4">
        <v>42</v>
      </c>
      <c r="E142" s="5">
        <v>150</v>
      </c>
      <c r="F142">
        <f>VLOOKUP(data2[[#This Row],[Product]],products2[],2,FALSE)</f>
        <v>14.49</v>
      </c>
      <c r="G142">
        <f>data2[[#This Row],[Cost per unit]]*data2[[#This Row],[Units]]</f>
        <v>2173.5</v>
      </c>
    </row>
    <row r="143" spans="1:7" x14ac:dyDescent="0.3">
      <c r="A143" t="s">
        <v>41</v>
      </c>
      <c r="B143" t="s">
        <v>36</v>
      </c>
      <c r="C143" t="s">
        <v>26</v>
      </c>
      <c r="D143" s="4">
        <v>98</v>
      </c>
      <c r="E143" s="5">
        <v>204</v>
      </c>
      <c r="F143">
        <f>VLOOKUP(data2[[#This Row],[Product]],products2[],2,FALSE)</f>
        <v>5.6</v>
      </c>
      <c r="G143">
        <f>data2[[#This Row],[Cost per unit]]*data2[[#This Row],[Units]]</f>
        <v>1142.3999999999999</v>
      </c>
    </row>
    <row r="144" spans="1:7" x14ac:dyDescent="0.3">
      <c r="A144" t="s">
        <v>7</v>
      </c>
      <c r="B144" t="s">
        <v>35</v>
      </c>
      <c r="C144" t="s">
        <v>27</v>
      </c>
      <c r="D144" s="4">
        <v>2478</v>
      </c>
      <c r="E144" s="5">
        <v>21</v>
      </c>
      <c r="F144">
        <f>VLOOKUP(data2[[#This Row],[Product]],products2[],2,FALSE)</f>
        <v>16.73</v>
      </c>
      <c r="G144">
        <f>data2[[#This Row],[Cost per unit]]*data2[[#This Row],[Units]]</f>
        <v>351.33</v>
      </c>
    </row>
    <row r="145" spans="1:7" x14ac:dyDescent="0.3">
      <c r="A145" t="s">
        <v>41</v>
      </c>
      <c r="B145" t="s">
        <v>34</v>
      </c>
      <c r="C145" t="s">
        <v>33</v>
      </c>
      <c r="D145" s="4">
        <v>7847</v>
      </c>
      <c r="E145" s="5">
        <v>174</v>
      </c>
      <c r="F145">
        <f>VLOOKUP(data2[[#This Row],[Product]],products2[],2,FALSE)</f>
        <v>12.37</v>
      </c>
      <c r="G145">
        <f>data2[[#This Row],[Cost per unit]]*data2[[#This Row],[Units]]</f>
        <v>2152.3799999999997</v>
      </c>
    </row>
    <row r="146" spans="1:7" x14ac:dyDescent="0.3">
      <c r="A146" t="s">
        <v>2</v>
      </c>
      <c r="B146" t="s">
        <v>37</v>
      </c>
      <c r="C146" t="s">
        <v>17</v>
      </c>
      <c r="D146" s="4">
        <v>9926</v>
      </c>
      <c r="E146" s="5">
        <v>201</v>
      </c>
      <c r="F146">
        <f>VLOOKUP(data2[[#This Row],[Product]],products2[],2,FALSE)</f>
        <v>3.11</v>
      </c>
      <c r="G146">
        <f>data2[[#This Row],[Cost per unit]]*data2[[#This Row],[Units]]</f>
        <v>625.11</v>
      </c>
    </row>
    <row r="147" spans="1:7" x14ac:dyDescent="0.3">
      <c r="A147" t="s">
        <v>8</v>
      </c>
      <c r="B147" t="s">
        <v>38</v>
      </c>
      <c r="C147" t="s">
        <v>13</v>
      </c>
      <c r="D147" s="4">
        <v>819</v>
      </c>
      <c r="E147" s="5">
        <v>510</v>
      </c>
      <c r="F147">
        <f>VLOOKUP(data2[[#This Row],[Product]],products2[],2,FALSE)</f>
        <v>9.33</v>
      </c>
      <c r="G147">
        <f>data2[[#This Row],[Cost per unit]]*data2[[#This Row],[Units]]</f>
        <v>4758.3</v>
      </c>
    </row>
    <row r="148" spans="1:7" x14ac:dyDescent="0.3">
      <c r="A148" t="s">
        <v>6</v>
      </c>
      <c r="B148" t="s">
        <v>39</v>
      </c>
      <c r="C148" t="s">
        <v>29</v>
      </c>
      <c r="D148" s="4">
        <v>3052</v>
      </c>
      <c r="E148" s="5">
        <v>378</v>
      </c>
      <c r="F148">
        <f>VLOOKUP(data2[[#This Row],[Product]],products2[],2,FALSE)</f>
        <v>7.16</v>
      </c>
      <c r="G148">
        <f>data2[[#This Row],[Cost per unit]]*data2[[#This Row],[Units]]</f>
        <v>2706.48</v>
      </c>
    </row>
    <row r="149" spans="1:7" x14ac:dyDescent="0.3">
      <c r="A149" t="s">
        <v>9</v>
      </c>
      <c r="B149" t="s">
        <v>34</v>
      </c>
      <c r="C149" t="s">
        <v>21</v>
      </c>
      <c r="D149" s="4">
        <v>6832</v>
      </c>
      <c r="E149" s="5">
        <v>27</v>
      </c>
      <c r="F149">
        <f>VLOOKUP(data2[[#This Row],[Product]],products2[],2,FALSE)</f>
        <v>9</v>
      </c>
      <c r="G149">
        <f>data2[[#This Row],[Cost per unit]]*data2[[#This Row],[Units]]</f>
        <v>243</v>
      </c>
    </row>
    <row r="150" spans="1:7" x14ac:dyDescent="0.3">
      <c r="A150" t="s">
        <v>2</v>
      </c>
      <c r="B150" t="s">
        <v>39</v>
      </c>
      <c r="C150" t="s">
        <v>16</v>
      </c>
      <c r="D150" s="4">
        <v>2016</v>
      </c>
      <c r="E150" s="5">
        <v>117</v>
      </c>
      <c r="F150">
        <f>VLOOKUP(data2[[#This Row],[Product]],products2[],2,FALSE)</f>
        <v>8.7899999999999991</v>
      </c>
      <c r="G150">
        <f>data2[[#This Row],[Cost per unit]]*data2[[#This Row],[Units]]</f>
        <v>1028.4299999999998</v>
      </c>
    </row>
    <row r="151" spans="1:7" x14ac:dyDescent="0.3">
      <c r="A151" t="s">
        <v>6</v>
      </c>
      <c r="B151" t="s">
        <v>38</v>
      </c>
      <c r="C151" t="s">
        <v>21</v>
      </c>
      <c r="D151" s="4">
        <v>7322</v>
      </c>
      <c r="E151" s="5">
        <v>36</v>
      </c>
      <c r="F151">
        <f>VLOOKUP(data2[[#This Row],[Product]],products2[],2,FALSE)</f>
        <v>9</v>
      </c>
      <c r="G151">
        <f>data2[[#This Row],[Cost per unit]]*data2[[#This Row],[Units]]</f>
        <v>324</v>
      </c>
    </row>
    <row r="152" spans="1:7" x14ac:dyDescent="0.3">
      <c r="A152" t="s">
        <v>8</v>
      </c>
      <c r="B152" t="s">
        <v>35</v>
      </c>
      <c r="C152" t="s">
        <v>33</v>
      </c>
      <c r="D152" s="4">
        <v>357</v>
      </c>
      <c r="E152" s="5">
        <v>126</v>
      </c>
      <c r="F152">
        <f>VLOOKUP(data2[[#This Row],[Product]],products2[],2,FALSE)</f>
        <v>12.37</v>
      </c>
      <c r="G152">
        <f>data2[[#This Row],[Cost per unit]]*data2[[#This Row],[Units]]</f>
        <v>1558.62</v>
      </c>
    </row>
    <row r="153" spans="1:7" x14ac:dyDescent="0.3">
      <c r="A153" t="s">
        <v>9</v>
      </c>
      <c r="B153" t="s">
        <v>39</v>
      </c>
      <c r="C153" t="s">
        <v>25</v>
      </c>
      <c r="D153" s="4">
        <v>3192</v>
      </c>
      <c r="E153" s="5">
        <v>72</v>
      </c>
      <c r="F153">
        <f>VLOOKUP(data2[[#This Row],[Product]],products2[],2,FALSE)</f>
        <v>13.15</v>
      </c>
      <c r="G153">
        <f>data2[[#This Row],[Cost per unit]]*data2[[#This Row],[Units]]</f>
        <v>946.80000000000007</v>
      </c>
    </row>
    <row r="154" spans="1:7" x14ac:dyDescent="0.3">
      <c r="A154" t="s">
        <v>7</v>
      </c>
      <c r="B154" t="s">
        <v>36</v>
      </c>
      <c r="C154" t="s">
        <v>22</v>
      </c>
      <c r="D154" s="4">
        <v>8435</v>
      </c>
      <c r="E154" s="5">
        <v>42</v>
      </c>
      <c r="F154">
        <f>VLOOKUP(data2[[#This Row],[Product]],products2[],2,FALSE)</f>
        <v>9.77</v>
      </c>
      <c r="G154">
        <f>data2[[#This Row],[Cost per unit]]*data2[[#This Row],[Units]]</f>
        <v>410.34</v>
      </c>
    </row>
    <row r="155" spans="1:7" x14ac:dyDescent="0.3">
      <c r="A155" t="s">
        <v>40</v>
      </c>
      <c r="B155" t="s">
        <v>39</v>
      </c>
      <c r="C155" t="s">
        <v>29</v>
      </c>
      <c r="D155" s="4">
        <v>0</v>
      </c>
      <c r="E155" s="5">
        <v>135</v>
      </c>
      <c r="F155">
        <f>VLOOKUP(data2[[#This Row],[Product]],products2[],2,FALSE)</f>
        <v>7.16</v>
      </c>
      <c r="G155">
        <f>data2[[#This Row],[Cost per unit]]*data2[[#This Row],[Units]]</f>
        <v>966.6</v>
      </c>
    </row>
    <row r="156" spans="1:7" x14ac:dyDescent="0.3">
      <c r="A156" t="s">
        <v>7</v>
      </c>
      <c r="B156" t="s">
        <v>34</v>
      </c>
      <c r="C156" t="s">
        <v>24</v>
      </c>
      <c r="D156" s="4">
        <v>8862</v>
      </c>
      <c r="E156" s="5">
        <v>189</v>
      </c>
      <c r="F156">
        <f>VLOOKUP(data2[[#This Row],[Product]],products2[],2,FALSE)</f>
        <v>4.97</v>
      </c>
      <c r="G156">
        <f>data2[[#This Row],[Cost per unit]]*data2[[#This Row],[Units]]</f>
        <v>939.32999999999993</v>
      </c>
    </row>
    <row r="157" spans="1:7" x14ac:dyDescent="0.3">
      <c r="A157" t="s">
        <v>6</v>
      </c>
      <c r="B157" t="s">
        <v>37</v>
      </c>
      <c r="C157" t="s">
        <v>28</v>
      </c>
      <c r="D157" s="4">
        <v>3556</v>
      </c>
      <c r="E157" s="5">
        <v>459</v>
      </c>
      <c r="F157">
        <f>VLOOKUP(data2[[#This Row],[Product]],products2[],2,FALSE)</f>
        <v>10.38</v>
      </c>
      <c r="G157">
        <f>data2[[#This Row],[Cost per unit]]*data2[[#This Row],[Units]]</f>
        <v>4764.42</v>
      </c>
    </row>
    <row r="158" spans="1:7" x14ac:dyDescent="0.3">
      <c r="A158" t="s">
        <v>5</v>
      </c>
      <c r="B158" t="s">
        <v>34</v>
      </c>
      <c r="C158" t="s">
        <v>15</v>
      </c>
      <c r="D158" s="4">
        <v>7280</v>
      </c>
      <c r="E158" s="5">
        <v>201</v>
      </c>
      <c r="F158">
        <f>VLOOKUP(data2[[#This Row],[Product]],products2[],2,FALSE)</f>
        <v>11.73</v>
      </c>
      <c r="G158">
        <f>data2[[#This Row],[Cost per unit]]*data2[[#This Row],[Units]]</f>
        <v>2357.73</v>
      </c>
    </row>
    <row r="159" spans="1:7" x14ac:dyDescent="0.3">
      <c r="A159" t="s">
        <v>6</v>
      </c>
      <c r="B159" t="s">
        <v>34</v>
      </c>
      <c r="C159" t="s">
        <v>30</v>
      </c>
      <c r="D159" s="4">
        <v>3402</v>
      </c>
      <c r="E159" s="5">
        <v>366</v>
      </c>
      <c r="F159">
        <f>VLOOKUP(data2[[#This Row],[Product]],products2[],2,FALSE)</f>
        <v>14.49</v>
      </c>
      <c r="G159">
        <f>data2[[#This Row],[Cost per unit]]*data2[[#This Row],[Units]]</f>
        <v>5303.34</v>
      </c>
    </row>
    <row r="160" spans="1:7" x14ac:dyDescent="0.3">
      <c r="A160" t="s">
        <v>3</v>
      </c>
      <c r="B160" t="s">
        <v>37</v>
      </c>
      <c r="C160" t="s">
        <v>29</v>
      </c>
      <c r="D160" s="4">
        <v>4592</v>
      </c>
      <c r="E160" s="5">
        <v>324</v>
      </c>
      <c r="F160">
        <f>VLOOKUP(data2[[#This Row],[Product]],products2[],2,FALSE)</f>
        <v>7.16</v>
      </c>
      <c r="G160">
        <f>data2[[#This Row],[Cost per unit]]*data2[[#This Row],[Units]]</f>
        <v>2319.84</v>
      </c>
    </row>
    <row r="161" spans="1:7" x14ac:dyDescent="0.3">
      <c r="A161" t="s">
        <v>9</v>
      </c>
      <c r="B161" t="s">
        <v>35</v>
      </c>
      <c r="C161" t="s">
        <v>15</v>
      </c>
      <c r="D161" s="4">
        <v>7833</v>
      </c>
      <c r="E161" s="5">
        <v>243</v>
      </c>
      <c r="F161">
        <f>VLOOKUP(data2[[#This Row],[Product]],products2[],2,FALSE)</f>
        <v>11.73</v>
      </c>
      <c r="G161">
        <f>data2[[#This Row],[Cost per unit]]*data2[[#This Row],[Units]]</f>
        <v>2850.3900000000003</v>
      </c>
    </row>
    <row r="162" spans="1:7" x14ac:dyDescent="0.3">
      <c r="A162" t="s">
        <v>2</v>
      </c>
      <c r="B162" t="s">
        <v>39</v>
      </c>
      <c r="C162" t="s">
        <v>21</v>
      </c>
      <c r="D162" s="4">
        <v>7651</v>
      </c>
      <c r="E162" s="5">
        <v>213</v>
      </c>
      <c r="F162">
        <f>VLOOKUP(data2[[#This Row],[Product]],products2[],2,FALSE)</f>
        <v>9</v>
      </c>
      <c r="G162">
        <f>data2[[#This Row],[Cost per unit]]*data2[[#This Row],[Units]]</f>
        <v>1917</v>
      </c>
    </row>
    <row r="163" spans="1:7" x14ac:dyDescent="0.3">
      <c r="A163" t="s">
        <v>40</v>
      </c>
      <c r="B163" t="s">
        <v>35</v>
      </c>
      <c r="C163" t="s">
        <v>30</v>
      </c>
      <c r="D163" s="4">
        <v>2275</v>
      </c>
      <c r="E163" s="5">
        <v>447</v>
      </c>
      <c r="F163">
        <f>VLOOKUP(data2[[#This Row],[Product]],products2[],2,FALSE)</f>
        <v>14.49</v>
      </c>
      <c r="G163">
        <f>data2[[#This Row],[Cost per unit]]*data2[[#This Row],[Units]]</f>
        <v>6477.03</v>
      </c>
    </row>
    <row r="164" spans="1:7" x14ac:dyDescent="0.3">
      <c r="A164" t="s">
        <v>40</v>
      </c>
      <c r="B164" t="s">
        <v>38</v>
      </c>
      <c r="C164" t="s">
        <v>13</v>
      </c>
      <c r="D164" s="4">
        <v>5670</v>
      </c>
      <c r="E164" s="5">
        <v>297</v>
      </c>
      <c r="F164">
        <f>VLOOKUP(data2[[#This Row],[Product]],products2[],2,FALSE)</f>
        <v>9.33</v>
      </c>
      <c r="G164">
        <f>data2[[#This Row],[Cost per unit]]*data2[[#This Row],[Units]]</f>
        <v>2771.01</v>
      </c>
    </row>
    <row r="165" spans="1:7" x14ac:dyDescent="0.3">
      <c r="A165" t="s">
        <v>7</v>
      </c>
      <c r="B165" t="s">
        <v>35</v>
      </c>
      <c r="C165" t="s">
        <v>16</v>
      </c>
      <c r="D165" s="4">
        <v>2135</v>
      </c>
      <c r="E165" s="5">
        <v>27</v>
      </c>
      <c r="F165">
        <f>VLOOKUP(data2[[#This Row],[Product]],products2[],2,FALSE)</f>
        <v>8.7899999999999991</v>
      </c>
      <c r="G165">
        <f>data2[[#This Row],[Cost per unit]]*data2[[#This Row],[Units]]</f>
        <v>237.32999999999998</v>
      </c>
    </row>
    <row r="166" spans="1:7" x14ac:dyDescent="0.3">
      <c r="A166" t="s">
        <v>40</v>
      </c>
      <c r="B166" t="s">
        <v>34</v>
      </c>
      <c r="C166" t="s">
        <v>23</v>
      </c>
      <c r="D166" s="4">
        <v>2779</v>
      </c>
      <c r="E166" s="5">
        <v>75</v>
      </c>
      <c r="F166">
        <f>VLOOKUP(data2[[#This Row],[Product]],products2[],2,FALSE)</f>
        <v>6.49</v>
      </c>
      <c r="G166">
        <f>data2[[#This Row],[Cost per unit]]*data2[[#This Row],[Units]]</f>
        <v>486.75</v>
      </c>
    </row>
    <row r="167" spans="1:7" x14ac:dyDescent="0.3">
      <c r="A167" t="s">
        <v>10</v>
      </c>
      <c r="B167" t="s">
        <v>39</v>
      </c>
      <c r="C167" t="s">
        <v>33</v>
      </c>
      <c r="D167" s="4">
        <v>12950</v>
      </c>
      <c r="E167" s="5">
        <v>30</v>
      </c>
      <c r="F167">
        <f>VLOOKUP(data2[[#This Row],[Product]],products2[],2,FALSE)</f>
        <v>12.37</v>
      </c>
      <c r="G167">
        <f>data2[[#This Row],[Cost per unit]]*data2[[#This Row],[Units]]</f>
        <v>371.09999999999997</v>
      </c>
    </row>
    <row r="168" spans="1:7" x14ac:dyDescent="0.3">
      <c r="A168" t="s">
        <v>7</v>
      </c>
      <c r="B168" t="s">
        <v>36</v>
      </c>
      <c r="C168" t="s">
        <v>18</v>
      </c>
      <c r="D168" s="4">
        <v>2646</v>
      </c>
      <c r="E168" s="5">
        <v>177</v>
      </c>
      <c r="F168">
        <f>VLOOKUP(data2[[#This Row],[Product]],products2[],2,FALSE)</f>
        <v>6.47</v>
      </c>
      <c r="G168">
        <f>data2[[#This Row],[Cost per unit]]*data2[[#This Row],[Units]]</f>
        <v>1145.19</v>
      </c>
    </row>
    <row r="169" spans="1:7" x14ac:dyDescent="0.3">
      <c r="A169" t="s">
        <v>40</v>
      </c>
      <c r="B169" t="s">
        <v>34</v>
      </c>
      <c r="C169" t="s">
        <v>33</v>
      </c>
      <c r="D169" s="4">
        <v>3794</v>
      </c>
      <c r="E169" s="5">
        <v>159</v>
      </c>
      <c r="F169">
        <f>VLOOKUP(data2[[#This Row],[Product]],products2[],2,FALSE)</f>
        <v>12.37</v>
      </c>
      <c r="G169">
        <f>data2[[#This Row],[Cost per unit]]*data2[[#This Row],[Units]]</f>
        <v>1966.83</v>
      </c>
    </row>
    <row r="170" spans="1:7" x14ac:dyDescent="0.3">
      <c r="A170" t="s">
        <v>3</v>
      </c>
      <c r="B170" t="s">
        <v>35</v>
      </c>
      <c r="C170" t="s">
        <v>33</v>
      </c>
      <c r="D170" s="4">
        <v>819</v>
      </c>
      <c r="E170" s="5">
        <v>306</v>
      </c>
      <c r="F170">
        <f>VLOOKUP(data2[[#This Row],[Product]],products2[],2,FALSE)</f>
        <v>12.37</v>
      </c>
      <c r="G170">
        <f>data2[[#This Row],[Cost per unit]]*data2[[#This Row],[Units]]</f>
        <v>3785.22</v>
      </c>
    </row>
    <row r="171" spans="1:7" x14ac:dyDescent="0.3">
      <c r="A171" t="s">
        <v>3</v>
      </c>
      <c r="B171" t="s">
        <v>34</v>
      </c>
      <c r="C171" t="s">
        <v>20</v>
      </c>
      <c r="D171" s="4">
        <v>2583</v>
      </c>
      <c r="E171" s="5">
        <v>18</v>
      </c>
      <c r="F171">
        <f>VLOOKUP(data2[[#This Row],[Product]],products2[],2,FALSE)</f>
        <v>10.62</v>
      </c>
      <c r="G171">
        <f>data2[[#This Row],[Cost per unit]]*data2[[#This Row],[Units]]</f>
        <v>191.16</v>
      </c>
    </row>
    <row r="172" spans="1:7" x14ac:dyDescent="0.3">
      <c r="A172" t="s">
        <v>7</v>
      </c>
      <c r="B172" t="s">
        <v>35</v>
      </c>
      <c r="C172" t="s">
        <v>19</v>
      </c>
      <c r="D172" s="4">
        <v>4585</v>
      </c>
      <c r="E172" s="5">
        <v>240</v>
      </c>
      <c r="F172">
        <f>VLOOKUP(data2[[#This Row],[Product]],products2[],2,FALSE)</f>
        <v>7.64</v>
      </c>
      <c r="G172">
        <f>data2[[#This Row],[Cost per unit]]*data2[[#This Row],[Units]]</f>
        <v>1833.6</v>
      </c>
    </row>
    <row r="173" spans="1:7" x14ac:dyDescent="0.3">
      <c r="A173" t="s">
        <v>5</v>
      </c>
      <c r="B173" t="s">
        <v>34</v>
      </c>
      <c r="C173" t="s">
        <v>33</v>
      </c>
      <c r="D173" s="4">
        <v>1652</v>
      </c>
      <c r="E173" s="5">
        <v>93</v>
      </c>
      <c r="F173">
        <f>VLOOKUP(data2[[#This Row],[Product]],products2[],2,FALSE)</f>
        <v>12.37</v>
      </c>
      <c r="G173">
        <f>data2[[#This Row],[Cost per unit]]*data2[[#This Row],[Units]]</f>
        <v>1150.4099999999999</v>
      </c>
    </row>
    <row r="174" spans="1:7" x14ac:dyDescent="0.3">
      <c r="A174" t="s">
        <v>10</v>
      </c>
      <c r="B174" t="s">
        <v>34</v>
      </c>
      <c r="C174" t="s">
        <v>26</v>
      </c>
      <c r="D174" s="4">
        <v>4991</v>
      </c>
      <c r="E174" s="5">
        <v>9</v>
      </c>
      <c r="F174">
        <f>VLOOKUP(data2[[#This Row],[Product]],products2[],2,FALSE)</f>
        <v>5.6</v>
      </c>
      <c r="G174">
        <f>data2[[#This Row],[Cost per unit]]*data2[[#This Row],[Units]]</f>
        <v>50.4</v>
      </c>
    </row>
    <row r="175" spans="1:7" x14ac:dyDescent="0.3">
      <c r="A175" t="s">
        <v>8</v>
      </c>
      <c r="B175" t="s">
        <v>34</v>
      </c>
      <c r="C175" t="s">
        <v>16</v>
      </c>
      <c r="D175" s="4">
        <v>2009</v>
      </c>
      <c r="E175" s="5">
        <v>219</v>
      </c>
      <c r="F175">
        <f>VLOOKUP(data2[[#This Row],[Product]],products2[],2,FALSE)</f>
        <v>8.7899999999999991</v>
      </c>
      <c r="G175">
        <f>data2[[#This Row],[Cost per unit]]*data2[[#This Row],[Units]]</f>
        <v>1925.0099999999998</v>
      </c>
    </row>
    <row r="176" spans="1:7" x14ac:dyDescent="0.3">
      <c r="A176" t="s">
        <v>2</v>
      </c>
      <c r="B176" t="s">
        <v>39</v>
      </c>
      <c r="C176" t="s">
        <v>22</v>
      </c>
      <c r="D176" s="4">
        <v>1568</v>
      </c>
      <c r="E176" s="5">
        <v>141</v>
      </c>
      <c r="F176">
        <f>VLOOKUP(data2[[#This Row],[Product]],products2[],2,FALSE)</f>
        <v>9.77</v>
      </c>
      <c r="G176">
        <f>data2[[#This Row],[Cost per unit]]*data2[[#This Row],[Units]]</f>
        <v>1377.57</v>
      </c>
    </row>
    <row r="177" spans="1:7" x14ac:dyDescent="0.3">
      <c r="A177" t="s">
        <v>41</v>
      </c>
      <c r="B177" t="s">
        <v>37</v>
      </c>
      <c r="C177" t="s">
        <v>20</v>
      </c>
      <c r="D177" s="4">
        <v>3388</v>
      </c>
      <c r="E177" s="5">
        <v>123</v>
      </c>
      <c r="F177">
        <f>VLOOKUP(data2[[#This Row],[Product]],products2[],2,FALSE)</f>
        <v>10.62</v>
      </c>
      <c r="G177">
        <f>data2[[#This Row],[Cost per unit]]*data2[[#This Row],[Units]]</f>
        <v>1306.26</v>
      </c>
    </row>
    <row r="178" spans="1:7" x14ac:dyDescent="0.3">
      <c r="A178" t="s">
        <v>40</v>
      </c>
      <c r="B178" t="s">
        <v>38</v>
      </c>
      <c r="C178" t="s">
        <v>24</v>
      </c>
      <c r="D178" s="4">
        <v>623</v>
      </c>
      <c r="E178" s="5">
        <v>51</v>
      </c>
      <c r="F178">
        <f>VLOOKUP(data2[[#This Row],[Product]],products2[],2,FALSE)</f>
        <v>4.97</v>
      </c>
      <c r="G178">
        <f>data2[[#This Row],[Cost per unit]]*data2[[#This Row],[Units]]</f>
        <v>253.47</v>
      </c>
    </row>
    <row r="179" spans="1:7" x14ac:dyDescent="0.3">
      <c r="A179" t="s">
        <v>6</v>
      </c>
      <c r="B179" t="s">
        <v>36</v>
      </c>
      <c r="C179" t="s">
        <v>4</v>
      </c>
      <c r="D179" s="4">
        <v>10073</v>
      </c>
      <c r="E179" s="5">
        <v>120</v>
      </c>
      <c r="F179">
        <f>VLOOKUP(data2[[#This Row],[Product]],products2[],2,FALSE)</f>
        <v>11.88</v>
      </c>
      <c r="G179">
        <f>data2[[#This Row],[Cost per unit]]*data2[[#This Row],[Units]]</f>
        <v>1425.6000000000001</v>
      </c>
    </row>
    <row r="180" spans="1:7" x14ac:dyDescent="0.3">
      <c r="A180" t="s">
        <v>8</v>
      </c>
      <c r="B180" t="s">
        <v>39</v>
      </c>
      <c r="C180" t="s">
        <v>26</v>
      </c>
      <c r="D180" s="4">
        <v>1561</v>
      </c>
      <c r="E180" s="5">
        <v>27</v>
      </c>
      <c r="F180">
        <f>VLOOKUP(data2[[#This Row],[Product]],products2[],2,FALSE)</f>
        <v>5.6</v>
      </c>
      <c r="G180">
        <f>data2[[#This Row],[Cost per unit]]*data2[[#This Row],[Units]]</f>
        <v>151.19999999999999</v>
      </c>
    </row>
    <row r="181" spans="1:7" x14ac:dyDescent="0.3">
      <c r="A181" t="s">
        <v>9</v>
      </c>
      <c r="B181" t="s">
        <v>36</v>
      </c>
      <c r="C181" t="s">
        <v>27</v>
      </c>
      <c r="D181" s="4">
        <v>11522</v>
      </c>
      <c r="E181" s="5">
        <v>204</v>
      </c>
      <c r="F181">
        <f>VLOOKUP(data2[[#This Row],[Product]],products2[],2,FALSE)</f>
        <v>16.73</v>
      </c>
      <c r="G181">
        <f>data2[[#This Row],[Cost per unit]]*data2[[#This Row],[Units]]</f>
        <v>3412.92</v>
      </c>
    </row>
    <row r="182" spans="1:7" x14ac:dyDescent="0.3">
      <c r="A182" t="s">
        <v>6</v>
      </c>
      <c r="B182" t="s">
        <v>38</v>
      </c>
      <c r="C182" t="s">
        <v>13</v>
      </c>
      <c r="D182" s="4">
        <v>2317</v>
      </c>
      <c r="E182" s="5">
        <v>123</v>
      </c>
      <c r="F182">
        <f>VLOOKUP(data2[[#This Row],[Product]],products2[],2,FALSE)</f>
        <v>9.33</v>
      </c>
      <c r="G182">
        <f>data2[[#This Row],[Cost per unit]]*data2[[#This Row],[Units]]</f>
        <v>1147.5899999999999</v>
      </c>
    </row>
    <row r="183" spans="1:7" x14ac:dyDescent="0.3">
      <c r="A183" t="s">
        <v>10</v>
      </c>
      <c r="B183" t="s">
        <v>37</v>
      </c>
      <c r="C183" t="s">
        <v>28</v>
      </c>
      <c r="D183" s="4">
        <v>3059</v>
      </c>
      <c r="E183" s="5">
        <v>27</v>
      </c>
      <c r="F183">
        <f>VLOOKUP(data2[[#This Row],[Product]],products2[],2,FALSE)</f>
        <v>10.38</v>
      </c>
      <c r="G183">
        <f>data2[[#This Row],[Cost per unit]]*data2[[#This Row],[Units]]</f>
        <v>280.26000000000005</v>
      </c>
    </row>
    <row r="184" spans="1:7" x14ac:dyDescent="0.3">
      <c r="A184" t="s">
        <v>41</v>
      </c>
      <c r="B184" t="s">
        <v>37</v>
      </c>
      <c r="C184" t="s">
        <v>26</v>
      </c>
      <c r="D184" s="4">
        <v>2324</v>
      </c>
      <c r="E184" s="5">
        <v>177</v>
      </c>
      <c r="F184">
        <f>VLOOKUP(data2[[#This Row],[Product]],products2[],2,FALSE)</f>
        <v>5.6</v>
      </c>
      <c r="G184">
        <f>data2[[#This Row],[Cost per unit]]*data2[[#This Row],[Units]]</f>
        <v>991.19999999999993</v>
      </c>
    </row>
    <row r="185" spans="1:7" x14ac:dyDescent="0.3">
      <c r="A185" t="s">
        <v>3</v>
      </c>
      <c r="B185" t="s">
        <v>39</v>
      </c>
      <c r="C185" t="s">
        <v>26</v>
      </c>
      <c r="D185" s="4">
        <v>4956</v>
      </c>
      <c r="E185" s="5">
        <v>171</v>
      </c>
      <c r="F185">
        <f>VLOOKUP(data2[[#This Row],[Product]],products2[],2,FALSE)</f>
        <v>5.6</v>
      </c>
      <c r="G185">
        <f>data2[[#This Row],[Cost per unit]]*data2[[#This Row],[Units]]</f>
        <v>957.59999999999991</v>
      </c>
    </row>
    <row r="186" spans="1:7" x14ac:dyDescent="0.3">
      <c r="A186" t="s">
        <v>10</v>
      </c>
      <c r="B186" t="s">
        <v>34</v>
      </c>
      <c r="C186" t="s">
        <v>19</v>
      </c>
      <c r="D186" s="4">
        <v>5355</v>
      </c>
      <c r="E186" s="5">
        <v>204</v>
      </c>
      <c r="F186">
        <f>VLOOKUP(data2[[#This Row],[Product]],products2[],2,FALSE)</f>
        <v>7.64</v>
      </c>
      <c r="G186">
        <f>data2[[#This Row],[Cost per unit]]*data2[[#This Row],[Units]]</f>
        <v>1558.56</v>
      </c>
    </row>
    <row r="187" spans="1:7" x14ac:dyDescent="0.3">
      <c r="A187" t="s">
        <v>3</v>
      </c>
      <c r="B187" t="s">
        <v>34</v>
      </c>
      <c r="C187" t="s">
        <v>14</v>
      </c>
      <c r="D187" s="4">
        <v>7259</v>
      </c>
      <c r="E187" s="5">
        <v>276</v>
      </c>
      <c r="F187">
        <f>VLOOKUP(data2[[#This Row],[Product]],products2[],2,FALSE)</f>
        <v>11.7</v>
      </c>
      <c r="G187">
        <f>data2[[#This Row],[Cost per unit]]*data2[[#This Row],[Units]]</f>
        <v>3229.2</v>
      </c>
    </row>
    <row r="188" spans="1:7" x14ac:dyDescent="0.3">
      <c r="A188" t="s">
        <v>8</v>
      </c>
      <c r="B188" t="s">
        <v>37</v>
      </c>
      <c r="C188" t="s">
        <v>26</v>
      </c>
      <c r="D188" s="4">
        <v>6279</v>
      </c>
      <c r="E188" s="5">
        <v>45</v>
      </c>
      <c r="F188">
        <f>VLOOKUP(data2[[#This Row],[Product]],products2[],2,FALSE)</f>
        <v>5.6</v>
      </c>
      <c r="G188">
        <f>data2[[#This Row],[Cost per unit]]*data2[[#This Row],[Units]]</f>
        <v>251.99999999999997</v>
      </c>
    </row>
    <row r="189" spans="1:7" x14ac:dyDescent="0.3">
      <c r="A189" t="s">
        <v>40</v>
      </c>
      <c r="B189" t="s">
        <v>38</v>
      </c>
      <c r="C189" t="s">
        <v>29</v>
      </c>
      <c r="D189" s="4">
        <v>2541</v>
      </c>
      <c r="E189" s="5">
        <v>45</v>
      </c>
      <c r="F189">
        <f>VLOOKUP(data2[[#This Row],[Product]],products2[],2,FALSE)</f>
        <v>7.16</v>
      </c>
      <c r="G189">
        <f>data2[[#This Row],[Cost per unit]]*data2[[#This Row],[Units]]</f>
        <v>322.2</v>
      </c>
    </row>
    <row r="190" spans="1:7" x14ac:dyDescent="0.3">
      <c r="A190" t="s">
        <v>6</v>
      </c>
      <c r="B190" t="s">
        <v>35</v>
      </c>
      <c r="C190" t="s">
        <v>27</v>
      </c>
      <c r="D190" s="4">
        <v>3864</v>
      </c>
      <c r="E190" s="5">
        <v>177</v>
      </c>
      <c r="F190">
        <f>VLOOKUP(data2[[#This Row],[Product]],products2[],2,FALSE)</f>
        <v>16.73</v>
      </c>
      <c r="G190">
        <f>data2[[#This Row],[Cost per unit]]*data2[[#This Row],[Units]]</f>
        <v>2961.21</v>
      </c>
    </row>
    <row r="191" spans="1:7" x14ac:dyDescent="0.3">
      <c r="A191" t="s">
        <v>5</v>
      </c>
      <c r="B191" t="s">
        <v>36</v>
      </c>
      <c r="C191" t="s">
        <v>13</v>
      </c>
      <c r="D191" s="4">
        <v>6146</v>
      </c>
      <c r="E191" s="5">
        <v>63</v>
      </c>
      <c r="F191">
        <f>VLOOKUP(data2[[#This Row],[Product]],products2[],2,FALSE)</f>
        <v>9.33</v>
      </c>
      <c r="G191">
        <f>data2[[#This Row],[Cost per unit]]*data2[[#This Row],[Units]]</f>
        <v>587.79</v>
      </c>
    </row>
    <row r="192" spans="1:7" x14ac:dyDescent="0.3">
      <c r="A192" t="s">
        <v>9</v>
      </c>
      <c r="B192" t="s">
        <v>39</v>
      </c>
      <c r="C192" t="s">
        <v>18</v>
      </c>
      <c r="D192" s="4">
        <v>2639</v>
      </c>
      <c r="E192" s="5">
        <v>204</v>
      </c>
      <c r="F192">
        <f>VLOOKUP(data2[[#This Row],[Product]],products2[],2,FALSE)</f>
        <v>6.47</v>
      </c>
      <c r="G192">
        <f>data2[[#This Row],[Cost per unit]]*data2[[#This Row],[Units]]</f>
        <v>1319.8799999999999</v>
      </c>
    </row>
    <row r="193" spans="1:7" x14ac:dyDescent="0.3">
      <c r="A193" t="s">
        <v>8</v>
      </c>
      <c r="B193" t="s">
        <v>37</v>
      </c>
      <c r="C193" t="s">
        <v>22</v>
      </c>
      <c r="D193" s="4">
        <v>1890</v>
      </c>
      <c r="E193" s="5">
        <v>195</v>
      </c>
      <c r="F193">
        <f>VLOOKUP(data2[[#This Row],[Product]],products2[],2,FALSE)</f>
        <v>9.77</v>
      </c>
      <c r="G193">
        <f>data2[[#This Row],[Cost per unit]]*data2[[#This Row],[Units]]</f>
        <v>1905.1499999999999</v>
      </c>
    </row>
    <row r="194" spans="1:7" x14ac:dyDescent="0.3">
      <c r="A194" t="s">
        <v>7</v>
      </c>
      <c r="B194" t="s">
        <v>34</v>
      </c>
      <c r="C194" t="s">
        <v>14</v>
      </c>
      <c r="D194" s="4">
        <v>1932</v>
      </c>
      <c r="E194" s="5">
        <v>369</v>
      </c>
      <c r="F194">
        <f>VLOOKUP(data2[[#This Row],[Product]],products2[],2,FALSE)</f>
        <v>11.7</v>
      </c>
      <c r="G194">
        <f>data2[[#This Row],[Cost per unit]]*data2[[#This Row],[Units]]</f>
        <v>4317.3</v>
      </c>
    </row>
    <row r="195" spans="1:7" x14ac:dyDescent="0.3">
      <c r="A195" t="s">
        <v>3</v>
      </c>
      <c r="B195" t="s">
        <v>34</v>
      </c>
      <c r="C195" t="s">
        <v>25</v>
      </c>
      <c r="D195" s="4">
        <v>6300</v>
      </c>
      <c r="E195" s="5">
        <v>42</v>
      </c>
      <c r="F195">
        <f>VLOOKUP(data2[[#This Row],[Product]],products2[],2,FALSE)</f>
        <v>13.15</v>
      </c>
      <c r="G195">
        <f>data2[[#This Row],[Cost per unit]]*data2[[#This Row],[Units]]</f>
        <v>552.30000000000007</v>
      </c>
    </row>
    <row r="196" spans="1:7" x14ac:dyDescent="0.3">
      <c r="A196" t="s">
        <v>6</v>
      </c>
      <c r="B196" t="s">
        <v>37</v>
      </c>
      <c r="C196" t="s">
        <v>30</v>
      </c>
      <c r="D196" s="4">
        <v>560</v>
      </c>
      <c r="E196" s="5">
        <v>81</v>
      </c>
      <c r="F196">
        <f>VLOOKUP(data2[[#This Row],[Product]],products2[],2,FALSE)</f>
        <v>14.49</v>
      </c>
      <c r="G196">
        <f>data2[[#This Row],[Cost per unit]]*data2[[#This Row],[Units]]</f>
        <v>1173.69</v>
      </c>
    </row>
    <row r="197" spans="1:7" x14ac:dyDescent="0.3">
      <c r="A197" t="s">
        <v>9</v>
      </c>
      <c r="B197" t="s">
        <v>37</v>
      </c>
      <c r="C197" t="s">
        <v>26</v>
      </c>
      <c r="D197" s="4">
        <v>2856</v>
      </c>
      <c r="E197" s="5">
        <v>246</v>
      </c>
      <c r="F197">
        <f>VLOOKUP(data2[[#This Row],[Product]],products2[],2,FALSE)</f>
        <v>5.6</v>
      </c>
      <c r="G197">
        <f>data2[[#This Row],[Cost per unit]]*data2[[#This Row],[Units]]</f>
        <v>1377.6</v>
      </c>
    </row>
    <row r="198" spans="1:7" x14ac:dyDescent="0.3">
      <c r="A198" t="s">
        <v>9</v>
      </c>
      <c r="B198" t="s">
        <v>34</v>
      </c>
      <c r="C198" t="s">
        <v>17</v>
      </c>
      <c r="D198" s="4">
        <v>707</v>
      </c>
      <c r="E198" s="5">
        <v>174</v>
      </c>
      <c r="F198">
        <f>VLOOKUP(data2[[#This Row],[Product]],products2[],2,FALSE)</f>
        <v>3.11</v>
      </c>
      <c r="G198">
        <f>data2[[#This Row],[Cost per unit]]*data2[[#This Row],[Units]]</f>
        <v>541.14</v>
      </c>
    </row>
    <row r="199" spans="1:7" x14ac:dyDescent="0.3">
      <c r="A199" t="s">
        <v>8</v>
      </c>
      <c r="B199" t="s">
        <v>35</v>
      </c>
      <c r="C199" t="s">
        <v>30</v>
      </c>
      <c r="D199" s="4">
        <v>3598</v>
      </c>
      <c r="E199" s="5">
        <v>81</v>
      </c>
      <c r="F199">
        <f>VLOOKUP(data2[[#This Row],[Product]],products2[],2,FALSE)</f>
        <v>14.49</v>
      </c>
      <c r="G199">
        <f>data2[[#This Row],[Cost per unit]]*data2[[#This Row],[Units]]</f>
        <v>1173.69</v>
      </c>
    </row>
    <row r="200" spans="1:7" x14ac:dyDescent="0.3">
      <c r="A200" t="s">
        <v>40</v>
      </c>
      <c r="B200" t="s">
        <v>35</v>
      </c>
      <c r="C200" t="s">
        <v>22</v>
      </c>
      <c r="D200" s="4">
        <v>6853</v>
      </c>
      <c r="E200" s="5">
        <v>372</v>
      </c>
      <c r="F200">
        <f>VLOOKUP(data2[[#This Row],[Product]],products2[],2,FALSE)</f>
        <v>9.77</v>
      </c>
      <c r="G200">
        <f>data2[[#This Row],[Cost per unit]]*data2[[#This Row],[Units]]</f>
        <v>3634.44</v>
      </c>
    </row>
    <row r="201" spans="1:7" x14ac:dyDescent="0.3">
      <c r="A201" t="s">
        <v>40</v>
      </c>
      <c r="B201" t="s">
        <v>35</v>
      </c>
      <c r="C201" t="s">
        <v>16</v>
      </c>
      <c r="D201" s="4">
        <v>4725</v>
      </c>
      <c r="E201" s="5">
        <v>174</v>
      </c>
      <c r="F201">
        <f>VLOOKUP(data2[[#This Row],[Product]],products2[],2,FALSE)</f>
        <v>8.7899999999999991</v>
      </c>
      <c r="G201">
        <f>data2[[#This Row],[Cost per unit]]*data2[[#This Row],[Units]]</f>
        <v>1529.4599999999998</v>
      </c>
    </row>
    <row r="202" spans="1:7" x14ac:dyDescent="0.3">
      <c r="A202" t="s">
        <v>41</v>
      </c>
      <c r="B202" t="s">
        <v>36</v>
      </c>
      <c r="C202" t="s">
        <v>32</v>
      </c>
      <c r="D202" s="4">
        <v>10304</v>
      </c>
      <c r="E202" s="5">
        <v>84</v>
      </c>
      <c r="F202">
        <f>VLOOKUP(data2[[#This Row],[Product]],products2[],2,FALSE)</f>
        <v>8.65</v>
      </c>
      <c r="G202">
        <f>data2[[#This Row],[Cost per unit]]*data2[[#This Row],[Units]]</f>
        <v>726.6</v>
      </c>
    </row>
    <row r="203" spans="1:7" x14ac:dyDescent="0.3">
      <c r="A203" t="s">
        <v>41</v>
      </c>
      <c r="B203" t="s">
        <v>34</v>
      </c>
      <c r="C203" t="s">
        <v>16</v>
      </c>
      <c r="D203" s="4">
        <v>1274</v>
      </c>
      <c r="E203" s="5">
        <v>225</v>
      </c>
      <c r="F203">
        <f>VLOOKUP(data2[[#This Row],[Product]],products2[],2,FALSE)</f>
        <v>8.7899999999999991</v>
      </c>
      <c r="G203">
        <f>data2[[#This Row],[Cost per unit]]*data2[[#This Row],[Units]]</f>
        <v>1977.7499999999998</v>
      </c>
    </row>
    <row r="204" spans="1:7" x14ac:dyDescent="0.3">
      <c r="A204" t="s">
        <v>5</v>
      </c>
      <c r="B204" t="s">
        <v>36</v>
      </c>
      <c r="C204" t="s">
        <v>30</v>
      </c>
      <c r="D204" s="4">
        <v>1526</v>
      </c>
      <c r="E204" s="5">
        <v>105</v>
      </c>
      <c r="F204">
        <f>VLOOKUP(data2[[#This Row],[Product]],products2[],2,FALSE)</f>
        <v>14.49</v>
      </c>
      <c r="G204">
        <f>data2[[#This Row],[Cost per unit]]*data2[[#This Row],[Units]]</f>
        <v>1521.45</v>
      </c>
    </row>
    <row r="205" spans="1:7" x14ac:dyDescent="0.3">
      <c r="A205" t="s">
        <v>40</v>
      </c>
      <c r="B205" t="s">
        <v>39</v>
      </c>
      <c r="C205" t="s">
        <v>28</v>
      </c>
      <c r="D205" s="4">
        <v>3101</v>
      </c>
      <c r="E205" s="5">
        <v>225</v>
      </c>
      <c r="F205">
        <f>VLOOKUP(data2[[#This Row],[Product]],products2[],2,FALSE)</f>
        <v>10.38</v>
      </c>
      <c r="G205">
        <f>data2[[#This Row],[Cost per unit]]*data2[[#This Row],[Units]]</f>
        <v>2335.5</v>
      </c>
    </row>
    <row r="206" spans="1:7" x14ac:dyDescent="0.3">
      <c r="A206" t="s">
        <v>2</v>
      </c>
      <c r="B206" t="s">
        <v>37</v>
      </c>
      <c r="C206" t="s">
        <v>14</v>
      </c>
      <c r="D206" s="4">
        <v>1057</v>
      </c>
      <c r="E206" s="5">
        <v>54</v>
      </c>
      <c r="F206">
        <f>VLOOKUP(data2[[#This Row],[Product]],products2[],2,FALSE)</f>
        <v>11.7</v>
      </c>
      <c r="G206">
        <f>data2[[#This Row],[Cost per unit]]*data2[[#This Row],[Units]]</f>
        <v>631.79999999999995</v>
      </c>
    </row>
    <row r="207" spans="1:7" x14ac:dyDescent="0.3">
      <c r="A207" t="s">
        <v>7</v>
      </c>
      <c r="B207" t="s">
        <v>37</v>
      </c>
      <c r="C207" t="s">
        <v>26</v>
      </c>
      <c r="D207" s="4">
        <v>5306</v>
      </c>
      <c r="E207" s="5">
        <v>0</v>
      </c>
      <c r="F207">
        <f>VLOOKUP(data2[[#This Row],[Product]],products2[],2,FALSE)</f>
        <v>5.6</v>
      </c>
      <c r="G207">
        <f>data2[[#This Row],[Cost per unit]]*data2[[#This Row],[Units]]</f>
        <v>0</v>
      </c>
    </row>
    <row r="208" spans="1:7" x14ac:dyDescent="0.3">
      <c r="A208" t="s">
        <v>5</v>
      </c>
      <c r="B208" t="s">
        <v>39</v>
      </c>
      <c r="C208" t="s">
        <v>24</v>
      </c>
      <c r="D208" s="4">
        <v>4018</v>
      </c>
      <c r="E208" s="5">
        <v>171</v>
      </c>
      <c r="F208">
        <f>VLOOKUP(data2[[#This Row],[Product]],products2[],2,FALSE)</f>
        <v>4.97</v>
      </c>
      <c r="G208">
        <f>data2[[#This Row],[Cost per unit]]*data2[[#This Row],[Units]]</f>
        <v>849.87</v>
      </c>
    </row>
    <row r="209" spans="1:7" x14ac:dyDescent="0.3">
      <c r="A209" t="s">
        <v>9</v>
      </c>
      <c r="B209" t="s">
        <v>34</v>
      </c>
      <c r="C209" t="s">
        <v>16</v>
      </c>
      <c r="D209" s="4">
        <v>938</v>
      </c>
      <c r="E209" s="5">
        <v>189</v>
      </c>
      <c r="F209">
        <f>VLOOKUP(data2[[#This Row],[Product]],products2[],2,FALSE)</f>
        <v>8.7899999999999991</v>
      </c>
      <c r="G209">
        <f>data2[[#This Row],[Cost per unit]]*data2[[#This Row],[Units]]</f>
        <v>1661.31</v>
      </c>
    </row>
    <row r="210" spans="1:7" x14ac:dyDescent="0.3">
      <c r="A210" t="s">
        <v>7</v>
      </c>
      <c r="B210" t="s">
        <v>38</v>
      </c>
      <c r="C210" t="s">
        <v>18</v>
      </c>
      <c r="D210" s="4">
        <v>1778</v>
      </c>
      <c r="E210" s="5">
        <v>270</v>
      </c>
      <c r="F210">
        <f>VLOOKUP(data2[[#This Row],[Product]],products2[],2,FALSE)</f>
        <v>6.47</v>
      </c>
      <c r="G210">
        <f>data2[[#This Row],[Cost per unit]]*data2[[#This Row],[Units]]</f>
        <v>1746.8999999999999</v>
      </c>
    </row>
    <row r="211" spans="1:7" x14ac:dyDescent="0.3">
      <c r="A211" t="s">
        <v>6</v>
      </c>
      <c r="B211" t="s">
        <v>39</v>
      </c>
      <c r="C211" t="s">
        <v>30</v>
      </c>
      <c r="D211" s="4">
        <v>1638</v>
      </c>
      <c r="E211" s="5">
        <v>63</v>
      </c>
      <c r="F211">
        <f>VLOOKUP(data2[[#This Row],[Product]],products2[],2,FALSE)</f>
        <v>14.49</v>
      </c>
      <c r="G211">
        <f>data2[[#This Row],[Cost per unit]]*data2[[#This Row],[Units]]</f>
        <v>912.87</v>
      </c>
    </row>
    <row r="212" spans="1:7" x14ac:dyDescent="0.3">
      <c r="A212" t="s">
        <v>41</v>
      </c>
      <c r="B212" t="s">
        <v>38</v>
      </c>
      <c r="C212" t="s">
        <v>25</v>
      </c>
      <c r="D212" s="4">
        <v>154</v>
      </c>
      <c r="E212" s="5">
        <v>21</v>
      </c>
      <c r="F212">
        <f>VLOOKUP(data2[[#This Row],[Product]],products2[],2,FALSE)</f>
        <v>13.15</v>
      </c>
      <c r="G212">
        <f>data2[[#This Row],[Cost per unit]]*data2[[#This Row],[Units]]</f>
        <v>276.15000000000003</v>
      </c>
    </row>
    <row r="213" spans="1:7" x14ac:dyDescent="0.3">
      <c r="A213" t="s">
        <v>7</v>
      </c>
      <c r="B213" t="s">
        <v>37</v>
      </c>
      <c r="C213" t="s">
        <v>22</v>
      </c>
      <c r="D213" s="4">
        <v>9835</v>
      </c>
      <c r="E213" s="5">
        <v>207</v>
      </c>
      <c r="F213">
        <f>VLOOKUP(data2[[#This Row],[Product]],products2[],2,FALSE)</f>
        <v>9.77</v>
      </c>
      <c r="G213">
        <f>data2[[#This Row],[Cost per unit]]*data2[[#This Row],[Units]]</f>
        <v>2022.3899999999999</v>
      </c>
    </row>
    <row r="214" spans="1:7" x14ac:dyDescent="0.3">
      <c r="A214" t="s">
        <v>9</v>
      </c>
      <c r="B214" t="s">
        <v>37</v>
      </c>
      <c r="C214" t="s">
        <v>20</v>
      </c>
      <c r="D214" s="4">
        <v>7273</v>
      </c>
      <c r="E214" s="5">
        <v>96</v>
      </c>
      <c r="F214">
        <f>VLOOKUP(data2[[#This Row],[Product]],products2[],2,FALSE)</f>
        <v>10.62</v>
      </c>
      <c r="G214">
        <f>data2[[#This Row],[Cost per unit]]*data2[[#This Row],[Units]]</f>
        <v>1019.52</v>
      </c>
    </row>
    <row r="215" spans="1:7" x14ac:dyDescent="0.3">
      <c r="A215" t="s">
        <v>5</v>
      </c>
      <c r="B215" t="s">
        <v>39</v>
      </c>
      <c r="C215" t="s">
        <v>22</v>
      </c>
      <c r="D215" s="4">
        <v>6909</v>
      </c>
      <c r="E215" s="5">
        <v>81</v>
      </c>
      <c r="F215">
        <f>VLOOKUP(data2[[#This Row],[Product]],products2[],2,FALSE)</f>
        <v>9.77</v>
      </c>
      <c r="G215">
        <f>data2[[#This Row],[Cost per unit]]*data2[[#This Row],[Units]]</f>
        <v>791.37</v>
      </c>
    </row>
    <row r="216" spans="1:7" x14ac:dyDescent="0.3">
      <c r="A216" t="s">
        <v>9</v>
      </c>
      <c r="B216" t="s">
        <v>39</v>
      </c>
      <c r="C216" t="s">
        <v>24</v>
      </c>
      <c r="D216" s="4">
        <v>3920</v>
      </c>
      <c r="E216" s="5">
        <v>306</v>
      </c>
      <c r="F216">
        <f>VLOOKUP(data2[[#This Row],[Product]],products2[],2,FALSE)</f>
        <v>4.97</v>
      </c>
      <c r="G216">
        <f>data2[[#This Row],[Cost per unit]]*data2[[#This Row],[Units]]</f>
        <v>1520.82</v>
      </c>
    </row>
    <row r="217" spans="1:7" x14ac:dyDescent="0.3">
      <c r="A217" t="s">
        <v>10</v>
      </c>
      <c r="B217" t="s">
        <v>39</v>
      </c>
      <c r="C217" t="s">
        <v>21</v>
      </c>
      <c r="D217" s="4">
        <v>4858</v>
      </c>
      <c r="E217" s="5">
        <v>279</v>
      </c>
      <c r="F217">
        <f>VLOOKUP(data2[[#This Row],[Product]],products2[],2,FALSE)</f>
        <v>9</v>
      </c>
      <c r="G217">
        <f>data2[[#This Row],[Cost per unit]]*data2[[#This Row],[Units]]</f>
        <v>2511</v>
      </c>
    </row>
    <row r="218" spans="1:7" x14ac:dyDescent="0.3">
      <c r="A218" t="s">
        <v>2</v>
      </c>
      <c r="B218" t="s">
        <v>38</v>
      </c>
      <c r="C218" t="s">
        <v>4</v>
      </c>
      <c r="D218" s="4">
        <v>3549</v>
      </c>
      <c r="E218" s="5">
        <v>3</v>
      </c>
      <c r="F218">
        <f>VLOOKUP(data2[[#This Row],[Product]],products2[],2,FALSE)</f>
        <v>11.88</v>
      </c>
      <c r="G218">
        <f>data2[[#This Row],[Cost per unit]]*data2[[#This Row],[Units]]</f>
        <v>35.64</v>
      </c>
    </row>
    <row r="219" spans="1:7" x14ac:dyDescent="0.3">
      <c r="A219" t="s">
        <v>7</v>
      </c>
      <c r="B219" t="s">
        <v>39</v>
      </c>
      <c r="C219" t="s">
        <v>27</v>
      </c>
      <c r="D219" s="4">
        <v>966</v>
      </c>
      <c r="E219" s="5">
        <v>198</v>
      </c>
      <c r="F219">
        <f>VLOOKUP(data2[[#This Row],[Product]],products2[],2,FALSE)</f>
        <v>16.73</v>
      </c>
      <c r="G219">
        <f>data2[[#This Row],[Cost per unit]]*data2[[#This Row],[Units]]</f>
        <v>3312.54</v>
      </c>
    </row>
    <row r="220" spans="1:7" x14ac:dyDescent="0.3">
      <c r="A220" t="s">
        <v>5</v>
      </c>
      <c r="B220" t="s">
        <v>39</v>
      </c>
      <c r="C220" t="s">
        <v>18</v>
      </c>
      <c r="D220" s="4">
        <v>385</v>
      </c>
      <c r="E220" s="5">
        <v>249</v>
      </c>
      <c r="F220">
        <f>VLOOKUP(data2[[#This Row],[Product]],products2[],2,FALSE)</f>
        <v>6.47</v>
      </c>
      <c r="G220">
        <f>data2[[#This Row],[Cost per unit]]*data2[[#This Row],[Units]]</f>
        <v>1611.03</v>
      </c>
    </row>
    <row r="221" spans="1:7" x14ac:dyDescent="0.3">
      <c r="A221" t="s">
        <v>6</v>
      </c>
      <c r="B221" t="s">
        <v>34</v>
      </c>
      <c r="C221" t="s">
        <v>16</v>
      </c>
      <c r="D221" s="4">
        <v>2219</v>
      </c>
      <c r="E221" s="5">
        <v>75</v>
      </c>
      <c r="F221">
        <f>VLOOKUP(data2[[#This Row],[Product]],products2[],2,FALSE)</f>
        <v>8.7899999999999991</v>
      </c>
      <c r="G221">
        <f>data2[[#This Row],[Cost per unit]]*data2[[#This Row],[Units]]</f>
        <v>659.24999999999989</v>
      </c>
    </row>
    <row r="222" spans="1:7" x14ac:dyDescent="0.3">
      <c r="A222" t="s">
        <v>9</v>
      </c>
      <c r="B222" t="s">
        <v>36</v>
      </c>
      <c r="C222" t="s">
        <v>32</v>
      </c>
      <c r="D222" s="4">
        <v>2954</v>
      </c>
      <c r="E222" s="5">
        <v>189</v>
      </c>
      <c r="F222">
        <f>VLOOKUP(data2[[#This Row],[Product]],products2[],2,FALSE)</f>
        <v>8.65</v>
      </c>
      <c r="G222">
        <f>data2[[#This Row],[Cost per unit]]*data2[[#This Row],[Units]]</f>
        <v>1634.8500000000001</v>
      </c>
    </row>
    <row r="223" spans="1:7" x14ac:dyDescent="0.3">
      <c r="A223" t="s">
        <v>7</v>
      </c>
      <c r="B223" t="s">
        <v>36</v>
      </c>
      <c r="C223" t="s">
        <v>32</v>
      </c>
      <c r="D223" s="4">
        <v>280</v>
      </c>
      <c r="E223" s="5">
        <v>87</v>
      </c>
      <c r="F223">
        <f>VLOOKUP(data2[[#This Row],[Product]],products2[],2,FALSE)</f>
        <v>8.65</v>
      </c>
      <c r="G223">
        <f>data2[[#This Row],[Cost per unit]]*data2[[#This Row],[Units]]</f>
        <v>752.55000000000007</v>
      </c>
    </row>
    <row r="224" spans="1:7" x14ac:dyDescent="0.3">
      <c r="A224" t="s">
        <v>41</v>
      </c>
      <c r="B224" t="s">
        <v>36</v>
      </c>
      <c r="C224" t="s">
        <v>30</v>
      </c>
      <c r="D224" s="4">
        <v>6118</v>
      </c>
      <c r="E224" s="5">
        <v>174</v>
      </c>
      <c r="F224">
        <f>VLOOKUP(data2[[#This Row],[Product]],products2[],2,FALSE)</f>
        <v>14.49</v>
      </c>
      <c r="G224">
        <f>data2[[#This Row],[Cost per unit]]*data2[[#This Row],[Units]]</f>
        <v>2521.2600000000002</v>
      </c>
    </row>
    <row r="225" spans="1:7" x14ac:dyDescent="0.3">
      <c r="A225" t="s">
        <v>2</v>
      </c>
      <c r="B225" t="s">
        <v>39</v>
      </c>
      <c r="C225" t="s">
        <v>15</v>
      </c>
      <c r="D225" s="4">
        <v>4802</v>
      </c>
      <c r="E225" s="5">
        <v>36</v>
      </c>
      <c r="F225">
        <f>VLOOKUP(data2[[#This Row],[Product]],products2[],2,FALSE)</f>
        <v>11.73</v>
      </c>
      <c r="G225">
        <f>data2[[#This Row],[Cost per unit]]*data2[[#This Row],[Units]]</f>
        <v>422.28000000000003</v>
      </c>
    </row>
    <row r="226" spans="1:7" x14ac:dyDescent="0.3">
      <c r="A226" t="s">
        <v>9</v>
      </c>
      <c r="B226" t="s">
        <v>38</v>
      </c>
      <c r="C226" t="s">
        <v>24</v>
      </c>
      <c r="D226" s="4">
        <v>4137</v>
      </c>
      <c r="E226" s="5">
        <v>60</v>
      </c>
      <c r="F226">
        <f>VLOOKUP(data2[[#This Row],[Product]],products2[],2,FALSE)</f>
        <v>4.97</v>
      </c>
      <c r="G226">
        <f>data2[[#This Row],[Cost per unit]]*data2[[#This Row],[Units]]</f>
        <v>298.2</v>
      </c>
    </row>
    <row r="227" spans="1:7" x14ac:dyDescent="0.3">
      <c r="A227" t="s">
        <v>3</v>
      </c>
      <c r="B227" t="s">
        <v>35</v>
      </c>
      <c r="C227" t="s">
        <v>23</v>
      </c>
      <c r="D227" s="4">
        <v>2023</v>
      </c>
      <c r="E227" s="5">
        <v>78</v>
      </c>
      <c r="F227">
        <f>VLOOKUP(data2[[#This Row],[Product]],products2[],2,FALSE)</f>
        <v>6.49</v>
      </c>
      <c r="G227">
        <f>data2[[#This Row],[Cost per unit]]*data2[[#This Row],[Units]]</f>
        <v>506.22</v>
      </c>
    </row>
    <row r="228" spans="1:7" x14ac:dyDescent="0.3">
      <c r="A228" t="s">
        <v>9</v>
      </c>
      <c r="B228" t="s">
        <v>36</v>
      </c>
      <c r="C228" t="s">
        <v>30</v>
      </c>
      <c r="D228" s="4">
        <v>9051</v>
      </c>
      <c r="E228" s="5">
        <v>57</v>
      </c>
      <c r="F228">
        <f>VLOOKUP(data2[[#This Row],[Product]],products2[],2,FALSE)</f>
        <v>14.49</v>
      </c>
      <c r="G228">
        <f>data2[[#This Row],[Cost per unit]]*data2[[#This Row],[Units]]</f>
        <v>825.93000000000006</v>
      </c>
    </row>
    <row r="229" spans="1:7" x14ac:dyDescent="0.3">
      <c r="A229" t="s">
        <v>9</v>
      </c>
      <c r="B229" t="s">
        <v>37</v>
      </c>
      <c r="C229" t="s">
        <v>28</v>
      </c>
      <c r="D229" s="4">
        <v>2919</v>
      </c>
      <c r="E229" s="5">
        <v>45</v>
      </c>
      <c r="F229">
        <f>VLOOKUP(data2[[#This Row],[Product]],products2[],2,FALSE)</f>
        <v>10.38</v>
      </c>
      <c r="G229">
        <f>data2[[#This Row],[Cost per unit]]*data2[[#This Row],[Units]]</f>
        <v>467.1</v>
      </c>
    </row>
    <row r="230" spans="1:7" x14ac:dyDescent="0.3">
      <c r="A230" t="s">
        <v>41</v>
      </c>
      <c r="B230" t="s">
        <v>38</v>
      </c>
      <c r="C230" t="s">
        <v>22</v>
      </c>
      <c r="D230" s="4">
        <v>5915</v>
      </c>
      <c r="E230" s="5">
        <v>3</v>
      </c>
      <c r="F230">
        <f>VLOOKUP(data2[[#This Row],[Product]],products2[],2,FALSE)</f>
        <v>9.77</v>
      </c>
      <c r="G230">
        <f>data2[[#This Row],[Cost per unit]]*data2[[#This Row],[Units]]</f>
        <v>29.31</v>
      </c>
    </row>
    <row r="231" spans="1:7" x14ac:dyDescent="0.3">
      <c r="A231" t="s">
        <v>10</v>
      </c>
      <c r="B231" t="s">
        <v>35</v>
      </c>
      <c r="C231" t="s">
        <v>15</v>
      </c>
      <c r="D231" s="4">
        <v>2562</v>
      </c>
      <c r="E231" s="5">
        <v>6</v>
      </c>
      <c r="F231">
        <f>VLOOKUP(data2[[#This Row],[Product]],products2[],2,FALSE)</f>
        <v>11.73</v>
      </c>
      <c r="G231">
        <f>data2[[#This Row],[Cost per unit]]*data2[[#This Row],[Units]]</f>
        <v>70.38</v>
      </c>
    </row>
    <row r="232" spans="1:7" x14ac:dyDescent="0.3">
      <c r="A232" t="s">
        <v>5</v>
      </c>
      <c r="B232" t="s">
        <v>37</v>
      </c>
      <c r="C232" t="s">
        <v>25</v>
      </c>
      <c r="D232" s="4">
        <v>8813</v>
      </c>
      <c r="E232" s="5">
        <v>21</v>
      </c>
      <c r="F232">
        <f>VLOOKUP(data2[[#This Row],[Product]],products2[],2,FALSE)</f>
        <v>13.15</v>
      </c>
      <c r="G232">
        <f>data2[[#This Row],[Cost per unit]]*data2[[#This Row],[Units]]</f>
        <v>276.15000000000003</v>
      </c>
    </row>
    <row r="233" spans="1:7" x14ac:dyDescent="0.3">
      <c r="A233" t="s">
        <v>5</v>
      </c>
      <c r="B233" t="s">
        <v>36</v>
      </c>
      <c r="C233" t="s">
        <v>18</v>
      </c>
      <c r="D233" s="4">
        <v>6111</v>
      </c>
      <c r="E233" s="5">
        <v>3</v>
      </c>
      <c r="F233">
        <f>VLOOKUP(data2[[#This Row],[Product]],products2[],2,FALSE)</f>
        <v>6.47</v>
      </c>
      <c r="G233">
        <f>data2[[#This Row],[Cost per unit]]*data2[[#This Row],[Units]]</f>
        <v>19.41</v>
      </c>
    </row>
    <row r="234" spans="1:7" x14ac:dyDescent="0.3">
      <c r="A234" t="s">
        <v>8</v>
      </c>
      <c r="B234" t="s">
        <v>34</v>
      </c>
      <c r="C234" t="s">
        <v>31</v>
      </c>
      <c r="D234" s="4">
        <v>3507</v>
      </c>
      <c r="E234" s="5">
        <v>288</v>
      </c>
      <c r="F234">
        <f>VLOOKUP(data2[[#This Row],[Product]],products2[],2,FALSE)</f>
        <v>5.79</v>
      </c>
      <c r="G234">
        <f>data2[[#This Row],[Cost per unit]]*data2[[#This Row],[Units]]</f>
        <v>1667.52</v>
      </c>
    </row>
    <row r="235" spans="1:7" x14ac:dyDescent="0.3">
      <c r="A235" t="s">
        <v>6</v>
      </c>
      <c r="B235" t="s">
        <v>36</v>
      </c>
      <c r="C235" t="s">
        <v>13</v>
      </c>
      <c r="D235" s="4">
        <v>4319</v>
      </c>
      <c r="E235" s="5">
        <v>30</v>
      </c>
      <c r="F235">
        <f>VLOOKUP(data2[[#This Row],[Product]],products2[],2,FALSE)</f>
        <v>9.33</v>
      </c>
      <c r="G235">
        <f>data2[[#This Row],[Cost per unit]]*data2[[#This Row],[Units]]</f>
        <v>279.89999999999998</v>
      </c>
    </row>
    <row r="236" spans="1:7" x14ac:dyDescent="0.3">
      <c r="A236" t="s">
        <v>40</v>
      </c>
      <c r="B236" t="s">
        <v>38</v>
      </c>
      <c r="C236" t="s">
        <v>26</v>
      </c>
      <c r="D236" s="4">
        <v>609</v>
      </c>
      <c r="E236" s="5">
        <v>87</v>
      </c>
      <c r="F236">
        <f>VLOOKUP(data2[[#This Row],[Product]],products2[],2,FALSE)</f>
        <v>5.6</v>
      </c>
      <c r="G236">
        <f>data2[[#This Row],[Cost per unit]]*data2[[#This Row],[Units]]</f>
        <v>487.2</v>
      </c>
    </row>
    <row r="237" spans="1:7" x14ac:dyDescent="0.3">
      <c r="A237" t="s">
        <v>40</v>
      </c>
      <c r="B237" t="s">
        <v>39</v>
      </c>
      <c r="C237" t="s">
        <v>27</v>
      </c>
      <c r="D237" s="4">
        <v>6370</v>
      </c>
      <c r="E237" s="5">
        <v>30</v>
      </c>
      <c r="F237">
        <f>VLOOKUP(data2[[#This Row],[Product]],products2[],2,FALSE)</f>
        <v>16.73</v>
      </c>
      <c r="G237">
        <f>data2[[#This Row],[Cost per unit]]*data2[[#This Row],[Units]]</f>
        <v>501.90000000000003</v>
      </c>
    </row>
    <row r="238" spans="1:7" x14ac:dyDescent="0.3">
      <c r="A238" t="s">
        <v>5</v>
      </c>
      <c r="B238" t="s">
        <v>38</v>
      </c>
      <c r="C238" t="s">
        <v>19</v>
      </c>
      <c r="D238" s="4">
        <v>5474</v>
      </c>
      <c r="E238" s="5">
        <v>168</v>
      </c>
      <c r="F238">
        <f>VLOOKUP(data2[[#This Row],[Product]],products2[],2,FALSE)</f>
        <v>7.64</v>
      </c>
      <c r="G238">
        <f>data2[[#This Row],[Cost per unit]]*data2[[#This Row],[Units]]</f>
        <v>1283.52</v>
      </c>
    </row>
    <row r="239" spans="1:7" x14ac:dyDescent="0.3">
      <c r="A239" t="s">
        <v>40</v>
      </c>
      <c r="B239" t="s">
        <v>36</v>
      </c>
      <c r="C239" t="s">
        <v>27</v>
      </c>
      <c r="D239" s="4">
        <v>3164</v>
      </c>
      <c r="E239" s="5">
        <v>306</v>
      </c>
      <c r="F239">
        <f>VLOOKUP(data2[[#This Row],[Product]],products2[],2,FALSE)</f>
        <v>16.73</v>
      </c>
      <c r="G239">
        <f>data2[[#This Row],[Cost per unit]]*data2[[#This Row],[Units]]</f>
        <v>5119.38</v>
      </c>
    </row>
    <row r="240" spans="1:7" x14ac:dyDescent="0.3">
      <c r="A240" t="s">
        <v>6</v>
      </c>
      <c r="B240" t="s">
        <v>35</v>
      </c>
      <c r="C240" t="s">
        <v>4</v>
      </c>
      <c r="D240" s="4">
        <v>1302</v>
      </c>
      <c r="E240" s="5">
        <v>402</v>
      </c>
      <c r="F240">
        <f>VLOOKUP(data2[[#This Row],[Product]],products2[],2,FALSE)</f>
        <v>11.88</v>
      </c>
      <c r="G240">
        <f>data2[[#This Row],[Cost per unit]]*data2[[#This Row],[Units]]</f>
        <v>4775.76</v>
      </c>
    </row>
    <row r="241" spans="1:7" x14ac:dyDescent="0.3">
      <c r="A241" t="s">
        <v>3</v>
      </c>
      <c r="B241" t="s">
        <v>37</v>
      </c>
      <c r="C241" t="s">
        <v>28</v>
      </c>
      <c r="D241" s="4">
        <v>7308</v>
      </c>
      <c r="E241" s="5">
        <v>327</v>
      </c>
      <c r="F241">
        <f>VLOOKUP(data2[[#This Row],[Product]],products2[],2,FALSE)</f>
        <v>10.38</v>
      </c>
      <c r="G241">
        <f>data2[[#This Row],[Cost per unit]]*data2[[#This Row],[Units]]</f>
        <v>3394.26</v>
      </c>
    </row>
    <row r="242" spans="1:7" x14ac:dyDescent="0.3">
      <c r="A242" t="s">
        <v>40</v>
      </c>
      <c r="B242" t="s">
        <v>37</v>
      </c>
      <c r="C242" t="s">
        <v>27</v>
      </c>
      <c r="D242" s="4">
        <v>6132</v>
      </c>
      <c r="E242" s="5">
        <v>93</v>
      </c>
      <c r="F242">
        <f>VLOOKUP(data2[[#This Row],[Product]],products2[],2,FALSE)</f>
        <v>16.73</v>
      </c>
      <c r="G242">
        <f>data2[[#This Row],[Cost per unit]]*data2[[#This Row],[Units]]</f>
        <v>1555.89</v>
      </c>
    </row>
    <row r="243" spans="1:7" x14ac:dyDescent="0.3">
      <c r="A243" t="s">
        <v>10</v>
      </c>
      <c r="B243" t="s">
        <v>35</v>
      </c>
      <c r="C243" t="s">
        <v>14</v>
      </c>
      <c r="D243" s="4">
        <v>3472</v>
      </c>
      <c r="E243" s="5">
        <v>96</v>
      </c>
      <c r="F243">
        <f>VLOOKUP(data2[[#This Row],[Product]],products2[],2,FALSE)</f>
        <v>11.7</v>
      </c>
      <c r="G243">
        <f>data2[[#This Row],[Cost per unit]]*data2[[#This Row],[Units]]</f>
        <v>1123.1999999999998</v>
      </c>
    </row>
    <row r="244" spans="1:7" x14ac:dyDescent="0.3">
      <c r="A244" t="s">
        <v>8</v>
      </c>
      <c r="B244" t="s">
        <v>39</v>
      </c>
      <c r="C244" t="s">
        <v>18</v>
      </c>
      <c r="D244" s="4">
        <v>9660</v>
      </c>
      <c r="E244" s="5">
        <v>27</v>
      </c>
      <c r="F244">
        <f>VLOOKUP(data2[[#This Row],[Product]],products2[],2,FALSE)</f>
        <v>6.47</v>
      </c>
      <c r="G244">
        <f>data2[[#This Row],[Cost per unit]]*data2[[#This Row],[Units]]</f>
        <v>174.69</v>
      </c>
    </row>
    <row r="245" spans="1:7" x14ac:dyDescent="0.3">
      <c r="A245" t="s">
        <v>9</v>
      </c>
      <c r="B245" t="s">
        <v>38</v>
      </c>
      <c r="C245" t="s">
        <v>26</v>
      </c>
      <c r="D245" s="4">
        <v>2436</v>
      </c>
      <c r="E245" s="5">
        <v>99</v>
      </c>
      <c r="F245">
        <f>VLOOKUP(data2[[#This Row],[Product]],products2[],2,FALSE)</f>
        <v>5.6</v>
      </c>
      <c r="G245">
        <f>data2[[#This Row],[Cost per unit]]*data2[[#This Row],[Units]]</f>
        <v>554.4</v>
      </c>
    </row>
    <row r="246" spans="1:7" x14ac:dyDescent="0.3">
      <c r="A246" t="s">
        <v>9</v>
      </c>
      <c r="B246" t="s">
        <v>38</v>
      </c>
      <c r="C246" t="s">
        <v>33</v>
      </c>
      <c r="D246" s="4">
        <v>9506</v>
      </c>
      <c r="E246" s="5">
        <v>87</v>
      </c>
      <c r="F246">
        <f>VLOOKUP(data2[[#This Row],[Product]],products2[],2,FALSE)</f>
        <v>12.37</v>
      </c>
      <c r="G246">
        <f>data2[[#This Row],[Cost per unit]]*data2[[#This Row],[Units]]</f>
        <v>1076.1899999999998</v>
      </c>
    </row>
    <row r="247" spans="1:7" x14ac:dyDescent="0.3">
      <c r="A247" t="s">
        <v>10</v>
      </c>
      <c r="B247" t="s">
        <v>37</v>
      </c>
      <c r="C247" t="s">
        <v>21</v>
      </c>
      <c r="D247" s="4">
        <v>245</v>
      </c>
      <c r="E247" s="5">
        <v>288</v>
      </c>
      <c r="F247">
        <f>VLOOKUP(data2[[#This Row],[Product]],products2[],2,FALSE)</f>
        <v>9</v>
      </c>
      <c r="G247">
        <f>data2[[#This Row],[Cost per unit]]*data2[[#This Row],[Units]]</f>
        <v>2592</v>
      </c>
    </row>
    <row r="248" spans="1:7" x14ac:dyDescent="0.3">
      <c r="A248" t="s">
        <v>8</v>
      </c>
      <c r="B248" t="s">
        <v>35</v>
      </c>
      <c r="C248" t="s">
        <v>20</v>
      </c>
      <c r="D248" s="4">
        <v>2702</v>
      </c>
      <c r="E248" s="5">
        <v>363</v>
      </c>
      <c r="F248">
        <f>VLOOKUP(data2[[#This Row],[Product]],products2[],2,FALSE)</f>
        <v>10.62</v>
      </c>
      <c r="G248">
        <f>data2[[#This Row],[Cost per unit]]*data2[[#This Row],[Units]]</f>
        <v>3855.0599999999995</v>
      </c>
    </row>
    <row r="249" spans="1:7" x14ac:dyDescent="0.3">
      <c r="A249" t="s">
        <v>10</v>
      </c>
      <c r="B249" t="s">
        <v>34</v>
      </c>
      <c r="C249" t="s">
        <v>17</v>
      </c>
      <c r="D249" s="4">
        <v>700</v>
      </c>
      <c r="E249" s="5">
        <v>87</v>
      </c>
      <c r="F249">
        <f>VLOOKUP(data2[[#This Row],[Product]],products2[],2,FALSE)</f>
        <v>3.11</v>
      </c>
      <c r="G249">
        <f>data2[[#This Row],[Cost per unit]]*data2[[#This Row],[Units]]</f>
        <v>270.57</v>
      </c>
    </row>
    <row r="250" spans="1:7" x14ac:dyDescent="0.3">
      <c r="A250" t="s">
        <v>6</v>
      </c>
      <c r="B250" t="s">
        <v>34</v>
      </c>
      <c r="C250" t="s">
        <v>17</v>
      </c>
      <c r="D250" s="4">
        <v>3759</v>
      </c>
      <c r="E250" s="5">
        <v>150</v>
      </c>
      <c r="F250">
        <f>VLOOKUP(data2[[#This Row],[Product]],products2[],2,FALSE)</f>
        <v>3.11</v>
      </c>
      <c r="G250">
        <f>data2[[#This Row],[Cost per unit]]*data2[[#This Row],[Units]]</f>
        <v>466.5</v>
      </c>
    </row>
    <row r="251" spans="1:7" x14ac:dyDescent="0.3">
      <c r="A251" t="s">
        <v>2</v>
      </c>
      <c r="B251" t="s">
        <v>35</v>
      </c>
      <c r="C251" t="s">
        <v>17</v>
      </c>
      <c r="D251" s="4">
        <v>1589</v>
      </c>
      <c r="E251" s="5">
        <v>303</v>
      </c>
      <c r="F251">
        <f>VLOOKUP(data2[[#This Row],[Product]],products2[],2,FALSE)</f>
        <v>3.11</v>
      </c>
      <c r="G251">
        <f>data2[[#This Row],[Cost per unit]]*data2[[#This Row],[Units]]</f>
        <v>942.32999999999993</v>
      </c>
    </row>
    <row r="252" spans="1:7" x14ac:dyDescent="0.3">
      <c r="A252" t="s">
        <v>7</v>
      </c>
      <c r="B252" t="s">
        <v>35</v>
      </c>
      <c r="C252" t="s">
        <v>28</v>
      </c>
      <c r="D252" s="4">
        <v>5194</v>
      </c>
      <c r="E252" s="5">
        <v>288</v>
      </c>
      <c r="F252">
        <f>VLOOKUP(data2[[#This Row],[Product]],products2[],2,FALSE)</f>
        <v>10.38</v>
      </c>
      <c r="G252">
        <f>data2[[#This Row],[Cost per unit]]*data2[[#This Row],[Units]]</f>
        <v>2989.44</v>
      </c>
    </row>
    <row r="253" spans="1:7" x14ac:dyDescent="0.3">
      <c r="A253" t="s">
        <v>10</v>
      </c>
      <c r="B253" t="s">
        <v>36</v>
      </c>
      <c r="C253" t="s">
        <v>13</v>
      </c>
      <c r="D253" s="4">
        <v>945</v>
      </c>
      <c r="E253" s="5">
        <v>75</v>
      </c>
      <c r="F253">
        <f>VLOOKUP(data2[[#This Row],[Product]],products2[],2,FALSE)</f>
        <v>9.33</v>
      </c>
      <c r="G253">
        <f>data2[[#This Row],[Cost per unit]]*data2[[#This Row],[Units]]</f>
        <v>699.75</v>
      </c>
    </row>
    <row r="254" spans="1:7" x14ac:dyDescent="0.3">
      <c r="A254" t="s">
        <v>40</v>
      </c>
      <c r="B254" t="s">
        <v>38</v>
      </c>
      <c r="C254" t="s">
        <v>31</v>
      </c>
      <c r="D254" s="4">
        <v>1988</v>
      </c>
      <c r="E254" s="5">
        <v>39</v>
      </c>
      <c r="F254">
        <f>VLOOKUP(data2[[#This Row],[Product]],products2[],2,FALSE)</f>
        <v>5.79</v>
      </c>
      <c r="G254">
        <f>data2[[#This Row],[Cost per unit]]*data2[[#This Row],[Units]]</f>
        <v>225.81</v>
      </c>
    </row>
    <row r="255" spans="1:7" x14ac:dyDescent="0.3">
      <c r="A255" t="s">
        <v>6</v>
      </c>
      <c r="B255" t="s">
        <v>34</v>
      </c>
      <c r="C255" t="s">
        <v>32</v>
      </c>
      <c r="D255" s="4">
        <v>6734</v>
      </c>
      <c r="E255" s="5">
        <v>123</v>
      </c>
      <c r="F255">
        <f>VLOOKUP(data2[[#This Row],[Product]],products2[],2,FALSE)</f>
        <v>8.65</v>
      </c>
      <c r="G255">
        <f>data2[[#This Row],[Cost per unit]]*data2[[#This Row],[Units]]</f>
        <v>1063.95</v>
      </c>
    </row>
    <row r="256" spans="1:7" x14ac:dyDescent="0.3">
      <c r="A256" t="s">
        <v>40</v>
      </c>
      <c r="B256" t="s">
        <v>36</v>
      </c>
      <c r="C256" t="s">
        <v>4</v>
      </c>
      <c r="D256" s="4">
        <v>217</v>
      </c>
      <c r="E256" s="5">
        <v>36</v>
      </c>
      <c r="F256">
        <f>VLOOKUP(data2[[#This Row],[Product]],products2[],2,FALSE)</f>
        <v>11.88</v>
      </c>
      <c r="G256">
        <f>data2[[#This Row],[Cost per unit]]*data2[[#This Row],[Units]]</f>
        <v>427.68</v>
      </c>
    </row>
    <row r="257" spans="1:7" x14ac:dyDescent="0.3">
      <c r="A257" t="s">
        <v>5</v>
      </c>
      <c r="B257" t="s">
        <v>34</v>
      </c>
      <c r="C257" t="s">
        <v>22</v>
      </c>
      <c r="D257" s="4">
        <v>6279</v>
      </c>
      <c r="E257" s="5">
        <v>237</v>
      </c>
      <c r="F257">
        <f>VLOOKUP(data2[[#This Row],[Product]],products2[],2,FALSE)</f>
        <v>9.77</v>
      </c>
      <c r="G257">
        <f>data2[[#This Row],[Cost per unit]]*data2[[#This Row],[Units]]</f>
        <v>2315.4899999999998</v>
      </c>
    </row>
    <row r="258" spans="1:7" x14ac:dyDescent="0.3">
      <c r="A258" t="s">
        <v>40</v>
      </c>
      <c r="B258" t="s">
        <v>36</v>
      </c>
      <c r="C258" t="s">
        <v>13</v>
      </c>
      <c r="D258" s="4">
        <v>4424</v>
      </c>
      <c r="E258" s="5">
        <v>201</v>
      </c>
      <c r="F258">
        <f>VLOOKUP(data2[[#This Row],[Product]],products2[],2,FALSE)</f>
        <v>9.33</v>
      </c>
      <c r="G258">
        <f>data2[[#This Row],[Cost per unit]]*data2[[#This Row],[Units]]</f>
        <v>1875.33</v>
      </c>
    </row>
    <row r="259" spans="1:7" x14ac:dyDescent="0.3">
      <c r="A259" t="s">
        <v>2</v>
      </c>
      <c r="B259" t="s">
        <v>36</v>
      </c>
      <c r="C259" t="s">
        <v>17</v>
      </c>
      <c r="D259" s="4">
        <v>189</v>
      </c>
      <c r="E259" s="5">
        <v>48</v>
      </c>
      <c r="F259">
        <f>VLOOKUP(data2[[#This Row],[Product]],products2[],2,FALSE)</f>
        <v>3.11</v>
      </c>
      <c r="G259">
        <f>data2[[#This Row],[Cost per unit]]*data2[[#This Row],[Units]]</f>
        <v>149.28</v>
      </c>
    </row>
    <row r="260" spans="1:7" x14ac:dyDescent="0.3">
      <c r="A260" t="s">
        <v>5</v>
      </c>
      <c r="B260" t="s">
        <v>35</v>
      </c>
      <c r="C260" t="s">
        <v>22</v>
      </c>
      <c r="D260" s="4">
        <v>490</v>
      </c>
      <c r="E260" s="5">
        <v>84</v>
      </c>
      <c r="F260">
        <f>VLOOKUP(data2[[#This Row],[Product]],products2[],2,FALSE)</f>
        <v>9.77</v>
      </c>
      <c r="G260">
        <f>data2[[#This Row],[Cost per unit]]*data2[[#This Row],[Units]]</f>
        <v>820.68</v>
      </c>
    </row>
    <row r="261" spans="1:7" x14ac:dyDescent="0.3">
      <c r="A261" t="s">
        <v>8</v>
      </c>
      <c r="B261" t="s">
        <v>37</v>
      </c>
      <c r="C261" t="s">
        <v>21</v>
      </c>
      <c r="D261" s="4">
        <v>434</v>
      </c>
      <c r="E261" s="5">
        <v>87</v>
      </c>
      <c r="F261">
        <f>VLOOKUP(data2[[#This Row],[Product]],products2[],2,FALSE)</f>
        <v>9</v>
      </c>
      <c r="G261">
        <f>data2[[#This Row],[Cost per unit]]*data2[[#This Row],[Units]]</f>
        <v>783</v>
      </c>
    </row>
    <row r="262" spans="1:7" x14ac:dyDescent="0.3">
      <c r="A262" t="s">
        <v>7</v>
      </c>
      <c r="B262" t="s">
        <v>38</v>
      </c>
      <c r="C262" t="s">
        <v>30</v>
      </c>
      <c r="D262" s="4">
        <v>10129</v>
      </c>
      <c r="E262" s="5">
        <v>312</v>
      </c>
      <c r="F262">
        <f>VLOOKUP(data2[[#This Row],[Product]],products2[],2,FALSE)</f>
        <v>14.49</v>
      </c>
      <c r="G262">
        <f>data2[[#This Row],[Cost per unit]]*data2[[#This Row],[Units]]</f>
        <v>4520.88</v>
      </c>
    </row>
    <row r="263" spans="1:7" x14ac:dyDescent="0.3">
      <c r="A263" t="s">
        <v>3</v>
      </c>
      <c r="B263" t="s">
        <v>39</v>
      </c>
      <c r="C263" t="s">
        <v>28</v>
      </c>
      <c r="D263" s="4">
        <v>1652</v>
      </c>
      <c r="E263" s="5">
        <v>102</v>
      </c>
      <c r="F263">
        <f>VLOOKUP(data2[[#This Row],[Product]],products2[],2,FALSE)</f>
        <v>10.38</v>
      </c>
      <c r="G263">
        <f>data2[[#This Row],[Cost per unit]]*data2[[#This Row],[Units]]</f>
        <v>1058.76</v>
      </c>
    </row>
    <row r="264" spans="1:7" x14ac:dyDescent="0.3">
      <c r="A264" t="s">
        <v>8</v>
      </c>
      <c r="B264" t="s">
        <v>38</v>
      </c>
      <c r="C264" t="s">
        <v>21</v>
      </c>
      <c r="D264" s="4">
        <v>6433</v>
      </c>
      <c r="E264" s="5">
        <v>78</v>
      </c>
      <c r="F264">
        <f>VLOOKUP(data2[[#This Row],[Product]],products2[],2,FALSE)</f>
        <v>9</v>
      </c>
      <c r="G264">
        <f>data2[[#This Row],[Cost per unit]]*data2[[#This Row],[Units]]</f>
        <v>702</v>
      </c>
    </row>
    <row r="265" spans="1:7" x14ac:dyDescent="0.3">
      <c r="A265" t="s">
        <v>3</v>
      </c>
      <c r="B265" t="s">
        <v>34</v>
      </c>
      <c r="C265" t="s">
        <v>23</v>
      </c>
      <c r="D265" s="4">
        <v>2212</v>
      </c>
      <c r="E265" s="5">
        <v>117</v>
      </c>
      <c r="F265">
        <f>VLOOKUP(data2[[#This Row],[Product]],products2[],2,FALSE)</f>
        <v>6.49</v>
      </c>
      <c r="G265">
        <f>data2[[#This Row],[Cost per unit]]*data2[[#This Row],[Units]]</f>
        <v>759.33</v>
      </c>
    </row>
    <row r="266" spans="1:7" x14ac:dyDescent="0.3">
      <c r="A266" t="s">
        <v>41</v>
      </c>
      <c r="B266" t="s">
        <v>35</v>
      </c>
      <c r="C266" t="s">
        <v>19</v>
      </c>
      <c r="D266" s="4">
        <v>609</v>
      </c>
      <c r="E266" s="5">
        <v>99</v>
      </c>
      <c r="F266">
        <f>VLOOKUP(data2[[#This Row],[Product]],products2[],2,FALSE)</f>
        <v>7.64</v>
      </c>
      <c r="G266">
        <f>data2[[#This Row],[Cost per unit]]*data2[[#This Row],[Units]]</f>
        <v>756.36</v>
      </c>
    </row>
    <row r="267" spans="1:7" x14ac:dyDescent="0.3">
      <c r="A267" t="s">
        <v>40</v>
      </c>
      <c r="B267" t="s">
        <v>35</v>
      </c>
      <c r="C267" t="s">
        <v>24</v>
      </c>
      <c r="D267" s="4">
        <v>1638</v>
      </c>
      <c r="E267" s="5">
        <v>48</v>
      </c>
      <c r="F267">
        <f>VLOOKUP(data2[[#This Row],[Product]],products2[],2,FALSE)</f>
        <v>4.97</v>
      </c>
      <c r="G267">
        <f>data2[[#This Row],[Cost per unit]]*data2[[#This Row],[Units]]</f>
        <v>238.56</v>
      </c>
    </row>
    <row r="268" spans="1:7" x14ac:dyDescent="0.3">
      <c r="A268" t="s">
        <v>7</v>
      </c>
      <c r="B268" t="s">
        <v>34</v>
      </c>
      <c r="C268" t="s">
        <v>15</v>
      </c>
      <c r="D268" s="4">
        <v>3829</v>
      </c>
      <c r="E268" s="5">
        <v>24</v>
      </c>
      <c r="F268">
        <f>VLOOKUP(data2[[#This Row],[Product]],products2[],2,FALSE)</f>
        <v>11.73</v>
      </c>
      <c r="G268">
        <f>data2[[#This Row],[Cost per unit]]*data2[[#This Row],[Units]]</f>
        <v>281.52</v>
      </c>
    </row>
    <row r="269" spans="1:7" x14ac:dyDescent="0.3">
      <c r="A269" t="s">
        <v>40</v>
      </c>
      <c r="B269" t="s">
        <v>39</v>
      </c>
      <c r="C269" t="s">
        <v>15</v>
      </c>
      <c r="D269" s="4">
        <v>5775</v>
      </c>
      <c r="E269" s="5">
        <v>42</v>
      </c>
      <c r="F269">
        <f>VLOOKUP(data2[[#This Row],[Product]],products2[],2,FALSE)</f>
        <v>11.73</v>
      </c>
      <c r="G269">
        <f>data2[[#This Row],[Cost per unit]]*data2[[#This Row],[Units]]</f>
        <v>492.66</v>
      </c>
    </row>
    <row r="270" spans="1:7" x14ac:dyDescent="0.3">
      <c r="A270" t="s">
        <v>6</v>
      </c>
      <c r="B270" t="s">
        <v>35</v>
      </c>
      <c r="C270" t="s">
        <v>20</v>
      </c>
      <c r="D270" s="4">
        <v>1071</v>
      </c>
      <c r="E270" s="5">
        <v>270</v>
      </c>
      <c r="F270">
        <f>VLOOKUP(data2[[#This Row],[Product]],products2[],2,FALSE)</f>
        <v>10.62</v>
      </c>
      <c r="G270">
        <f>data2[[#This Row],[Cost per unit]]*data2[[#This Row],[Units]]</f>
        <v>2867.3999999999996</v>
      </c>
    </row>
    <row r="271" spans="1:7" x14ac:dyDescent="0.3">
      <c r="A271" t="s">
        <v>8</v>
      </c>
      <c r="B271" t="s">
        <v>36</v>
      </c>
      <c r="C271" t="s">
        <v>23</v>
      </c>
      <c r="D271" s="4">
        <v>5019</v>
      </c>
      <c r="E271" s="5">
        <v>150</v>
      </c>
      <c r="F271">
        <f>VLOOKUP(data2[[#This Row],[Product]],products2[],2,FALSE)</f>
        <v>6.49</v>
      </c>
      <c r="G271">
        <f>data2[[#This Row],[Cost per unit]]*data2[[#This Row],[Units]]</f>
        <v>973.5</v>
      </c>
    </row>
    <row r="272" spans="1:7" x14ac:dyDescent="0.3">
      <c r="A272" t="s">
        <v>2</v>
      </c>
      <c r="B272" t="s">
        <v>37</v>
      </c>
      <c r="C272" t="s">
        <v>15</v>
      </c>
      <c r="D272" s="4">
        <v>2863</v>
      </c>
      <c r="E272" s="5">
        <v>42</v>
      </c>
      <c r="F272">
        <f>VLOOKUP(data2[[#This Row],[Product]],products2[],2,FALSE)</f>
        <v>11.73</v>
      </c>
      <c r="G272">
        <f>data2[[#This Row],[Cost per unit]]*data2[[#This Row],[Units]]</f>
        <v>492.66</v>
      </c>
    </row>
    <row r="273" spans="1:7" x14ac:dyDescent="0.3">
      <c r="A273" t="s">
        <v>40</v>
      </c>
      <c r="B273" t="s">
        <v>35</v>
      </c>
      <c r="C273" t="s">
        <v>29</v>
      </c>
      <c r="D273" s="4">
        <v>1617</v>
      </c>
      <c r="E273" s="5">
        <v>126</v>
      </c>
      <c r="F273">
        <f>VLOOKUP(data2[[#This Row],[Product]],products2[],2,FALSE)</f>
        <v>7.16</v>
      </c>
      <c r="G273">
        <f>data2[[#This Row],[Cost per unit]]*data2[[#This Row],[Units]]</f>
        <v>902.16</v>
      </c>
    </row>
    <row r="274" spans="1:7" x14ac:dyDescent="0.3">
      <c r="A274" t="s">
        <v>6</v>
      </c>
      <c r="B274" t="s">
        <v>37</v>
      </c>
      <c r="C274" t="s">
        <v>26</v>
      </c>
      <c r="D274" s="4">
        <v>6818</v>
      </c>
      <c r="E274" s="5">
        <v>6</v>
      </c>
      <c r="F274">
        <f>VLOOKUP(data2[[#This Row],[Product]],products2[],2,FALSE)</f>
        <v>5.6</v>
      </c>
      <c r="G274">
        <f>data2[[#This Row],[Cost per unit]]*data2[[#This Row],[Units]]</f>
        <v>33.599999999999994</v>
      </c>
    </row>
    <row r="275" spans="1:7" x14ac:dyDescent="0.3">
      <c r="A275" t="s">
        <v>3</v>
      </c>
      <c r="B275" t="s">
        <v>35</v>
      </c>
      <c r="C275" t="s">
        <v>15</v>
      </c>
      <c r="D275" s="4">
        <v>6657</v>
      </c>
      <c r="E275" s="5">
        <v>276</v>
      </c>
      <c r="F275">
        <f>VLOOKUP(data2[[#This Row],[Product]],products2[],2,FALSE)</f>
        <v>11.73</v>
      </c>
      <c r="G275">
        <f>data2[[#This Row],[Cost per unit]]*data2[[#This Row],[Units]]</f>
        <v>3237.48</v>
      </c>
    </row>
    <row r="276" spans="1:7" x14ac:dyDescent="0.3">
      <c r="A276" t="s">
        <v>3</v>
      </c>
      <c r="B276" t="s">
        <v>34</v>
      </c>
      <c r="C276" t="s">
        <v>17</v>
      </c>
      <c r="D276" s="4">
        <v>2919</v>
      </c>
      <c r="E276" s="5">
        <v>93</v>
      </c>
      <c r="F276">
        <f>VLOOKUP(data2[[#This Row],[Product]],products2[],2,FALSE)</f>
        <v>3.11</v>
      </c>
      <c r="G276">
        <f>data2[[#This Row],[Cost per unit]]*data2[[#This Row],[Units]]</f>
        <v>289.22999999999996</v>
      </c>
    </row>
    <row r="277" spans="1:7" x14ac:dyDescent="0.3">
      <c r="A277" t="s">
        <v>2</v>
      </c>
      <c r="B277" t="s">
        <v>36</v>
      </c>
      <c r="C277" t="s">
        <v>31</v>
      </c>
      <c r="D277" s="4">
        <v>3094</v>
      </c>
      <c r="E277" s="5">
        <v>246</v>
      </c>
      <c r="F277">
        <f>VLOOKUP(data2[[#This Row],[Product]],products2[],2,FALSE)</f>
        <v>5.79</v>
      </c>
      <c r="G277">
        <f>data2[[#This Row],[Cost per unit]]*data2[[#This Row],[Units]]</f>
        <v>1424.34</v>
      </c>
    </row>
    <row r="278" spans="1:7" x14ac:dyDescent="0.3">
      <c r="A278" t="s">
        <v>6</v>
      </c>
      <c r="B278" t="s">
        <v>39</v>
      </c>
      <c r="C278" t="s">
        <v>24</v>
      </c>
      <c r="D278" s="4">
        <v>2989</v>
      </c>
      <c r="E278" s="5">
        <v>3</v>
      </c>
      <c r="F278">
        <f>VLOOKUP(data2[[#This Row],[Product]],products2[],2,FALSE)</f>
        <v>4.97</v>
      </c>
      <c r="G278">
        <f>data2[[#This Row],[Cost per unit]]*data2[[#This Row],[Units]]</f>
        <v>14.91</v>
      </c>
    </row>
    <row r="279" spans="1:7" x14ac:dyDescent="0.3">
      <c r="A279" t="s">
        <v>8</v>
      </c>
      <c r="B279" t="s">
        <v>38</v>
      </c>
      <c r="C279" t="s">
        <v>27</v>
      </c>
      <c r="D279" s="4">
        <v>2268</v>
      </c>
      <c r="E279" s="5">
        <v>63</v>
      </c>
      <c r="F279">
        <f>VLOOKUP(data2[[#This Row],[Product]],products2[],2,FALSE)</f>
        <v>16.73</v>
      </c>
      <c r="G279">
        <f>data2[[#This Row],[Cost per unit]]*data2[[#This Row],[Units]]</f>
        <v>1053.99</v>
      </c>
    </row>
    <row r="280" spans="1:7" x14ac:dyDescent="0.3">
      <c r="A280" t="s">
        <v>5</v>
      </c>
      <c r="B280" t="s">
        <v>35</v>
      </c>
      <c r="C280" t="s">
        <v>31</v>
      </c>
      <c r="D280" s="4">
        <v>4753</v>
      </c>
      <c r="E280" s="5">
        <v>246</v>
      </c>
      <c r="F280">
        <f>VLOOKUP(data2[[#This Row],[Product]],products2[],2,FALSE)</f>
        <v>5.79</v>
      </c>
      <c r="G280">
        <f>data2[[#This Row],[Cost per unit]]*data2[[#This Row],[Units]]</f>
        <v>1424.34</v>
      </c>
    </row>
    <row r="281" spans="1:7" x14ac:dyDescent="0.3">
      <c r="A281" t="s">
        <v>2</v>
      </c>
      <c r="B281" t="s">
        <v>34</v>
      </c>
      <c r="C281" t="s">
        <v>19</v>
      </c>
      <c r="D281" s="4">
        <v>7511</v>
      </c>
      <c r="E281" s="5">
        <v>120</v>
      </c>
      <c r="F281">
        <f>VLOOKUP(data2[[#This Row],[Product]],products2[],2,FALSE)</f>
        <v>7.64</v>
      </c>
      <c r="G281">
        <f>data2[[#This Row],[Cost per unit]]*data2[[#This Row],[Units]]</f>
        <v>916.8</v>
      </c>
    </row>
    <row r="282" spans="1:7" x14ac:dyDescent="0.3">
      <c r="A282" t="s">
        <v>2</v>
      </c>
      <c r="B282" t="s">
        <v>38</v>
      </c>
      <c r="C282" t="s">
        <v>31</v>
      </c>
      <c r="D282" s="4">
        <v>4326</v>
      </c>
      <c r="E282" s="5">
        <v>348</v>
      </c>
      <c r="F282">
        <f>VLOOKUP(data2[[#This Row],[Product]],products2[],2,FALSE)</f>
        <v>5.79</v>
      </c>
      <c r="G282">
        <f>data2[[#This Row],[Cost per unit]]*data2[[#This Row],[Units]]</f>
        <v>2014.92</v>
      </c>
    </row>
    <row r="283" spans="1:7" x14ac:dyDescent="0.3">
      <c r="A283" t="s">
        <v>41</v>
      </c>
      <c r="B283" t="s">
        <v>34</v>
      </c>
      <c r="C283" t="s">
        <v>23</v>
      </c>
      <c r="D283" s="4">
        <v>4935</v>
      </c>
      <c r="E283" s="5">
        <v>126</v>
      </c>
      <c r="F283">
        <f>VLOOKUP(data2[[#This Row],[Product]],products2[],2,FALSE)</f>
        <v>6.49</v>
      </c>
      <c r="G283">
        <f>data2[[#This Row],[Cost per unit]]*data2[[#This Row],[Units]]</f>
        <v>817.74</v>
      </c>
    </row>
    <row r="284" spans="1:7" x14ac:dyDescent="0.3">
      <c r="A284" t="s">
        <v>6</v>
      </c>
      <c r="B284" t="s">
        <v>35</v>
      </c>
      <c r="C284" t="s">
        <v>30</v>
      </c>
      <c r="D284" s="4">
        <v>4781</v>
      </c>
      <c r="E284" s="5">
        <v>123</v>
      </c>
      <c r="F284">
        <f>VLOOKUP(data2[[#This Row],[Product]],products2[],2,FALSE)</f>
        <v>14.49</v>
      </c>
      <c r="G284">
        <f>data2[[#This Row],[Cost per unit]]*data2[[#This Row],[Units]]</f>
        <v>1782.27</v>
      </c>
    </row>
    <row r="285" spans="1:7" x14ac:dyDescent="0.3">
      <c r="A285" t="s">
        <v>5</v>
      </c>
      <c r="B285" t="s">
        <v>38</v>
      </c>
      <c r="C285" t="s">
        <v>25</v>
      </c>
      <c r="D285" s="4">
        <v>7483</v>
      </c>
      <c r="E285" s="5">
        <v>45</v>
      </c>
      <c r="F285">
        <f>VLOOKUP(data2[[#This Row],[Product]],products2[],2,FALSE)</f>
        <v>13.15</v>
      </c>
      <c r="G285">
        <f>data2[[#This Row],[Cost per unit]]*data2[[#This Row],[Units]]</f>
        <v>591.75</v>
      </c>
    </row>
    <row r="286" spans="1:7" x14ac:dyDescent="0.3">
      <c r="A286" t="s">
        <v>10</v>
      </c>
      <c r="B286" t="s">
        <v>38</v>
      </c>
      <c r="C286" t="s">
        <v>4</v>
      </c>
      <c r="D286" s="4">
        <v>6860</v>
      </c>
      <c r="E286" s="5">
        <v>126</v>
      </c>
      <c r="F286">
        <f>VLOOKUP(data2[[#This Row],[Product]],products2[],2,FALSE)</f>
        <v>11.88</v>
      </c>
      <c r="G286">
        <f>data2[[#This Row],[Cost per unit]]*data2[[#This Row],[Units]]</f>
        <v>1496.88</v>
      </c>
    </row>
    <row r="287" spans="1:7" x14ac:dyDescent="0.3">
      <c r="A287" t="s">
        <v>40</v>
      </c>
      <c r="B287" t="s">
        <v>37</v>
      </c>
      <c r="C287" t="s">
        <v>29</v>
      </c>
      <c r="D287" s="4">
        <v>9002</v>
      </c>
      <c r="E287" s="5">
        <v>72</v>
      </c>
      <c r="F287">
        <f>VLOOKUP(data2[[#This Row],[Product]],products2[],2,FALSE)</f>
        <v>7.16</v>
      </c>
      <c r="G287">
        <f>data2[[#This Row],[Cost per unit]]*data2[[#This Row],[Units]]</f>
        <v>515.52</v>
      </c>
    </row>
    <row r="288" spans="1:7" x14ac:dyDescent="0.3">
      <c r="A288" t="s">
        <v>6</v>
      </c>
      <c r="B288" t="s">
        <v>36</v>
      </c>
      <c r="C288" t="s">
        <v>29</v>
      </c>
      <c r="D288" s="4">
        <v>1400</v>
      </c>
      <c r="E288" s="5">
        <v>135</v>
      </c>
      <c r="F288">
        <f>VLOOKUP(data2[[#This Row],[Product]],products2[],2,FALSE)</f>
        <v>7.16</v>
      </c>
      <c r="G288">
        <f>data2[[#This Row],[Cost per unit]]*data2[[#This Row],[Units]]</f>
        <v>966.6</v>
      </c>
    </row>
    <row r="289" spans="1:7" x14ac:dyDescent="0.3">
      <c r="A289" t="s">
        <v>10</v>
      </c>
      <c r="B289" t="s">
        <v>34</v>
      </c>
      <c r="C289" t="s">
        <v>22</v>
      </c>
      <c r="D289" s="4">
        <v>4053</v>
      </c>
      <c r="E289" s="5">
        <v>24</v>
      </c>
      <c r="F289">
        <f>VLOOKUP(data2[[#This Row],[Product]],products2[],2,FALSE)</f>
        <v>9.77</v>
      </c>
      <c r="G289">
        <f>data2[[#This Row],[Cost per unit]]*data2[[#This Row],[Units]]</f>
        <v>234.48</v>
      </c>
    </row>
    <row r="290" spans="1:7" x14ac:dyDescent="0.3">
      <c r="A290" t="s">
        <v>7</v>
      </c>
      <c r="B290" t="s">
        <v>36</v>
      </c>
      <c r="C290" t="s">
        <v>31</v>
      </c>
      <c r="D290" s="4">
        <v>2149</v>
      </c>
      <c r="E290" s="5">
        <v>117</v>
      </c>
      <c r="F290">
        <f>VLOOKUP(data2[[#This Row],[Product]],products2[],2,FALSE)</f>
        <v>5.79</v>
      </c>
      <c r="G290">
        <f>data2[[#This Row],[Cost per unit]]*data2[[#This Row],[Units]]</f>
        <v>677.43</v>
      </c>
    </row>
    <row r="291" spans="1:7" x14ac:dyDescent="0.3">
      <c r="A291" t="s">
        <v>3</v>
      </c>
      <c r="B291" t="s">
        <v>39</v>
      </c>
      <c r="C291" t="s">
        <v>29</v>
      </c>
      <c r="D291" s="4">
        <v>3640</v>
      </c>
      <c r="E291" s="5">
        <v>51</v>
      </c>
      <c r="F291">
        <f>VLOOKUP(data2[[#This Row],[Product]],products2[],2,FALSE)</f>
        <v>7.16</v>
      </c>
      <c r="G291">
        <f>data2[[#This Row],[Cost per unit]]*data2[[#This Row],[Units]]</f>
        <v>365.16</v>
      </c>
    </row>
    <row r="292" spans="1:7" x14ac:dyDescent="0.3">
      <c r="A292" t="s">
        <v>2</v>
      </c>
      <c r="B292" t="s">
        <v>39</v>
      </c>
      <c r="C292" t="s">
        <v>23</v>
      </c>
      <c r="D292" s="4">
        <v>630</v>
      </c>
      <c r="E292" s="5">
        <v>36</v>
      </c>
      <c r="F292">
        <f>VLOOKUP(data2[[#This Row],[Product]],products2[],2,FALSE)</f>
        <v>6.49</v>
      </c>
      <c r="G292">
        <f>data2[[#This Row],[Cost per unit]]*data2[[#This Row],[Units]]</f>
        <v>233.64000000000001</v>
      </c>
    </row>
    <row r="293" spans="1:7" x14ac:dyDescent="0.3">
      <c r="A293" t="s">
        <v>9</v>
      </c>
      <c r="B293" t="s">
        <v>35</v>
      </c>
      <c r="C293" t="s">
        <v>27</v>
      </c>
      <c r="D293" s="4">
        <v>2429</v>
      </c>
      <c r="E293" s="5">
        <v>144</v>
      </c>
      <c r="F293">
        <f>VLOOKUP(data2[[#This Row],[Product]],products2[],2,FALSE)</f>
        <v>16.73</v>
      </c>
      <c r="G293">
        <f>data2[[#This Row],[Cost per unit]]*data2[[#This Row],[Units]]</f>
        <v>2409.12</v>
      </c>
    </row>
    <row r="294" spans="1:7" x14ac:dyDescent="0.3">
      <c r="A294" t="s">
        <v>9</v>
      </c>
      <c r="B294" t="s">
        <v>36</v>
      </c>
      <c r="C294" t="s">
        <v>25</v>
      </c>
      <c r="D294" s="4">
        <v>2142</v>
      </c>
      <c r="E294" s="5">
        <v>114</v>
      </c>
      <c r="F294">
        <f>VLOOKUP(data2[[#This Row],[Product]],products2[],2,FALSE)</f>
        <v>13.15</v>
      </c>
      <c r="G294">
        <f>data2[[#This Row],[Cost per unit]]*data2[[#This Row],[Units]]</f>
        <v>1499.1000000000001</v>
      </c>
    </row>
    <row r="295" spans="1:7" x14ac:dyDescent="0.3">
      <c r="A295" t="s">
        <v>7</v>
      </c>
      <c r="B295" t="s">
        <v>37</v>
      </c>
      <c r="C295" t="s">
        <v>30</v>
      </c>
      <c r="D295" s="4">
        <v>6454</v>
      </c>
      <c r="E295" s="5">
        <v>54</v>
      </c>
      <c r="F295">
        <f>VLOOKUP(data2[[#This Row],[Product]],products2[],2,FALSE)</f>
        <v>14.49</v>
      </c>
      <c r="G295">
        <f>data2[[#This Row],[Cost per unit]]*data2[[#This Row],[Units]]</f>
        <v>782.46</v>
      </c>
    </row>
    <row r="296" spans="1:7" x14ac:dyDescent="0.3">
      <c r="A296" t="s">
        <v>7</v>
      </c>
      <c r="B296" t="s">
        <v>37</v>
      </c>
      <c r="C296" t="s">
        <v>16</v>
      </c>
      <c r="D296" s="4">
        <v>4487</v>
      </c>
      <c r="E296" s="5">
        <v>333</v>
      </c>
      <c r="F296">
        <f>VLOOKUP(data2[[#This Row],[Product]],products2[],2,FALSE)</f>
        <v>8.7899999999999991</v>
      </c>
      <c r="G296">
        <f>data2[[#This Row],[Cost per unit]]*data2[[#This Row],[Units]]</f>
        <v>2927.0699999999997</v>
      </c>
    </row>
    <row r="297" spans="1:7" x14ac:dyDescent="0.3">
      <c r="A297" t="s">
        <v>3</v>
      </c>
      <c r="B297" t="s">
        <v>37</v>
      </c>
      <c r="C297" t="s">
        <v>4</v>
      </c>
      <c r="D297" s="4">
        <v>938</v>
      </c>
      <c r="E297" s="5">
        <v>366</v>
      </c>
      <c r="F297">
        <f>VLOOKUP(data2[[#This Row],[Product]],products2[],2,FALSE)</f>
        <v>11.88</v>
      </c>
      <c r="G297">
        <f>data2[[#This Row],[Cost per unit]]*data2[[#This Row],[Units]]</f>
        <v>4348.08</v>
      </c>
    </row>
    <row r="298" spans="1:7" x14ac:dyDescent="0.3">
      <c r="A298" t="s">
        <v>3</v>
      </c>
      <c r="B298" t="s">
        <v>38</v>
      </c>
      <c r="C298" t="s">
        <v>26</v>
      </c>
      <c r="D298" s="4">
        <v>8841</v>
      </c>
      <c r="E298" s="5">
        <v>303</v>
      </c>
      <c r="F298">
        <f>VLOOKUP(data2[[#This Row],[Product]],products2[],2,FALSE)</f>
        <v>5.6</v>
      </c>
      <c r="G298">
        <f>data2[[#This Row],[Cost per unit]]*data2[[#This Row],[Units]]</f>
        <v>1696.8</v>
      </c>
    </row>
    <row r="299" spans="1:7" x14ac:dyDescent="0.3">
      <c r="A299" t="s">
        <v>2</v>
      </c>
      <c r="B299" t="s">
        <v>39</v>
      </c>
      <c r="C299" t="s">
        <v>33</v>
      </c>
      <c r="D299" s="4">
        <v>4018</v>
      </c>
      <c r="E299" s="5">
        <v>126</v>
      </c>
      <c r="F299">
        <f>VLOOKUP(data2[[#This Row],[Product]],products2[],2,FALSE)</f>
        <v>12.37</v>
      </c>
      <c r="G299">
        <f>data2[[#This Row],[Cost per unit]]*data2[[#This Row],[Units]]</f>
        <v>1558.62</v>
      </c>
    </row>
    <row r="300" spans="1:7" x14ac:dyDescent="0.3">
      <c r="A300" t="s">
        <v>41</v>
      </c>
      <c r="B300" t="s">
        <v>37</v>
      </c>
      <c r="C300" t="s">
        <v>15</v>
      </c>
      <c r="D300" s="4">
        <v>714</v>
      </c>
      <c r="E300" s="5">
        <v>231</v>
      </c>
      <c r="F300">
        <f>VLOOKUP(data2[[#This Row],[Product]],products2[],2,FALSE)</f>
        <v>11.73</v>
      </c>
      <c r="G300">
        <f>data2[[#This Row],[Cost per unit]]*data2[[#This Row],[Units]]</f>
        <v>2709.63</v>
      </c>
    </row>
    <row r="301" spans="1:7" x14ac:dyDescent="0.3">
      <c r="A301" t="s">
        <v>9</v>
      </c>
      <c r="B301" t="s">
        <v>38</v>
      </c>
      <c r="C301" t="s">
        <v>25</v>
      </c>
      <c r="D301" s="4">
        <v>3850</v>
      </c>
      <c r="E301" s="5">
        <v>102</v>
      </c>
      <c r="F301">
        <f>VLOOKUP(data2[[#This Row],[Product]],products2[],2,FALSE)</f>
        <v>13.15</v>
      </c>
      <c r="G301">
        <f>data2[[#This Row],[Cost per unit]]*data2[[#This Row],[Units]]</f>
        <v>1341.3</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Statistics</vt:lpstr>
      <vt:lpstr>EDA</vt:lpstr>
      <vt:lpstr>SALES BY COUNTRY</vt:lpstr>
      <vt:lpstr>SALES BY COUNTRY BY PIVOT TABLE</vt:lpstr>
      <vt:lpstr>TOP 5 ITEMS</vt:lpstr>
      <vt:lpstr>ANOMALY</vt:lpstr>
      <vt:lpstr>BEST SALES PERSON BY COUNTRY</vt:lpstr>
      <vt:lpstr>PROFITS BY PRODUCT</vt:lpstr>
      <vt:lpstr>SALES REPORT</vt:lpstr>
      <vt:lpstr>PRODUCTS_DATA_QUESTIONS_ANSWERS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Akshay Anand</cp:lastModifiedBy>
  <dcterms:created xsi:type="dcterms:W3CDTF">2021-03-14T20:21:32Z</dcterms:created>
  <dcterms:modified xsi:type="dcterms:W3CDTF">2022-10-01T18:33:10Z</dcterms:modified>
</cp:coreProperties>
</file>