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Z5976\Desktop\Akshay Chikane\#5 Project5 Piping Estimation Tool\"/>
    </mc:Choice>
  </mc:AlternateContent>
  <xr:revisionPtr revIDLastSave="0" documentId="13_ncr:1_{CAD66BF6-993E-49E3-8F6B-F0889231A73C}" xr6:coauthVersionLast="47" xr6:coauthVersionMax="47" xr10:uidLastSave="{00000000-0000-0000-0000-000000000000}"/>
  <bookViews>
    <workbookView xWindow="-120" yWindow="-120" windowWidth="29040" windowHeight="15720" tabRatio="642" xr2:uid="{C9561DB8-5726-4FFE-B40A-EDA0E7134CC7}"/>
  </bookViews>
  <sheets>
    <sheet name="Estimation Sheet_" sheetId="15" r:id="rId1"/>
    <sheet name="Master File" sheetId="13" r:id="rId2"/>
    <sheet name="01 - CON001 - Boast" sheetId="1" r:id="rId3"/>
    <sheet name="02 - CON001 - Boast Receiver" sheetId="2" r:id="rId4"/>
    <sheet name="03 - CON002 - Roth FED" sheetId="3" r:id="rId5"/>
    <sheet name="04 - CON004 - Orr" sheetId="4" r:id="rId6"/>
    <sheet name="05 - CON004 - Orr Receiver" sheetId="5" r:id="rId7"/>
    <sheet name="06 - CON008 - Troudt" sheetId="6" r:id="rId8"/>
    <sheet name="07 - CON394 - Grand Mesa" sheetId="7" r:id="rId9"/>
    <sheet name="08 - CON398 - Harvester" sheetId="8" r:id="rId10"/>
    <sheet name="09 - CON420 - Leftner Troudt Re" sheetId="9" r:id="rId11"/>
    <sheet name="10 - CON444 - Roth Launcher" sheetId="10" r:id="rId12"/>
    <sheet name="11 - CON417 Laramie" sheetId="11" r:id="rId13"/>
    <sheet name="12 - Onion " sheetId="12" r:id="rId14"/>
  </sheets>
  <definedNames>
    <definedName name="_xlnm._FilterDatabase" localSheetId="2" hidden="1">'01 - CON001 - Boast'!$A$1:$Y$11</definedName>
    <definedName name="_xlnm._FilterDatabase" localSheetId="1" hidden="1">'Master File'!$A$1:$E$95</definedName>
  </definedNames>
  <calcPr calcId="191029"/>
  <pivotCaches>
    <pivotCache cacheId="0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5" l="1"/>
  <c r="G5" i="15"/>
  <c r="H29" i="15"/>
  <c r="E29" i="15"/>
  <c r="G6" i="15"/>
  <c r="I5" i="15"/>
  <c r="H5" i="15"/>
  <c r="F6" i="15"/>
  <c r="E6" i="15"/>
  <c r="E5" i="15"/>
  <c r="D6" i="15"/>
  <c r="C6" i="15"/>
  <c r="B6" i="15"/>
  <c r="A5" i="15"/>
  <c r="G31" i="15"/>
  <c r="G33" i="15"/>
  <c r="G35" i="15"/>
  <c r="G37" i="15"/>
  <c r="G39" i="15"/>
  <c r="G41" i="15"/>
  <c r="G43" i="15"/>
  <c r="G45" i="15"/>
  <c r="G47" i="15"/>
  <c r="G49" i="15"/>
  <c r="G29" i="15"/>
  <c r="D5" i="15" s="1"/>
  <c r="F31" i="15"/>
  <c r="F33" i="15"/>
  <c r="F35" i="15"/>
  <c r="F37" i="15"/>
  <c r="F39" i="15"/>
  <c r="F41" i="15"/>
  <c r="F43" i="15"/>
  <c r="F45" i="15"/>
  <c r="F47" i="15"/>
  <c r="F49" i="15"/>
  <c r="F29" i="15"/>
  <c r="P5" i="15" s="1"/>
  <c r="E31" i="15"/>
  <c r="E33" i="15"/>
  <c r="E35" i="15"/>
  <c r="E37" i="15"/>
  <c r="E39" i="15"/>
  <c r="E41" i="15"/>
  <c r="E43" i="15"/>
  <c r="E45" i="15"/>
  <c r="E47" i="15"/>
  <c r="E49" i="15"/>
  <c r="B5" i="15"/>
  <c r="D31" i="15"/>
  <c r="D33" i="15"/>
  <c r="D35" i="15"/>
  <c r="D37" i="15"/>
  <c r="D39" i="15"/>
  <c r="D41" i="15"/>
  <c r="D43" i="15"/>
  <c r="D45" i="15"/>
  <c r="D47" i="15"/>
  <c r="D49" i="15"/>
  <c r="D29" i="15"/>
  <c r="D25" i="15"/>
  <c r="D24" i="15"/>
  <c r="C23" i="15"/>
  <c r="D23" i="15" s="1"/>
  <c r="D22" i="15"/>
  <c r="D21" i="15"/>
  <c r="U3" i="15"/>
  <c r="T3" i="15"/>
  <c r="S3" i="15"/>
  <c r="R3" i="15"/>
  <c r="Q3" i="15"/>
  <c r="Q6" i="15" s="1"/>
  <c r="P3" i="15"/>
  <c r="O3" i="15"/>
  <c r="N3" i="15"/>
  <c r="M3" i="15"/>
  <c r="L3" i="15"/>
  <c r="K3" i="15"/>
  <c r="J3" i="15"/>
  <c r="I3" i="15"/>
  <c r="H3" i="15"/>
  <c r="G3" i="15"/>
  <c r="F5" i="15" l="1"/>
  <c r="K5" i="15" s="1"/>
  <c r="K6" i="15" s="1"/>
  <c r="P6" i="15"/>
  <c r="C5" i="15"/>
  <c r="U5" i="15" s="1"/>
  <c r="U6" i="15" s="1"/>
  <c r="H49" i="15"/>
  <c r="H33" i="15"/>
  <c r="H47" i="15"/>
  <c r="H31" i="15"/>
  <c r="H41" i="15"/>
  <c r="H35" i="15"/>
  <c r="H37" i="15"/>
  <c r="H45" i="15"/>
  <c r="H43" i="15"/>
  <c r="M6" i="15"/>
  <c r="H39" i="15"/>
  <c r="S5" i="15"/>
  <c r="S6" i="15" s="1"/>
  <c r="R5" i="15"/>
  <c r="R6" i="15" s="1"/>
  <c r="N5" i="15"/>
  <c r="N6" i="15" s="1"/>
  <c r="L5" i="15"/>
  <c r="L6" i="15" s="1"/>
  <c r="T5" i="15"/>
  <c r="T6" i="15" s="1"/>
  <c r="H6" i="15" l="1"/>
  <c r="J5" i="15"/>
  <c r="J6" i="15" s="1"/>
  <c r="I6" i="15"/>
  <c r="V6" i="15" l="1"/>
  <c r="V8" i="15"/>
  <c r="B1" i="15"/>
  <c r="F1" i="15" s="1"/>
  <c r="G1" i="15" s="1"/>
  <c r="C3" i="15" l="1"/>
</calcChain>
</file>

<file path=xl/sharedStrings.xml><?xml version="1.0" encoding="utf-8"?>
<sst xmlns="http://schemas.openxmlformats.org/spreadsheetml/2006/main" count="1730" uniqueCount="450">
  <si>
    <t>POIS__X</t>
  </si>
  <si>
    <t>POIS__Y</t>
  </si>
  <si>
    <t>POIS__Z</t>
  </si>
  <si>
    <t>POIS__ORIENTATION_X</t>
  </si>
  <si>
    <t>POIS__ORIENTATION_Y</t>
  </si>
  <si>
    <t>POIS__ORIENTATION_Z</t>
  </si>
  <si>
    <t>POIS__ORIENTATION_W</t>
  </si>
  <si>
    <t>POIS__ID</t>
  </si>
  <si>
    <t>POIS__VISIBILITY_CHECK</t>
  </si>
  <si>
    <t>POIS__IMPORTANCE</t>
  </si>
  <si>
    <t>POIS__CUSTOM_DATA</t>
  </si>
  <si>
    <t>POIS__ICON</t>
  </si>
  <si>
    <t>POIS__COORDINATE_SYSTEM</t>
  </si>
  <si>
    <t>POIS__UPDATED_DATE</t>
  </si>
  <si>
    <t>POIS__TITLE__EN</t>
  </si>
  <si>
    <t>POIS__DESCRIPTION__EN</t>
  </si>
  <si>
    <t>POI_TYPES__ID</t>
  </si>
  <si>
    <t>POI_TYPES__ICON</t>
  </si>
  <si>
    <t>POI_TYPES__VISIBILITY_ZOOM_MAX</t>
  </si>
  <si>
    <t>POI_TYPES__VISIBILITY_ZOOM_MIN</t>
  </si>
  <si>
    <t>POI_TYPES__NAME__DE</t>
  </si>
  <si>
    <t>POI_TYPES__NAME__EN</t>
  </si>
  <si>
    <t>POI_TYPE_GROUPS__ID</t>
  </si>
  <si>
    <t>POI_TYPE_GROUPS__NAME__DE</t>
  </si>
  <si>
    <t>POI_TYPE_GROUPS__NAME__EN</t>
  </si>
  <si>
    <t>#103386306189456</t>
  </si>
  <si>
    <t>NAVVIS:Site</t>
  </si>
  <si>
    <t>2023-12-08T19:57:47+0000</t>
  </si>
  <si>
    <t>South oil LACT reject line</t>
  </si>
  <si>
    <t xml:space="preserve">&lt;p&gt;Captured on LACT P&amp;amp;ID, out of scope.&lt;/p&gt;
</t>
  </si>
  <si>
    <t>img/poi_navvis/generic_poi.png</t>
  </si>
  <si>
    <t>Allgemein</t>
  </si>
  <si>
    <t>Generic</t>
  </si>
  <si>
    <t>Verschiedene</t>
  </si>
  <si>
    <t>Miscellaneous</t>
  </si>
  <si>
    <t>#758481293016570</t>
  </si>
  <si>
    <t>2023-12-08T19:56:53+0000</t>
  </si>
  <si>
    <t>PW LACT Inlet</t>
  </si>
  <si>
    <t>#1328017609639811</t>
  </si>
  <si>
    <t>2023-12-08T17:18:48+0000</t>
  </si>
  <si>
    <t>Oil LACT discharge header buried pipe</t>
  </si>
  <si>
    <t xml:space="preserve">&lt;p&gt;Continues to Bost Launcher&lt;/p&gt;
</t>
  </si>
  <si>
    <t>#2307535783452314</t>
  </si>
  <si>
    <t>2023-12-08T19:57:12+0000</t>
  </si>
  <si>
    <t>North oil LACT Inlet</t>
  </si>
  <si>
    <t>#2514369191389581</t>
  </si>
  <si>
    <t>2023-12-08T17:16:34+0000</t>
  </si>
  <si>
    <t>North oil LACT discharge</t>
  </si>
  <si>
    <t xml:space="preserve">&lt;p&gt;In scope&amp;nbsp;continues to buried pipe.&lt;/p&gt;
</t>
  </si>
  <si>
    <t>#2515789682827160</t>
  </si>
  <si>
    <t>2023-12-08T17:20:46+0000</t>
  </si>
  <si>
    <t>PW LACT discharge</t>
  </si>
  <si>
    <t xml:space="preserve">&lt;p&gt;Continue to buried pipe&lt;/p&gt;
</t>
  </si>
  <si>
    <t>#2600460269792108</t>
  </si>
  <si>
    <t>2023-12-08T19:57:33+0000</t>
  </si>
  <si>
    <t>North Oil LACT reject line</t>
  </si>
  <si>
    <t>#3492250701262929</t>
  </si>
  <si>
    <t>2023-12-08T17:15:23+0000</t>
  </si>
  <si>
    <t>South oil LACT discharge</t>
  </si>
  <si>
    <t xml:space="preserve">&lt;p&gt;In scope continues to buried pipe&lt;/p&gt;
</t>
  </si>
  <si>
    <t>#3671632392833200</t>
  </si>
  <si>
    <t>2023-12-08T17:21:46+0000</t>
  </si>
  <si>
    <t>PW LACT discharge buried pipe</t>
  </si>
  <si>
    <t>#3848468105099363</t>
  </si>
  <si>
    <t>2023-12-08T19:57:24+0000</t>
  </si>
  <si>
    <t>South oil LACT inlet</t>
  </si>
  <si>
    <t>#155744983681110</t>
  </si>
  <si>
    <t>2023-12-08T20:41:27+0000</t>
  </si>
  <si>
    <t>Oil from Bost LACT</t>
  </si>
  <si>
    <t xml:space="preserve">&lt;p&gt;through COG2200&lt;/p&gt;
</t>
  </si>
  <si>
    <t>#2568702436374770</t>
  </si>
  <si>
    <t>2023-12-08T20:42:14+0000</t>
  </si>
  <si>
    <t>PW from Bost LACT</t>
  </si>
  <si>
    <t xml:space="preserve">&lt;p&gt;through route COG2113&lt;/p&gt;
</t>
  </si>
  <si>
    <t>#2666083973079116</t>
  </si>
  <si>
    <t>2023-12-08T17:24:32+0000</t>
  </si>
  <si>
    <t>Oil pipeline to Roth</t>
  </si>
  <si>
    <t xml:space="preserve">&lt;p&gt;Continue to route COG2201&lt;/p&gt;
</t>
  </si>
  <si>
    <t>#3027054311849638</t>
  </si>
  <si>
    <t>2023-12-08T20:10:36+0000</t>
  </si>
  <si>
    <t>PW pipeline to Roth</t>
  </si>
  <si>
    <t xml:space="preserve">&lt;p&gt;To CON444 Roth Crude Launcher through route COG2113&lt;/p&gt;
</t>
  </si>
  <si>
    <t>31.844521067490128</t>
  </si>
  <si>
    <t>19.257122815170348</t>
  </si>
  <si>
    <t>1.4974117595632515</t>
  </si>
  <si>
    <t>33.242013257472514</t>
  </si>
  <si>
    <t>25.748217096281866</t>
  </si>
  <si>
    <t>1.6293325717378149</t>
  </si>
  <si>
    <t>0.4059115606297023</t>
  </si>
  <si>
    <t>0.8348922629293284</t>
  </si>
  <si>
    <t>30.087092483557985</t>
  </si>
  <si>
    <t>22.054898749369464</t>
  </si>
  <si>
    <t>1.577224466836624</t>
  </si>
  <si>
    <t>0.6205146724974252</t>
  </si>
  <si>
    <t>25.14944676012809</t>
  </si>
  <si>
    <t>25.966942555828915</t>
  </si>
  <si>
    <t>1.6045404452418406</t>
  </si>
  <si>
    <t>0.41000228472008104</t>
  </si>
  <si>
    <t>0.8082836889171822</t>
  </si>
  <si>
    <t>#525442741160238</t>
  </si>
  <si>
    <t>2023-12-08T17:29:42+0000</t>
  </si>
  <si>
    <t>Oil LACT discharge</t>
  </si>
  <si>
    <t>#977611294112994</t>
  </si>
  <si>
    <t>2023-12-08T17:45:14+0000</t>
  </si>
  <si>
    <t xml:space="preserve">&lt;p&gt;Continue to CON444 Roth Crude Launcher through route COG2116&lt;/p&gt;
</t>
  </si>
  <si>
    <t>#1909017661373585</t>
  </si>
  <si>
    <t>2023-12-08T19:58:43+0000</t>
  </si>
  <si>
    <t>PW LACT inlet</t>
  </si>
  <si>
    <t>#2916884911045501</t>
  </si>
  <si>
    <t>2023-12-08T17:36:45+0000</t>
  </si>
  <si>
    <t xml:space="preserve">&lt;p&gt;continue to buried pipe&lt;/p&gt;
</t>
  </si>
  <si>
    <t>#3086026467250509</t>
  </si>
  <si>
    <t>2023-12-08T19:58:32+0000</t>
  </si>
  <si>
    <t>Oil LACT reject line</t>
  </si>
  <si>
    <t xml:space="preserve">&lt;p&gt;covered on LACT P&amp;amp;ID, out of scope.&lt;/p&gt;
</t>
  </si>
  <si>
    <t>#3433830333957545</t>
  </si>
  <si>
    <t>2023-12-08T17:34:28+0000</t>
  </si>
  <si>
    <t>Oil LACT discharge buried pipe</t>
  </si>
  <si>
    <t xml:space="preserve">&lt;p&gt;Continue to CON444 Roth Crude Launcher through route COG2202&lt;/p&gt;
</t>
  </si>
  <si>
    <t>#4461598441380233</t>
  </si>
  <si>
    <t>2023-12-08T19:58:18+0000</t>
  </si>
  <si>
    <t>Oil LACT inlet</t>
  </si>
  <si>
    <t xml:space="preserve">&lt;p&gt;Covered on LACT P&amp;amp;ID, out of scope.&lt;/p&gt;
</t>
  </si>
  <si>
    <t>#438953742638559</t>
  </si>
  <si>
    <t>2023-12-08T20:20:53+0000</t>
  </si>
  <si>
    <t>East oil LACT inlet</t>
  </si>
  <si>
    <t>#744234787508304</t>
  </si>
  <si>
    <t>2023-12-08T20:24:37+0000</t>
  </si>
  <si>
    <t>From west oil LACT</t>
  </si>
  <si>
    <t>#1727963702102716</t>
  </si>
  <si>
    <t>2023-12-08T20:19:15+0000</t>
  </si>
  <si>
    <t>West Oil LACT reject line</t>
  </si>
  <si>
    <t>#2340282219944430</t>
  </si>
  <si>
    <t>2023-12-08T20:24:07+0000</t>
  </si>
  <si>
    <t>Oil LACT header buried pipe</t>
  </si>
  <si>
    <t xml:space="preserve">&lt;p&gt;To Orr launcher through COG2205&lt;/p&gt;
</t>
  </si>
  <si>
    <t>#2384291068041251</t>
  </si>
  <si>
    <t>2023-12-08T20:22:57+0000</t>
  </si>
  <si>
    <t>East oil LACT discharge</t>
  </si>
  <si>
    <t xml:space="preserve">&lt;p&gt; to header&lt;/p&gt;
</t>
  </si>
  <si>
    <t>#2429642266309346</t>
  </si>
  <si>
    <t>2023-12-08T20:21:07+0000</t>
  </si>
  <si>
    <t>East oil LACT reject line</t>
  </si>
  <si>
    <t>#2489860344788227</t>
  </si>
  <si>
    <t>2023-12-08T20:27:16+0000</t>
  </si>
  <si>
    <t>PW discharge to Orr launcher</t>
  </si>
  <si>
    <t xml:space="preserve">&lt;p&gt;through COG2112&lt;/p&gt;
</t>
  </si>
  <si>
    <t>#3606886183509480</t>
  </si>
  <si>
    <t>2023-12-08T20:19:39+0000</t>
  </si>
  <si>
    <t>West oil LACT inlet</t>
  </si>
  <si>
    <t>#3848526644289781</t>
  </si>
  <si>
    <t>2023-12-08T20:25:38+0000</t>
  </si>
  <si>
    <t>#4162956127891331</t>
  </si>
  <si>
    <t>2023-12-08T20:20:09+0000</t>
  </si>
  <si>
    <t>West oil LACT discharge</t>
  </si>
  <si>
    <t xml:space="preserve">&lt;p&gt;to header &lt;/p&gt;
</t>
  </si>
  <si>
    <t>#4315734661757723</t>
  </si>
  <si>
    <t>2023-12-08T20:27:49+0000</t>
  </si>
  <si>
    <t xml:space="preserve">&lt;p&gt;LACT P&amp;amp;ID should cover to SDV&lt;/p&gt;
</t>
  </si>
  <si>
    <t>#482912027513296</t>
  </si>
  <si>
    <t>2023-12-08T20:31:38+0000</t>
  </si>
  <si>
    <t>Oil from CON444 Roth Crude Launcher</t>
  </si>
  <si>
    <t xml:space="preserve">&lt;p&gt;through route COG2203&lt;/p&gt;
</t>
  </si>
  <si>
    <t>#1071554723336439</t>
  </si>
  <si>
    <t>2023-12-08T20:36:55+0000</t>
  </si>
  <si>
    <t>PW from Orr and Roth Crude Launcher</t>
  </si>
  <si>
    <t xml:space="preserve">&lt;p&gt;Through COG2112 and COG2113&lt;/p&gt;
</t>
  </si>
  <si>
    <t>#1294203122654045</t>
  </si>
  <si>
    <t>2023-12-08T20:33:28+0000</t>
  </si>
  <si>
    <t>Oil to Empire Trunk line</t>
  </si>
  <si>
    <t xml:space="preserve">&lt;p&gt;through COL2201&lt;/p&gt;
</t>
  </si>
  <si>
    <t>#3733556919621434</t>
  </si>
  <si>
    <t>2023-12-08T20:28:44+0000</t>
  </si>
  <si>
    <t>Oil from CON004 Orr</t>
  </si>
  <si>
    <t xml:space="preserve">&lt;p&gt;from COG2205&lt;/p&gt;
</t>
  </si>
  <si>
    <t>#4071804577830846</t>
  </si>
  <si>
    <t>2023-12-08T20:38:23+0000</t>
  </si>
  <si>
    <t>PW to Monarch TL</t>
  </si>
  <si>
    <t xml:space="preserve">&lt;p&gt;through COG2100&lt;/p&gt;
</t>
  </si>
  <si>
    <t>#318881236355113</t>
  </si>
  <si>
    <t>2023-12-08T20:43:26+0000</t>
  </si>
  <si>
    <t>Oil LACT Inlet</t>
  </si>
  <si>
    <t>#595737854507304</t>
  </si>
  <si>
    <t>2023-12-08T20:50:37+0000</t>
  </si>
  <si>
    <t>PW LACT outlet</t>
  </si>
  <si>
    <t>#1069284878621585</t>
  </si>
  <si>
    <t>2023-12-08T20:48:17+0000</t>
  </si>
  <si>
    <t>Oil discharge header deadleg</t>
  </si>
  <si>
    <t xml:space="preserve">&lt;p&gt;in scope&lt;/p&gt;
</t>
  </si>
  <si>
    <t>#1178118822399897</t>
  </si>
  <si>
    <t>2023-12-08T20:49:41+0000</t>
  </si>
  <si>
    <t>Oil to pipeline</t>
  </si>
  <si>
    <t xml:space="preserve">&lt;p&gt;Continue to CON420 Leftner/Troudt receiver, through COG2212&lt;/p&gt;
</t>
  </si>
  <si>
    <t>#1355205008952306</t>
  </si>
  <si>
    <t>2023-12-08T20:54:47+0000</t>
  </si>
  <si>
    <t>#2042899435999682</t>
  </si>
  <si>
    <t>2023-12-08T20:54:07+0000</t>
  </si>
  <si>
    <t>PW to pipeline</t>
  </si>
  <si>
    <t xml:space="preserve">&lt;p&gt;to CON420 Leftner/Troudt Receivers, through route COG2107&lt;/p&gt;
</t>
  </si>
  <si>
    <t>#2637363042136047</t>
  </si>
  <si>
    <t>2023-12-08T20:44:53+0000</t>
  </si>
  <si>
    <t xml:space="preserve">&lt;p&gt;to launcher&lt;/p&gt;
</t>
  </si>
  <si>
    <t>#3949511492732911</t>
  </si>
  <si>
    <t>2023-12-08T20:43:49+0000</t>
  </si>
  <si>
    <t>#7555140247173</t>
  </si>
  <si>
    <t>2023-12-12T00:25:33+0000</t>
  </si>
  <si>
    <t>Oil from Grand Mesa Launcher pad</t>
  </si>
  <si>
    <t xml:space="preserve">&lt;p&gt;From the middle pig trap pad, through onsite underground piping. &lt;/p&gt;
</t>
  </si>
  <si>
    <t>#306775226919871</t>
  </si>
  <si>
    <t>2023-12-12T00:20:20+0000</t>
  </si>
  <si>
    <t>Oil metering station to Grand Mesa launcher</t>
  </si>
  <si>
    <t xml:space="preserve">&lt;p&gt;To launcher to the west of the pad through underground piping onsite.&lt;/p&gt;
</t>
  </si>
  <si>
    <t>#352815671209488</t>
  </si>
  <si>
    <t>2023-12-11T21:45:13+0000</t>
  </si>
  <si>
    <t>oil drain to sump</t>
  </si>
  <si>
    <t>#405982717520289</t>
  </si>
  <si>
    <t>2023-12-11T21:29:09+0000</t>
  </si>
  <si>
    <t>Oil from Lucerne</t>
  </si>
  <si>
    <t xml:space="preserve">&lt;p&gt;through route &lt;/p&gt;
</t>
  </si>
  <si>
    <t>#1301649923349856</t>
  </si>
  <si>
    <t>2023-12-12T00:15:05+0000</t>
  </si>
  <si>
    <t>#2022166117265973</t>
  </si>
  <si>
    <t>2023-12-12T00:19:16+0000</t>
  </si>
  <si>
    <t>Oil new project tie-in</t>
  </si>
  <si>
    <t xml:space="preserve">&lt;p&gt;Unknown continuation.&lt;/p&gt;
</t>
  </si>
  <si>
    <t>#2048373367787028</t>
  </si>
  <si>
    <t>2023-12-12T00:21:26+0000</t>
  </si>
  <si>
    <t>Oil continues to NGL skid</t>
  </si>
  <si>
    <t xml:space="preserve">&lt;p&gt;To south metering pad through onsite underground pipng&lt;/p&gt;
</t>
  </si>
  <si>
    <t>#2085988643804460</t>
  </si>
  <si>
    <t>2023-12-12T00:05:10+0000</t>
  </si>
  <si>
    <t>Oil inlet from Grand Mesa Launcher</t>
  </si>
  <si>
    <t xml:space="preserve">&lt;p&gt;From Greely Cresent field, through route COG2215&lt;/p&gt;
</t>
  </si>
  <si>
    <t>#2519826606667171</t>
  </si>
  <si>
    <t>2023-12-12T00:22:43+0000</t>
  </si>
  <si>
    <t>Oil continue to Lucerne</t>
  </si>
  <si>
    <t xml:space="preserve">&lt;p&gt;through route COL3301&lt;/p&gt;
</t>
  </si>
  <si>
    <t>#2723849914441695</t>
  </si>
  <si>
    <t>2023-12-12T00:24:08+0000</t>
  </si>
  <si>
    <t>#3376515428532435</t>
  </si>
  <si>
    <t>2023-12-12T00:18:35+0000</t>
  </si>
  <si>
    <t xml:space="preserve">&lt;p&gt;unkown continuation.&lt;/p&gt;
</t>
  </si>
  <si>
    <t>#3575244181028957</t>
  </si>
  <si>
    <t>2023-12-12T00:18:15+0000</t>
  </si>
  <si>
    <t>Oil from GC field</t>
  </si>
  <si>
    <t xml:space="preserve">&lt;p&gt;from route COL2201&lt;/p&gt;
</t>
  </si>
  <si>
    <t>#3667884088925733</t>
  </si>
  <si>
    <t>2023-12-12T00:22:18+0000</t>
  </si>
  <si>
    <t>Oil from Grand Mesa Skid</t>
  </si>
  <si>
    <t xml:space="preserve">&lt;p&gt;From north metering skid through onsite underground piping.&lt;/p&gt;
</t>
  </si>
  <si>
    <t>#3694744784917334</t>
  </si>
  <si>
    <t>2023-12-12T00:16:57+0000</t>
  </si>
  <si>
    <t>Oil to Grand Mesa north metering skid</t>
  </si>
  <si>
    <t>#3829175591809123</t>
  </si>
  <si>
    <t>2023-12-12T00:23:41+0000</t>
  </si>
  <si>
    <t xml:space="preserve">&lt;p&gt;unkown continuation&lt;/p&gt;
</t>
  </si>
  <si>
    <t>#3882861396382029</t>
  </si>
  <si>
    <t>2023-12-12T00:12:45+0000</t>
  </si>
  <si>
    <t>Oil demarcation to NGL</t>
  </si>
  <si>
    <t>#8626066372206</t>
  </si>
  <si>
    <t>2023-12-08T21:37:52+0000</t>
  </si>
  <si>
    <t>Oil from CON012 Harvester</t>
  </si>
  <si>
    <t xml:space="preserve">&lt;p&gt;through route COG2611&lt;/p&gt;
</t>
  </si>
  <si>
    <t>#992892011908057</t>
  </si>
  <si>
    <t>2023-12-12T00:29:39+0000</t>
  </si>
  <si>
    <t>PW from NW valve loop</t>
  </si>
  <si>
    <t xml:space="preserve">&lt;p&gt;through underground piping onsite.&lt;/p&gt;
</t>
  </si>
  <si>
    <t>#2290213724891926</t>
  </si>
  <si>
    <t>2023-12-08T21:44:06+0000</t>
  </si>
  <si>
    <t xml:space="preserve">&lt;p&gt;To route COG2608&lt;/p&gt;
</t>
  </si>
  <si>
    <t>#2600370121458469</t>
  </si>
  <si>
    <t>2023-12-11T16:18:03+0000</t>
  </si>
  <si>
    <t xml:space="preserve">&lt;p&gt;continue to route COG2105&lt;/p&gt;
</t>
  </si>
  <si>
    <t>#2741949428371459</t>
  </si>
  <si>
    <t>2023-12-12T00:30:26+0000</t>
  </si>
  <si>
    <t>Oil from NW receiver.</t>
  </si>
  <si>
    <t xml:space="preserve">&lt;p&gt;through underground piping on site&lt;/p&gt;
</t>
  </si>
  <si>
    <t>#3058866499066283</t>
  </si>
  <si>
    <t>2023-12-12T00:31:48+0000</t>
  </si>
  <si>
    <t>Oil from CON453 Thorton LACT and launcher</t>
  </si>
  <si>
    <t xml:space="preserve">&lt;p&gt;through route COG2608&lt;/p&gt;
</t>
  </si>
  <si>
    <t>#3590163856176238</t>
  </si>
  <si>
    <t>2023-12-11T16:28:09+0000</t>
  </si>
  <si>
    <t>#3637102329760032</t>
  </si>
  <si>
    <t>2023-12-08T21:43:21+0000</t>
  </si>
  <si>
    <t>Oil to valve loop</t>
  </si>
  <si>
    <t xml:space="preserve">&lt;p&gt;through onsite underground piping.&lt;/p&gt;
</t>
  </si>
  <si>
    <t>#4100596642956485</t>
  </si>
  <si>
    <t>2023-12-12T00:29:52+0000</t>
  </si>
  <si>
    <t>PW continue to SE valve loop</t>
  </si>
  <si>
    <t>#4199478482110221</t>
  </si>
  <si>
    <t>2023-12-11T16:15:08+0000</t>
  </si>
  <si>
    <t>PW from CON012 Harvester</t>
  </si>
  <si>
    <t xml:space="preserve">&lt;p&gt;through route COG2104&lt;/p&gt;
</t>
  </si>
  <si>
    <t>#1762898557785631</t>
  </si>
  <si>
    <t>2023-12-08T21:03:31+0000</t>
  </si>
  <si>
    <t>PW from CON008 Troudt</t>
  </si>
  <si>
    <t xml:space="preserve">&lt;p&gt;through COG2107&lt;/p&gt;
</t>
  </si>
  <si>
    <t>#2260022670107073</t>
  </si>
  <si>
    <t>2023-12-08T20:57:09+0000</t>
  </si>
  <si>
    <t>Oil from CON008 Troudt</t>
  </si>
  <si>
    <t xml:space="preserve">&lt;p&gt;through route COG2212&lt;/p&gt;
</t>
  </si>
  <si>
    <t>#2302576685445369</t>
  </si>
  <si>
    <t>2023-12-08T21:08:22+0000</t>
  </si>
  <si>
    <t>PW from pipeline</t>
  </si>
  <si>
    <t xml:space="preserve">&lt;p&gt;from route COG2106&lt;/p&gt;
</t>
  </si>
  <si>
    <t>#2427065918524211</t>
  </si>
  <si>
    <t>2023-12-08T21:09:06+0000</t>
  </si>
  <si>
    <t xml:space="preserve">&lt;p&gt;to route COG2106&lt;/p&gt;
</t>
  </si>
  <si>
    <t>#2869791324178616</t>
  </si>
  <si>
    <t>2023-12-08T21:09:42+0000</t>
  </si>
  <si>
    <t xml:space="preserve">&lt;p&gt;To Empire trunk line, through COL2201&lt;/p&gt;
</t>
  </si>
  <si>
    <t>#3278044451390966</t>
  </si>
  <si>
    <t>2023-12-08T21:08:44+0000</t>
  </si>
  <si>
    <t xml:space="preserve">&lt;p&gt;to route COG2100&lt;/p&gt;
</t>
  </si>
  <si>
    <t>#4393128698869515</t>
  </si>
  <si>
    <t>2023-12-08T21:10:15+0000</t>
  </si>
  <si>
    <t>Oil from pipeline</t>
  </si>
  <si>
    <t xml:space="preserve">&lt;p&gt;From CON010&amp;nbsp;LEFFLER-DONN through route COG2211&lt;/p&gt;
</t>
  </si>
  <si>
    <t>#1297860735937111</t>
  </si>
  <si>
    <t>2023-12-08T20:13:36+0000</t>
  </si>
  <si>
    <t>PW to CON004 Orr</t>
  </si>
  <si>
    <t>#1759279052315399</t>
  </si>
  <si>
    <t>2023-12-08T20:12:55+0000</t>
  </si>
  <si>
    <t>PW from CON001 Bost</t>
  </si>
  <si>
    <t xml:space="preserve">&lt;p&gt;from route COG2201&lt;/p&gt;
</t>
  </si>
  <si>
    <t>#2446033753814194</t>
  </si>
  <si>
    <t>2023-12-08T20:01:20+0000</t>
  </si>
  <si>
    <t>Oil from north Kiyoshi launcher</t>
  </si>
  <si>
    <t>#2990101532136449</t>
  </si>
  <si>
    <t>2023-12-08T20:40:11+0000</t>
  </si>
  <si>
    <t>PW from CON002 Roth FED</t>
  </si>
  <si>
    <t xml:space="preserve">&lt;p&gt;through COG2116&lt;/p&gt;
</t>
  </si>
  <si>
    <t>#3060707445317361</t>
  </si>
  <si>
    <t>2023-12-08T20:04:56+0000</t>
  </si>
  <si>
    <t xml:space="preserve">&lt;p&gt;continues to CON001 Bost through route COG2201&lt;/p&gt;
</t>
  </si>
  <si>
    <t>#3071353495868699</t>
  </si>
  <si>
    <t>2023-12-08T20:39:34+0000</t>
  </si>
  <si>
    <t>Oil from CON002 Roth FED</t>
  </si>
  <si>
    <t xml:space="preserve">&lt;p&gt;through COG2202&lt;/p&gt;
</t>
  </si>
  <si>
    <t>#3794001171617473</t>
  </si>
  <si>
    <t>2023-12-08T20:03:24+0000</t>
  </si>
  <si>
    <t xml:space="preserve">&lt;p&gt;To CON004 Orr through route COG2203&lt;/p&gt;
</t>
  </si>
  <si>
    <t>#4425794962438318</t>
  </si>
  <si>
    <t>2023-12-08T20:04:08+0000</t>
  </si>
  <si>
    <t>Oil to south Bost receiver</t>
  </si>
  <si>
    <t>#39538835780413</t>
  </si>
  <si>
    <t>2023-12-11T16:56:04+0000</t>
  </si>
  <si>
    <t>Oil continues to Mountainview and goes to Milton</t>
  </si>
  <si>
    <t xml:space="preserve">&lt;p&gt;through route COL2801&lt;/p&gt;
</t>
  </si>
  <si>
    <t>#849815008391408</t>
  </si>
  <si>
    <t>2023-12-11T16:44:45+0000</t>
  </si>
  <si>
    <t>Oil inlet from Kiyoshi launcher</t>
  </si>
  <si>
    <t xml:space="preserve">&lt;p&gt;throguh route COL2202&lt;/p&gt;
</t>
  </si>
  <si>
    <t>#915381242164634</t>
  </si>
  <si>
    <t>2023-12-11T16:50:13+0000</t>
  </si>
  <si>
    <t>Oil from west of the pad</t>
  </si>
  <si>
    <t xml:space="preserve">&lt;p&gt;through underground piping onsite&lt;/p&gt;
</t>
  </si>
  <si>
    <t>#2564599700212768</t>
  </si>
  <si>
    <t>2023-12-11T16:46:03+0000</t>
  </si>
  <si>
    <t>Oil to east of the pad</t>
  </si>
  <si>
    <t>#3865547619163128</t>
  </si>
  <si>
    <t>2023-12-11T16:53:08+0000</t>
  </si>
  <si>
    <t>Oil to Energy Transfer</t>
  </si>
  <si>
    <t xml:space="preserve">&lt;p&gt;through route COL2200&lt;/p&gt;
</t>
  </si>
  <si>
    <t>#3931242631693850</t>
  </si>
  <si>
    <t>2023-12-11T16:55:05+0000</t>
  </si>
  <si>
    <t>Oil drain going to sump</t>
  </si>
  <si>
    <t>#4473653402851243</t>
  </si>
  <si>
    <t>2023-12-11T16:57:16+0000</t>
  </si>
  <si>
    <t xml:space="preserve">Site Name </t>
  </si>
  <si>
    <t>01 - CON001 - Boast</t>
  </si>
  <si>
    <t>02 - CON001 - Boast Receiver</t>
  </si>
  <si>
    <t>03 - CON002 - Roth FED</t>
  </si>
  <si>
    <t>04 - CON004 - Orr</t>
  </si>
  <si>
    <t>05 - CON004 - Orr Receiver</t>
  </si>
  <si>
    <t>06 - CON008 - Troudt</t>
  </si>
  <si>
    <t>07 - CON394 - Grand Mesa</t>
  </si>
  <si>
    <t>08 - CON398 - Harvester</t>
  </si>
  <si>
    <t>09 - CON420 - Leftner Troudt Re</t>
  </si>
  <si>
    <t>10 - CON444 - Roth Launcher</t>
  </si>
  <si>
    <t>11 - CON417 Laramie</t>
  </si>
  <si>
    <t xml:space="preserve">12 - Onion </t>
  </si>
  <si>
    <t xml:space="preserve">SCOPE </t>
  </si>
  <si>
    <t xml:space="preserve">Out of scope </t>
  </si>
  <si>
    <t>In scope</t>
  </si>
  <si>
    <t>Chevron</t>
  </si>
  <si>
    <t>**** Efforts per site except admin setup</t>
  </si>
  <si>
    <t>Time in Min</t>
  </si>
  <si>
    <t xml:space="preserve">Total Efforts Estimation </t>
  </si>
  <si>
    <t>Factors</t>
  </si>
  <si>
    <t>Row Labels</t>
  </si>
  <si>
    <t>Sum of Sum of Total Bends, Teex, Reducers</t>
  </si>
  <si>
    <t>Sum of Sum of Total Equipmets</t>
  </si>
  <si>
    <t>Sum of Sum of Total Valves</t>
  </si>
  <si>
    <t>Total Line Numbers</t>
  </si>
  <si>
    <t>Total Line Segments</t>
  </si>
  <si>
    <t xml:space="preserve">Efforts for Volume Creation </t>
  </si>
  <si>
    <t xml:space="preserve">Efforts for Centreline  Creation </t>
  </si>
  <si>
    <t>Creation of Line List</t>
  </si>
  <si>
    <t>Efforts for 3D Markups</t>
  </si>
  <si>
    <t>Efforts for 3d modelling (Piping with flange, bends, Flanges, Tees)</t>
  </si>
  <si>
    <t>Efforts for Equipment Development</t>
  </si>
  <si>
    <t xml:space="preserve">Admin Setup &amp; Proposal </t>
  </si>
  <si>
    <t xml:space="preserve">Plot Plan </t>
  </si>
  <si>
    <t xml:space="preserve">Equipment Layouts </t>
  </si>
  <si>
    <t xml:space="preserve">P&amp;ID </t>
  </si>
  <si>
    <t>PFD</t>
  </si>
  <si>
    <t xml:space="preserve">Piping Isometrics </t>
  </si>
  <si>
    <t>Bulk MTO</t>
  </si>
  <si>
    <t>EquipmentTagging</t>
  </si>
  <si>
    <t>Nozzle Orientations</t>
  </si>
  <si>
    <t>Subtotal</t>
  </si>
  <si>
    <t>Total Hours</t>
  </si>
  <si>
    <t>Efforts for 1st Site including efforts of 1 time project set-up</t>
  </si>
  <si>
    <t>Hours</t>
  </si>
  <si>
    <t xml:space="preserve">P&amp;ID’s – assume 3x per site </t>
  </si>
  <si>
    <t>PFD(s) - assume 1x per site</t>
  </si>
  <si>
    <t>General arrangement - assume 1x per site</t>
  </si>
  <si>
    <t>Inspection Isometrics - assume 3x per site</t>
  </si>
  <si>
    <t>Tagging of equipment – assume 33 per site</t>
  </si>
  <si>
    <t>h</t>
  </si>
  <si>
    <t>Quantity Caps</t>
  </si>
  <si>
    <t>Platform</t>
  </si>
  <si>
    <t>Particular</t>
  </si>
  <si>
    <t>Unit Qty</t>
  </si>
  <si>
    <t xml:space="preserve">Total Qty per site </t>
  </si>
  <si>
    <t>Total P&amp;ID per site</t>
  </si>
  <si>
    <t>Total Line No per P&amp;ID</t>
  </si>
  <si>
    <t>Bends, Teex, Reducers  per P&amp;ID</t>
  </si>
  <si>
    <t xml:space="preserve">Total Line segments per line </t>
  </si>
  <si>
    <t>Total Equipments  per P&amp;ID</t>
  </si>
  <si>
    <t>Total number of Valves  per P&amp;ID</t>
  </si>
  <si>
    <t>(blank)</t>
  </si>
  <si>
    <t>Total Line Count</t>
  </si>
  <si>
    <t>Line ID</t>
  </si>
  <si>
    <t>Count of Line ID</t>
  </si>
  <si>
    <t>Total Number of expected P&amp;ID</t>
  </si>
  <si>
    <t>Average Hrs per site</t>
  </si>
  <si>
    <t xml:space="preserve">Pipe Modelling </t>
  </si>
  <si>
    <t>Equipment Modelling</t>
  </si>
  <si>
    <t>Admin Set up</t>
  </si>
  <si>
    <t>Deliverables</t>
  </si>
  <si>
    <t>3D Modelling efforts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</si>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</sst>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\ &quot;Hrs&quot;"/>
    <numFmt numFmtId="165" formatCode="0\ &quot;Nos&quot;"/>
    <numFmt numFmtId="166" formatCode="0\ &quot;Hrs&quot;\ "/>
    <numFmt numFmtId="167" formatCode="0.00\ &quot;Hrs&quot;\ "/>
    <numFmt numFmtId="168" formatCode="0\ &quot;days&quot;"/>
    <numFmt numFmtId="169" formatCode="0\ &quot;Mnths&quot;"/>
  </numFmts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0" fontId="0" fillId="0" borderId="0" xfId="0" quotePrefix="1"/>
    <xf numFmtId="0" fontId="0" fillId="0" borderId="1" xfId="0" applyBorder="1"/>
    <xf numFmtId="3" fontId="0" fillId="0" borderId="1" xfId="0" applyNumberFormat="1" applyBorder="1"/>
    <xf numFmtId="0" fontId="4" fillId="2" borderId="2" xfId="0" applyFont="1" applyFill="1" applyBorder="1"/>
    <xf numFmtId="164" fontId="5" fillId="2" borderId="2" xfId="0" applyNumberFormat="1" applyFont="1" applyFill="1" applyBorder="1"/>
    <xf numFmtId="165" fontId="3" fillId="2" borderId="2" xfId="0" applyNumberFormat="1" applyFont="1" applyFill="1" applyBorder="1"/>
    <xf numFmtId="0" fontId="0" fillId="2" borderId="2" xfId="0" applyFill="1" applyBorder="1"/>
    <xf numFmtId="1" fontId="0" fillId="2" borderId="2" xfId="0" applyNumberFormat="1" applyFill="1" applyBorder="1"/>
    <xf numFmtId="1" fontId="2" fillId="3" borderId="2" xfId="0" applyNumberFormat="1" applyFont="1" applyFill="1" applyBorder="1"/>
    <xf numFmtId="0" fontId="0" fillId="4" borderId="3" xfId="0" applyFill="1" applyBorder="1"/>
    <xf numFmtId="165" fontId="3" fillId="4" borderId="3" xfId="0" applyNumberFormat="1" applyFont="1" applyFill="1" applyBorder="1"/>
    <xf numFmtId="1" fontId="0" fillId="4" borderId="3" xfId="0" applyNumberFormat="1" applyFill="1" applyBorder="1"/>
    <xf numFmtId="1" fontId="2" fillId="4" borderId="3" xfId="0" applyNumberFormat="1" applyFont="1" applyFill="1" applyBorder="1"/>
    <xf numFmtId="0" fontId="0" fillId="4" borderId="0" xfId="0" applyFill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vertical="center"/>
    </xf>
    <xf numFmtId="166" fontId="0" fillId="0" borderId="1" xfId="0" applyNumberFormat="1" applyBorder="1"/>
    <xf numFmtId="166" fontId="0" fillId="0" borderId="0" xfId="0" applyNumberFormat="1"/>
    <xf numFmtId="0" fontId="0" fillId="7" borderId="1" xfId="0" applyFill="1" applyBorder="1"/>
    <xf numFmtId="0" fontId="3" fillId="7" borderId="1" xfId="0" applyFont="1" applyFill="1" applyBorder="1"/>
    <xf numFmtId="0" fontId="3" fillId="7" borderId="1" xfId="0" applyFont="1" applyFill="1" applyBorder="1" applyAlignment="1">
      <alignment wrapText="1"/>
    </xf>
    <xf numFmtId="0" fontId="3" fillId="7" borderId="4" xfId="0" applyFont="1" applyFill="1" applyBorder="1"/>
    <xf numFmtId="0" fontId="3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left" indent="2"/>
    </xf>
    <xf numFmtId="1" fontId="5" fillId="7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0" fillId="0" borderId="0" xfId="0" pivotButton="1"/>
    <xf numFmtId="167" fontId="0" fillId="0" borderId="1" xfId="0" applyNumberFormat="1" applyBorder="1" applyAlignment="1">
      <alignment horizontal="center"/>
    </xf>
    <xf numFmtId="168" fontId="3" fillId="2" borderId="2" xfId="0" applyNumberFormat="1" applyFont="1" applyFill="1" applyBorder="1"/>
    <xf numFmtId="169" fontId="3" fillId="2" borderId="2" xfId="0" applyNumberFormat="1" applyFont="1" applyFill="1" applyBorder="1"/>
    <xf numFmtId="0" fontId="0" fillId="6" borderId="0" xfId="0" applyFill="1"/>
    <xf numFmtId="0" fontId="8" fillId="8" borderId="0" xfId="0" applyFont="1" applyFill="1"/>
    <xf numFmtId="0" fontId="0" fillId="8" borderId="0" xfId="0" applyFill="1"/>
    <xf numFmtId="0" fontId="0" fillId="2" borderId="0" xfId="0" applyFill="1"/>
    <xf numFmtId="0" fontId="3" fillId="0" borderId="1" xfId="0" applyFont="1" applyBorder="1" applyAlignment="1">
      <alignment vertical="top" wrapText="1"/>
    </xf>
    <xf numFmtId="2" fontId="3" fillId="0" borderId="1" xfId="0" applyNumberFormat="1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7" borderId="4" xfId="0" applyFont="1" applyFill="1" applyBorder="1" applyAlignment="1">
      <alignment horizontal="left" vertical="center"/>
    </xf>
    <xf numFmtId="0" fontId="3" fillId="7" borderId="5" xfId="0" applyFont="1" applyFill="1" applyBorder="1" applyAlignment="1">
      <alignment horizontal="left" vertical="center"/>
    </xf>
    <xf numFmtId="0" fontId="3" fillId="7" borderId="6" xfId="0" applyFont="1" applyFill="1" applyBorder="1" applyAlignment="1">
      <alignment horizontal="left" vertical="center"/>
    </xf>
    <xf numFmtId="0" fontId="0" fillId="0" borderId="0" xfId="0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3" fillId="11" borderId="1" xfId="0" applyFont="1" applyFill="1" applyBorder="1" applyAlignment="1">
      <alignment vertical="top" wrapText="1"/>
    </xf>
    <xf numFmtId="0" fontId="10" fillId="0" borderId="1" xfId="0" applyFont="1" applyBorder="1" applyAlignment="1">
      <alignment horizontal="center" vertical="center"/>
    </xf>
    <xf numFmtId="0" fontId="0" fillId="10" borderId="6" xfId="0" applyFill="1" applyBorder="1" applyAlignment="1">
      <alignment horizontal="center"/>
    </xf>
    <xf numFmtId="0" fontId="9" fillId="12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9" fillId="12" borderId="6" xfId="0" applyFont="1" applyFill="1" applyBorder="1" applyAlignment="1">
      <alignment horizontal="center" vertical="center" wrapText="1"/>
    </xf>
    <xf numFmtId="164" fontId="6" fillId="5" borderId="1" xfId="0" applyNumberFormat="1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al Ajit Sutar" refreshedDate="45289.70163703704" createdVersion="8" refreshedVersion="8" minRefreshableVersion="3" recordCount="94" xr:uid="{FACCB683-016E-42E3-A7B1-08F3D8A49EED}">
  <cacheSource type="worksheet">
    <worksheetSource ref="A1:E95" sheet="Master File"/>
  </cacheSource>
  <cacheFields count="5">
    <cacheField name="Site Name " numFmtId="0">
      <sharedItems count="12">
        <s v="01 - CON001 - Boast"/>
        <s v="02 - CON001 - Boast Receiver"/>
        <s v="03 - CON002 - Roth FED"/>
        <s v="04 - CON004 - Orr"/>
        <s v="05 - CON004 - Orr Receiver"/>
        <s v="06 - CON008 - Troudt"/>
        <s v="07 - CON394 - Grand Mesa"/>
        <s v="08 - CON398 - Harvester"/>
        <s v="09 - CON420 - Leftner Troudt Re"/>
        <s v="10 - CON444 - Roth Launcher"/>
        <s v="11 - CON417 Laramie"/>
        <s v="12 - Onion "/>
      </sharedItems>
    </cacheField>
    <cacheField name="POIS__TITLE__EN" numFmtId="0">
      <sharedItems containsBlank="1"/>
    </cacheField>
    <cacheField name="Line ID" numFmtId="0">
      <sharedItems containsBlank="1" count="62">
        <s v="&lt;p&gt;Captured on LACT P&amp;amp;ID, out of scope.&lt;/p&gt;_x000a_"/>
        <s v="&lt;p&gt;Continues to Bost Launcher&lt;/p&gt;_x000a_"/>
        <s v="&lt;p&gt;In scope&amp;nbsp;continues to buried pipe.&lt;/p&gt;_x000a_"/>
        <s v="&lt;p&gt;Continue to buried pipe&lt;/p&gt;_x000a_"/>
        <s v="&lt;p&gt;In scope continues to buried pipe&lt;/p&gt;_x000a_"/>
        <s v="&lt;p&gt;through COG2200&lt;/p&gt;_x000a_"/>
        <s v="&lt;p&gt;through route COG2113&lt;/p&gt;_x000a_"/>
        <s v="&lt;p&gt;Continue to route COG2201&lt;/p&gt;_x000a_"/>
        <s v="&lt;p&gt;To CON444 Roth Crude Launcher through route COG2113&lt;/p&gt;_x000a_"/>
        <s v="&lt;p&gt;Continue to CON444 Roth Crude Launcher through route COG2116&lt;/p&gt;_x000a_"/>
        <s v="&lt;p&gt;covered on LACT P&amp;amp;ID, out of scope.&lt;/p&gt;_x000a_"/>
        <s v="&lt;p&gt;Continue to CON444 Roth Crude Launcher through route COG2202&lt;/p&gt;_x000a_"/>
        <m/>
        <s v="&lt;p&gt;To Orr launcher through COG2205&lt;/p&gt;_x000a_"/>
        <s v="&lt;p&gt; to header&lt;/p&gt;_x000a_"/>
        <s v="&lt;p&gt;through COG2112&lt;/p&gt;_x000a_"/>
        <s v="&lt;p&gt;to header &lt;/p&gt;_x000a_"/>
        <s v="&lt;p&gt;LACT P&amp;amp;ID should cover to SDV&lt;/p&gt;_x000a_"/>
        <s v="&lt;p&gt;through route COG2203&lt;/p&gt;_x000a_"/>
        <s v="&lt;p&gt;Through COG2112 and COG2113&lt;/p&gt;_x000a_"/>
        <s v="&lt;p&gt;through COL2201&lt;/p&gt;_x000a_"/>
        <s v="&lt;p&gt;from COG2205&lt;/p&gt;_x000a_"/>
        <s v="&lt;p&gt;through COG2100&lt;/p&gt;_x000a_"/>
        <s v="&lt;p&gt;in scope&lt;/p&gt;_x000a_"/>
        <s v="&lt;p&gt;Continue to CON420 Leftner/Troudt receiver, through COG2212&lt;/p&gt;_x000a_"/>
        <s v="&lt;p&gt;to CON420 Leftner/Troudt Receivers, through route COG2107&lt;/p&gt;_x000a_"/>
        <s v="&lt;p&gt;to launcher&lt;/p&gt;_x000a_"/>
        <s v="&lt;p&gt;From the middle pig trap pad, through onsite underground piping. &lt;/p&gt;_x000a_"/>
        <s v="&lt;p&gt;To launcher to the west of the pad through underground piping onsite.&lt;/p&gt;_x000a_"/>
        <s v="&lt;p&gt;through route &lt;/p&gt;_x000a_"/>
        <s v="&lt;p&gt;Unknown continuation.&lt;/p&gt;_x000a_"/>
        <s v="&lt;p&gt;To south metering pad through onsite underground pipng&lt;/p&gt;_x000a_"/>
        <s v="&lt;p&gt;From Greely Cresent field, through route COG2215&lt;/p&gt;_x000a_"/>
        <s v="&lt;p&gt;through route COL3301&lt;/p&gt;_x000a_"/>
        <s v="&lt;p&gt;unkown continuation.&lt;/p&gt;_x000a_"/>
        <s v="&lt;p&gt;from route COL2201&lt;/p&gt;_x000a_"/>
        <s v="&lt;p&gt;From north metering skid through onsite underground piping.&lt;/p&gt;_x000a_"/>
        <s v="&lt;p&gt;unkown continuation&lt;/p&gt;_x000a_"/>
        <s v="&lt;p&gt;through route COG2611&lt;/p&gt;_x000a_"/>
        <s v="&lt;p&gt;through underground piping onsite.&lt;/p&gt;_x000a_"/>
        <s v="&lt;p&gt;To route COG2608&lt;/p&gt;_x000a_"/>
        <s v="&lt;p&gt;continue to route COG2105&lt;/p&gt;_x000a_"/>
        <s v="&lt;p&gt;through underground piping on site&lt;/p&gt;_x000a_"/>
        <s v="&lt;p&gt;through route COG2608&lt;/p&gt;_x000a_"/>
        <s v="&lt;p&gt;through onsite underground piping.&lt;/p&gt;_x000a_"/>
        <s v="&lt;p&gt;through route COG2104&lt;/p&gt;_x000a_"/>
        <s v="&lt;p&gt;through COG2107&lt;/p&gt;_x000a_"/>
        <s v="&lt;p&gt;through route COG2212&lt;/p&gt;_x000a_"/>
        <s v="&lt;p&gt;from route COG2106&lt;/p&gt;_x000a_"/>
        <s v="&lt;p&gt;to route COG2106&lt;/p&gt;_x000a_"/>
        <s v="&lt;p&gt;To Empire trunk line, through COL2201&lt;/p&gt;_x000a_"/>
        <s v="&lt;p&gt;to route COG2100&lt;/p&gt;_x000a_"/>
        <s v="&lt;p&gt;From CON010&amp;nbsp;LEFFLER-DONN through route COG2211&lt;/p&gt;_x000a_"/>
        <s v="&lt;p&gt;from route COG2201&lt;/p&gt;_x000a_"/>
        <s v="&lt;p&gt;through COG2116&lt;/p&gt;_x000a_"/>
        <s v="&lt;p&gt;continues to CON001 Bost through route COG2201&lt;/p&gt;_x000a_"/>
        <s v="&lt;p&gt;through COG2202&lt;/p&gt;_x000a_"/>
        <s v="&lt;p&gt;To CON004 Orr through route COG2203&lt;/p&gt;_x000a_"/>
        <s v="&lt;p&gt;through route COL2801&lt;/p&gt;_x000a_"/>
        <s v="&lt;p&gt;throguh route COL2202&lt;/p&gt;_x000a_"/>
        <s v="&lt;p&gt;through underground piping onsite&lt;/p&gt;_x000a_"/>
        <s v="&lt;p&gt;through route COL2200&lt;/p&gt;_x000a_"/>
      </sharedItems>
    </cacheField>
    <cacheField name="SCOPE " numFmtId="0">
      <sharedItems containsBlank="1" count="3">
        <s v="Out of scope "/>
        <s v="In scope"/>
        <m/>
      </sharedItems>
    </cacheField>
    <cacheField name="POI_TYPES__ID" numFmtId="0">
      <sharedItems containsString="0" containsBlank="1" containsNumber="1" containsInteger="1" minValue="3389" maxValue="36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x v="0"/>
    <s v="South oil LACT reject line"/>
    <x v="0"/>
    <x v="0"/>
    <n v="3529"/>
  </r>
  <r>
    <x v="0"/>
    <s v="PW LACT Inlet"/>
    <x v="0"/>
    <x v="0"/>
    <n v="3529"/>
  </r>
  <r>
    <x v="0"/>
    <s v="Oil LACT discharge header buried pipe"/>
    <x v="1"/>
    <x v="1"/>
    <n v="3529"/>
  </r>
  <r>
    <x v="0"/>
    <s v="North oil LACT Inlet"/>
    <x v="0"/>
    <x v="0"/>
    <n v="3529"/>
  </r>
  <r>
    <x v="0"/>
    <s v="North oil LACT discharge"/>
    <x v="2"/>
    <x v="1"/>
    <n v="3529"/>
  </r>
  <r>
    <x v="0"/>
    <s v="PW LACT discharge"/>
    <x v="3"/>
    <x v="1"/>
    <n v="3529"/>
  </r>
  <r>
    <x v="0"/>
    <s v="North Oil LACT reject line"/>
    <x v="0"/>
    <x v="0"/>
    <n v="3529"/>
  </r>
  <r>
    <x v="0"/>
    <s v="South oil LACT discharge"/>
    <x v="4"/>
    <x v="1"/>
    <n v="3529"/>
  </r>
  <r>
    <x v="0"/>
    <s v="PW LACT discharge buried pipe"/>
    <x v="1"/>
    <x v="1"/>
    <n v="3529"/>
  </r>
  <r>
    <x v="0"/>
    <s v="South oil LACT inlet"/>
    <x v="0"/>
    <x v="0"/>
    <n v="3529"/>
  </r>
  <r>
    <x v="1"/>
    <s v="Oil from Bost LACT"/>
    <x v="5"/>
    <x v="1"/>
    <n v="3550"/>
  </r>
  <r>
    <x v="1"/>
    <s v="PW from Bost LACT"/>
    <x v="6"/>
    <x v="1"/>
    <n v="3550"/>
  </r>
  <r>
    <x v="1"/>
    <s v="Oil pipeline to Roth"/>
    <x v="7"/>
    <x v="1"/>
    <n v="3550"/>
  </r>
  <r>
    <x v="1"/>
    <s v="PW pipeline to Roth"/>
    <x v="8"/>
    <x v="1"/>
    <n v="3550"/>
  </r>
  <r>
    <x v="2"/>
    <s v="Oil LACT discharge"/>
    <x v="3"/>
    <x v="1"/>
    <n v="3569"/>
  </r>
  <r>
    <x v="2"/>
    <s v="PW LACT discharge buried pipe"/>
    <x v="9"/>
    <x v="1"/>
    <n v="3569"/>
  </r>
  <r>
    <x v="2"/>
    <s v="PW LACT Inlet"/>
    <x v="0"/>
    <x v="0"/>
    <n v="3569"/>
  </r>
  <r>
    <x v="2"/>
    <s v="PW LACT discharge"/>
    <x v="3"/>
    <x v="1"/>
    <n v="3569"/>
  </r>
  <r>
    <x v="2"/>
    <s v="Oil LACT reject line"/>
    <x v="10"/>
    <x v="0"/>
    <n v="3569"/>
  </r>
  <r>
    <x v="2"/>
    <s v="Oil LACT discharge buried pipe"/>
    <x v="11"/>
    <x v="1"/>
    <n v="3569"/>
  </r>
  <r>
    <x v="2"/>
    <s v="Oil LACT inlet"/>
    <x v="10"/>
    <x v="0"/>
    <n v="3569"/>
  </r>
  <r>
    <x v="3"/>
    <s v="East oil LACT inlet"/>
    <x v="10"/>
    <x v="0"/>
    <n v="3490"/>
  </r>
  <r>
    <x v="3"/>
    <s v="From west oil LACT"/>
    <x v="12"/>
    <x v="1"/>
    <n v="3490"/>
  </r>
  <r>
    <x v="3"/>
    <s v="West Oil LACT reject line"/>
    <x v="10"/>
    <x v="0"/>
    <n v="3490"/>
  </r>
  <r>
    <x v="3"/>
    <s v="Oil LACT header buried pipe"/>
    <x v="13"/>
    <x v="1"/>
    <n v="3490"/>
  </r>
  <r>
    <x v="3"/>
    <s v="East oil LACT discharge"/>
    <x v="14"/>
    <x v="1"/>
    <n v="3490"/>
  </r>
  <r>
    <x v="3"/>
    <s v="East oil LACT reject line"/>
    <x v="10"/>
    <x v="0"/>
    <n v="3490"/>
  </r>
  <r>
    <x v="3"/>
    <s v="PW discharge to Orr launcher"/>
    <x v="15"/>
    <x v="1"/>
    <n v="3490"/>
  </r>
  <r>
    <x v="3"/>
    <s v="West oil LACT inlet"/>
    <x v="10"/>
    <x v="0"/>
    <n v="3490"/>
  </r>
  <r>
    <x v="3"/>
    <s v="PW LACT Inlet"/>
    <x v="10"/>
    <x v="0"/>
    <n v="3490"/>
  </r>
  <r>
    <x v="3"/>
    <s v="West oil LACT discharge"/>
    <x v="16"/>
    <x v="1"/>
    <n v="3490"/>
  </r>
  <r>
    <x v="3"/>
    <s v="PW LACT discharge"/>
    <x v="17"/>
    <x v="1"/>
    <n v="3490"/>
  </r>
  <r>
    <x v="4"/>
    <s v="Oil from CON444 Roth Crude Launcher"/>
    <x v="18"/>
    <x v="1"/>
    <n v="3510"/>
  </r>
  <r>
    <x v="4"/>
    <s v="PW from Orr and Roth Crude Launcher"/>
    <x v="19"/>
    <x v="1"/>
    <n v="3510"/>
  </r>
  <r>
    <x v="4"/>
    <s v="Oil to Empire Trunk line"/>
    <x v="20"/>
    <x v="1"/>
    <n v="3510"/>
  </r>
  <r>
    <x v="4"/>
    <s v="Oil from CON004 Orr"/>
    <x v="21"/>
    <x v="1"/>
    <n v="3510"/>
  </r>
  <r>
    <x v="4"/>
    <s v="PW to Monarch TL"/>
    <x v="22"/>
    <x v="1"/>
    <n v="3510"/>
  </r>
  <r>
    <x v="5"/>
    <s v="Oil LACT Inlet"/>
    <x v="10"/>
    <x v="0"/>
    <n v="3429"/>
  </r>
  <r>
    <x v="5"/>
    <s v="PW LACT outlet"/>
    <x v="12"/>
    <x v="1"/>
    <n v="3429"/>
  </r>
  <r>
    <x v="5"/>
    <s v="Oil discharge header deadleg"/>
    <x v="23"/>
    <x v="1"/>
    <n v="3429"/>
  </r>
  <r>
    <x v="5"/>
    <s v="Oil to pipeline"/>
    <x v="24"/>
    <x v="1"/>
    <n v="3429"/>
  </r>
  <r>
    <x v="5"/>
    <s v="PW LACT inlet"/>
    <x v="10"/>
    <x v="1"/>
    <n v="3429"/>
  </r>
  <r>
    <x v="5"/>
    <s v="PW to pipeline"/>
    <x v="25"/>
    <x v="1"/>
    <n v="3429"/>
  </r>
  <r>
    <x v="5"/>
    <s v="Oil LACT discharge"/>
    <x v="26"/>
    <x v="1"/>
    <n v="3429"/>
  </r>
  <r>
    <x v="5"/>
    <s v="Oil LACT reject line"/>
    <x v="10"/>
    <x v="0"/>
    <n v="3429"/>
  </r>
  <r>
    <x v="6"/>
    <s v="Oil from Grand Mesa Launcher pad"/>
    <x v="27"/>
    <x v="1"/>
    <n v="3389"/>
  </r>
  <r>
    <x v="6"/>
    <s v="Oil metering station to Grand Mesa launcher"/>
    <x v="28"/>
    <x v="1"/>
    <n v="3389"/>
  </r>
  <r>
    <x v="6"/>
    <s v="oil drain to sump"/>
    <x v="12"/>
    <x v="1"/>
    <n v="3389"/>
  </r>
  <r>
    <x v="6"/>
    <s v="Oil from Lucerne"/>
    <x v="29"/>
    <x v="1"/>
    <n v="3389"/>
  </r>
  <r>
    <x v="6"/>
    <s v="oil drain to sump"/>
    <x v="12"/>
    <x v="1"/>
    <n v="3389"/>
  </r>
  <r>
    <x v="6"/>
    <s v="Oil new project tie-in"/>
    <x v="30"/>
    <x v="1"/>
    <n v="3389"/>
  </r>
  <r>
    <x v="6"/>
    <s v="Oil continues to NGL skid"/>
    <x v="31"/>
    <x v="1"/>
    <n v="3389"/>
  </r>
  <r>
    <x v="6"/>
    <s v="Oil inlet from Grand Mesa Launcher"/>
    <x v="32"/>
    <x v="1"/>
    <n v="3389"/>
  </r>
  <r>
    <x v="6"/>
    <s v="Oil continue to Lucerne"/>
    <x v="33"/>
    <x v="1"/>
    <n v="3389"/>
  </r>
  <r>
    <x v="6"/>
    <s v="Oil new project tie-in"/>
    <x v="30"/>
    <x v="1"/>
    <n v="3389"/>
  </r>
  <r>
    <x v="6"/>
    <s v="Oil new project tie-in"/>
    <x v="34"/>
    <x v="1"/>
    <n v="3389"/>
  </r>
  <r>
    <x v="6"/>
    <s v="Oil from GC field"/>
    <x v="35"/>
    <x v="1"/>
    <n v="3389"/>
  </r>
  <r>
    <x v="6"/>
    <s v="Oil from Grand Mesa Skid"/>
    <x v="36"/>
    <x v="1"/>
    <n v="3389"/>
  </r>
  <r>
    <x v="6"/>
    <s v="Oil to Grand Mesa north metering skid"/>
    <x v="12"/>
    <x v="1"/>
    <n v="3389"/>
  </r>
  <r>
    <x v="6"/>
    <s v="Oil new project tie-in"/>
    <x v="37"/>
    <x v="1"/>
    <n v="3389"/>
  </r>
  <r>
    <x v="6"/>
    <s v="Oil demarcation to NGL"/>
    <x v="12"/>
    <x v="1"/>
    <n v="3389"/>
  </r>
  <r>
    <x v="7"/>
    <s v="Oil from CON012 Harvester"/>
    <x v="38"/>
    <x v="1"/>
    <n v="3409"/>
  </r>
  <r>
    <x v="7"/>
    <s v="PW from NW valve loop"/>
    <x v="39"/>
    <x v="1"/>
    <n v="3409"/>
  </r>
  <r>
    <x v="7"/>
    <s v="Oil to pipeline"/>
    <x v="40"/>
    <x v="1"/>
    <n v="3409"/>
  </r>
  <r>
    <x v="7"/>
    <s v="PW to pipeline"/>
    <x v="41"/>
    <x v="1"/>
    <n v="3409"/>
  </r>
  <r>
    <x v="7"/>
    <s v="Oil from NW receiver."/>
    <x v="42"/>
    <x v="1"/>
    <n v="3409"/>
  </r>
  <r>
    <x v="7"/>
    <s v="Oil from CON453 Thorton LACT and launcher"/>
    <x v="43"/>
    <x v="1"/>
    <n v="3409"/>
  </r>
  <r>
    <x v="7"/>
    <s v="Oil to pipeline"/>
    <x v="40"/>
    <x v="1"/>
    <n v="3409"/>
  </r>
  <r>
    <x v="7"/>
    <s v="Oil to valve loop"/>
    <x v="44"/>
    <x v="1"/>
    <n v="3409"/>
  </r>
  <r>
    <x v="7"/>
    <s v="PW continue to SE valve loop"/>
    <x v="39"/>
    <x v="1"/>
    <n v="3409"/>
  </r>
  <r>
    <x v="7"/>
    <s v="PW from CON012 Harvester"/>
    <x v="45"/>
    <x v="1"/>
    <n v="3409"/>
  </r>
  <r>
    <x v="8"/>
    <s v="PW from CON008 Troudt"/>
    <x v="46"/>
    <x v="1"/>
    <n v="3470"/>
  </r>
  <r>
    <x v="8"/>
    <s v="Oil from CON008 Troudt"/>
    <x v="47"/>
    <x v="1"/>
    <n v="3470"/>
  </r>
  <r>
    <x v="8"/>
    <s v="PW from pipeline"/>
    <x v="48"/>
    <x v="1"/>
    <n v="3470"/>
  </r>
  <r>
    <x v="8"/>
    <s v="PW to pipeline"/>
    <x v="49"/>
    <x v="1"/>
    <n v="3470"/>
  </r>
  <r>
    <x v="8"/>
    <s v="Oil to pipeline"/>
    <x v="50"/>
    <x v="1"/>
    <n v="3470"/>
  </r>
  <r>
    <x v="8"/>
    <s v="PW to pipeline"/>
    <x v="51"/>
    <x v="1"/>
    <n v="3470"/>
  </r>
  <r>
    <x v="8"/>
    <s v="Oil from pipeline"/>
    <x v="52"/>
    <x v="1"/>
    <n v="3470"/>
  </r>
  <r>
    <x v="9"/>
    <s v="PW to CON004 Orr"/>
    <x v="18"/>
    <x v="1"/>
    <n v="3589"/>
  </r>
  <r>
    <x v="9"/>
    <s v="PW from CON001 Bost"/>
    <x v="53"/>
    <x v="1"/>
    <n v="3589"/>
  </r>
  <r>
    <x v="9"/>
    <s v="Oil from north Kiyoshi launcher"/>
    <x v="12"/>
    <x v="1"/>
    <n v="3589"/>
  </r>
  <r>
    <x v="9"/>
    <s v="PW from CON002 Roth FED"/>
    <x v="54"/>
    <x v="1"/>
    <n v="3589"/>
  </r>
  <r>
    <x v="9"/>
    <s v="Oil to pipeline"/>
    <x v="55"/>
    <x v="1"/>
    <n v="3589"/>
  </r>
  <r>
    <x v="9"/>
    <s v="Oil from CON002 Roth FED"/>
    <x v="56"/>
    <x v="1"/>
    <n v="3589"/>
  </r>
  <r>
    <x v="9"/>
    <s v="Oil to pipeline"/>
    <x v="57"/>
    <x v="1"/>
    <n v="3589"/>
  </r>
  <r>
    <x v="9"/>
    <s v="Oil to south Bost receiver"/>
    <x v="12"/>
    <x v="1"/>
    <n v="3589"/>
  </r>
  <r>
    <x v="10"/>
    <s v="Oil continues to Mountainview and goes to Milton"/>
    <x v="58"/>
    <x v="1"/>
    <n v="3623"/>
  </r>
  <r>
    <x v="10"/>
    <s v="Oil inlet from Kiyoshi launcher"/>
    <x v="59"/>
    <x v="1"/>
    <n v="3623"/>
  </r>
  <r>
    <x v="10"/>
    <s v="Oil from west of the pad"/>
    <x v="60"/>
    <x v="1"/>
    <n v="3623"/>
  </r>
  <r>
    <x v="10"/>
    <s v="Oil to east of the pad"/>
    <x v="39"/>
    <x v="1"/>
    <n v="3623"/>
  </r>
  <r>
    <x v="10"/>
    <s v="Oil to Energy Transfer"/>
    <x v="61"/>
    <x v="1"/>
    <n v="3623"/>
  </r>
  <r>
    <x v="10"/>
    <s v="Oil drain going to sump"/>
    <x v="39"/>
    <x v="1"/>
    <n v="3623"/>
  </r>
  <r>
    <x v="10"/>
    <s v="oil drain to sump"/>
    <x v="60"/>
    <x v="1"/>
    <n v="3623"/>
  </r>
  <r>
    <x v="11"/>
    <m/>
    <x v="12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A443C0-72B5-4D57-B129-0E58C6963262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H1:J17" firstHeaderRow="1" firstDataRow="1" firstDataCol="2"/>
  <pivotFields count="5"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compact="0" outline="0" showAll="0" defaultSubtotal="0"/>
    <pivotField dataField="1" compact="0" outline="0" subtotalTop="0" showAll="0" defaultSubtotal="0">
      <items count="62">
        <item x="14"/>
        <item x="0"/>
        <item x="3"/>
        <item x="24"/>
        <item x="9"/>
        <item x="11"/>
        <item x="41"/>
        <item x="7"/>
        <item x="1"/>
        <item x="55"/>
        <item x="10"/>
        <item x="21"/>
        <item x="52"/>
        <item x="32"/>
        <item x="36"/>
        <item x="48"/>
        <item x="53"/>
        <item x="35"/>
        <item x="27"/>
        <item x="4"/>
        <item x="2"/>
        <item x="23"/>
        <item x="17"/>
        <item x="59"/>
        <item x="22"/>
        <item x="46"/>
        <item x="19"/>
        <item x="15"/>
        <item x="54"/>
        <item x="5"/>
        <item x="56"/>
        <item x="20"/>
        <item x="44"/>
        <item x="29"/>
        <item x="45"/>
        <item x="6"/>
        <item x="18"/>
        <item x="47"/>
        <item x="43"/>
        <item x="38"/>
        <item x="61"/>
        <item x="58"/>
        <item x="33"/>
        <item x="42"/>
        <item x="39"/>
        <item x="60"/>
        <item x="57"/>
        <item x="25"/>
        <item x="8"/>
        <item x="50"/>
        <item x="16"/>
        <item x="28"/>
        <item x="26"/>
        <item x="13"/>
        <item x="51"/>
        <item x="49"/>
        <item x="40"/>
        <item x="31"/>
        <item x="30"/>
        <item x="34"/>
        <item x="37"/>
        <item x="12"/>
      </items>
    </pivotField>
    <pivotField axis="axisRow" compact="0" outline="0" showAll="0" defaultSubtotal="0">
      <items count="3">
        <item x="1"/>
        <item x="0"/>
        <item x="2"/>
      </items>
    </pivotField>
    <pivotField compact="0" outline="0" showAll="0" defaultSubtotal="0"/>
  </pivotFields>
  <rowFields count="2">
    <field x="0"/>
    <field x="3"/>
  </rowFields>
  <rowItems count="16">
    <i>
      <x/>
      <x/>
    </i>
    <i r="1">
      <x v="1"/>
    </i>
    <i>
      <x v="1"/>
      <x/>
    </i>
    <i>
      <x v="2"/>
      <x/>
    </i>
    <i r="1">
      <x v="1"/>
    </i>
    <i>
      <x v="3"/>
      <x/>
    </i>
    <i r="1">
      <x v="1"/>
    </i>
    <i>
      <x v="4"/>
      <x/>
    </i>
    <i>
      <x v="5"/>
      <x/>
    </i>
    <i r="1">
      <x v="1"/>
    </i>
    <i>
      <x v="6"/>
      <x/>
    </i>
    <i>
      <x v="7"/>
      <x/>
    </i>
    <i>
      <x v="8"/>
      <x/>
    </i>
    <i>
      <x v="9"/>
      <x/>
    </i>
    <i>
      <x v="10"/>
      <x/>
    </i>
    <i>
      <x v="11"/>
      <x v="2"/>
    </i>
  </rowItems>
  <colItems count="1">
    <i/>
  </colItems>
  <dataFields count="1">
    <dataField name="Count of Line I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8B533-DB5A-4DF1-87A8-C7BF6358E7A5}">
  <dimension ref="A1:X59"/>
  <sheetViews>
    <sheetView tabSelected="1" topLeftCell="C1" zoomScaleNormal="100" workbookViewId="0">
      <selection activeCell="C34" sqref="C34"/>
    </sheetView>
  </sheetViews>
  <sheetFormatPr defaultRowHeight="15" x14ac:dyDescent="0.25"/>
  <cols>
    <col min="1" max="1" width="29.140625" bestFit="1" customWidth="1"/>
    <col min="2" max="2" width="26.140625" customWidth="1"/>
    <col min="3" max="3" width="37.140625" bestFit="1" customWidth="1"/>
    <col min="4" max="4" width="21.42578125" customWidth="1"/>
    <col min="5" max="5" width="20.5703125" customWidth="1"/>
    <col min="6" max="6" width="17.85546875" customWidth="1"/>
    <col min="7" max="7" width="21.85546875" customWidth="1"/>
    <col min="8" max="8" width="25.28515625" customWidth="1"/>
    <col min="9" max="9" width="20.85546875" customWidth="1"/>
    <col min="10" max="10" width="9" bestFit="1" customWidth="1"/>
    <col min="11" max="11" width="21.140625" bestFit="1" customWidth="1"/>
    <col min="12" max="12" width="18.85546875" bestFit="1" customWidth="1"/>
    <col min="13" max="13" width="11.85546875" bestFit="1" customWidth="1"/>
    <col min="14" max="14" width="8.42578125" bestFit="1" customWidth="1"/>
    <col min="15" max="15" width="10.140625" bestFit="1" customWidth="1"/>
    <col min="16" max="16" width="13.42578125" bestFit="1" customWidth="1"/>
    <col min="17" max="17" width="8.85546875" bestFit="1" customWidth="1"/>
    <col min="18" max="18" width="8.140625" bestFit="1" customWidth="1"/>
    <col min="19" max="19" width="6.85546875" bestFit="1" customWidth="1"/>
    <col min="20" max="20" width="17.42578125" bestFit="1" customWidth="1"/>
    <col min="21" max="21" width="11.7109375" customWidth="1"/>
    <col min="22" max="22" width="15.140625" bestFit="1" customWidth="1"/>
  </cols>
  <sheetData>
    <row r="1" spans="1:24" x14ac:dyDescent="0.25">
      <c r="A1" s="6" t="s">
        <v>386</v>
      </c>
      <c r="B1" s="7">
        <f>SUM(V5:V6)</f>
        <v>112.58333333333333</v>
      </c>
      <c r="C1" s="8" t="s">
        <v>387</v>
      </c>
      <c r="D1" s="9"/>
      <c r="E1" s="10"/>
      <c r="F1" s="35">
        <f>B1/8</f>
        <v>14.072916666666666</v>
      </c>
      <c r="G1" s="36">
        <f>F1/24</f>
        <v>0.58637152777777779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1"/>
    </row>
    <row r="2" spans="1:24" s="16" customFormat="1" x14ac:dyDescent="0.25">
      <c r="A2" s="12"/>
      <c r="B2" s="12"/>
      <c r="C2" s="13"/>
      <c r="D2" s="12"/>
      <c r="E2" s="12"/>
      <c r="F2" s="12" t="s">
        <v>388</v>
      </c>
      <c r="G2" s="14">
        <v>10</v>
      </c>
      <c r="H2" s="14">
        <v>15</v>
      </c>
      <c r="I2" s="14">
        <v>15</v>
      </c>
      <c r="J2" s="14">
        <v>0</v>
      </c>
      <c r="K2" s="14">
        <v>20</v>
      </c>
      <c r="L2" s="14">
        <v>120</v>
      </c>
      <c r="M2" s="14">
        <v>0</v>
      </c>
      <c r="N2" s="14">
        <v>180</v>
      </c>
      <c r="O2" s="14">
        <v>60</v>
      </c>
      <c r="P2" s="14">
        <v>180</v>
      </c>
      <c r="Q2" s="14">
        <v>45</v>
      </c>
      <c r="R2" s="14">
        <v>180</v>
      </c>
      <c r="S2" s="14">
        <v>20</v>
      </c>
      <c r="T2" s="14">
        <v>10</v>
      </c>
      <c r="U2" s="14">
        <v>0</v>
      </c>
      <c r="V2" s="15"/>
    </row>
    <row r="3" spans="1:24" s="64" customFormat="1" ht="18" customHeight="1" x14ac:dyDescent="0.25">
      <c r="A3" s="46"/>
      <c r="B3" s="46" t="s">
        <v>389</v>
      </c>
      <c r="C3" s="62">
        <f>B1</f>
        <v>112.58333333333333</v>
      </c>
      <c r="D3" s="46"/>
      <c r="E3" s="46"/>
      <c r="F3" s="46" t="s">
        <v>390</v>
      </c>
      <c r="G3" s="63">
        <f t="shared" ref="G3:U3" si="0">G2/60</f>
        <v>0.16666666666666666</v>
      </c>
      <c r="H3" s="63">
        <f t="shared" si="0"/>
        <v>0.25</v>
      </c>
      <c r="I3" s="63">
        <f t="shared" si="0"/>
        <v>0.25</v>
      </c>
      <c r="J3" s="63">
        <f t="shared" si="0"/>
        <v>0</v>
      </c>
      <c r="K3" s="63">
        <f t="shared" si="0"/>
        <v>0.33333333333333331</v>
      </c>
      <c r="L3" s="63">
        <f t="shared" si="0"/>
        <v>2</v>
      </c>
      <c r="M3" s="63">
        <f t="shared" si="0"/>
        <v>0</v>
      </c>
      <c r="N3" s="63">
        <f t="shared" si="0"/>
        <v>3</v>
      </c>
      <c r="O3" s="63">
        <f t="shared" si="0"/>
        <v>1</v>
      </c>
      <c r="P3" s="63">
        <f t="shared" si="0"/>
        <v>3</v>
      </c>
      <c r="Q3" s="63">
        <f t="shared" si="0"/>
        <v>0.75</v>
      </c>
      <c r="R3" s="63">
        <f t="shared" si="0"/>
        <v>3</v>
      </c>
      <c r="S3" s="63">
        <f t="shared" si="0"/>
        <v>0.33333333333333331</v>
      </c>
      <c r="T3" s="63">
        <f t="shared" si="0"/>
        <v>0.16666666666666666</v>
      </c>
      <c r="U3" s="63">
        <f t="shared" si="0"/>
        <v>0</v>
      </c>
      <c r="V3" s="46"/>
    </row>
    <row r="4" spans="1:24" s="43" customFormat="1" ht="60" x14ac:dyDescent="0.25">
      <c r="A4" s="41" t="s">
        <v>391</v>
      </c>
      <c r="B4" s="41" t="s">
        <v>392</v>
      </c>
      <c r="C4" s="41" t="s">
        <v>393</v>
      </c>
      <c r="D4" s="41" t="s">
        <v>394</v>
      </c>
      <c r="E4" s="41" t="s">
        <v>395</v>
      </c>
      <c r="F4" s="41" t="s">
        <v>396</v>
      </c>
      <c r="G4" s="42" t="s">
        <v>397</v>
      </c>
      <c r="H4" s="41" t="s">
        <v>398</v>
      </c>
      <c r="I4" s="41" t="s">
        <v>399</v>
      </c>
      <c r="J4" s="41" t="s">
        <v>400</v>
      </c>
      <c r="K4" s="41" t="s">
        <v>401</v>
      </c>
      <c r="L4" s="41" t="s">
        <v>402</v>
      </c>
      <c r="M4" s="41" t="s">
        <v>403</v>
      </c>
      <c r="N4" s="55" t="s">
        <v>404</v>
      </c>
      <c r="O4" s="55" t="s">
        <v>405</v>
      </c>
      <c r="P4" s="55" t="s">
        <v>406</v>
      </c>
      <c r="Q4" s="55" t="s">
        <v>407</v>
      </c>
      <c r="R4" s="55" t="s">
        <v>408</v>
      </c>
      <c r="S4" s="55" t="s">
        <v>409</v>
      </c>
      <c r="T4" s="55" t="s">
        <v>410</v>
      </c>
      <c r="U4" s="55" t="s">
        <v>411</v>
      </c>
      <c r="V4" s="41" t="s">
        <v>412</v>
      </c>
      <c r="X4" s="44"/>
    </row>
    <row r="5" spans="1:24" ht="18.75" x14ac:dyDescent="0.3">
      <c r="A5" s="17" t="str">
        <f>A29</f>
        <v>01 - CON001 - Boast</v>
      </c>
      <c r="B5" s="18">
        <f t="shared" ref="B5:D6" si="1">E29</f>
        <v>30</v>
      </c>
      <c r="C5" s="18">
        <f t="shared" si="1"/>
        <v>2</v>
      </c>
      <c r="D5" s="18">
        <f t="shared" si="1"/>
        <v>15</v>
      </c>
      <c r="E5" s="18">
        <f>C29</f>
        <v>5</v>
      </c>
      <c r="F5" s="18">
        <f>H29</f>
        <v>50</v>
      </c>
      <c r="G5" s="19">
        <f>B5+C5+D5+F5</f>
        <v>97</v>
      </c>
      <c r="H5" s="19">
        <f>F5</f>
        <v>50</v>
      </c>
      <c r="I5" s="19">
        <f>F5</f>
        <v>50</v>
      </c>
      <c r="J5" s="19">
        <f>F5</f>
        <v>50</v>
      </c>
      <c r="K5" s="19">
        <f>F5+B5</f>
        <v>80</v>
      </c>
      <c r="L5" s="19">
        <f>C5</f>
        <v>2</v>
      </c>
      <c r="M5" s="19">
        <v>60</v>
      </c>
      <c r="N5" s="19">
        <f>E5</f>
        <v>5</v>
      </c>
      <c r="O5" s="19">
        <v>2</v>
      </c>
      <c r="P5" s="19">
        <f>F29</f>
        <v>2</v>
      </c>
      <c r="Q5" s="19">
        <v>1</v>
      </c>
      <c r="R5" s="19">
        <f>E5</f>
        <v>5</v>
      </c>
      <c r="S5" s="19">
        <f>E5</f>
        <v>5</v>
      </c>
      <c r="T5" s="19">
        <f>C5</f>
        <v>2</v>
      </c>
      <c r="U5" s="19">
        <f>C5</f>
        <v>2</v>
      </c>
      <c r="V5" s="17"/>
    </row>
    <row r="6" spans="1:24" x14ac:dyDescent="0.25">
      <c r="A6" s="17" t="s">
        <v>413</v>
      </c>
      <c r="B6" s="18" t="str">
        <f t="shared" si="1"/>
        <v>C</v>
      </c>
      <c r="C6" s="18" t="str">
        <f t="shared" si="1"/>
        <v>D</v>
      </c>
      <c r="D6" s="18" t="str">
        <f t="shared" si="1"/>
        <v>E</v>
      </c>
      <c r="E6" s="18" t="str">
        <f>C30</f>
        <v>A</v>
      </c>
      <c r="F6" s="18" t="str">
        <f>H30</f>
        <v>F</v>
      </c>
      <c r="G6" s="20">
        <f>G5*$G$3</f>
        <v>16.166666666666664</v>
      </c>
      <c r="H6" s="20">
        <f>H5*$H$3</f>
        <v>12.5</v>
      </c>
      <c r="I6" s="20">
        <f>I5*$I$3</f>
        <v>12.5</v>
      </c>
      <c r="J6" s="20">
        <f>J5*$J$3</f>
        <v>0</v>
      </c>
      <c r="K6" s="20">
        <f>K5*$K$3</f>
        <v>26.666666666666664</v>
      </c>
      <c r="L6" s="20">
        <f>L5*$L$3</f>
        <v>4</v>
      </c>
      <c r="M6" s="20">
        <f>M5*$M$3</f>
        <v>0</v>
      </c>
      <c r="N6" s="20">
        <f>N5*$N$3</f>
        <v>15</v>
      </c>
      <c r="O6" s="20">
        <f>O5*$O$3</f>
        <v>2</v>
      </c>
      <c r="P6" s="20">
        <f>P5*$P$3</f>
        <v>6</v>
      </c>
      <c r="Q6" s="20">
        <f>Q5*$Q$3</f>
        <v>0.75</v>
      </c>
      <c r="R6" s="20">
        <f>R5*$R$3</f>
        <v>15</v>
      </c>
      <c r="S6" s="20">
        <f>S5*$S$3</f>
        <v>1.6666666666666665</v>
      </c>
      <c r="T6" s="34">
        <f>T5*$T$3</f>
        <v>0.33333333333333331</v>
      </c>
      <c r="U6" s="20">
        <f t="shared" ref="U6" si="2">U5*U3</f>
        <v>0</v>
      </c>
      <c r="V6" s="20">
        <f>SUM(G6:U6)</f>
        <v>112.58333333333333</v>
      </c>
    </row>
    <row r="7" spans="1:24" x14ac:dyDescent="0.25">
      <c r="G7" s="52" t="s">
        <v>439</v>
      </c>
      <c r="H7" s="52"/>
      <c r="I7" s="52"/>
      <c r="J7" s="52"/>
      <c r="K7" s="52"/>
      <c r="L7" s="40" t="s">
        <v>440</v>
      </c>
      <c r="M7" s="37" t="s">
        <v>441</v>
      </c>
      <c r="N7" s="53" t="s">
        <v>442</v>
      </c>
      <c r="O7" s="53"/>
      <c r="P7" s="53"/>
      <c r="Q7" s="53"/>
      <c r="R7" s="53"/>
      <c r="S7" s="53"/>
      <c r="T7" s="53"/>
      <c r="U7" s="53"/>
    </row>
    <row r="8" spans="1:24" hidden="1" x14ac:dyDescent="0.25">
      <c r="B8" s="21" t="s">
        <v>414</v>
      </c>
      <c r="C8" s="4" t="s">
        <v>415</v>
      </c>
      <c r="U8" s="51" t="s">
        <v>438</v>
      </c>
      <c r="V8" s="24">
        <f>AVERAGE(V6:V6)</f>
        <v>112.58333333333333</v>
      </c>
    </row>
    <row r="9" spans="1:24" hidden="1" x14ac:dyDescent="0.25">
      <c r="B9" s="22" t="s">
        <v>416</v>
      </c>
      <c r="C9" s="23">
        <v>67.40625</v>
      </c>
      <c r="E9" s="24"/>
      <c r="F9" s="24"/>
      <c r="U9" s="51"/>
    </row>
    <row r="10" spans="1:24" hidden="1" x14ac:dyDescent="0.25">
      <c r="B10" s="22" t="s">
        <v>417</v>
      </c>
      <c r="C10" s="23">
        <v>21.46875</v>
      </c>
      <c r="E10" s="24"/>
    </row>
    <row r="11" spans="1:24" hidden="1" x14ac:dyDescent="0.25">
      <c r="B11" s="22" t="s">
        <v>418</v>
      </c>
      <c r="C11" s="23">
        <v>29.96875</v>
      </c>
      <c r="E11" s="24"/>
    </row>
    <row r="12" spans="1:24" hidden="1" x14ac:dyDescent="0.25">
      <c r="B12" s="22" t="s">
        <v>419</v>
      </c>
      <c r="C12" s="23">
        <v>73.40625</v>
      </c>
      <c r="E12" s="24"/>
    </row>
    <row r="13" spans="1:24" hidden="1" x14ac:dyDescent="0.25">
      <c r="B13" s="22" t="s">
        <v>420</v>
      </c>
      <c r="C13" s="23">
        <v>5.5</v>
      </c>
      <c r="E13" s="24"/>
    </row>
    <row r="14" spans="1:24" hidden="1" x14ac:dyDescent="0.25">
      <c r="B14" s="4"/>
      <c r="C14" s="23">
        <v>197.75</v>
      </c>
    </row>
    <row r="15" spans="1:24" hidden="1" x14ac:dyDescent="0.25"/>
    <row r="16" spans="1:24" hidden="1" x14ac:dyDescent="0.25"/>
    <row r="17" spans="1:13" hidden="1" x14ac:dyDescent="0.25">
      <c r="A17" t="s">
        <v>421</v>
      </c>
    </row>
    <row r="18" spans="1:13" hidden="1" x14ac:dyDescent="0.25">
      <c r="A18" s="25" t="s">
        <v>422</v>
      </c>
      <c r="B18" s="25"/>
      <c r="C18" s="25"/>
      <c r="D18" s="25"/>
    </row>
    <row r="19" spans="1:13" ht="30" hidden="1" x14ac:dyDescent="0.25">
      <c r="A19" s="26" t="s">
        <v>423</v>
      </c>
      <c r="B19" s="26" t="s">
        <v>424</v>
      </c>
      <c r="C19" s="26" t="s">
        <v>425</v>
      </c>
      <c r="D19" s="27" t="s">
        <v>426</v>
      </c>
    </row>
    <row r="20" spans="1:13" hidden="1" x14ac:dyDescent="0.25">
      <c r="A20" s="28"/>
      <c r="B20" s="26" t="s">
        <v>427</v>
      </c>
      <c r="C20" s="29">
        <v>3</v>
      </c>
      <c r="D20" s="29"/>
    </row>
    <row r="21" spans="1:13" hidden="1" x14ac:dyDescent="0.25">
      <c r="A21" s="48" t="s">
        <v>386</v>
      </c>
      <c r="B21" s="30" t="s">
        <v>428</v>
      </c>
      <c r="C21" s="31">
        <v>8</v>
      </c>
      <c r="D21" s="31">
        <f>C21*$C$20</f>
        <v>24</v>
      </c>
    </row>
    <row r="22" spans="1:13" hidden="1" x14ac:dyDescent="0.25">
      <c r="A22" s="49"/>
      <c r="B22" s="30" t="s">
        <v>429</v>
      </c>
      <c r="C22" s="31">
        <v>20</v>
      </c>
      <c r="D22" s="31">
        <f>C22*$C$20</f>
        <v>60</v>
      </c>
    </row>
    <row r="23" spans="1:13" hidden="1" x14ac:dyDescent="0.25">
      <c r="A23" s="49"/>
      <c r="B23" s="30" t="s">
        <v>430</v>
      </c>
      <c r="C23" s="31">
        <f>C22+C21</f>
        <v>28</v>
      </c>
      <c r="D23" s="31">
        <f>C23*$C$20</f>
        <v>84</v>
      </c>
    </row>
    <row r="24" spans="1:13" hidden="1" x14ac:dyDescent="0.25">
      <c r="A24" s="49"/>
      <c r="B24" s="30" t="s">
        <v>431</v>
      </c>
      <c r="C24" s="32">
        <v>11</v>
      </c>
      <c r="D24" s="31">
        <f>C24*$C$20</f>
        <v>33</v>
      </c>
    </row>
    <row r="25" spans="1:13" hidden="1" x14ac:dyDescent="0.25">
      <c r="A25" s="50"/>
      <c r="B25" s="30" t="s">
        <v>432</v>
      </c>
      <c r="C25" s="32">
        <v>20</v>
      </c>
      <c r="D25" s="31">
        <f>C25*$C$20</f>
        <v>60</v>
      </c>
    </row>
    <row r="26" spans="1:13" hidden="1" x14ac:dyDescent="0.25"/>
    <row r="27" spans="1:13" x14ac:dyDescent="0.25">
      <c r="G27" s="54" t="s">
        <v>443</v>
      </c>
      <c r="H27" s="54"/>
      <c r="I27" s="54"/>
      <c r="J27" s="54"/>
      <c r="K27" s="54"/>
      <c r="L27" s="54"/>
      <c r="M27" s="54"/>
    </row>
    <row r="28" spans="1:13" ht="63" x14ac:dyDescent="0.25">
      <c r="A28" s="47" t="s">
        <v>370</v>
      </c>
      <c r="B28" s="47" t="s">
        <v>383</v>
      </c>
      <c r="C28" s="58" t="s">
        <v>434</v>
      </c>
      <c r="D28" s="59" t="s">
        <v>437</v>
      </c>
      <c r="E28" s="59" t="s">
        <v>429</v>
      </c>
      <c r="F28" s="60" t="s">
        <v>431</v>
      </c>
      <c r="G28" s="61" t="s">
        <v>432</v>
      </c>
      <c r="H28" s="61" t="s">
        <v>430</v>
      </c>
    </row>
    <row r="29" spans="1:13" x14ac:dyDescent="0.25">
      <c r="A29" s="45" t="s">
        <v>371</v>
      </c>
      <c r="B29" s="45" t="s">
        <v>385</v>
      </c>
      <c r="C29" s="57">
        <v>5</v>
      </c>
      <c r="D29" s="17">
        <f>ROUNDUP(C29/2,0)</f>
        <v>3</v>
      </c>
      <c r="E29" s="17">
        <f>C29*6</f>
        <v>30</v>
      </c>
      <c r="F29" s="17">
        <f>ROUNDUP(C29*40%,0)</f>
        <v>2</v>
      </c>
      <c r="G29" s="17">
        <f>C29*3</f>
        <v>15</v>
      </c>
      <c r="H29" s="46">
        <f>G29+E29+C29</f>
        <v>50</v>
      </c>
    </row>
    <row r="30" spans="1:13" ht="23.25" x14ac:dyDescent="0.25">
      <c r="A30" s="4"/>
      <c r="B30" s="4"/>
      <c r="C30" s="56" t="s">
        <v>444</v>
      </c>
      <c r="D30" s="56" t="s">
        <v>445</v>
      </c>
      <c r="E30" s="56" t="s">
        <v>446</v>
      </c>
      <c r="F30" s="56" t="s">
        <v>447</v>
      </c>
      <c r="G30" s="56" t="s">
        <v>448</v>
      </c>
      <c r="H30" s="56" t="s">
        <v>449</v>
      </c>
    </row>
    <row r="31" spans="1:13" x14ac:dyDescent="0.25">
      <c r="A31" s="4" t="s">
        <v>372</v>
      </c>
      <c r="B31" s="4" t="s">
        <v>385</v>
      </c>
      <c r="C31" s="4">
        <v>4</v>
      </c>
      <c r="D31" s="4">
        <f t="shared" ref="D31:D49" si="3">ROUNDUP(C31/2,0)</f>
        <v>2</v>
      </c>
      <c r="E31" s="4">
        <f t="shared" ref="E31:E49" si="4">C31*6</f>
        <v>24</v>
      </c>
      <c r="F31" s="4">
        <f t="shared" ref="F31:F49" si="5">ROUNDUP(C31*40%,0)</f>
        <v>2</v>
      </c>
      <c r="G31" s="4">
        <f t="shared" ref="G31:G49" si="6">C31*3</f>
        <v>12</v>
      </c>
      <c r="H31" s="46">
        <f t="shared" ref="H31:H49" si="7">G31+E31+C31</f>
        <v>40</v>
      </c>
    </row>
    <row r="32" spans="1:13" x14ac:dyDescent="0.25">
      <c r="A32" s="4"/>
      <c r="B32" s="4"/>
      <c r="C32" s="4"/>
      <c r="D32" s="4"/>
      <c r="E32" s="4"/>
      <c r="F32" s="4"/>
      <c r="G32" s="4"/>
      <c r="H32" s="46"/>
      <c r="J32" s="24"/>
    </row>
    <row r="33" spans="1:8" x14ac:dyDescent="0.25">
      <c r="A33" s="4" t="s">
        <v>373</v>
      </c>
      <c r="B33" s="4" t="s">
        <v>385</v>
      </c>
      <c r="C33" s="4">
        <v>4</v>
      </c>
      <c r="D33" s="4">
        <f t="shared" si="3"/>
        <v>2</v>
      </c>
      <c r="E33" s="4">
        <f t="shared" si="4"/>
        <v>24</v>
      </c>
      <c r="F33" s="4">
        <f t="shared" si="5"/>
        <v>2</v>
      </c>
      <c r="G33" s="4">
        <f t="shared" si="6"/>
        <v>12</v>
      </c>
      <c r="H33" s="46">
        <f t="shared" si="7"/>
        <v>40</v>
      </c>
    </row>
    <row r="34" spans="1:8" x14ac:dyDescent="0.25">
      <c r="A34" s="4"/>
      <c r="B34" s="4"/>
      <c r="C34" s="4"/>
      <c r="D34" s="4"/>
      <c r="E34" s="4"/>
      <c r="F34" s="4"/>
      <c r="G34" s="4"/>
      <c r="H34" s="46"/>
    </row>
    <row r="35" spans="1:8" x14ac:dyDescent="0.25">
      <c r="A35" s="4" t="s">
        <v>374</v>
      </c>
      <c r="B35" s="4" t="s">
        <v>385</v>
      </c>
      <c r="C35" s="4">
        <v>5</v>
      </c>
      <c r="D35" s="4">
        <f t="shared" si="3"/>
        <v>3</v>
      </c>
      <c r="E35" s="4">
        <f t="shared" si="4"/>
        <v>30</v>
      </c>
      <c r="F35" s="4">
        <f t="shared" si="5"/>
        <v>2</v>
      </c>
      <c r="G35" s="4">
        <f t="shared" si="6"/>
        <v>15</v>
      </c>
      <c r="H35" s="46">
        <f t="shared" si="7"/>
        <v>50</v>
      </c>
    </row>
    <row r="36" spans="1:8" x14ac:dyDescent="0.25">
      <c r="A36" s="4"/>
      <c r="B36" s="4"/>
      <c r="C36" s="4"/>
      <c r="D36" s="4"/>
      <c r="E36" s="4"/>
      <c r="F36" s="4"/>
      <c r="G36" s="4"/>
      <c r="H36" s="46"/>
    </row>
    <row r="37" spans="1:8" x14ac:dyDescent="0.25">
      <c r="A37" s="4" t="s">
        <v>375</v>
      </c>
      <c r="B37" s="4" t="s">
        <v>385</v>
      </c>
      <c r="C37" s="4">
        <v>5</v>
      </c>
      <c r="D37" s="4">
        <f t="shared" si="3"/>
        <v>3</v>
      </c>
      <c r="E37" s="4">
        <f t="shared" si="4"/>
        <v>30</v>
      </c>
      <c r="F37" s="4">
        <f t="shared" si="5"/>
        <v>2</v>
      </c>
      <c r="G37" s="4">
        <f t="shared" si="6"/>
        <v>15</v>
      </c>
      <c r="H37" s="46">
        <f t="shared" si="7"/>
        <v>50</v>
      </c>
    </row>
    <row r="38" spans="1:8" x14ac:dyDescent="0.25">
      <c r="A38" s="4"/>
      <c r="B38" s="4"/>
      <c r="C38" s="4"/>
      <c r="D38" s="4"/>
      <c r="E38" s="4"/>
      <c r="F38" s="4"/>
      <c r="G38" s="4"/>
      <c r="H38" s="46"/>
    </row>
    <row r="39" spans="1:8" x14ac:dyDescent="0.25">
      <c r="A39" s="4" t="s">
        <v>376</v>
      </c>
      <c r="B39" s="4" t="s">
        <v>385</v>
      </c>
      <c r="C39" s="4">
        <v>5</v>
      </c>
      <c r="D39" s="4">
        <f t="shared" si="3"/>
        <v>3</v>
      </c>
      <c r="E39" s="4">
        <f t="shared" si="4"/>
        <v>30</v>
      </c>
      <c r="F39" s="4">
        <f t="shared" si="5"/>
        <v>2</v>
      </c>
      <c r="G39" s="4">
        <f t="shared" si="6"/>
        <v>15</v>
      </c>
      <c r="H39" s="46">
        <f t="shared" si="7"/>
        <v>50</v>
      </c>
    </row>
    <row r="40" spans="1:8" x14ac:dyDescent="0.25">
      <c r="A40" s="4"/>
      <c r="B40" s="4"/>
      <c r="C40" s="4"/>
      <c r="D40" s="4"/>
      <c r="E40" s="4"/>
      <c r="F40" s="4"/>
      <c r="G40" s="4"/>
      <c r="H40" s="46"/>
    </row>
    <row r="41" spans="1:8" x14ac:dyDescent="0.25">
      <c r="A41" s="4" t="s">
        <v>377</v>
      </c>
      <c r="B41" s="4" t="s">
        <v>385</v>
      </c>
      <c r="C41" s="4">
        <v>12</v>
      </c>
      <c r="D41" s="4">
        <f t="shared" si="3"/>
        <v>6</v>
      </c>
      <c r="E41" s="4">
        <f t="shared" si="4"/>
        <v>72</v>
      </c>
      <c r="F41" s="4">
        <f t="shared" si="5"/>
        <v>5</v>
      </c>
      <c r="G41" s="4">
        <f t="shared" si="6"/>
        <v>36</v>
      </c>
      <c r="H41" s="46">
        <f t="shared" si="7"/>
        <v>120</v>
      </c>
    </row>
    <row r="42" spans="1:8" x14ac:dyDescent="0.25">
      <c r="A42" s="4"/>
      <c r="B42" s="4"/>
      <c r="C42" s="4"/>
      <c r="D42" s="4"/>
      <c r="E42" s="4"/>
      <c r="F42" s="4"/>
      <c r="G42" s="4"/>
      <c r="H42" s="46"/>
    </row>
    <row r="43" spans="1:8" x14ac:dyDescent="0.25">
      <c r="A43" s="4" t="s">
        <v>378</v>
      </c>
      <c r="B43" s="4" t="s">
        <v>385</v>
      </c>
      <c r="C43" s="4">
        <v>10</v>
      </c>
      <c r="D43" s="4">
        <f t="shared" si="3"/>
        <v>5</v>
      </c>
      <c r="E43" s="4">
        <f t="shared" si="4"/>
        <v>60</v>
      </c>
      <c r="F43" s="4">
        <f t="shared" si="5"/>
        <v>4</v>
      </c>
      <c r="G43" s="4">
        <f t="shared" si="6"/>
        <v>30</v>
      </c>
      <c r="H43" s="46">
        <f t="shared" si="7"/>
        <v>100</v>
      </c>
    </row>
    <row r="44" spans="1:8" x14ac:dyDescent="0.25">
      <c r="A44" s="4"/>
      <c r="B44" s="4"/>
      <c r="C44" s="4"/>
      <c r="D44" s="4"/>
      <c r="E44" s="4"/>
      <c r="F44" s="4"/>
      <c r="G44" s="4"/>
      <c r="H44" s="46"/>
    </row>
    <row r="45" spans="1:8" x14ac:dyDescent="0.25">
      <c r="A45" s="4" t="s">
        <v>379</v>
      </c>
      <c r="B45" s="4" t="s">
        <v>385</v>
      </c>
      <c r="C45" s="4">
        <v>7</v>
      </c>
      <c r="D45" s="4">
        <f t="shared" si="3"/>
        <v>4</v>
      </c>
      <c r="E45" s="4">
        <f t="shared" si="4"/>
        <v>42</v>
      </c>
      <c r="F45" s="4">
        <f t="shared" si="5"/>
        <v>3</v>
      </c>
      <c r="G45" s="4">
        <f t="shared" si="6"/>
        <v>21</v>
      </c>
      <c r="H45" s="46">
        <f t="shared" si="7"/>
        <v>70</v>
      </c>
    </row>
    <row r="46" spans="1:8" x14ac:dyDescent="0.25">
      <c r="A46" s="4"/>
      <c r="B46" s="4"/>
      <c r="C46" s="4"/>
      <c r="D46" s="4"/>
      <c r="E46" s="4"/>
      <c r="F46" s="4"/>
      <c r="G46" s="4"/>
      <c r="H46" s="46"/>
    </row>
    <row r="47" spans="1:8" x14ac:dyDescent="0.25">
      <c r="A47" s="4" t="s">
        <v>380</v>
      </c>
      <c r="B47" s="4" t="s">
        <v>385</v>
      </c>
      <c r="C47" s="4">
        <v>6</v>
      </c>
      <c r="D47" s="4">
        <f t="shared" si="3"/>
        <v>3</v>
      </c>
      <c r="E47" s="4">
        <f t="shared" si="4"/>
        <v>36</v>
      </c>
      <c r="F47" s="4">
        <f t="shared" si="5"/>
        <v>3</v>
      </c>
      <c r="G47" s="4">
        <f t="shared" si="6"/>
        <v>18</v>
      </c>
      <c r="H47" s="46">
        <f t="shared" si="7"/>
        <v>60</v>
      </c>
    </row>
    <row r="48" spans="1:8" x14ac:dyDescent="0.25">
      <c r="A48" s="4"/>
      <c r="B48" s="4"/>
      <c r="C48" s="4"/>
      <c r="D48" s="4"/>
      <c r="E48" s="4"/>
      <c r="F48" s="4"/>
      <c r="G48" s="4"/>
      <c r="H48" s="46"/>
    </row>
    <row r="49" spans="1:12" x14ac:dyDescent="0.25">
      <c r="A49" s="4" t="s">
        <v>381</v>
      </c>
      <c r="B49" s="4" t="s">
        <v>385</v>
      </c>
      <c r="C49" s="4">
        <v>7</v>
      </c>
      <c r="D49" s="4">
        <f t="shared" si="3"/>
        <v>4</v>
      </c>
      <c r="E49" s="4">
        <f t="shared" si="4"/>
        <v>42</v>
      </c>
      <c r="F49" s="4">
        <f t="shared" si="5"/>
        <v>3</v>
      </c>
      <c r="G49" s="4">
        <f t="shared" si="6"/>
        <v>21</v>
      </c>
      <c r="H49" s="46">
        <f t="shared" si="7"/>
        <v>70</v>
      </c>
    </row>
    <row r="50" spans="1:12" x14ac:dyDescent="0.25">
      <c r="A50" s="4"/>
      <c r="B50" s="4"/>
      <c r="C50" s="4"/>
      <c r="D50" s="4"/>
      <c r="E50" s="4"/>
      <c r="F50" s="4"/>
      <c r="G50" s="4"/>
      <c r="H50" s="46"/>
    </row>
    <row r="51" spans="1:12" x14ac:dyDescent="0.25">
      <c r="A51" s="4" t="s">
        <v>382</v>
      </c>
      <c r="B51" s="4" t="s">
        <v>433</v>
      </c>
      <c r="C51" s="4"/>
      <c r="D51" s="4"/>
      <c r="E51" s="4"/>
      <c r="F51" s="4"/>
      <c r="G51" s="4"/>
      <c r="H51" s="4"/>
    </row>
    <row r="57" spans="1:12" x14ac:dyDescent="0.25">
      <c r="C57" s="37"/>
      <c r="D57" s="37"/>
      <c r="E57" s="38"/>
      <c r="F57" s="37"/>
      <c r="G57" s="37"/>
      <c r="H57" s="37"/>
      <c r="I57" s="39"/>
    </row>
    <row r="58" spans="1:12" x14ac:dyDescent="0.25">
      <c r="I58" s="37"/>
    </row>
    <row r="59" spans="1:12" x14ac:dyDescent="0.25">
      <c r="I59" s="39"/>
      <c r="J59" s="37"/>
      <c r="K59" s="37"/>
      <c r="L59" s="37"/>
    </row>
  </sheetData>
  <mergeCells count="5">
    <mergeCell ref="A21:A25"/>
    <mergeCell ref="U8:U9"/>
    <mergeCell ref="G7:K7"/>
    <mergeCell ref="N7:U7"/>
    <mergeCell ref="G27:M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2E96E-E27B-4935-9C11-C123853AFDDA}">
  <dimension ref="A1:Y11"/>
  <sheetViews>
    <sheetView topLeftCell="A7" workbookViewId="0">
      <selection activeCell="O2" sqref="O2:Q11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ht="75" x14ac:dyDescent="0.25">
      <c r="A2">
        <v>48.5439778567386</v>
      </c>
      <c r="B2">
        <v>39.260094859346999</v>
      </c>
      <c r="C2">
        <v>1.58878770295933</v>
      </c>
      <c r="D2">
        <v>0</v>
      </c>
      <c r="E2">
        <v>-0.89748379635295195</v>
      </c>
      <c r="F2">
        <v>-0.15060430319736001</v>
      </c>
      <c r="G2">
        <v>0.41453730729854499</v>
      </c>
      <c r="H2" t="s">
        <v>259</v>
      </c>
      <c r="I2" t="b">
        <v>1</v>
      </c>
      <c r="J2">
        <v>0.5</v>
      </c>
      <c r="M2" t="s">
        <v>26</v>
      </c>
      <c r="N2" t="s">
        <v>260</v>
      </c>
      <c r="O2" t="s">
        <v>261</v>
      </c>
      <c r="P2" s="1" t="s">
        <v>262</v>
      </c>
      <c r="Q2" s="2">
        <v>3409</v>
      </c>
      <c r="R2" t="s">
        <v>30</v>
      </c>
      <c r="U2" t="s">
        <v>31</v>
      </c>
      <c r="V2" t="s">
        <v>32</v>
      </c>
      <c r="W2" s="2">
        <v>1198</v>
      </c>
      <c r="X2" t="s">
        <v>33</v>
      </c>
      <c r="Y2" t="s">
        <v>34</v>
      </c>
    </row>
    <row r="3" spans="1:25" ht="120" x14ac:dyDescent="0.25">
      <c r="A3">
        <v>50.636289256540501</v>
      </c>
      <c r="B3">
        <v>30.5466182086755</v>
      </c>
      <c r="C3">
        <v>1.4428754989642201</v>
      </c>
      <c r="D3">
        <v>0</v>
      </c>
      <c r="E3">
        <v>-0.15825497776501601</v>
      </c>
      <c r="F3">
        <v>0.66534578221867702</v>
      </c>
      <c r="G3">
        <v>0.72956860684682001</v>
      </c>
      <c r="H3" t="s">
        <v>263</v>
      </c>
      <c r="I3" t="b">
        <v>1</v>
      </c>
      <c r="J3">
        <v>0.5</v>
      </c>
      <c r="M3" t="s">
        <v>26</v>
      </c>
      <c r="N3" t="s">
        <v>264</v>
      </c>
      <c r="O3" t="s">
        <v>265</v>
      </c>
      <c r="P3" s="1" t="s">
        <v>266</v>
      </c>
      <c r="Q3" s="2">
        <v>3409</v>
      </c>
      <c r="R3" t="s">
        <v>30</v>
      </c>
      <c r="U3" t="s">
        <v>31</v>
      </c>
      <c r="V3" t="s">
        <v>32</v>
      </c>
      <c r="W3" s="2">
        <v>1198</v>
      </c>
      <c r="X3" t="s">
        <v>33</v>
      </c>
      <c r="Y3" t="s">
        <v>34</v>
      </c>
    </row>
    <row r="4" spans="1:25" ht="75" x14ac:dyDescent="0.25">
      <c r="A4">
        <v>59.158506052498097</v>
      </c>
      <c r="B4">
        <v>26.4772263851387</v>
      </c>
      <c r="C4">
        <v>1.5702154769861001</v>
      </c>
      <c r="D4">
        <v>0</v>
      </c>
      <c r="E4">
        <v>1.69763215944668E-3</v>
      </c>
      <c r="F4">
        <v>3.7011733286761099E-2</v>
      </c>
      <c r="G4">
        <v>0.99931338910481904</v>
      </c>
      <c r="H4" t="s">
        <v>267</v>
      </c>
      <c r="I4" t="b">
        <v>1</v>
      </c>
      <c r="J4">
        <v>0.5</v>
      </c>
      <c r="M4" t="s">
        <v>26</v>
      </c>
      <c r="N4" t="s">
        <v>268</v>
      </c>
      <c r="O4" t="s">
        <v>191</v>
      </c>
      <c r="P4" s="1" t="s">
        <v>269</v>
      </c>
      <c r="Q4" s="2">
        <v>3409</v>
      </c>
      <c r="R4" t="s">
        <v>30</v>
      </c>
      <c r="U4" t="s">
        <v>31</v>
      </c>
      <c r="V4" t="s">
        <v>32</v>
      </c>
      <c r="W4" s="2">
        <v>1198</v>
      </c>
      <c r="X4" t="s">
        <v>33</v>
      </c>
      <c r="Y4" t="s">
        <v>34</v>
      </c>
    </row>
    <row r="5" spans="1:25" ht="90" x14ac:dyDescent="0.25">
      <c r="A5">
        <v>55.886635562295503</v>
      </c>
      <c r="B5">
        <v>30.3081325629521</v>
      </c>
      <c r="C5">
        <v>1.4910830581108601</v>
      </c>
      <c r="D5">
        <v>0</v>
      </c>
      <c r="E5">
        <v>3.67478544169564E-3</v>
      </c>
      <c r="F5">
        <v>-0.67019503899552302</v>
      </c>
      <c r="G5">
        <v>0.74217592635287299</v>
      </c>
      <c r="H5" t="s">
        <v>270</v>
      </c>
      <c r="I5" t="b">
        <v>1</v>
      </c>
      <c r="J5">
        <v>0.5</v>
      </c>
      <c r="M5" t="s">
        <v>26</v>
      </c>
      <c r="N5" t="s">
        <v>271</v>
      </c>
      <c r="O5" t="s">
        <v>197</v>
      </c>
      <c r="P5" s="1" t="s">
        <v>272</v>
      </c>
      <c r="Q5" s="2">
        <v>3409</v>
      </c>
      <c r="R5" t="s">
        <v>30</v>
      </c>
      <c r="U5" t="s">
        <v>31</v>
      </c>
      <c r="V5" t="s">
        <v>32</v>
      </c>
      <c r="W5" s="2">
        <v>1198</v>
      </c>
      <c r="X5" t="s">
        <v>33</v>
      </c>
      <c r="Y5" t="s">
        <v>34</v>
      </c>
    </row>
    <row r="6" spans="1:25" ht="120" x14ac:dyDescent="0.25">
      <c r="A6">
        <v>59.072481580086396</v>
      </c>
      <c r="B6">
        <v>28.541420137569599</v>
      </c>
      <c r="C6">
        <v>1.4217156723403299</v>
      </c>
      <c r="D6">
        <v>0</v>
      </c>
      <c r="E6">
        <v>3.7499444661207103E-2</v>
      </c>
      <c r="F6">
        <v>0.81648065404221704</v>
      </c>
      <c r="G6">
        <v>0.57615374096233496</v>
      </c>
      <c r="H6" t="s">
        <v>273</v>
      </c>
      <c r="I6" t="b">
        <v>1</v>
      </c>
      <c r="J6">
        <v>0.5</v>
      </c>
      <c r="M6" t="s">
        <v>26</v>
      </c>
      <c r="N6" t="s">
        <v>274</v>
      </c>
      <c r="O6" t="s">
        <v>275</v>
      </c>
      <c r="P6" s="1" t="s">
        <v>276</v>
      </c>
      <c r="Q6" s="2">
        <v>3409</v>
      </c>
      <c r="R6" t="s">
        <v>30</v>
      </c>
      <c r="U6" t="s">
        <v>31</v>
      </c>
      <c r="V6" t="s">
        <v>32</v>
      </c>
      <c r="W6" s="2">
        <v>1198</v>
      </c>
      <c r="X6" t="s">
        <v>33</v>
      </c>
      <c r="Y6" t="s">
        <v>34</v>
      </c>
    </row>
    <row r="7" spans="1:25" ht="75" x14ac:dyDescent="0.25">
      <c r="A7">
        <v>70.266644793881696</v>
      </c>
      <c r="B7">
        <v>35.2523638822801</v>
      </c>
      <c r="C7">
        <v>1.2429233435789599</v>
      </c>
      <c r="D7">
        <v>0</v>
      </c>
      <c r="E7">
        <v>-0.152751995909962</v>
      </c>
      <c r="F7">
        <v>0.17927680505712901</v>
      </c>
      <c r="G7">
        <v>0.97186761182479497</v>
      </c>
      <c r="H7" t="s">
        <v>277</v>
      </c>
      <c r="I7" t="b">
        <v>1</v>
      </c>
      <c r="J7">
        <v>0.5</v>
      </c>
      <c r="M7" t="s">
        <v>26</v>
      </c>
      <c r="N7" t="s">
        <v>278</v>
      </c>
      <c r="O7" t="s">
        <v>279</v>
      </c>
      <c r="P7" s="1" t="s">
        <v>280</v>
      </c>
      <c r="Q7" s="2">
        <v>3409</v>
      </c>
      <c r="R7" t="s">
        <v>30</v>
      </c>
      <c r="U7" t="s">
        <v>31</v>
      </c>
      <c r="V7" t="s">
        <v>32</v>
      </c>
      <c r="W7" s="2">
        <v>1198</v>
      </c>
      <c r="X7" t="s">
        <v>33</v>
      </c>
      <c r="Y7" t="s">
        <v>34</v>
      </c>
    </row>
    <row r="8" spans="1:25" ht="75" x14ac:dyDescent="0.25">
      <c r="A8">
        <v>71.894741326594499</v>
      </c>
      <c r="B8">
        <v>26.680788221664699</v>
      </c>
      <c r="C8">
        <v>1.41115028001138</v>
      </c>
      <c r="D8">
        <v>0</v>
      </c>
      <c r="E8">
        <v>-3.9234545237585697E-2</v>
      </c>
      <c r="F8">
        <v>0.46212030104794799</v>
      </c>
      <c r="G8">
        <v>0.88594891377514096</v>
      </c>
      <c r="H8" t="s">
        <v>281</v>
      </c>
      <c r="I8" t="b">
        <v>1</v>
      </c>
      <c r="J8">
        <v>0.5</v>
      </c>
      <c r="M8" t="s">
        <v>26</v>
      </c>
      <c r="N8" t="s">
        <v>282</v>
      </c>
      <c r="O8" t="s">
        <v>191</v>
      </c>
      <c r="P8" s="1" t="s">
        <v>269</v>
      </c>
      <c r="Q8" s="2">
        <v>3409</v>
      </c>
      <c r="R8" t="s">
        <v>30</v>
      </c>
      <c r="U8" t="s">
        <v>31</v>
      </c>
      <c r="V8" t="s">
        <v>32</v>
      </c>
      <c r="W8" s="2">
        <v>1198</v>
      </c>
      <c r="X8" t="s">
        <v>33</v>
      </c>
      <c r="Y8" t="s">
        <v>34</v>
      </c>
    </row>
    <row r="9" spans="1:25" ht="105" x14ac:dyDescent="0.25">
      <c r="A9">
        <v>51.6370477627135</v>
      </c>
      <c r="B9">
        <v>37.313548534997999</v>
      </c>
      <c r="C9">
        <v>1.54165309779787</v>
      </c>
      <c r="D9">
        <v>0</v>
      </c>
      <c r="E9">
        <v>1.6683956320319899E-2</v>
      </c>
      <c r="F9">
        <v>-6.6547856260905397E-2</v>
      </c>
      <c r="G9">
        <v>0.99764373822952401</v>
      </c>
      <c r="H9" t="s">
        <v>283</v>
      </c>
      <c r="I9" t="b">
        <v>1</v>
      </c>
      <c r="J9">
        <v>0.5</v>
      </c>
      <c r="M9" t="s">
        <v>26</v>
      </c>
      <c r="N9" t="s">
        <v>284</v>
      </c>
      <c r="O9" t="s">
        <v>285</v>
      </c>
      <c r="P9" s="1" t="s">
        <v>286</v>
      </c>
      <c r="Q9" s="2">
        <v>3409</v>
      </c>
      <c r="R9" t="s">
        <v>30</v>
      </c>
      <c r="U9" t="s">
        <v>31</v>
      </c>
      <c r="V9" t="s">
        <v>32</v>
      </c>
      <c r="W9" s="2">
        <v>1198</v>
      </c>
      <c r="X9" t="s">
        <v>33</v>
      </c>
      <c r="Y9" t="s">
        <v>34</v>
      </c>
    </row>
    <row r="10" spans="1:25" ht="120" x14ac:dyDescent="0.25">
      <c r="A10">
        <v>49.781287573011099</v>
      </c>
      <c r="B10">
        <v>34.843665936470202</v>
      </c>
      <c r="C10">
        <v>1.6508913784102399</v>
      </c>
      <c r="D10">
        <v>0</v>
      </c>
      <c r="E10">
        <v>-5.1280010854139899E-2</v>
      </c>
      <c r="F10">
        <v>-0.227323962203209</v>
      </c>
      <c r="G10">
        <v>0.97246808518070804</v>
      </c>
      <c r="H10" t="s">
        <v>287</v>
      </c>
      <c r="I10" t="b">
        <v>1</v>
      </c>
      <c r="J10">
        <v>0.5</v>
      </c>
      <c r="M10" t="s">
        <v>26</v>
      </c>
      <c r="N10" t="s">
        <v>288</v>
      </c>
      <c r="O10" t="s">
        <v>289</v>
      </c>
      <c r="P10" s="1" t="s">
        <v>266</v>
      </c>
      <c r="Q10" s="2">
        <v>3409</v>
      </c>
      <c r="R10" t="s">
        <v>30</v>
      </c>
      <c r="U10" t="s">
        <v>31</v>
      </c>
      <c r="V10" t="s">
        <v>32</v>
      </c>
      <c r="W10" s="2">
        <v>1198</v>
      </c>
      <c r="X10" t="s">
        <v>33</v>
      </c>
      <c r="Y10" t="s">
        <v>34</v>
      </c>
    </row>
    <row r="11" spans="1:25" ht="75" x14ac:dyDescent="0.25">
      <c r="A11">
        <v>44.987153349528398</v>
      </c>
      <c r="B11">
        <v>34.758158692971001</v>
      </c>
      <c r="C11">
        <v>1.7908859801719399</v>
      </c>
      <c r="D11">
        <v>0</v>
      </c>
      <c r="E11">
        <v>-0.16274482979833599</v>
      </c>
      <c r="F11">
        <v>0.77442061474441404</v>
      </c>
      <c r="G11">
        <v>0.61138108560274596</v>
      </c>
      <c r="H11" t="s">
        <v>290</v>
      </c>
      <c r="I11" t="b">
        <v>1</v>
      </c>
      <c r="J11">
        <v>0.5</v>
      </c>
      <c r="M11" t="s">
        <v>26</v>
      </c>
      <c r="N11" t="s">
        <v>291</v>
      </c>
      <c r="O11" t="s">
        <v>292</v>
      </c>
      <c r="P11" s="1" t="s">
        <v>293</v>
      </c>
      <c r="Q11" s="2">
        <v>3409</v>
      </c>
      <c r="R11" t="s">
        <v>30</v>
      </c>
      <c r="U11" t="s">
        <v>31</v>
      </c>
      <c r="V11" t="s">
        <v>32</v>
      </c>
      <c r="W11" s="2">
        <v>1198</v>
      </c>
      <c r="X11" t="s">
        <v>33</v>
      </c>
      <c r="Y11" t="s">
        <v>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62577-0BFD-4A74-9910-34BF737D084B}">
  <dimension ref="A1:Y8"/>
  <sheetViews>
    <sheetView topLeftCell="A4" workbookViewId="0">
      <selection activeCell="O2" sqref="O2:Q8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ht="75" x14ac:dyDescent="0.25">
      <c r="A2">
        <v>33.935740547517803</v>
      </c>
      <c r="B2">
        <v>57.485880023808498</v>
      </c>
      <c r="C2">
        <v>1.7039185481849299</v>
      </c>
      <c r="D2">
        <v>0</v>
      </c>
      <c r="E2">
        <v>-0.33132862871556101</v>
      </c>
      <c r="F2">
        <v>0.30663675343826202</v>
      </c>
      <c r="G2">
        <v>0.892297731272644</v>
      </c>
      <c r="H2" t="s">
        <v>294</v>
      </c>
      <c r="I2" t="b">
        <v>1</v>
      </c>
      <c r="J2">
        <v>0.5</v>
      </c>
      <c r="M2" t="s">
        <v>26</v>
      </c>
      <c r="N2" t="s">
        <v>295</v>
      </c>
      <c r="O2" t="s">
        <v>296</v>
      </c>
      <c r="P2" s="1" t="s">
        <v>297</v>
      </c>
      <c r="Q2" s="2">
        <v>3470</v>
      </c>
      <c r="R2" t="s">
        <v>30</v>
      </c>
      <c r="U2" t="s">
        <v>31</v>
      </c>
      <c r="V2" t="s">
        <v>32</v>
      </c>
      <c r="W2" s="2">
        <v>1219</v>
      </c>
      <c r="X2" t="s">
        <v>33</v>
      </c>
      <c r="Y2" t="s">
        <v>34</v>
      </c>
    </row>
    <row r="3" spans="1:25" ht="75" x14ac:dyDescent="0.25">
      <c r="A3">
        <v>26.542893193328499</v>
      </c>
      <c r="B3">
        <v>46.914943274443203</v>
      </c>
      <c r="C3">
        <v>1.5347826294744999</v>
      </c>
      <c r="D3">
        <v>0</v>
      </c>
      <c r="E3">
        <v>-0.39581625617392902</v>
      </c>
      <c r="F3">
        <v>0.30072687477764698</v>
      </c>
      <c r="G3">
        <v>0.86769397723789898</v>
      </c>
      <c r="H3" t="s">
        <v>298</v>
      </c>
      <c r="I3" t="b">
        <v>1</v>
      </c>
      <c r="J3">
        <v>0.5</v>
      </c>
      <c r="M3" t="s">
        <v>26</v>
      </c>
      <c r="N3" t="s">
        <v>299</v>
      </c>
      <c r="O3" t="s">
        <v>300</v>
      </c>
      <c r="P3" s="1" t="s">
        <v>301</v>
      </c>
      <c r="Q3" s="2">
        <v>3470</v>
      </c>
      <c r="R3" t="s">
        <v>30</v>
      </c>
      <c r="U3" t="s">
        <v>31</v>
      </c>
      <c r="V3" t="s">
        <v>32</v>
      </c>
      <c r="W3" s="2">
        <v>1219</v>
      </c>
      <c r="X3" t="s">
        <v>33</v>
      </c>
      <c r="Y3" t="s">
        <v>34</v>
      </c>
    </row>
    <row r="4" spans="1:25" ht="75" x14ac:dyDescent="0.25">
      <c r="A4">
        <v>37.394856341536197</v>
      </c>
      <c r="B4">
        <v>35.204349412670503</v>
      </c>
      <c r="C4">
        <v>1.8311844184966799</v>
      </c>
      <c r="D4">
        <v>0</v>
      </c>
      <c r="E4">
        <v>0.36133571280416399</v>
      </c>
      <c r="F4">
        <v>-0.92932417304340298</v>
      </c>
      <c r="G4">
        <v>7.6112312075647795E-2</v>
      </c>
      <c r="H4" t="s">
        <v>302</v>
      </c>
      <c r="I4" t="b">
        <v>1</v>
      </c>
      <c r="J4">
        <v>0.5</v>
      </c>
      <c r="M4" t="s">
        <v>26</v>
      </c>
      <c r="N4" t="s">
        <v>303</v>
      </c>
      <c r="O4" t="s">
        <v>304</v>
      </c>
      <c r="P4" s="1" t="s">
        <v>305</v>
      </c>
      <c r="Q4" s="2">
        <v>3470</v>
      </c>
      <c r="R4" t="s">
        <v>30</v>
      </c>
      <c r="U4" t="s">
        <v>31</v>
      </c>
      <c r="V4" t="s">
        <v>32</v>
      </c>
      <c r="W4" s="2">
        <v>1219</v>
      </c>
      <c r="X4" t="s">
        <v>33</v>
      </c>
      <c r="Y4" t="s">
        <v>34</v>
      </c>
    </row>
    <row r="5" spans="1:25" ht="75" x14ac:dyDescent="0.25">
      <c r="A5">
        <v>31.707566831500099</v>
      </c>
      <c r="B5">
        <v>52.699527399546099</v>
      </c>
      <c r="C5">
        <v>1.7977933598294999</v>
      </c>
      <c r="D5">
        <v>0</v>
      </c>
      <c r="E5">
        <v>-0.91960523913913905</v>
      </c>
      <c r="F5">
        <v>-0.39208113700484598</v>
      </c>
      <c r="G5">
        <v>2.4466020371781399E-2</v>
      </c>
      <c r="H5" t="s">
        <v>306</v>
      </c>
      <c r="I5" t="b">
        <v>1</v>
      </c>
      <c r="J5">
        <v>0.5</v>
      </c>
      <c r="M5" t="s">
        <v>26</v>
      </c>
      <c r="N5" t="s">
        <v>307</v>
      </c>
      <c r="O5" t="s">
        <v>197</v>
      </c>
      <c r="P5" s="1" t="s">
        <v>308</v>
      </c>
      <c r="Q5" s="2">
        <v>3470</v>
      </c>
      <c r="R5" t="s">
        <v>30</v>
      </c>
      <c r="U5" t="s">
        <v>31</v>
      </c>
      <c r="V5" t="s">
        <v>32</v>
      </c>
      <c r="W5" s="2">
        <v>1219</v>
      </c>
      <c r="X5" t="s">
        <v>33</v>
      </c>
      <c r="Y5" t="s">
        <v>34</v>
      </c>
    </row>
    <row r="6" spans="1:25" ht="120" x14ac:dyDescent="0.25">
      <c r="A6">
        <v>29.528596541890899</v>
      </c>
      <c r="B6">
        <v>35.925455089726903</v>
      </c>
      <c r="C6">
        <v>1.45286011953989</v>
      </c>
      <c r="D6">
        <v>0</v>
      </c>
      <c r="E6">
        <v>-9.8599159798728103E-2</v>
      </c>
      <c r="F6">
        <v>-0.88393051429425595</v>
      </c>
      <c r="G6">
        <v>0.45710507718299898</v>
      </c>
      <c r="H6" t="s">
        <v>309</v>
      </c>
      <c r="I6" t="b">
        <v>1</v>
      </c>
      <c r="J6">
        <v>0.5</v>
      </c>
      <c r="M6" t="s">
        <v>26</v>
      </c>
      <c r="N6" t="s">
        <v>310</v>
      </c>
      <c r="O6" t="s">
        <v>191</v>
      </c>
      <c r="P6" s="1" t="s">
        <v>311</v>
      </c>
      <c r="Q6" s="2">
        <v>3470</v>
      </c>
      <c r="R6" t="s">
        <v>30</v>
      </c>
      <c r="U6" t="s">
        <v>31</v>
      </c>
      <c r="V6" t="s">
        <v>32</v>
      </c>
      <c r="W6" s="2">
        <v>1219</v>
      </c>
      <c r="X6" t="s">
        <v>33</v>
      </c>
      <c r="Y6" t="s">
        <v>34</v>
      </c>
    </row>
    <row r="7" spans="1:25" ht="75" x14ac:dyDescent="0.25">
      <c r="A7">
        <v>37.486156031136701</v>
      </c>
      <c r="B7">
        <v>31.341800227988202</v>
      </c>
      <c r="C7">
        <v>1.6195789499252999</v>
      </c>
      <c r="D7">
        <v>0</v>
      </c>
      <c r="E7">
        <v>-4.45516843689064E-2</v>
      </c>
      <c r="F7">
        <v>-0.91719608875406</v>
      </c>
      <c r="G7">
        <v>0.395937472581401</v>
      </c>
      <c r="H7" t="s">
        <v>312</v>
      </c>
      <c r="I7" t="b">
        <v>1</v>
      </c>
      <c r="J7">
        <v>0.5</v>
      </c>
      <c r="M7" t="s">
        <v>26</v>
      </c>
      <c r="N7" t="s">
        <v>313</v>
      </c>
      <c r="O7" t="s">
        <v>197</v>
      </c>
      <c r="P7" s="1" t="s">
        <v>314</v>
      </c>
      <c r="Q7" s="2">
        <v>3470</v>
      </c>
      <c r="R7" t="s">
        <v>30</v>
      </c>
      <c r="U7" t="s">
        <v>31</v>
      </c>
      <c r="V7" t="s">
        <v>32</v>
      </c>
      <c r="W7" s="2">
        <v>1219</v>
      </c>
      <c r="X7" t="s">
        <v>33</v>
      </c>
      <c r="Y7" t="s">
        <v>34</v>
      </c>
    </row>
    <row r="8" spans="1:25" ht="150" x14ac:dyDescent="0.25">
      <c r="A8">
        <v>31.7099501245564</v>
      </c>
      <c r="B8">
        <v>47.217875502919398</v>
      </c>
      <c r="C8">
        <v>1.6597968133102901</v>
      </c>
      <c r="D8">
        <v>0</v>
      </c>
      <c r="E8">
        <v>-0.61314650057583597</v>
      </c>
      <c r="F8">
        <v>0.71275544973784599</v>
      </c>
      <c r="G8">
        <v>0.34063328918443297</v>
      </c>
      <c r="H8" t="s">
        <v>315</v>
      </c>
      <c r="I8" t="b">
        <v>1</v>
      </c>
      <c r="J8">
        <v>0.5</v>
      </c>
      <c r="M8" t="s">
        <v>26</v>
      </c>
      <c r="N8" t="s">
        <v>316</v>
      </c>
      <c r="O8" t="s">
        <v>317</v>
      </c>
      <c r="P8" s="1" t="s">
        <v>318</v>
      </c>
      <c r="Q8" s="2">
        <v>3470</v>
      </c>
      <c r="R8" t="s">
        <v>30</v>
      </c>
      <c r="U8" t="s">
        <v>31</v>
      </c>
      <c r="V8" t="s">
        <v>32</v>
      </c>
      <c r="W8" s="2">
        <v>1219</v>
      </c>
      <c r="X8" t="s">
        <v>33</v>
      </c>
      <c r="Y8" t="s">
        <v>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71A47-7341-437D-A933-F7DA6E2B700F}">
  <dimension ref="A1:Y9"/>
  <sheetViews>
    <sheetView topLeftCell="A3" workbookViewId="0">
      <selection activeCell="O2" sqref="O2:Q9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ht="75" x14ac:dyDescent="0.25">
      <c r="A2">
        <v>17.034993871195599</v>
      </c>
      <c r="B2">
        <v>36.0880758251594</v>
      </c>
      <c r="C2">
        <v>1.48135589713279</v>
      </c>
      <c r="D2">
        <v>0</v>
      </c>
      <c r="E2">
        <v>-0.22455392541606001</v>
      </c>
      <c r="F2">
        <v>0.203904176929676</v>
      </c>
      <c r="G2">
        <v>0.95288961648811599</v>
      </c>
      <c r="H2" t="s">
        <v>319</v>
      </c>
      <c r="I2" t="b">
        <v>1</v>
      </c>
      <c r="J2">
        <v>0.5</v>
      </c>
      <c r="M2" t="s">
        <v>26</v>
      </c>
      <c r="N2" t="s">
        <v>320</v>
      </c>
      <c r="O2" t="s">
        <v>321</v>
      </c>
      <c r="P2" s="1" t="s">
        <v>162</v>
      </c>
      <c r="Q2" s="2">
        <v>3589</v>
      </c>
      <c r="R2" t="s">
        <v>30</v>
      </c>
      <c r="U2" t="s">
        <v>31</v>
      </c>
      <c r="V2" t="s">
        <v>32</v>
      </c>
      <c r="W2" s="2">
        <v>1261</v>
      </c>
      <c r="X2" t="s">
        <v>33</v>
      </c>
      <c r="Y2" t="s">
        <v>34</v>
      </c>
    </row>
    <row r="3" spans="1:25" ht="75" x14ac:dyDescent="0.25">
      <c r="A3">
        <v>18.187791358399899</v>
      </c>
      <c r="B3">
        <v>28.021701602747399</v>
      </c>
      <c r="C3">
        <v>1.4045009761318099</v>
      </c>
      <c r="D3">
        <v>0</v>
      </c>
      <c r="E3">
        <v>-0.22397160275664901</v>
      </c>
      <c r="F3">
        <v>0.25235223972184301</v>
      </c>
      <c r="G3">
        <v>0.94135809778531498</v>
      </c>
      <c r="H3" t="s">
        <v>322</v>
      </c>
      <c r="I3" t="b">
        <v>1</v>
      </c>
      <c r="J3">
        <v>0.5</v>
      </c>
      <c r="M3" t="s">
        <v>26</v>
      </c>
      <c r="N3" t="s">
        <v>323</v>
      </c>
      <c r="O3" t="s">
        <v>324</v>
      </c>
      <c r="P3" s="1" t="s">
        <v>325</v>
      </c>
      <c r="Q3" s="2">
        <v>3589</v>
      </c>
      <c r="R3" t="s">
        <v>30</v>
      </c>
      <c r="U3" t="s">
        <v>31</v>
      </c>
      <c r="V3" t="s">
        <v>32</v>
      </c>
      <c r="W3" s="2">
        <v>1261</v>
      </c>
      <c r="X3" t="s">
        <v>33</v>
      </c>
      <c r="Y3" t="s">
        <v>34</v>
      </c>
    </row>
    <row r="4" spans="1:25" x14ac:dyDescent="0.25">
      <c r="A4">
        <v>17.841425749054501</v>
      </c>
      <c r="B4">
        <v>17.849016521944801</v>
      </c>
      <c r="C4">
        <v>1.5928811825118401</v>
      </c>
      <c r="D4">
        <v>0</v>
      </c>
      <c r="E4">
        <v>-0.97180706305088604</v>
      </c>
      <c r="F4">
        <v>0.14006499712343701</v>
      </c>
      <c r="G4">
        <v>0.189665043656501</v>
      </c>
      <c r="H4" t="s">
        <v>326</v>
      </c>
      <c r="I4" t="b">
        <v>1</v>
      </c>
      <c r="J4">
        <v>0.5</v>
      </c>
      <c r="M4" t="s">
        <v>26</v>
      </c>
      <c r="N4" t="s">
        <v>327</v>
      </c>
      <c r="O4" t="s">
        <v>328</v>
      </c>
      <c r="Q4" s="2">
        <v>3589</v>
      </c>
      <c r="R4" t="s">
        <v>30</v>
      </c>
      <c r="U4" t="s">
        <v>31</v>
      </c>
      <c r="V4" t="s">
        <v>32</v>
      </c>
      <c r="W4" s="2">
        <v>1261</v>
      </c>
      <c r="X4" t="s">
        <v>33</v>
      </c>
      <c r="Y4" t="s">
        <v>34</v>
      </c>
    </row>
    <row r="5" spans="1:25" ht="75" x14ac:dyDescent="0.25">
      <c r="A5">
        <v>18.568812854844701</v>
      </c>
      <c r="B5">
        <v>30.0757355680533</v>
      </c>
      <c r="C5">
        <v>1.4699984760660401</v>
      </c>
      <c r="D5">
        <v>0</v>
      </c>
      <c r="E5">
        <v>-0.28747343450149598</v>
      </c>
      <c r="F5">
        <v>0.315992898809343</v>
      </c>
      <c r="G5">
        <v>0.90416122033516899</v>
      </c>
      <c r="H5" t="s">
        <v>329</v>
      </c>
      <c r="I5" t="b">
        <v>1</v>
      </c>
      <c r="J5">
        <v>0.5</v>
      </c>
      <c r="M5" t="s">
        <v>26</v>
      </c>
      <c r="N5" t="s">
        <v>330</v>
      </c>
      <c r="O5" t="s">
        <v>331</v>
      </c>
      <c r="P5" s="1" t="s">
        <v>332</v>
      </c>
      <c r="Q5" s="2">
        <v>3589</v>
      </c>
      <c r="R5" t="s">
        <v>30</v>
      </c>
      <c r="U5" t="s">
        <v>31</v>
      </c>
      <c r="V5" t="s">
        <v>32</v>
      </c>
      <c r="W5" s="2">
        <v>1261</v>
      </c>
      <c r="X5" t="s">
        <v>33</v>
      </c>
      <c r="Y5" t="s">
        <v>34</v>
      </c>
    </row>
    <row r="6" spans="1:25" ht="135" x14ac:dyDescent="0.25">
      <c r="A6">
        <v>20.472462074282699</v>
      </c>
      <c r="B6">
        <v>15.9061434257138</v>
      </c>
      <c r="C6">
        <v>1.7015910382442601</v>
      </c>
      <c r="D6">
        <v>0</v>
      </c>
      <c r="E6">
        <v>4.69866309654721E-2</v>
      </c>
      <c r="F6">
        <v>7.2447299731855805E-2</v>
      </c>
      <c r="G6">
        <v>0.99626484695189199</v>
      </c>
      <c r="H6" t="s">
        <v>333</v>
      </c>
      <c r="I6" t="b">
        <v>1</v>
      </c>
      <c r="J6">
        <v>0.5</v>
      </c>
      <c r="M6" t="s">
        <v>26</v>
      </c>
      <c r="N6" t="s">
        <v>334</v>
      </c>
      <c r="O6" t="s">
        <v>191</v>
      </c>
      <c r="P6" s="1" t="s">
        <v>335</v>
      </c>
      <c r="Q6" s="2">
        <v>3589</v>
      </c>
      <c r="R6" t="s">
        <v>30</v>
      </c>
      <c r="U6" t="s">
        <v>31</v>
      </c>
      <c r="V6" t="s">
        <v>32</v>
      </c>
      <c r="W6" s="2">
        <v>1261</v>
      </c>
      <c r="X6" t="s">
        <v>33</v>
      </c>
      <c r="Y6" t="s">
        <v>34</v>
      </c>
    </row>
    <row r="7" spans="1:25" ht="75" x14ac:dyDescent="0.25">
      <c r="A7">
        <v>12.832818610882001</v>
      </c>
      <c r="B7">
        <v>34.051047614087302</v>
      </c>
      <c r="C7">
        <v>1.3843961056998</v>
      </c>
      <c r="D7">
        <v>0</v>
      </c>
      <c r="E7">
        <v>-0.261153048856335</v>
      </c>
      <c r="F7">
        <v>-9.8879661208884903E-2</v>
      </c>
      <c r="G7">
        <v>0.96021971322830901</v>
      </c>
      <c r="H7" t="s">
        <v>336</v>
      </c>
      <c r="I7" t="b">
        <v>1</v>
      </c>
      <c r="J7">
        <v>0.5</v>
      </c>
      <c r="M7" t="s">
        <v>26</v>
      </c>
      <c r="N7" t="s">
        <v>337</v>
      </c>
      <c r="O7" t="s">
        <v>338</v>
      </c>
      <c r="P7" s="1" t="s">
        <v>339</v>
      </c>
      <c r="Q7" s="2">
        <v>3589</v>
      </c>
      <c r="R7" t="s">
        <v>30</v>
      </c>
      <c r="U7" t="s">
        <v>31</v>
      </c>
      <c r="V7" t="s">
        <v>32</v>
      </c>
      <c r="W7" s="2">
        <v>1261</v>
      </c>
      <c r="X7" t="s">
        <v>33</v>
      </c>
      <c r="Y7" t="s">
        <v>34</v>
      </c>
    </row>
    <row r="8" spans="1:25" ht="120" x14ac:dyDescent="0.25">
      <c r="A8">
        <v>14.3217269662617</v>
      </c>
      <c r="B8">
        <v>34.259888541352304</v>
      </c>
      <c r="C8">
        <v>1.38522800579653</v>
      </c>
      <c r="D8">
        <v>0</v>
      </c>
      <c r="E8">
        <v>-0.13551405222747401</v>
      </c>
      <c r="F8">
        <v>0.138025185120557</v>
      </c>
      <c r="G8">
        <v>0.98111415743598596</v>
      </c>
      <c r="H8" t="s">
        <v>340</v>
      </c>
      <c r="I8" t="b">
        <v>1</v>
      </c>
      <c r="J8">
        <v>0.5</v>
      </c>
      <c r="M8" t="s">
        <v>26</v>
      </c>
      <c r="N8" t="s">
        <v>341</v>
      </c>
      <c r="O8" t="s">
        <v>191</v>
      </c>
      <c r="P8" s="1" t="s">
        <v>342</v>
      </c>
      <c r="Q8" s="2">
        <v>3589</v>
      </c>
      <c r="R8" t="s">
        <v>30</v>
      </c>
      <c r="U8" t="s">
        <v>31</v>
      </c>
      <c r="V8" t="s">
        <v>32</v>
      </c>
      <c r="W8" s="2">
        <v>1261</v>
      </c>
      <c r="X8" t="s">
        <v>33</v>
      </c>
      <c r="Y8" t="s">
        <v>34</v>
      </c>
    </row>
    <row r="9" spans="1:25" x14ac:dyDescent="0.25">
      <c r="A9">
        <v>10.1897690874638</v>
      </c>
      <c r="B9">
        <v>30.229424164704799</v>
      </c>
      <c r="C9">
        <v>1.2176460683730901</v>
      </c>
      <c r="D9">
        <v>0</v>
      </c>
      <c r="E9">
        <v>0.295677989919721</v>
      </c>
      <c r="F9">
        <v>-0.501066617185011</v>
      </c>
      <c r="G9">
        <v>0.81333066548594002</v>
      </c>
      <c r="H9" t="s">
        <v>343</v>
      </c>
      <c r="I9" t="b">
        <v>1</v>
      </c>
      <c r="J9">
        <v>0.5</v>
      </c>
      <c r="M9" t="s">
        <v>26</v>
      </c>
      <c r="N9" t="s">
        <v>344</v>
      </c>
      <c r="O9" t="s">
        <v>345</v>
      </c>
      <c r="Q9" s="2">
        <v>3589</v>
      </c>
      <c r="R9" t="s">
        <v>30</v>
      </c>
      <c r="U9" t="s">
        <v>31</v>
      </c>
      <c r="V9" t="s">
        <v>32</v>
      </c>
      <c r="W9" s="2">
        <v>1261</v>
      </c>
      <c r="X9" t="s">
        <v>33</v>
      </c>
      <c r="Y9" t="s">
        <v>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02864-AA86-4675-B9F9-37FEFBC660C0}">
  <dimension ref="A1:Y8"/>
  <sheetViews>
    <sheetView topLeftCell="A5" workbookViewId="0">
      <selection activeCell="O2" sqref="O2:Q8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ht="75" x14ac:dyDescent="0.25">
      <c r="A2">
        <v>63.344589502046098</v>
      </c>
      <c r="B2">
        <v>24.5017298124028</v>
      </c>
      <c r="C2">
        <v>1.5981968630019601</v>
      </c>
      <c r="D2">
        <v>0</v>
      </c>
      <c r="E2">
        <v>-2.6256380545429701E-2</v>
      </c>
      <c r="F2">
        <v>-0.93224635239806597</v>
      </c>
      <c r="G2">
        <v>0.36087025496867098</v>
      </c>
      <c r="H2" t="s">
        <v>346</v>
      </c>
      <c r="I2" t="b">
        <v>1</v>
      </c>
      <c r="J2">
        <v>0.5</v>
      </c>
      <c r="M2" t="s">
        <v>26</v>
      </c>
      <c r="N2" t="s">
        <v>347</v>
      </c>
      <c r="O2" t="s">
        <v>348</v>
      </c>
      <c r="P2" s="1" t="s">
        <v>349</v>
      </c>
      <c r="Q2" s="2">
        <v>3623</v>
      </c>
      <c r="R2" t="s">
        <v>30</v>
      </c>
      <c r="U2" t="s">
        <v>31</v>
      </c>
      <c r="V2" t="s">
        <v>32</v>
      </c>
      <c r="W2" s="2">
        <v>1270</v>
      </c>
      <c r="X2" t="s">
        <v>33</v>
      </c>
      <c r="Y2" t="s">
        <v>34</v>
      </c>
    </row>
    <row r="3" spans="1:25" ht="75" x14ac:dyDescent="0.25">
      <c r="A3">
        <v>42.362490436281199</v>
      </c>
      <c r="B3">
        <v>29.850326395376801</v>
      </c>
      <c r="C3">
        <v>1.7037837304957899</v>
      </c>
      <c r="D3">
        <v>0</v>
      </c>
      <c r="E3">
        <v>4.5904741856394801E-2</v>
      </c>
      <c r="F3">
        <v>0.71502480252298395</v>
      </c>
      <c r="G3">
        <v>0.69759034286038102</v>
      </c>
      <c r="H3" t="s">
        <v>350</v>
      </c>
      <c r="I3" t="b">
        <v>1</v>
      </c>
      <c r="J3">
        <v>0.5</v>
      </c>
      <c r="M3" t="s">
        <v>26</v>
      </c>
      <c r="N3" t="s">
        <v>351</v>
      </c>
      <c r="O3" t="s">
        <v>352</v>
      </c>
      <c r="P3" s="1" t="s">
        <v>353</v>
      </c>
      <c r="Q3" s="2">
        <v>3623</v>
      </c>
      <c r="R3" t="s">
        <v>30</v>
      </c>
      <c r="U3" t="s">
        <v>31</v>
      </c>
      <c r="V3" t="s">
        <v>32</v>
      </c>
      <c r="W3" s="2">
        <v>1270</v>
      </c>
      <c r="X3" t="s">
        <v>33</v>
      </c>
      <c r="Y3" t="s">
        <v>34</v>
      </c>
    </row>
    <row r="4" spans="1:25" ht="120" x14ac:dyDescent="0.25">
      <c r="A4">
        <v>64.988447966328593</v>
      </c>
      <c r="B4">
        <v>23.031235471752499</v>
      </c>
      <c r="C4">
        <v>1.48381157173662</v>
      </c>
      <c r="D4">
        <v>0</v>
      </c>
      <c r="E4">
        <v>5.83465559619969E-2</v>
      </c>
      <c r="F4">
        <v>-0.95501926774993695</v>
      </c>
      <c r="G4">
        <v>0.29074710253714697</v>
      </c>
      <c r="H4" t="s">
        <v>354</v>
      </c>
      <c r="I4" t="b">
        <v>1</v>
      </c>
      <c r="J4">
        <v>0.5</v>
      </c>
      <c r="M4" t="s">
        <v>26</v>
      </c>
      <c r="N4" t="s">
        <v>355</v>
      </c>
      <c r="O4" t="s">
        <v>356</v>
      </c>
      <c r="P4" s="1" t="s">
        <v>357</v>
      </c>
      <c r="Q4" s="2">
        <v>3623</v>
      </c>
      <c r="R4" t="s">
        <v>30</v>
      </c>
      <c r="U4" t="s">
        <v>31</v>
      </c>
      <c r="V4" t="s">
        <v>32</v>
      </c>
      <c r="W4" s="2">
        <v>1270</v>
      </c>
      <c r="X4" t="s">
        <v>33</v>
      </c>
      <c r="Y4" t="s">
        <v>34</v>
      </c>
    </row>
    <row r="5" spans="1:25" ht="120" x14ac:dyDescent="0.25">
      <c r="A5">
        <v>39.882618902902898</v>
      </c>
      <c r="B5">
        <v>24.0132148311747</v>
      </c>
      <c r="C5">
        <v>1.57573904211458</v>
      </c>
      <c r="D5">
        <v>0</v>
      </c>
      <c r="E5">
        <v>8.3591602472346798E-3</v>
      </c>
      <c r="F5">
        <v>-0.15370157157025499</v>
      </c>
      <c r="G5">
        <v>0.98808195577937497</v>
      </c>
      <c r="H5" t="s">
        <v>358</v>
      </c>
      <c r="I5" t="b">
        <v>1</v>
      </c>
      <c r="J5">
        <v>0.5</v>
      </c>
      <c r="M5" t="s">
        <v>26</v>
      </c>
      <c r="N5" t="s">
        <v>359</v>
      </c>
      <c r="O5" t="s">
        <v>360</v>
      </c>
      <c r="P5" s="1" t="s">
        <v>266</v>
      </c>
      <c r="Q5" s="2">
        <v>3623</v>
      </c>
      <c r="R5" t="s">
        <v>30</v>
      </c>
      <c r="U5" t="s">
        <v>31</v>
      </c>
      <c r="V5" t="s">
        <v>32</v>
      </c>
      <c r="W5" s="2">
        <v>1270</v>
      </c>
      <c r="X5" t="s">
        <v>33</v>
      </c>
      <c r="Y5" t="s">
        <v>34</v>
      </c>
    </row>
    <row r="6" spans="1:25" ht="75" x14ac:dyDescent="0.25">
      <c r="A6">
        <v>67.970876826208496</v>
      </c>
      <c r="B6">
        <v>28.148095848665399</v>
      </c>
      <c r="C6">
        <v>1.4932470284761801</v>
      </c>
      <c r="D6">
        <v>0</v>
      </c>
      <c r="E6">
        <v>-4.11378563433486E-2</v>
      </c>
      <c r="F6">
        <v>0.70273047850699999</v>
      </c>
      <c r="G6">
        <v>0.71026583146931299</v>
      </c>
      <c r="H6" t="s">
        <v>361</v>
      </c>
      <c r="I6" t="b">
        <v>1</v>
      </c>
      <c r="J6">
        <v>0.5</v>
      </c>
      <c r="M6" t="s">
        <v>26</v>
      </c>
      <c r="N6" t="s">
        <v>362</v>
      </c>
      <c r="O6" t="s">
        <v>363</v>
      </c>
      <c r="P6" s="1" t="s">
        <v>364</v>
      </c>
      <c r="Q6" s="2">
        <v>3623</v>
      </c>
      <c r="R6" t="s">
        <v>30</v>
      </c>
      <c r="U6" t="s">
        <v>31</v>
      </c>
      <c r="V6" t="s">
        <v>32</v>
      </c>
      <c r="W6" s="2">
        <v>1270</v>
      </c>
      <c r="X6" t="s">
        <v>33</v>
      </c>
      <c r="Y6" t="s">
        <v>34</v>
      </c>
    </row>
    <row r="7" spans="1:25" ht="120" x14ac:dyDescent="0.25">
      <c r="A7">
        <v>40.542958905840699</v>
      </c>
      <c r="B7">
        <v>25.433767789695501</v>
      </c>
      <c r="C7">
        <v>1.60939527475111</v>
      </c>
      <c r="D7">
        <v>0</v>
      </c>
      <c r="E7">
        <v>-3.7778550291359098E-2</v>
      </c>
      <c r="F7">
        <v>-0.239019144901262</v>
      </c>
      <c r="G7">
        <v>0.97027966561633705</v>
      </c>
      <c r="H7" t="s">
        <v>365</v>
      </c>
      <c r="I7" t="b">
        <v>1</v>
      </c>
      <c r="J7">
        <v>0.5</v>
      </c>
      <c r="M7" t="s">
        <v>26</v>
      </c>
      <c r="N7" t="s">
        <v>366</v>
      </c>
      <c r="O7" t="s">
        <v>367</v>
      </c>
      <c r="P7" s="1" t="s">
        <v>266</v>
      </c>
      <c r="Q7" s="2">
        <v>3623</v>
      </c>
      <c r="R7" t="s">
        <v>30</v>
      </c>
      <c r="U7" t="s">
        <v>31</v>
      </c>
      <c r="V7" t="s">
        <v>32</v>
      </c>
      <c r="W7" s="2">
        <v>1270</v>
      </c>
      <c r="X7" t="s">
        <v>33</v>
      </c>
      <c r="Y7" t="s">
        <v>34</v>
      </c>
    </row>
    <row r="8" spans="1:25" ht="120" x14ac:dyDescent="0.25">
      <c r="A8">
        <v>59.922924599604997</v>
      </c>
      <c r="B8">
        <v>22.9571691062845</v>
      </c>
      <c r="C8">
        <v>1.51485373838221</v>
      </c>
      <c r="D8">
        <v>0</v>
      </c>
      <c r="E8">
        <v>-0.158381433466977</v>
      </c>
      <c r="F8">
        <v>-0.95153103544015005</v>
      </c>
      <c r="G8">
        <v>0.26363613205920899</v>
      </c>
      <c r="H8" t="s">
        <v>368</v>
      </c>
      <c r="I8" t="b">
        <v>1</v>
      </c>
      <c r="J8">
        <v>0.5</v>
      </c>
      <c r="M8" t="s">
        <v>26</v>
      </c>
      <c r="N8" t="s">
        <v>369</v>
      </c>
      <c r="O8" t="s">
        <v>214</v>
      </c>
      <c r="P8" s="1" t="s">
        <v>357</v>
      </c>
      <c r="Q8" s="2">
        <v>3623</v>
      </c>
      <c r="R8" t="s">
        <v>30</v>
      </c>
      <c r="U8" t="s">
        <v>31</v>
      </c>
      <c r="V8" t="s">
        <v>32</v>
      </c>
      <c r="W8" s="2">
        <v>1270</v>
      </c>
      <c r="X8" t="s">
        <v>33</v>
      </c>
      <c r="Y8" t="s">
        <v>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718A-548B-410F-B28E-DA81DDA79EBE}">
  <dimension ref="A1:W1"/>
  <sheetViews>
    <sheetView topLeftCell="B1" workbookViewId="0">
      <selection activeCell="F11" sqref="F11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B5A11-D5D0-4AE9-8348-972A95DE0DDA}">
  <dimension ref="A1:J95"/>
  <sheetViews>
    <sheetView workbookViewId="0">
      <selection activeCell="C7" sqref="C7"/>
    </sheetView>
  </sheetViews>
  <sheetFormatPr defaultColWidth="9.140625" defaultRowHeight="17.25" customHeight="1" x14ac:dyDescent="0.25"/>
  <cols>
    <col min="1" max="1" width="29.140625" bestFit="1" customWidth="1"/>
    <col min="2" max="2" width="46.42578125" bestFit="1" customWidth="1"/>
    <col min="3" max="3" width="73.5703125" bestFit="1" customWidth="1"/>
    <col min="4" max="4" width="18.28515625" customWidth="1"/>
    <col min="5" max="5" width="14.28515625" bestFit="1" customWidth="1"/>
    <col min="8" max="8" width="29.7109375" bestFit="1" customWidth="1"/>
    <col min="9" max="9" width="11.85546875" bestFit="1" customWidth="1"/>
    <col min="10" max="10" width="14.28515625" bestFit="1" customWidth="1"/>
  </cols>
  <sheetData>
    <row r="1" spans="1:10" ht="17.25" customHeight="1" x14ac:dyDescent="0.25">
      <c r="A1" s="4" t="s">
        <v>370</v>
      </c>
      <c r="B1" s="4" t="s">
        <v>14</v>
      </c>
      <c r="C1" s="4" t="s">
        <v>435</v>
      </c>
      <c r="D1" s="4" t="s">
        <v>383</v>
      </c>
      <c r="E1" s="4" t="s">
        <v>16</v>
      </c>
      <c r="H1" s="33" t="s">
        <v>370</v>
      </c>
      <c r="I1" s="33" t="s">
        <v>383</v>
      </c>
      <c r="J1" t="s">
        <v>436</v>
      </c>
    </row>
    <row r="2" spans="1:10" ht="17.25" customHeight="1" x14ac:dyDescent="0.25">
      <c r="A2" s="4" t="s">
        <v>371</v>
      </c>
      <c r="B2" s="4" t="s">
        <v>28</v>
      </c>
      <c r="C2" s="4" t="s">
        <v>29</v>
      </c>
      <c r="D2" s="4" t="s">
        <v>384</v>
      </c>
      <c r="E2" s="5">
        <v>3529</v>
      </c>
      <c r="H2" t="s">
        <v>371</v>
      </c>
      <c r="I2" t="s">
        <v>385</v>
      </c>
      <c r="J2">
        <v>5</v>
      </c>
    </row>
    <row r="3" spans="1:10" ht="17.25" customHeight="1" x14ac:dyDescent="0.25">
      <c r="A3" s="4" t="s">
        <v>371</v>
      </c>
      <c r="B3" s="4" t="s">
        <v>37</v>
      </c>
      <c r="C3" s="4" t="s">
        <v>29</v>
      </c>
      <c r="D3" s="4" t="s">
        <v>384</v>
      </c>
      <c r="E3" s="5">
        <v>3529</v>
      </c>
      <c r="I3" t="s">
        <v>384</v>
      </c>
      <c r="J3">
        <v>5</v>
      </c>
    </row>
    <row r="4" spans="1:10" ht="17.25" customHeight="1" x14ac:dyDescent="0.25">
      <c r="A4" s="4" t="s">
        <v>371</v>
      </c>
      <c r="B4" s="4" t="s">
        <v>40</v>
      </c>
      <c r="C4" s="4" t="s">
        <v>41</v>
      </c>
      <c r="D4" s="4" t="s">
        <v>385</v>
      </c>
      <c r="E4" s="5">
        <v>3529</v>
      </c>
      <c r="H4" t="s">
        <v>372</v>
      </c>
      <c r="I4" t="s">
        <v>385</v>
      </c>
      <c r="J4">
        <v>4</v>
      </c>
    </row>
    <row r="5" spans="1:10" ht="17.25" customHeight="1" x14ac:dyDescent="0.25">
      <c r="A5" s="4" t="s">
        <v>371</v>
      </c>
      <c r="B5" s="4" t="s">
        <v>44</v>
      </c>
      <c r="C5" s="4" t="s">
        <v>29</v>
      </c>
      <c r="D5" s="4" t="s">
        <v>384</v>
      </c>
      <c r="E5" s="5">
        <v>3529</v>
      </c>
      <c r="H5" t="s">
        <v>373</v>
      </c>
      <c r="I5" t="s">
        <v>385</v>
      </c>
      <c r="J5">
        <v>4</v>
      </c>
    </row>
    <row r="6" spans="1:10" ht="17.25" customHeight="1" x14ac:dyDescent="0.25">
      <c r="A6" s="4" t="s">
        <v>371</v>
      </c>
      <c r="B6" s="4" t="s">
        <v>47</v>
      </c>
      <c r="C6" s="4" t="s">
        <v>48</v>
      </c>
      <c r="D6" s="4" t="s">
        <v>385</v>
      </c>
      <c r="E6" s="5">
        <v>3529</v>
      </c>
      <c r="I6" t="s">
        <v>384</v>
      </c>
      <c r="J6">
        <v>3</v>
      </c>
    </row>
    <row r="7" spans="1:10" ht="17.25" customHeight="1" x14ac:dyDescent="0.25">
      <c r="A7" s="4" t="s">
        <v>371</v>
      </c>
      <c r="B7" s="4" t="s">
        <v>51</v>
      </c>
      <c r="C7" s="4" t="s">
        <v>52</v>
      </c>
      <c r="D7" s="4" t="s">
        <v>385</v>
      </c>
      <c r="E7" s="5">
        <v>3529</v>
      </c>
      <c r="H7" t="s">
        <v>374</v>
      </c>
      <c r="I7" t="s">
        <v>385</v>
      </c>
      <c r="J7">
        <v>5</v>
      </c>
    </row>
    <row r="8" spans="1:10" ht="17.25" customHeight="1" x14ac:dyDescent="0.25">
      <c r="A8" s="4" t="s">
        <v>371</v>
      </c>
      <c r="B8" s="4" t="s">
        <v>55</v>
      </c>
      <c r="C8" s="4" t="s">
        <v>29</v>
      </c>
      <c r="D8" s="4" t="s">
        <v>384</v>
      </c>
      <c r="E8" s="5">
        <v>3529</v>
      </c>
      <c r="I8" t="s">
        <v>384</v>
      </c>
      <c r="J8">
        <v>5</v>
      </c>
    </row>
    <row r="9" spans="1:10" ht="17.25" customHeight="1" x14ac:dyDescent="0.25">
      <c r="A9" s="4" t="s">
        <v>371</v>
      </c>
      <c r="B9" s="4" t="s">
        <v>58</v>
      </c>
      <c r="C9" s="4" t="s">
        <v>59</v>
      </c>
      <c r="D9" s="4" t="s">
        <v>385</v>
      </c>
      <c r="E9" s="5">
        <v>3529</v>
      </c>
      <c r="H9" t="s">
        <v>375</v>
      </c>
      <c r="I9" t="s">
        <v>385</v>
      </c>
      <c r="J9">
        <v>5</v>
      </c>
    </row>
    <row r="10" spans="1:10" ht="17.25" customHeight="1" x14ac:dyDescent="0.25">
      <c r="A10" s="4" t="s">
        <v>371</v>
      </c>
      <c r="B10" s="4" t="s">
        <v>62</v>
      </c>
      <c r="C10" s="4" t="s">
        <v>41</v>
      </c>
      <c r="D10" s="4" t="s">
        <v>385</v>
      </c>
      <c r="E10" s="5">
        <v>3529</v>
      </c>
      <c r="H10" t="s">
        <v>376</v>
      </c>
      <c r="I10" t="s">
        <v>385</v>
      </c>
      <c r="J10">
        <v>5</v>
      </c>
    </row>
    <row r="11" spans="1:10" ht="17.25" customHeight="1" x14ac:dyDescent="0.25">
      <c r="A11" s="4" t="s">
        <v>371</v>
      </c>
      <c r="B11" s="4" t="s">
        <v>65</v>
      </c>
      <c r="C11" s="4" t="s">
        <v>29</v>
      </c>
      <c r="D11" s="4" t="s">
        <v>384</v>
      </c>
      <c r="E11" s="5">
        <v>3529</v>
      </c>
      <c r="I11" t="s">
        <v>384</v>
      </c>
      <c r="J11">
        <v>2</v>
      </c>
    </row>
    <row r="12" spans="1:10" ht="17.25" customHeight="1" x14ac:dyDescent="0.25">
      <c r="A12" s="4" t="s">
        <v>372</v>
      </c>
      <c r="B12" s="4" t="s">
        <v>68</v>
      </c>
      <c r="C12" s="4" t="s">
        <v>69</v>
      </c>
      <c r="D12" s="4" t="s">
        <v>385</v>
      </c>
      <c r="E12" s="5">
        <v>3550</v>
      </c>
      <c r="H12" t="s">
        <v>377</v>
      </c>
      <c r="I12" t="s">
        <v>385</v>
      </c>
      <c r="J12">
        <v>12</v>
      </c>
    </row>
    <row r="13" spans="1:10" ht="17.25" customHeight="1" x14ac:dyDescent="0.25">
      <c r="A13" s="4" t="s">
        <v>372</v>
      </c>
      <c r="B13" s="4" t="s">
        <v>72</v>
      </c>
      <c r="C13" s="4" t="s">
        <v>73</v>
      </c>
      <c r="D13" s="4" t="s">
        <v>385</v>
      </c>
      <c r="E13" s="5">
        <v>3550</v>
      </c>
      <c r="H13" t="s">
        <v>378</v>
      </c>
      <c r="I13" t="s">
        <v>385</v>
      </c>
      <c r="J13">
        <v>10</v>
      </c>
    </row>
    <row r="14" spans="1:10" ht="17.25" customHeight="1" x14ac:dyDescent="0.25">
      <c r="A14" s="4" t="s">
        <v>372</v>
      </c>
      <c r="B14" s="4" t="s">
        <v>76</v>
      </c>
      <c r="C14" s="4" t="s">
        <v>77</v>
      </c>
      <c r="D14" s="4" t="s">
        <v>385</v>
      </c>
      <c r="E14" s="5">
        <v>3550</v>
      </c>
      <c r="H14" t="s">
        <v>379</v>
      </c>
      <c r="I14" t="s">
        <v>385</v>
      </c>
      <c r="J14">
        <v>7</v>
      </c>
    </row>
    <row r="15" spans="1:10" ht="17.25" customHeight="1" x14ac:dyDescent="0.25">
      <c r="A15" s="4" t="s">
        <v>372</v>
      </c>
      <c r="B15" s="4" t="s">
        <v>80</v>
      </c>
      <c r="C15" s="4" t="s">
        <v>81</v>
      </c>
      <c r="D15" s="4" t="s">
        <v>385</v>
      </c>
      <c r="E15" s="5">
        <v>3550</v>
      </c>
      <c r="H15" t="s">
        <v>380</v>
      </c>
      <c r="I15" t="s">
        <v>385</v>
      </c>
      <c r="J15">
        <v>6</v>
      </c>
    </row>
    <row r="16" spans="1:10" ht="17.25" customHeight="1" x14ac:dyDescent="0.25">
      <c r="A16" s="4" t="s">
        <v>373</v>
      </c>
      <c r="B16" s="4" t="s">
        <v>101</v>
      </c>
      <c r="C16" s="4" t="s">
        <v>52</v>
      </c>
      <c r="D16" s="4" t="s">
        <v>385</v>
      </c>
      <c r="E16" s="5">
        <v>3569</v>
      </c>
      <c r="H16" t="s">
        <v>381</v>
      </c>
      <c r="I16" t="s">
        <v>385</v>
      </c>
      <c r="J16">
        <v>7</v>
      </c>
    </row>
    <row r="17" spans="1:9" ht="17.25" customHeight="1" x14ac:dyDescent="0.25">
      <c r="A17" s="4" t="s">
        <v>373</v>
      </c>
      <c r="B17" s="4" t="s">
        <v>62</v>
      </c>
      <c r="C17" s="4" t="s">
        <v>104</v>
      </c>
      <c r="D17" s="4" t="s">
        <v>385</v>
      </c>
      <c r="E17" s="5">
        <v>3569</v>
      </c>
      <c r="H17" t="s">
        <v>382</v>
      </c>
      <c r="I17" t="s">
        <v>433</v>
      </c>
    </row>
    <row r="18" spans="1:9" ht="17.25" customHeight="1" x14ac:dyDescent="0.25">
      <c r="A18" s="4" t="s">
        <v>373</v>
      </c>
      <c r="B18" s="4" t="s">
        <v>107</v>
      </c>
      <c r="C18" s="4" t="s">
        <v>29</v>
      </c>
      <c r="D18" s="4" t="s">
        <v>384</v>
      </c>
      <c r="E18" s="5">
        <v>3569</v>
      </c>
    </row>
    <row r="19" spans="1:9" ht="17.25" customHeight="1" x14ac:dyDescent="0.25">
      <c r="A19" s="4" t="s">
        <v>373</v>
      </c>
      <c r="B19" s="4" t="s">
        <v>51</v>
      </c>
      <c r="C19" s="4" t="s">
        <v>110</v>
      </c>
      <c r="D19" s="4" t="s">
        <v>385</v>
      </c>
      <c r="E19" s="5">
        <v>3569</v>
      </c>
    </row>
    <row r="20" spans="1:9" ht="17.25" customHeight="1" x14ac:dyDescent="0.25">
      <c r="A20" s="4" t="s">
        <v>373</v>
      </c>
      <c r="B20" s="4" t="s">
        <v>113</v>
      </c>
      <c r="C20" s="4" t="s">
        <v>114</v>
      </c>
      <c r="D20" s="4" t="s">
        <v>384</v>
      </c>
      <c r="E20" s="5">
        <v>3569</v>
      </c>
    </row>
    <row r="21" spans="1:9" ht="17.25" customHeight="1" x14ac:dyDescent="0.25">
      <c r="A21" s="4" t="s">
        <v>373</v>
      </c>
      <c r="B21" s="4" t="s">
        <v>117</v>
      </c>
      <c r="C21" s="4" t="s">
        <v>118</v>
      </c>
      <c r="D21" s="4" t="s">
        <v>385</v>
      </c>
      <c r="E21" s="5">
        <v>3569</v>
      </c>
    </row>
    <row r="22" spans="1:9" ht="17.25" customHeight="1" x14ac:dyDescent="0.25">
      <c r="A22" s="4" t="s">
        <v>373</v>
      </c>
      <c r="B22" s="4" t="s">
        <v>121</v>
      </c>
      <c r="C22" s="4" t="s">
        <v>122</v>
      </c>
      <c r="D22" s="4" t="s">
        <v>384</v>
      </c>
      <c r="E22" s="5">
        <v>3569</v>
      </c>
    </row>
    <row r="23" spans="1:9" ht="17.25" customHeight="1" x14ac:dyDescent="0.25">
      <c r="A23" s="4" t="s">
        <v>374</v>
      </c>
      <c r="B23" s="4" t="s">
        <v>125</v>
      </c>
      <c r="C23" s="4" t="s">
        <v>122</v>
      </c>
      <c r="D23" s="4" t="s">
        <v>384</v>
      </c>
      <c r="E23" s="5">
        <v>3490</v>
      </c>
    </row>
    <row r="24" spans="1:9" ht="17.25" customHeight="1" x14ac:dyDescent="0.25">
      <c r="A24" s="4" t="s">
        <v>374</v>
      </c>
      <c r="B24" s="4" t="s">
        <v>128</v>
      </c>
      <c r="C24" s="4"/>
      <c r="D24" s="4" t="s">
        <v>385</v>
      </c>
      <c r="E24" s="5">
        <v>3490</v>
      </c>
    </row>
    <row r="25" spans="1:9" ht="17.25" customHeight="1" x14ac:dyDescent="0.25">
      <c r="A25" s="4" t="s">
        <v>374</v>
      </c>
      <c r="B25" s="4" t="s">
        <v>131</v>
      </c>
      <c r="C25" s="4" t="s">
        <v>122</v>
      </c>
      <c r="D25" s="4" t="s">
        <v>384</v>
      </c>
      <c r="E25" s="5">
        <v>3490</v>
      </c>
    </row>
    <row r="26" spans="1:9" ht="17.25" customHeight="1" x14ac:dyDescent="0.25">
      <c r="A26" s="4" t="s">
        <v>374</v>
      </c>
      <c r="B26" s="4" t="s">
        <v>134</v>
      </c>
      <c r="C26" s="4" t="s">
        <v>135</v>
      </c>
      <c r="D26" s="4" t="s">
        <v>385</v>
      </c>
      <c r="E26" s="5">
        <v>3490</v>
      </c>
    </row>
    <row r="27" spans="1:9" ht="17.25" customHeight="1" x14ac:dyDescent="0.25">
      <c r="A27" s="4" t="s">
        <v>374</v>
      </c>
      <c r="B27" s="4" t="s">
        <v>138</v>
      </c>
      <c r="C27" s="4" t="s">
        <v>139</v>
      </c>
      <c r="D27" s="4" t="s">
        <v>385</v>
      </c>
      <c r="E27" s="5">
        <v>3490</v>
      </c>
    </row>
    <row r="28" spans="1:9" ht="17.25" customHeight="1" x14ac:dyDescent="0.25">
      <c r="A28" s="4" t="s">
        <v>374</v>
      </c>
      <c r="B28" s="4" t="s">
        <v>142</v>
      </c>
      <c r="C28" s="4" t="s">
        <v>122</v>
      </c>
      <c r="D28" s="4" t="s">
        <v>384</v>
      </c>
      <c r="E28" s="5">
        <v>3490</v>
      </c>
    </row>
    <row r="29" spans="1:9" ht="17.25" customHeight="1" x14ac:dyDescent="0.25">
      <c r="A29" s="4" t="s">
        <v>374</v>
      </c>
      <c r="B29" s="4" t="s">
        <v>145</v>
      </c>
      <c r="C29" s="4" t="s">
        <v>146</v>
      </c>
      <c r="D29" s="4" t="s">
        <v>385</v>
      </c>
      <c r="E29" s="5">
        <v>3490</v>
      </c>
    </row>
    <row r="30" spans="1:9" ht="17.25" customHeight="1" x14ac:dyDescent="0.25">
      <c r="A30" s="4" t="s">
        <v>374</v>
      </c>
      <c r="B30" s="4" t="s">
        <v>149</v>
      </c>
      <c r="C30" s="4" t="s">
        <v>122</v>
      </c>
      <c r="D30" s="4" t="s">
        <v>384</v>
      </c>
      <c r="E30" s="5">
        <v>3490</v>
      </c>
    </row>
    <row r="31" spans="1:9" ht="17.25" customHeight="1" x14ac:dyDescent="0.25">
      <c r="A31" s="4" t="s">
        <v>374</v>
      </c>
      <c r="B31" s="4" t="s">
        <v>107</v>
      </c>
      <c r="C31" s="4" t="s">
        <v>122</v>
      </c>
      <c r="D31" s="4" t="s">
        <v>384</v>
      </c>
      <c r="E31" s="5">
        <v>3490</v>
      </c>
    </row>
    <row r="32" spans="1:9" ht="17.25" customHeight="1" x14ac:dyDescent="0.25">
      <c r="A32" s="4" t="s">
        <v>374</v>
      </c>
      <c r="B32" s="4" t="s">
        <v>154</v>
      </c>
      <c r="C32" s="4" t="s">
        <v>155</v>
      </c>
      <c r="D32" s="4" t="s">
        <v>385</v>
      </c>
      <c r="E32" s="5">
        <v>3490</v>
      </c>
    </row>
    <row r="33" spans="1:5" ht="17.25" customHeight="1" x14ac:dyDescent="0.25">
      <c r="A33" s="4" t="s">
        <v>374</v>
      </c>
      <c r="B33" s="4" t="s">
        <v>51</v>
      </c>
      <c r="C33" s="4" t="s">
        <v>158</v>
      </c>
      <c r="D33" s="4" t="s">
        <v>385</v>
      </c>
      <c r="E33" s="5">
        <v>3490</v>
      </c>
    </row>
    <row r="34" spans="1:5" ht="17.25" customHeight="1" x14ac:dyDescent="0.25">
      <c r="A34" s="4" t="s">
        <v>375</v>
      </c>
      <c r="B34" s="4" t="s">
        <v>161</v>
      </c>
      <c r="C34" s="4" t="s">
        <v>162</v>
      </c>
      <c r="D34" s="4" t="s">
        <v>385</v>
      </c>
      <c r="E34" s="5">
        <v>3510</v>
      </c>
    </row>
    <row r="35" spans="1:5" ht="17.25" customHeight="1" x14ac:dyDescent="0.25">
      <c r="A35" s="4" t="s">
        <v>375</v>
      </c>
      <c r="B35" s="4" t="s">
        <v>165</v>
      </c>
      <c r="C35" s="4" t="s">
        <v>166</v>
      </c>
      <c r="D35" s="4" t="s">
        <v>385</v>
      </c>
      <c r="E35" s="5">
        <v>3510</v>
      </c>
    </row>
    <row r="36" spans="1:5" ht="17.25" customHeight="1" x14ac:dyDescent="0.25">
      <c r="A36" s="4" t="s">
        <v>375</v>
      </c>
      <c r="B36" s="4" t="s">
        <v>169</v>
      </c>
      <c r="C36" s="4" t="s">
        <v>170</v>
      </c>
      <c r="D36" s="4" t="s">
        <v>385</v>
      </c>
      <c r="E36" s="5">
        <v>3510</v>
      </c>
    </row>
    <row r="37" spans="1:5" ht="17.25" customHeight="1" x14ac:dyDescent="0.25">
      <c r="A37" s="4" t="s">
        <v>375</v>
      </c>
      <c r="B37" s="4" t="s">
        <v>173</v>
      </c>
      <c r="C37" s="4" t="s">
        <v>174</v>
      </c>
      <c r="D37" s="4" t="s">
        <v>385</v>
      </c>
      <c r="E37" s="5">
        <v>3510</v>
      </c>
    </row>
    <row r="38" spans="1:5" ht="17.25" customHeight="1" x14ac:dyDescent="0.25">
      <c r="A38" s="4" t="s">
        <v>375</v>
      </c>
      <c r="B38" s="4" t="s">
        <v>177</v>
      </c>
      <c r="C38" s="4" t="s">
        <v>178</v>
      </c>
      <c r="D38" s="4" t="s">
        <v>385</v>
      </c>
      <c r="E38" s="5">
        <v>3510</v>
      </c>
    </row>
    <row r="39" spans="1:5" ht="17.25" customHeight="1" x14ac:dyDescent="0.25">
      <c r="A39" s="4" t="s">
        <v>376</v>
      </c>
      <c r="B39" s="4" t="s">
        <v>181</v>
      </c>
      <c r="C39" s="4" t="s">
        <v>122</v>
      </c>
      <c r="D39" s="4" t="s">
        <v>384</v>
      </c>
      <c r="E39" s="5">
        <v>3429</v>
      </c>
    </row>
    <row r="40" spans="1:5" ht="17.25" customHeight="1" x14ac:dyDescent="0.25">
      <c r="A40" s="4" t="s">
        <v>376</v>
      </c>
      <c r="B40" s="4" t="s">
        <v>184</v>
      </c>
      <c r="C40" s="4"/>
      <c r="D40" s="4" t="s">
        <v>385</v>
      </c>
      <c r="E40" s="5">
        <v>3429</v>
      </c>
    </row>
    <row r="41" spans="1:5" ht="17.25" customHeight="1" x14ac:dyDescent="0.25">
      <c r="A41" s="4" t="s">
        <v>376</v>
      </c>
      <c r="B41" s="4" t="s">
        <v>187</v>
      </c>
      <c r="C41" s="4" t="s">
        <v>188</v>
      </c>
      <c r="D41" s="4" t="s">
        <v>385</v>
      </c>
      <c r="E41" s="5">
        <v>3429</v>
      </c>
    </row>
    <row r="42" spans="1:5" ht="17.25" customHeight="1" x14ac:dyDescent="0.25">
      <c r="A42" s="4" t="s">
        <v>376</v>
      </c>
      <c r="B42" s="4" t="s">
        <v>191</v>
      </c>
      <c r="C42" s="4" t="s">
        <v>192</v>
      </c>
      <c r="D42" s="4" t="s">
        <v>385</v>
      </c>
      <c r="E42" s="5">
        <v>3429</v>
      </c>
    </row>
    <row r="43" spans="1:5" ht="17.25" customHeight="1" x14ac:dyDescent="0.25">
      <c r="A43" s="4" t="s">
        <v>376</v>
      </c>
      <c r="B43" s="4" t="s">
        <v>107</v>
      </c>
      <c r="C43" s="4" t="s">
        <v>122</v>
      </c>
      <c r="D43" s="4" t="s">
        <v>384</v>
      </c>
      <c r="E43" s="5">
        <v>3429</v>
      </c>
    </row>
    <row r="44" spans="1:5" ht="17.25" customHeight="1" x14ac:dyDescent="0.25">
      <c r="A44" s="4" t="s">
        <v>376</v>
      </c>
      <c r="B44" s="4" t="s">
        <v>197</v>
      </c>
      <c r="C44" s="4" t="s">
        <v>198</v>
      </c>
      <c r="D44" s="4" t="s">
        <v>385</v>
      </c>
      <c r="E44" s="5">
        <v>3429</v>
      </c>
    </row>
    <row r="45" spans="1:5" ht="17.25" customHeight="1" x14ac:dyDescent="0.25">
      <c r="A45" s="4" t="s">
        <v>376</v>
      </c>
      <c r="B45" s="4" t="s">
        <v>101</v>
      </c>
      <c r="C45" s="4" t="s">
        <v>201</v>
      </c>
      <c r="D45" s="4" t="s">
        <v>385</v>
      </c>
      <c r="E45" s="5">
        <v>3429</v>
      </c>
    </row>
    <row r="46" spans="1:5" ht="17.25" customHeight="1" x14ac:dyDescent="0.25">
      <c r="A46" s="4" t="s">
        <v>376</v>
      </c>
      <c r="B46" s="4" t="s">
        <v>113</v>
      </c>
      <c r="C46" s="4" t="s">
        <v>122</v>
      </c>
      <c r="D46" s="4" t="s">
        <v>384</v>
      </c>
      <c r="E46" s="5">
        <v>3429</v>
      </c>
    </row>
    <row r="47" spans="1:5" ht="17.25" customHeight="1" x14ac:dyDescent="0.25">
      <c r="A47" s="4" t="s">
        <v>377</v>
      </c>
      <c r="B47" s="4" t="s">
        <v>206</v>
      </c>
      <c r="C47" s="4" t="s">
        <v>207</v>
      </c>
      <c r="D47" s="4" t="s">
        <v>385</v>
      </c>
      <c r="E47" s="5">
        <v>3389</v>
      </c>
    </row>
    <row r="48" spans="1:5" ht="17.25" customHeight="1" x14ac:dyDescent="0.25">
      <c r="A48" s="4" t="s">
        <v>377</v>
      </c>
      <c r="B48" s="4" t="s">
        <v>210</v>
      </c>
      <c r="C48" s="4" t="s">
        <v>211</v>
      </c>
      <c r="D48" s="4" t="s">
        <v>385</v>
      </c>
      <c r="E48" s="5">
        <v>3389</v>
      </c>
    </row>
    <row r="49" spans="1:5" ht="17.25" customHeight="1" x14ac:dyDescent="0.25">
      <c r="A49" s="4" t="s">
        <v>377</v>
      </c>
      <c r="B49" s="4" t="s">
        <v>214</v>
      </c>
      <c r="C49" s="4"/>
      <c r="D49" s="4" t="s">
        <v>385</v>
      </c>
      <c r="E49" s="5">
        <v>3389</v>
      </c>
    </row>
    <row r="50" spans="1:5" ht="17.25" customHeight="1" x14ac:dyDescent="0.25">
      <c r="A50" s="4" t="s">
        <v>377</v>
      </c>
      <c r="B50" s="4" t="s">
        <v>217</v>
      </c>
      <c r="C50" s="4" t="s">
        <v>218</v>
      </c>
      <c r="D50" s="4" t="s">
        <v>385</v>
      </c>
      <c r="E50" s="5">
        <v>3389</v>
      </c>
    </row>
    <row r="51" spans="1:5" ht="17.25" customHeight="1" x14ac:dyDescent="0.25">
      <c r="A51" s="4" t="s">
        <v>377</v>
      </c>
      <c r="B51" s="4" t="s">
        <v>214</v>
      </c>
      <c r="C51" s="4"/>
      <c r="D51" s="4" t="s">
        <v>385</v>
      </c>
      <c r="E51" s="5">
        <v>3389</v>
      </c>
    </row>
    <row r="52" spans="1:5" ht="17.25" customHeight="1" x14ac:dyDescent="0.25">
      <c r="A52" s="4" t="s">
        <v>377</v>
      </c>
      <c r="B52" s="4" t="s">
        <v>223</v>
      </c>
      <c r="C52" s="4" t="s">
        <v>224</v>
      </c>
      <c r="D52" s="4" t="s">
        <v>385</v>
      </c>
      <c r="E52" s="5">
        <v>3389</v>
      </c>
    </row>
    <row r="53" spans="1:5" ht="17.25" customHeight="1" x14ac:dyDescent="0.25">
      <c r="A53" s="4" t="s">
        <v>377</v>
      </c>
      <c r="B53" s="4" t="s">
        <v>227</v>
      </c>
      <c r="C53" s="4" t="s">
        <v>228</v>
      </c>
      <c r="D53" s="4" t="s">
        <v>385</v>
      </c>
      <c r="E53" s="5">
        <v>3389</v>
      </c>
    </row>
    <row r="54" spans="1:5" ht="17.25" customHeight="1" x14ac:dyDescent="0.25">
      <c r="A54" s="4" t="s">
        <v>377</v>
      </c>
      <c r="B54" s="4" t="s">
        <v>231</v>
      </c>
      <c r="C54" s="4" t="s">
        <v>232</v>
      </c>
      <c r="D54" s="4" t="s">
        <v>385</v>
      </c>
      <c r="E54" s="5">
        <v>3389</v>
      </c>
    </row>
    <row r="55" spans="1:5" ht="17.25" customHeight="1" x14ac:dyDescent="0.25">
      <c r="A55" s="4" t="s">
        <v>377</v>
      </c>
      <c r="B55" s="4" t="s">
        <v>235</v>
      </c>
      <c r="C55" s="4" t="s">
        <v>236</v>
      </c>
      <c r="D55" s="4" t="s">
        <v>385</v>
      </c>
      <c r="E55" s="5">
        <v>3389</v>
      </c>
    </row>
    <row r="56" spans="1:5" ht="17.25" customHeight="1" x14ac:dyDescent="0.25">
      <c r="A56" s="4" t="s">
        <v>377</v>
      </c>
      <c r="B56" s="4" t="s">
        <v>223</v>
      </c>
      <c r="C56" s="4" t="s">
        <v>224</v>
      </c>
      <c r="D56" s="4" t="s">
        <v>385</v>
      </c>
      <c r="E56" s="5">
        <v>3389</v>
      </c>
    </row>
    <row r="57" spans="1:5" ht="17.25" customHeight="1" x14ac:dyDescent="0.25">
      <c r="A57" s="4" t="s">
        <v>377</v>
      </c>
      <c r="B57" s="4" t="s">
        <v>223</v>
      </c>
      <c r="C57" s="4" t="s">
        <v>241</v>
      </c>
      <c r="D57" s="4" t="s">
        <v>385</v>
      </c>
      <c r="E57" s="5">
        <v>3389</v>
      </c>
    </row>
    <row r="58" spans="1:5" ht="17.25" customHeight="1" x14ac:dyDescent="0.25">
      <c r="A58" s="4" t="s">
        <v>377</v>
      </c>
      <c r="B58" s="4" t="s">
        <v>244</v>
      </c>
      <c r="C58" s="4" t="s">
        <v>245</v>
      </c>
      <c r="D58" s="4" t="s">
        <v>385</v>
      </c>
      <c r="E58" s="5">
        <v>3389</v>
      </c>
    </row>
    <row r="59" spans="1:5" ht="17.25" customHeight="1" x14ac:dyDescent="0.25">
      <c r="A59" s="4" t="s">
        <v>377</v>
      </c>
      <c r="B59" s="4" t="s">
        <v>248</v>
      </c>
      <c r="C59" s="4" t="s">
        <v>249</v>
      </c>
      <c r="D59" s="4" t="s">
        <v>385</v>
      </c>
      <c r="E59" s="5">
        <v>3389</v>
      </c>
    </row>
    <row r="60" spans="1:5" ht="17.25" customHeight="1" x14ac:dyDescent="0.25">
      <c r="A60" s="4" t="s">
        <v>377</v>
      </c>
      <c r="B60" s="4" t="s">
        <v>252</v>
      </c>
      <c r="C60" s="4"/>
      <c r="D60" s="4" t="s">
        <v>385</v>
      </c>
      <c r="E60" s="5">
        <v>3389</v>
      </c>
    </row>
    <row r="61" spans="1:5" ht="17.25" customHeight="1" x14ac:dyDescent="0.25">
      <c r="A61" s="4" t="s">
        <v>377</v>
      </c>
      <c r="B61" s="4" t="s">
        <v>223</v>
      </c>
      <c r="C61" s="4" t="s">
        <v>255</v>
      </c>
      <c r="D61" s="4" t="s">
        <v>385</v>
      </c>
      <c r="E61" s="5">
        <v>3389</v>
      </c>
    </row>
    <row r="62" spans="1:5" ht="17.25" customHeight="1" x14ac:dyDescent="0.25">
      <c r="A62" s="4" t="s">
        <v>377</v>
      </c>
      <c r="B62" s="4" t="s">
        <v>258</v>
      </c>
      <c r="C62" s="4"/>
      <c r="D62" s="4" t="s">
        <v>385</v>
      </c>
      <c r="E62" s="5">
        <v>3389</v>
      </c>
    </row>
    <row r="63" spans="1:5" ht="17.25" customHeight="1" x14ac:dyDescent="0.25">
      <c r="A63" s="4" t="s">
        <v>378</v>
      </c>
      <c r="B63" s="4" t="s">
        <v>261</v>
      </c>
      <c r="C63" s="4" t="s">
        <v>262</v>
      </c>
      <c r="D63" s="4" t="s">
        <v>385</v>
      </c>
      <c r="E63" s="5">
        <v>3409</v>
      </c>
    </row>
    <row r="64" spans="1:5" ht="17.25" customHeight="1" x14ac:dyDescent="0.25">
      <c r="A64" s="4" t="s">
        <v>378</v>
      </c>
      <c r="B64" s="4" t="s">
        <v>265</v>
      </c>
      <c r="C64" s="4" t="s">
        <v>266</v>
      </c>
      <c r="D64" s="4" t="s">
        <v>385</v>
      </c>
      <c r="E64" s="5">
        <v>3409</v>
      </c>
    </row>
    <row r="65" spans="1:5" ht="17.25" customHeight="1" x14ac:dyDescent="0.25">
      <c r="A65" s="4" t="s">
        <v>378</v>
      </c>
      <c r="B65" s="4" t="s">
        <v>191</v>
      </c>
      <c r="C65" s="4" t="s">
        <v>269</v>
      </c>
      <c r="D65" s="4" t="s">
        <v>385</v>
      </c>
      <c r="E65" s="5">
        <v>3409</v>
      </c>
    </row>
    <row r="66" spans="1:5" ht="17.25" customHeight="1" x14ac:dyDescent="0.25">
      <c r="A66" s="4" t="s">
        <v>378</v>
      </c>
      <c r="B66" s="4" t="s">
        <v>197</v>
      </c>
      <c r="C66" s="4" t="s">
        <v>272</v>
      </c>
      <c r="D66" s="4" t="s">
        <v>385</v>
      </c>
      <c r="E66" s="5">
        <v>3409</v>
      </c>
    </row>
    <row r="67" spans="1:5" ht="17.25" customHeight="1" x14ac:dyDescent="0.25">
      <c r="A67" s="4" t="s">
        <v>378</v>
      </c>
      <c r="B67" s="4" t="s">
        <v>275</v>
      </c>
      <c r="C67" s="4" t="s">
        <v>276</v>
      </c>
      <c r="D67" s="4" t="s">
        <v>385</v>
      </c>
      <c r="E67" s="5">
        <v>3409</v>
      </c>
    </row>
    <row r="68" spans="1:5" ht="17.25" customHeight="1" x14ac:dyDescent="0.25">
      <c r="A68" s="4" t="s">
        <v>378</v>
      </c>
      <c r="B68" s="4" t="s">
        <v>279</v>
      </c>
      <c r="C68" s="4" t="s">
        <v>280</v>
      </c>
      <c r="D68" s="4" t="s">
        <v>385</v>
      </c>
      <c r="E68" s="5">
        <v>3409</v>
      </c>
    </row>
    <row r="69" spans="1:5" ht="17.25" customHeight="1" x14ac:dyDescent="0.25">
      <c r="A69" s="4" t="s">
        <v>378</v>
      </c>
      <c r="B69" s="4" t="s">
        <v>191</v>
      </c>
      <c r="C69" s="4" t="s">
        <v>269</v>
      </c>
      <c r="D69" s="4" t="s">
        <v>385</v>
      </c>
      <c r="E69" s="5">
        <v>3409</v>
      </c>
    </row>
    <row r="70" spans="1:5" ht="17.25" customHeight="1" x14ac:dyDescent="0.25">
      <c r="A70" s="4" t="s">
        <v>378</v>
      </c>
      <c r="B70" s="4" t="s">
        <v>285</v>
      </c>
      <c r="C70" s="4" t="s">
        <v>286</v>
      </c>
      <c r="D70" s="4" t="s">
        <v>385</v>
      </c>
      <c r="E70" s="5">
        <v>3409</v>
      </c>
    </row>
    <row r="71" spans="1:5" ht="17.25" customHeight="1" x14ac:dyDescent="0.25">
      <c r="A71" s="4" t="s">
        <v>378</v>
      </c>
      <c r="B71" s="4" t="s">
        <v>289</v>
      </c>
      <c r="C71" s="4" t="s">
        <v>266</v>
      </c>
      <c r="D71" s="4" t="s">
        <v>385</v>
      </c>
      <c r="E71" s="5">
        <v>3409</v>
      </c>
    </row>
    <row r="72" spans="1:5" ht="17.25" customHeight="1" x14ac:dyDescent="0.25">
      <c r="A72" s="4" t="s">
        <v>378</v>
      </c>
      <c r="B72" s="4" t="s">
        <v>292</v>
      </c>
      <c r="C72" s="4" t="s">
        <v>293</v>
      </c>
      <c r="D72" s="4" t="s">
        <v>385</v>
      </c>
      <c r="E72" s="5">
        <v>3409</v>
      </c>
    </row>
    <row r="73" spans="1:5" ht="17.25" customHeight="1" x14ac:dyDescent="0.25">
      <c r="A73" s="4" t="s">
        <v>379</v>
      </c>
      <c r="B73" s="4" t="s">
        <v>296</v>
      </c>
      <c r="C73" s="4" t="s">
        <v>297</v>
      </c>
      <c r="D73" s="4" t="s">
        <v>385</v>
      </c>
      <c r="E73" s="5">
        <v>3470</v>
      </c>
    </row>
    <row r="74" spans="1:5" ht="17.25" customHeight="1" x14ac:dyDescent="0.25">
      <c r="A74" s="4" t="s">
        <v>379</v>
      </c>
      <c r="B74" s="4" t="s">
        <v>300</v>
      </c>
      <c r="C74" s="4" t="s">
        <v>301</v>
      </c>
      <c r="D74" s="4" t="s">
        <v>385</v>
      </c>
      <c r="E74" s="5">
        <v>3470</v>
      </c>
    </row>
    <row r="75" spans="1:5" ht="17.25" customHeight="1" x14ac:dyDescent="0.25">
      <c r="A75" s="4" t="s">
        <v>379</v>
      </c>
      <c r="B75" s="4" t="s">
        <v>304</v>
      </c>
      <c r="C75" s="4" t="s">
        <v>305</v>
      </c>
      <c r="D75" s="4" t="s">
        <v>385</v>
      </c>
      <c r="E75" s="5">
        <v>3470</v>
      </c>
    </row>
    <row r="76" spans="1:5" ht="17.25" customHeight="1" x14ac:dyDescent="0.25">
      <c r="A76" s="4" t="s">
        <v>379</v>
      </c>
      <c r="B76" s="4" t="s">
        <v>197</v>
      </c>
      <c r="C76" s="4" t="s">
        <v>308</v>
      </c>
      <c r="D76" s="4" t="s">
        <v>385</v>
      </c>
      <c r="E76" s="5">
        <v>3470</v>
      </c>
    </row>
    <row r="77" spans="1:5" ht="17.25" customHeight="1" x14ac:dyDescent="0.25">
      <c r="A77" s="4" t="s">
        <v>379</v>
      </c>
      <c r="B77" s="4" t="s">
        <v>191</v>
      </c>
      <c r="C77" s="4" t="s">
        <v>311</v>
      </c>
      <c r="D77" s="4" t="s">
        <v>385</v>
      </c>
      <c r="E77" s="5">
        <v>3470</v>
      </c>
    </row>
    <row r="78" spans="1:5" ht="17.25" customHeight="1" x14ac:dyDescent="0.25">
      <c r="A78" s="4" t="s">
        <v>379</v>
      </c>
      <c r="B78" s="4" t="s">
        <v>197</v>
      </c>
      <c r="C78" s="4" t="s">
        <v>314</v>
      </c>
      <c r="D78" s="4" t="s">
        <v>385</v>
      </c>
      <c r="E78" s="5">
        <v>3470</v>
      </c>
    </row>
    <row r="79" spans="1:5" ht="17.25" customHeight="1" x14ac:dyDescent="0.25">
      <c r="A79" s="4" t="s">
        <v>379</v>
      </c>
      <c r="B79" s="4" t="s">
        <v>317</v>
      </c>
      <c r="C79" s="4" t="s">
        <v>318</v>
      </c>
      <c r="D79" s="4" t="s">
        <v>385</v>
      </c>
      <c r="E79" s="5">
        <v>3470</v>
      </c>
    </row>
    <row r="80" spans="1:5" ht="17.25" customHeight="1" x14ac:dyDescent="0.25">
      <c r="A80" s="4" t="s">
        <v>380</v>
      </c>
      <c r="B80" s="4" t="s">
        <v>321</v>
      </c>
      <c r="C80" s="4" t="s">
        <v>162</v>
      </c>
      <c r="D80" s="4" t="s">
        <v>385</v>
      </c>
      <c r="E80" s="5">
        <v>3589</v>
      </c>
    </row>
    <row r="81" spans="1:5" ht="17.25" customHeight="1" x14ac:dyDescent="0.25">
      <c r="A81" s="4" t="s">
        <v>380</v>
      </c>
      <c r="B81" s="4" t="s">
        <v>324</v>
      </c>
      <c r="C81" s="4" t="s">
        <v>325</v>
      </c>
      <c r="D81" s="4" t="s">
        <v>385</v>
      </c>
      <c r="E81" s="5">
        <v>3589</v>
      </c>
    </row>
    <row r="82" spans="1:5" ht="17.25" customHeight="1" x14ac:dyDescent="0.25">
      <c r="A82" s="4" t="s">
        <v>380</v>
      </c>
      <c r="B82" s="4" t="s">
        <v>328</v>
      </c>
      <c r="C82" s="4"/>
      <c r="D82" s="4" t="s">
        <v>385</v>
      </c>
      <c r="E82" s="5">
        <v>3589</v>
      </c>
    </row>
    <row r="83" spans="1:5" ht="17.25" customHeight="1" x14ac:dyDescent="0.25">
      <c r="A83" s="4" t="s">
        <v>380</v>
      </c>
      <c r="B83" s="4" t="s">
        <v>331</v>
      </c>
      <c r="C83" s="4" t="s">
        <v>332</v>
      </c>
      <c r="D83" s="4" t="s">
        <v>385</v>
      </c>
      <c r="E83" s="5">
        <v>3589</v>
      </c>
    </row>
    <row r="84" spans="1:5" ht="17.25" customHeight="1" x14ac:dyDescent="0.25">
      <c r="A84" s="4" t="s">
        <v>380</v>
      </c>
      <c r="B84" s="4" t="s">
        <v>191</v>
      </c>
      <c r="C84" s="4" t="s">
        <v>335</v>
      </c>
      <c r="D84" s="4" t="s">
        <v>385</v>
      </c>
      <c r="E84" s="5">
        <v>3589</v>
      </c>
    </row>
    <row r="85" spans="1:5" ht="17.25" customHeight="1" x14ac:dyDescent="0.25">
      <c r="A85" s="4" t="s">
        <v>380</v>
      </c>
      <c r="B85" s="4" t="s">
        <v>338</v>
      </c>
      <c r="C85" s="4" t="s">
        <v>339</v>
      </c>
      <c r="D85" s="4" t="s">
        <v>385</v>
      </c>
      <c r="E85" s="5">
        <v>3589</v>
      </c>
    </row>
    <row r="86" spans="1:5" ht="17.25" customHeight="1" x14ac:dyDescent="0.25">
      <c r="A86" s="4" t="s">
        <v>380</v>
      </c>
      <c r="B86" s="4" t="s">
        <v>191</v>
      </c>
      <c r="C86" s="4" t="s">
        <v>342</v>
      </c>
      <c r="D86" s="4" t="s">
        <v>385</v>
      </c>
      <c r="E86" s="5">
        <v>3589</v>
      </c>
    </row>
    <row r="87" spans="1:5" ht="17.25" customHeight="1" x14ac:dyDescent="0.25">
      <c r="A87" s="4" t="s">
        <v>380</v>
      </c>
      <c r="B87" s="4" t="s">
        <v>345</v>
      </c>
      <c r="C87" s="4"/>
      <c r="D87" s="4" t="s">
        <v>385</v>
      </c>
      <c r="E87" s="5">
        <v>3589</v>
      </c>
    </row>
    <row r="88" spans="1:5" ht="17.25" customHeight="1" x14ac:dyDescent="0.25">
      <c r="A88" s="4" t="s">
        <v>381</v>
      </c>
      <c r="B88" s="4" t="s">
        <v>348</v>
      </c>
      <c r="C88" s="4" t="s">
        <v>349</v>
      </c>
      <c r="D88" s="4" t="s">
        <v>385</v>
      </c>
      <c r="E88" s="5">
        <v>3623</v>
      </c>
    </row>
    <row r="89" spans="1:5" ht="17.25" customHeight="1" x14ac:dyDescent="0.25">
      <c r="A89" s="4" t="s">
        <v>381</v>
      </c>
      <c r="B89" s="4" t="s">
        <v>352</v>
      </c>
      <c r="C89" s="4" t="s">
        <v>353</v>
      </c>
      <c r="D89" s="4" t="s">
        <v>385</v>
      </c>
      <c r="E89" s="5">
        <v>3623</v>
      </c>
    </row>
    <row r="90" spans="1:5" ht="17.25" customHeight="1" x14ac:dyDescent="0.25">
      <c r="A90" s="4" t="s">
        <v>381</v>
      </c>
      <c r="B90" s="4" t="s">
        <v>356</v>
      </c>
      <c r="C90" s="4" t="s">
        <v>357</v>
      </c>
      <c r="D90" s="4" t="s">
        <v>385</v>
      </c>
      <c r="E90" s="5">
        <v>3623</v>
      </c>
    </row>
    <row r="91" spans="1:5" ht="17.25" customHeight="1" x14ac:dyDescent="0.25">
      <c r="A91" s="4" t="s">
        <v>381</v>
      </c>
      <c r="B91" s="4" t="s">
        <v>360</v>
      </c>
      <c r="C91" s="4" t="s">
        <v>266</v>
      </c>
      <c r="D91" s="4" t="s">
        <v>385</v>
      </c>
      <c r="E91" s="5">
        <v>3623</v>
      </c>
    </row>
    <row r="92" spans="1:5" ht="17.25" customHeight="1" x14ac:dyDescent="0.25">
      <c r="A92" s="4" t="s">
        <v>381</v>
      </c>
      <c r="B92" s="4" t="s">
        <v>363</v>
      </c>
      <c r="C92" s="4" t="s">
        <v>364</v>
      </c>
      <c r="D92" s="4" t="s">
        <v>385</v>
      </c>
      <c r="E92" s="5">
        <v>3623</v>
      </c>
    </row>
    <row r="93" spans="1:5" ht="17.25" customHeight="1" x14ac:dyDescent="0.25">
      <c r="A93" s="4" t="s">
        <v>381</v>
      </c>
      <c r="B93" s="4" t="s">
        <v>367</v>
      </c>
      <c r="C93" s="4" t="s">
        <v>266</v>
      </c>
      <c r="D93" s="4" t="s">
        <v>385</v>
      </c>
      <c r="E93" s="5">
        <v>3623</v>
      </c>
    </row>
    <row r="94" spans="1:5" ht="17.25" customHeight="1" x14ac:dyDescent="0.25">
      <c r="A94" s="4" t="s">
        <v>381</v>
      </c>
      <c r="B94" s="4" t="s">
        <v>214</v>
      </c>
      <c r="C94" s="4" t="s">
        <v>357</v>
      </c>
      <c r="D94" s="4" t="s">
        <v>385</v>
      </c>
      <c r="E94" s="5">
        <v>3623</v>
      </c>
    </row>
    <row r="95" spans="1:5" ht="17.25" customHeight="1" x14ac:dyDescent="0.25">
      <c r="A95" s="4" t="s">
        <v>382</v>
      </c>
      <c r="B95" s="4"/>
      <c r="C95" s="4"/>
      <c r="D95" s="4"/>
      <c r="E95" s="4"/>
    </row>
  </sheetData>
  <autoFilter ref="A1:E95" xr:uid="{ACEB5A11-D5D0-4AE9-8348-972A95DE0DDA}"/>
  <phoneticPr fontId="1" type="noConversion"/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BEAA-CDE6-4678-8C9C-089642D325CE}">
  <dimension ref="A1:Y11"/>
  <sheetViews>
    <sheetView zoomScale="70" zoomScaleNormal="70" workbookViewId="0"/>
  </sheetViews>
  <sheetFormatPr defaultRowHeight="15" x14ac:dyDescent="0.25"/>
  <cols>
    <col min="13" max="13" width="25.7109375" bestFit="1" customWidth="1"/>
    <col min="14" max="14" width="23.42578125" bestFit="1" customWidth="1"/>
    <col min="15" max="15" width="32.85546875" bestFit="1" customWidth="1"/>
    <col min="16" max="16" width="22.28515625" bestFit="1" customWidth="1"/>
    <col min="17" max="17" width="13.57031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ht="60" x14ac:dyDescent="0.25">
      <c r="A2">
        <v>31.2833500726883</v>
      </c>
      <c r="B2">
        <v>49.002574400752998</v>
      </c>
      <c r="C2">
        <v>2.0470595851904001</v>
      </c>
      <c r="D2">
        <v>0</v>
      </c>
      <c r="E2">
        <v>2.41512035915541E-2</v>
      </c>
      <c r="F2">
        <v>-0.95800275047953798</v>
      </c>
      <c r="G2">
        <v>0.28574017820166397</v>
      </c>
      <c r="H2" t="s">
        <v>25</v>
      </c>
      <c r="I2" t="b">
        <v>1</v>
      </c>
      <c r="J2">
        <v>0.5</v>
      </c>
      <c r="M2" t="s">
        <v>26</v>
      </c>
      <c r="N2" t="s">
        <v>27</v>
      </c>
      <c r="O2" t="s">
        <v>28</v>
      </c>
      <c r="P2" s="1" t="s">
        <v>29</v>
      </c>
      <c r="Q2" s="2">
        <v>3529</v>
      </c>
      <c r="R2" t="s">
        <v>30</v>
      </c>
      <c r="U2" t="s">
        <v>31</v>
      </c>
      <c r="V2" t="s">
        <v>32</v>
      </c>
      <c r="W2" s="2">
        <v>1240</v>
      </c>
      <c r="X2" t="s">
        <v>33</v>
      </c>
      <c r="Y2" t="s">
        <v>34</v>
      </c>
    </row>
    <row r="3" spans="1:25" ht="60" x14ac:dyDescent="0.25">
      <c r="A3">
        <v>16.400791924736598</v>
      </c>
      <c r="B3">
        <v>30.486473353834999</v>
      </c>
      <c r="C3">
        <v>2.2416364470981902</v>
      </c>
      <c r="D3">
        <v>0</v>
      </c>
      <c r="E3">
        <v>-0.25707177149259902</v>
      </c>
      <c r="F3">
        <v>-2.93809989073892E-2</v>
      </c>
      <c r="G3">
        <v>0.96594557880082499</v>
      </c>
      <c r="H3" t="s">
        <v>35</v>
      </c>
      <c r="I3" t="b">
        <v>1</v>
      </c>
      <c r="J3">
        <v>0.5</v>
      </c>
      <c r="M3" t="s">
        <v>26</v>
      </c>
      <c r="N3" t="s">
        <v>36</v>
      </c>
      <c r="O3" t="s">
        <v>37</v>
      </c>
      <c r="P3" s="1" t="s">
        <v>29</v>
      </c>
      <c r="Q3" s="2">
        <v>3529</v>
      </c>
      <c r="R3" t="s">
        <v>30</v>
      </c>
      <c r="U3" t="s">
        <v>31</v>
      </c>
      <c r="V3" t="s">
        <v>32</v>
      </c>
      <c r="W3" s="2">
        <v>1240</v>
      </c>
      <c r="X3" t="s">
        <v>33</v>
      </c>
      <c r="Y3" t="s">
        <v>34</v>
      </c>
    </row>
    <row r="4" spans="1:25" ht="45" x14ac:dyDescent="0.25">
      <c r="A4">
        <v>10.3980672248861</v>
      </c>
      <c r="B4">
        <v>16.710318594203599</v>
      </c>
      <c r="C4">
        <v>2.2370154687733899</v>
      </c>
      <c r="D4">
        <v>0</v>
      </c>
      <c r="E4">
        <v>0.135339937158961</v>
      </c>
      <c r="F4">
        <v>0.61936660912727404</v>
      </c>
      <c r="G4">
        <v>0.77334863089552897</v>
      </c>
      <c r="H4" t="s">
        <v>38</v>
      </c>
      <c r="I4" t="b">
        <v>1</v>
      </c>
      <c r="J4">
        <v>0.5</v>
      </c>
      <c r="M4" t="s">
        <v>26</v>
      </c>
      <c r="N4" t="s">
        <v>39</v>
      </c>
      <c r="O4" t="s">
        <v>40</v>
      </c>
      <c r="P4" s="1" t="s">
        <v>41</v>
      </c>
      <c r="Q4" s="2">
        <v>3529</v>
      </c>
      <c r="R4" t="s">
        <v>30</v>
      </c>
      <c r="U4" t="s">
        <v>31</v>
      </c>
      <c r="V4" t="s">
        <v>32</v>
      </c>
      <c r="W4" s="2">
        <v>1240</v>
      </c>
      <c r="X4" t="s">
        <v>33</v>
      </c>
      <c r="Y4" t="s">
        <v>34</v>
      </c>
    </row>
    <row r="5" spans="1:25" ht="60" x14ac:dyDescent="0.25">
      <c r="A5">
        <v>30.6140356337648</v>
      </c>
      <c r="B5">
        <v>55.134819373100001</v>
      </c>
      <c r="C5">
        <v>2.0834224514108</v>
      </c>
      <c r="D5">
        <v>0</v>
      </c>
      <c r="E5">
        <v>-0.819357956497346</v>
      </c>
      <c r="F5">
        <v>-0.159684804363076</v>
      </c>
      <c r="G5">
        <v>0.55059359093619797</v>
      </c>
      <c r="H5" t="s">
        <v>42</v>
      </c>
      <c r="I5" t="b">
        <v>1</v>
      </c>
      <c r="J5">
        <v>0.5</v>
      </c>
      <c r="M5" t="s">
        <v>26</v>
      </c>
      <c r="N5" t="s">
        <v>43</v>
      </c>
      <c r="O5" t="s">
        <v>44</v>
      </c>
      <c r="P5" s="1" t="s">
        <v>29</v>
      </c>
      <c r="Q5" s="2">
        <v>3529</v>
      </c>
      <c r="R5" t="s">
        <v>30</v>
      </c>
      <c r="U5" t="s">
        <v>31</v>
      </c>
      <c r="V5" t="s">
        <v>32</v>
      </c>
      <c r="W5" s="2">
        <v>1240</v>
      </c>
      <c r="X5" t="s">
        <v>33</v>
      </c>
      <c r="Y5" t="s">
        <v>34</v>
      </c>
    </row>
    <row r="6" spans="1:25" ht="60" x14ac:dyDescent="0.25">
      <c r="A6">
        <v>32.089432664304901</v>
      </c>
      <c r="B6">
        <v>61.501600044408598</v>
      </c>
      <c r="C6">
        <v>2.1276710644869499</v>
      </c>
      <c r="D6">
        <v>0</v>
      </c>
      <c r="E6">
        <v>-0.77481643972081804</v>
      </c>
      <c r="F6">
        <v>0.62036610755231003</v>
      </c>
      <c r="G6">
        <v>0.121677349324968</v>
      </c>
      <c r="H6" t="s">
        <v>45</v>
      </c>
      <c r="I6" t="b">
        <v>1</v>
      </c>
      <c r="J6">
        <v>0.5</v>
      </c>
      <c r="M6" t="s">
        <v>26</v>
      </c>
      <c r="N6" t="s">
        <v>46</v>
      </c>
      <c r="O6" t="s">
        <v>47</v>
      </c>
      <c r="P6" s="1" t="s">
        <v>48</v>
      </c>
      <c r="Q6" s="2">
        <v>3529</v>
      </c>
      <c r="R6" t="s">
        <v>30</v>
      </c>
      <c r="U6" t="s">
        <v>31</v>
      </c>
      <c r="V6" t="s">
        <v>32</v>
      </c>
      <c r="W6" s="2">
        <v>1240</v>
      </c>
      <c r="X6" t="s">
        <v>33</v>
      </c>
      <c r="Y6" t="s">
        <v>34</v>
      </c>
    </row>
    <row r="7" spans="1:25" ht="45" x14ac:dyDescent="0.25">
      <c r="A7">
        <v>11.535826354493899</v>
      </c>
      <c r="B7">
        <v>30.1930457747515</v>
      </c>
      <c r="C7">
        <v>2.2637303133540199</v>
      </c>
      <c r="D7">
        <v>0</v>
      </c>
      <c r="E7">
        <v>-0.17433387945116</v>
      </c>
      <c r="F7">
        <v>0.87604889173872902</v>
      </c>
      <c r="G7">
        <v>0.44960653660600902</v>
      </c>
      <c r="H7" t="s">
        <v>49</v>
      </c>
      <c r="I7" t="b">
        <v>1</v>
      </c>
      <c r="J7">
        <v>0.5</v>
      </c>
      <c r="M7" t="s">
        <v>26</v>
      </c>
      <c r="N7" t="s">
        <v>50</v>
      </c>
      <c r="O7" t="s">
        <v>51</v>
      </c>
      <c r="P7" s="1" t="s">
        <v>52</v>
      </c>
      <c r="Q7" s="2">
        <v>3529</v>
      </c>
      <c r="R7" t="s">
        <v>30</v>
      </c>
      <c r="U7" t="s">
        <v>31</v>
      </c>
      <c r="V7" t="s">
        <v>32</v>
      </c>
      <c r="W7" s="2">
        <v>1240</v>
      </c>
      <c r="X7" t="s">
        <v>33</v>
      </c>
      <c r="Y7" t="s">
        <v>34</v>
      </c>
    </row>
    <row r="8" spans="1:25" ht="60" x14ac:dyDescent="0.25">
      <c r="A8">
        <v>31.1578982526086</v>
      </c>
      <c r="B8">
        <v>61.4893705856664</v>
      </c>
      <c r="C8">
        <v>1.8811894172333401</v>
      </c>
      <c r="D8">
        <v>0</v>
      </c>
      <c r="E8">
        <v>-5.8694523102355498E-2</v>
      </c>
      <c r="F8">
        <v>4.2398902381303297E-2</v>
      </c>
      <c r="G8">
        <v>0.99737519822514498</v>
      </c>
      <c r="H8" t="s">
        <v>53</v>
      </c>
      <c r="I8" t="b">
        <v>1</v>
      </c>
      <c r="J8">
        <v>0.5</v>
      </c>
      <c r="M8" t="s">
        <v>26</v>
      </c>
      <c r="N8" t="s">
        <v>54</v>
      </c>
      <c r="O8" t="s">
        <v>55</v>
      </c>
      <c r="P8" s="1" t="s">
        <v>29</v>
      </c>
      <c r="Q8" s="2">
        <v>3529</v>
      </c>
      <c r="R8" t="s">
        <v>30</v>
      </c>
      <c r="U8" t="s">
        <v>31</v>
      </c>
      <c r="V8" t="s">
        <v>32</v>
      </c>
      <c r="W8" s="2">
        <v>1240</v>
      </c>
      <c r="X8" t="s">
        <v>33</v>
      </c>
      <c r="Y8" t="s">
        <v>34</v>
      </c>
    </row>
    <row r="9" spans="1:25" ht="45" x14ac:dyDescent="0.25">
      <c r="A9">
        <v>31.9021169019274</v>
      </c>
      <c r="B9">
        <v>49.0407212798644</v>
      </c>
      <c r="C9">
        <v>2.0666603147557301</v>
      </c>
      <c r="D9">
        <v>0</v>
      </c>
      <c r="E9">
        <v>-0.69732118446929703</v>
      </c>
      <c r="F9">
        <v>-0.69523835919197696</v>
      </c>
      <c r="G9">
        <v>0.17431807020037399</v>
      </c>
      <c r="H9" t="s">
        <v>56</v>
      </c>
      <c r="I9" t="b">
        <v>1</v>
      </c>
      <c r="J9">
        <v>0.5</v>
      </c>
      <c r="M9" t="s">
        <v>26</v>
      </c>
      <c r="N9" t="s">
        <v>57</v>
      </c>
      <c r="O9" t="s">
        <v>58</v>
      </c>
      <c r="P9" s="1" t="s">
        <v>59</v>
      </c>
      <c r="Q9" s="2">
        <v>3529</v>
      </c>
      <c r="R9" t="s">
        <v>30</v>
      </c>
      <c r="U9" t="s">
        <v>31</v>
      </c>
      <c r="V9" t="s">
        <v>32</v>
      </c>
      <c r="W9" s="2">
        <v>1240</v>
      </c>
      <c r="X9" t="s">
        <v>33</v>
      </c>
      <c r="Y9" t="s">
        <v>34</v>
      </c>
    </row>
    <row r="10" spans="1:25" ht="45" x14ac:dyDescent="0.25">
      <c r="A10">
        <v>6.0490767858257302</v>
      </c>
      <c r="B10">
        <v>30.3252612795437</v>
      </c>
      <c r="C10">
        <v>2.0125251431679199</v>
      </c>
      <c r="D10">
        <v>0</v>
      </c>
      <c r="E10">
        <v>-0.37911339940127903</v>
      </c>
      <c r="F10">
        <v>-0.34696056507193501</v>
      </c>
      <c r="G10">
        <v>0.85784112554678105</v>
      </c>
      <c r="H10" t="s">
        <v>60</v>
      </c>
      <c r="I10" t="b">
        <v>1</v>
      </c>
      <c r="J10">
        <v>0.5</v>
      </c>
      <c r="M10" t="s">
        <v>26</v>
      </c>
      <c r="N10" t="s">
        <v>61</v>
      </c>
      <c r="O10" t="s">
        <v>62</v>
      </c>
      <c r="P10" s="1" t="s">
        <v>41</v>
      </c>
      <c r="Q10" s="2">
        <v>3529</v>
      </c>
      <c r="R10" t="s">
        <v>30</v>
      </c>
      <c r="U10" t="s">
        <v>31</v>
      </c>
      <c r="V10" t="s">
        <v>32</v>
      </c>
      <c r="W10" s="2">
        <v>1240</v>
      </c>
      <c r="X10" t="s">
        <v>33</v>
      </c>
      <c r="Y10" t="s">
        <v>34</v>
      </c>
    </row>
    <row r="11" spans="1:25" ht="60" x14ac:dyDescent="0.25">
      <c r="A11">
        <v>30.358848773533801</v>
      </c>
      <c r="B11">
        <v>43.230894901261102</v>
      </c>
      <c r="C11">
        <v>2.0650488685753499</v>
      </c>
      <c r="D11">
        <v>0</v>
      </c>
      <c r="E11">
        <v>-0.278945747556406</v>
      </c>
      <c r="F11">
        <v>0.66241042085214596</v>
      </c>
      <c r="G11">
        <v>0.695270957445138</v>
      </c>
      <c r="H11" t="s">
        <v>63</v>
      </c>
      <c r="I11" t="b">
        <v>1</v>
      </c>
      <c r="J11">
        <v>0.5</v>
      </c>
      <c r="M11" t="s">
        <v>26</v>
      </c>
      <c r="N11" t="s">
        <v>64</v>
      </c>
      <c r="O11" t="s">
        <v>65</v>
      </c>
      <c r="P11" s="1" t="s">
        <v>29</v>
      </c>
      <c r="Q11" s="2">
        <v>3529</v>
      </c>
      <c r="R11" t="s">
        <v>30</v>
      </c>
      <c r="U11" t="s">
        <v>31</v>
      </c>
      <c r="V11" t="s">
        <v>32</v>
      </c>
      <c r="W11" s="2">
        <v>1240</v>
      </c>
      <c r="X11" t="s">
        <v>33</v>
      </c>
      <c r="Y11" t="s">
        <v>34</v>
      </c>
    </row>
  </sheetData>
  <autoFilter ref="A1:Y11" xr:uid="{D34FBEAA-CDE6-4678-8C9C-089642D325C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0B114-4308-4B74-B109-64C6AB7FE0AE}">
  <dimension ref="A1:Y5"/>
  <sheetViews>
    <sheetView topLeftCell="J1" workbookViewId="0">
      <selection activeCell="O2" sqref="O2:Q5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ht="75" x14ac:dyDescent="0.25">
      <c r="A2" s="3" t="s">
        <v>82</v>
      </c>
      <c r="B2" s="3" t="s">
        <v>83</v>
      </c>
      <c r="C2" s="3" t="s">
        <v>84</v>
      </c>
      <c r="D2">
        <v>0</v>
      </c>
      <c r="E2">
        <v>-0.21688637911037101</v>
      </c>
      <c r="F2">
        <v>-0.97142953366451501</v>
      </c>
      <c r="G2">
        <v>9.6358495633406996E-2</v>
      </c>
      <c r="H2" t="s">
        <v>66</v>
      </c>
      <c r="I2" t="b">
        <v>1</v>
      </c>
      <c r="J2">
        <v>0.5</v>
      </c>
      <c r="M2" t="s">
        <v>26</v>
      </c>
      <c r="N2" t="s">
        <v>67</v>
      </c>
      <c r="O2" t="s">
        <v>68</v>
      </c>
      <c r="P2" s="1" t="s">
        <v>69</v>
      </c>
      <c r="Q2" s="2">
        <v>3550</v>
      </c>
      <c r="R2" t="s">
        <v>30</v>
      </c>
      <c r="U2" t="s">
        <v>31</v>
      </c>
      <c r="V2" t="s">
        <v>32</v>
      </c>
      <c r="W2" s="2">
        <v>1247</v>
      </c>
      <c r="X2" t="s">
        <v>33</v>
      </c>
      <c r="Y2" t="s">
        <v>34</v>
      </c>
    </row>
    <row r="3" spans="1:25" ht="75" x14ac:dyDescent="0.25">
      <c r="A3" s="3" t="s">
        <v>85</v>
      </c>
      <c r="B3" s="3" t="s">
        <v>86</v>
      </c>
      <c r="C3" s="3" t="s">
        <v>87</v>
      </c>
      <c r="D3">
        <v>0</v>
      </c>
      <c r="E3">
        <v>-0.371740116543674</v>
      </c>
      <c r="F3" s="3" t="s">
        <v>88</v>
      </c>
      <c r="G3" s="3" t="s">
        <v>89</v>
      </c>
      <c r="H3" t="s">
        <v>70</v>
      </c>
      <c r="I3" t="b">
        <v>1</v>
      </c>
      <c r="J3">
        <v>0.5</v>
      </c>
      <c r="M3" t="s">
        <v>26</v>
      </c>
      <c r="N3" t="s">
        <v>71</v>
      </c>
      <c r="O3" t="s">
        <v>72</v>
      </c>
      <c r="P3" s="1" t="s">
        <v>73</v>
      </c>
      <c r="Q3" s="2">
        <v>3550</v>
      </c>
      <c r="R3" t="s">
        <v>30</v>
      </c>
      <c r="U3" t="s">
        <v>31</v>
      </c>
      <c r="V3" t="s">
        <v>32</v>
      </c>
      <c r="W3" s="2">
        <v>1247</v>
      </c>
      <c r="X3" t="s">
        <v>33</v>
      </c>
      <c r="Y3" t="s">
        <v>34</v>
      </c>
    </row>
    <row r="4" spans="1:25" ht="90" x14ac:dyDescent="0.25">
      <c r="A4" s="3" t="s">
        <v>90</v>
      </c>
      <c r="B4" s="3" t="s">
        <v>91</v>
      </c>
      <c r="C4" s="3" t="s">
        <v>92</v>
      </c>
      <c r="D4">
        <v>0</v>
      </c>
      <c r="E4">
        <v>4.6887309680438499E-2</v>
      </c>
      <c r="F4" s="3" t="s">
        <v>93</v>
      </c>
      <c r="G4">
        <v>0.78279187617548995</v>
      </c>
      <c r="H4" t="s">
        <v>74</v>
      </c>
      <c r="I4" t="b">
        <v>1</v>
      </c>
      <c r="J4">
        <v>0.5</v>
      </c>
      <c r="M4" t="s">
        <v>26</v>
      </c>
      <c r="N4" t="s">
        <v>75</v>
      </c>
      <c r="O4" t="s">
        <v>76</v>
      </c>
      <c r="P4" s="1" t="s">
        <v>77</v>
      </c>
      <c r="Q4" s="2">
        <v>3550</v>
      </c>
      <c r="R4" t="s">
        <v>30</v>
      </c>
      <c r="U4" t="s">
        <v>31</v>
      </c>
      <c r="V4" t="s">
        <v>32</v>
      </c>
      <c r="W4" s="2">
        <v>1247</v>
      </c>
      <c r="X4" t="s">
        <v>33</v>
      </c>
      <c r="Y4" t="s">
        <v>34</v>
      </c>
    </row>
    <row r="5" spans="1:25" ht="150" x14ac:dyDescent="0.25">
      <c r="A5" s="3" t="s">
        <v>94</v>
      </c>
      <c r="B5" s="3" t="s">
        <v>95</v>
      </c>
      <c r="C5" s="3" t="s">
        <v>96</v>
      </c>
      <c r="D5">
        <v>0</v>
      </c>
      <c r="E5">
        <v>-0.42258206866210601</v>
      </c>
      <c r="F5" s="3" t="s">
        <v>97</v>
      </c>
      <c r="G5" s="3" t="s">
        <v>98</v>
      </c>
      <c r="H5" t="s">
        <v>78</v>
      </c>
      <c r="I5" t="b">
        <v>1</v>
      </c>
      <c r="J5">
        <v>0.5</v>
      </c>
      <c r="M5" t="s">
        <v>26</v>
      </c>
      <c r="N5" t="s">
        <v>79</v>
      </c>
      <c r="O5" t="s">
        <v>80</v>
      </c>
      <c r="P5" s="1" t="s">
        <v>81</v>
      </c>
      <c r="Q5" s="2">
        <v>3550</v>
      </c>
      <c r="R5" t="s">
        <v>30</v>
      </c>
      <c r="U5" t="s">
        <v>31</v>
      </c>
      <c r="V5" t="s">
        <v>32</v>
      </c>
      <c r="W5" s="2">
        <v>1247</v>
      </c>
      <c r="X5" t="s">
        <v>33</v>
      </c>
      <c r="Y5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2E54D-1F36-408F-8675-E25FE60AE3FD}">
  <dimension ref="A1:Y8"/>
  <sheetViews>
    <sheetView topLeftCell="H5" workbookViewId="0">
      <selection activeCell="O2" sqref="O2:Q8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ht="75" x14ac:dyDescent="0.25">
      <c r="A2">
        <v>20.129297018424101</v>
      </c>
      <c r="B2">
        <v>20.315029553931002</v>
      </c>
      <c r="C2">
        <v>1.7867320624287599</v>
      </c>
      <c r="D2">
        <v>0</v>
      </c>
      <c r="E2">
        <v>-0.331714186454515</v>
      </c>
      <c r="F2">
        <v>-0.574836875228254</v>
      </c>
      <c r="G2">
        <v>0.74801621999969703</v>
      </c>
      <c r="H2" t="s">
        <v>99</v>
      </c>
      <c r="I2" t="b">
        <v>1</v>
      </c>
      <c r="J2">
        <v>0.5</v>
      </c>
      <c r="M2" t="s">
        <v>26</v>
      </c>
      <c r="N2" t="s">
        <v>100</v>
      </c>
      <c r="O2" t="s">
        <v>101</v>
      </c>
      <c r="P2" s="1" t="s">
        <v>52</v>
      </c>
      <c r="Q2" s="2">
        <v>3569</v>
      </c>
      <c r="R2" t="s">
        <v>30</v>
      </c>
      <c r="U2" t="s">
        <v>31</v>
      </c>
      <c r="V2" t="s">
        <v>32</v>
      </c>
      <c r="W2" s="2">
        <v>1254</v>
      </c>
      <c r="X2" t="s">
        <v>33</v>
      </c>
      <c r="Y2" t="s">
        <v>34</v>
      </c>
    </row>
    <row r="3" spans="1:25" ht="165" x14ac:dyDescent="0.25">
      <c r="A3">
        <v>31.9630547432781</v>
      </c>
      <c r="B3">
        <v>27.7040948694174</v>
      </c>
      <c r="C3">
        <v>1.34263747201622</v>
      </c>
      <c r="D3">
        <v>0</v>
      </c>
      <c r="E3">
        <v>-0.79072580613783205</v>
      </c>
      <c r="F3">
        <v>-0.12671399035852099</v>
      </c>
      <c r="G3">
        <v>0.59891256803902004</v>
      </c>
      <c r="H3" t="s">
        <v>102</v>
      </c>
      <c r="I3" t="b">
        <v>1</v>
      </c>
      <c r="J3">
        <v>0.5</v>
      </c>
      <c r="M3" t="s">
        <v>26</v>
      </c>
      <c r="N3" t="s">
        <v>103</v>
      </c>
      <c r="O3" t="s">
        <v>62</v>
      </c>
      <c r="P3" s="1" t="s">
        <v>104</v>
      </c>
      <c r="Q3" s="2">
        <v>3569</v>
      </c>
      <c r="R3" t="s">
        <v>30</v>
      </c>
      <c r="U3" t="s">
        <v>31</v>
      </c>
      <c r="V3" t="s">
        <v>32</v>
      </c>
      <c r="W3" s="2">
        <v>1254</v>
      </c>
      <c r="X3" t="s">
        <v>33</v>
      </c>
      <c r="Y3" t="s">
        <v>34</v>
      </c>
    </row>
    <row r="4" spans="1:25" ht="120" x14ac:dyDescent="0.25">
      <c r="A4">
        <v>32.090139355636403</v>
      </c>
      <c r="B4">
        <v>37.708628045239003</v>
      </c>
      <c r="C4">
        <v>1.7146878040983999</v>
      </c>
      <c r="D4">
        <v>0</v>
      </c>
      <c r="E4">
        <v>-3.2836178168246098E-2</v>
      </c>
      <c r="F4">
        <v>-0.73892776496725399</v>
      </c>
      <c r="G4">
        <v>0.67298405892249902</v>
      </c>
      <c r="H4" t="s">
        <v>105</v>
      </c>
      <c r="I4" t="b">
        <v>1</v>
      </c>
      <c r="J4">
        <v>0.5</v>
      </c>
      <c r="M4" t="s">
        <v>26</v>
      </c>
      <c r="N4" t="s">
        <v>106</v>
      </c>
      <c r="O4" t="s">
        <v>107</v>
      </c>
      <c r="P4" s="1" t="s">
        <v>29</v>
      </c>
      <c r="Q4" s="2">
        <v>3569</v>
      </c>
      <c r="R4" t="s">
        <v>30</v>
      </c>
      <c r="U4" t="s">
        <v>31</v>
      </c>
      <c r="V4" t="s">
        <v>32</v>
      </c>
      <c r="W4" s="2">
        <v>1254</v>
      </c>
      <c r="X4" t="s">
        <v>33</v>
      </c>
      <c r="Y4" t="s">
        <v>34</v>
      </c>
    </row>
    <row r="5" spans="1:25" ht="75" x14ac:dyDescent="0.25">
      <c r="A5">
        <v>32.098313153390897</v>
      </c>
      <c r="B5">
        <v>33.424508417284301</v>
      </c>
      <c r="C5">
        <v>1.8105244589568299</v>
      </c>
      <c r="D5">
        <v>0</v>
      </c>
      <c r="E5">
        <v>-0.39924210422923201</v>
      </c>
      <c r="F5">
        <v>0.58194782789046695</v>
      </c>
      <c r="G5">
        <v>0.70847898192125702</v>
      </c>
      <c r="H5" t="s">
        <v>108</v>
      </c>
      <c r="I5" t="b">
        <v>1</v>
      </c>
      <c r="J5">
        <v>0.5</v>
      </c>
      <c r="M5" t="s">
        <v>26</v>
      </c>
      <c r="N5" t="s">
        <v>109</v>
      </c>
      <c r="O5" t="s">
        <v>51</v>
      </c>
      <c r="P5" s="1" t="s">
        <v>110</v>
      </c>
      <c r="Q5" s="2">
        <v>3569</v>
      </c>
      <c r="R5" t="s">
        <v>30</v>
      </c>
      <c r="U5" t="s">
        <v>31</v>
      </c>
      <c r="V5" t="s">
        <v>32</v>
      </c>
      <c r="W5" s="2">
        <v>1254</v>
      </c>
      <c r="X5" t="s">
        <v>33</v>
      </c>
      <c r="Y5" t="s">
        <v>34</v>
      </c>
    </row>
    <row r="6" spans="1:25" ht="120" x14ac:dyDescent="0.25">
      <c r="A6">
        <v>20.049907947607402</v>
      </c>
      <c r="B6">
        <v>20.941723450146501</v>
      </c>
      <c r="C6">
        <v>1.7998818203701901</v>
      </c>
      <c r="D6">
        <v>0</v>
      </c>
      <c r="E6">
        <v>0.144706701838132</v>
      </c>
      <c r="F6">
        <v>-0.60180077660896003</v>
      </c>
      <c r="G6">
        <v>0.78542714220733501</v>
      </c>
      <c r="H6" t="s">
        <v>111</v>
      </c>
      <c r="I6" t="b">
        <v>1</v>
      </c>
      <c r="J6">
        <v>0.5</v>
      </c>
      <c r="M6" t="s">
        <v>26</v>
      </c>
      <c r="N6" t="s">
        <v>112</v>
      </c>
      <c r="O6" t="s">
        <v>113</v>
      </c>
      <c r="P6" s="1" t="s">
        <v>114</v>
      </c>
      <c r="Q6" s="2">
        <v>3569</v>
      </c>
      <c r="R6" t="s">
        <v>30</v>
      </c>
      <c r="U6" t="s">
        <v>31</v>
      </c>
      <c r="V6" t="s">
        <v>32</v>
      </c>
      <c r="W6" s="2">
        <v>1254</v>
      </c>
      <c r="X6" t="s">
        <v>33</v>
      </c>
      <c r="Y6" t="s">
        <v>34</v>
      </c>
    </row>
    <row r="7" spans="1:25" ht="165" x14ac:dyDescent="0.25">
      <c r="A7">
        <v>35.619942994255503</v>
      </c>
      <c r="B7">
        <v>23.923977167688498</v>
      </c>
      <c r="C7">
        <v>1.52356746751099</v>
      </c>
      <c r="D7">
        <v>0</v>
      </c>
      <c r="E7">
        <v>-8.0592402318990106E-2</v>
      </c>
      <c r="F7">
        <v>-0.57324508263756802</v>
      </c>
      <c r="G7">
        <v>0.81541090250271997</v>
      </c>
      <c r="H7" t="s">
        <v>115</v>
      </c>
      <c r="I7" t="b">
        <v>1</v>
      </c>
      <c r="J7">
        <v>0.5</v>
      </c>
      <c r="M7" t="s">
        <v>26</v>
      </c>
      <c r="N7" t="s">
        <v>116</v>
      </c>
      <c r="O7" t="s">
        <v>117</v>
      </c>
      <c r="P7" s="1" t="s">
        <v>118</v>
      </c>
      <c r="Q7" s="2">
        <v>3569</v>
      </c>
      <c r="R7" t="s">
        <v>30</v>
      </c>
      <c r="U7" t="s">
        <v>31</v>
      </c>
      <c r="V7" t="s">
        <v>32</v>
      </c>
      <c r="W7" s="2">
        <v>1254</v>
      </c>
      <c r="X7" t="s">
        <v>33</v>
      </c>
      <c r="Y7" t="s">
        <v>34</v>
      </c>
    </row>
    <row r="8" spans="1:25" ht="120" x14ac:dyDescent="0.25">
      <c r="A8">
        <v>14.337733748624901</v>
      </c>
      <c r="B8">
        <v>22.179126864424202</v>
      </c>
      <c r="C8">
        <v>1.7243375939616099</v>
      </c>
      <c r="D8">
        <v>0</v>
      </c>
      <c r="E8">
        <v>-6.9127783860464406E-2</v>
      </c>
      <c r="F8">
        <v>-3.6768194776113997E-2</v>
      </c>
      <c r="G8">
        <v>0.99693001226337097</v>
      </c>
      <c r="H8" t="s">
        <v>119</v>
      </c>
      <c r="I8" t="b">
        <v>1</v>
      </c>
      <c r="J8">
        <v>0.5</v>
      </c>
      <c r="M8" t="s">
        <v>26</v>
      </c>
      <c r="N8" t="s">
        <v>120</v>
      </c>
      <c r="O8" t="s">
        <v>121</v>
      </c>
      <c r="P8" s="1" t="s">
        <v>122</v>
      </c>
      <c r="Q8" s="2">
        <v>3569</v>
      </c>
      <c r="R8" t="s">
        <v>30</v>
      </c>
      <c r="U8" t="s">
        <v>31</v>
      </c>
      <c r="V8" t="s">
        <v>32</v>
      </c>
      <c r="W8" s="2">
        <v>1254</v>
      </c>
      <c r="X8" t="s">
        <v>33</v>
      </c>
      <c r="Y8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C3E8B-6910-4F11-9866-AFF5E2E423DF}">
  <dimension ref="A1:Y12"/>
  <sheetViews>
    <sheetView topLeftCell="A8" zoomScale="98" zoomScaleNormal="98" workbookViewId="0">
      <selection activeCell="O2" sqref="O2:Q12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ht="120" x14ac:dyDescent="0.25">
      <c r="A2">
        <v>15.1318148900903</v>
      </c>
      <c r="B2">
        <v>21.989295300963999</v>
      </c>
      <c r="C2">
        <v>2.4614065751983198</v>
      </c>
      <c r="D2">
        <v>0</v>
      </c>
      <c r="E2">
        <v>-0.30379654479702201</v>
      </c>
      <c r="F2">
        <v>-1.8242664158979301E-2</v>
      </c>
      <c r="G2">
        <v>0.95256226283312995</v>
      </c>
      <c r="H2" t="s">
        <v>123</v>
      </c>
      <c r="I2" t="b">
        <v>1</v>
      </c>
      <c r="J2">
        <v>0.5</v>
      </c>
      <c r="M2" t="s">
        <v>26</v>
      </c>
      <c r="N2" t="s">
        <v>124</v>
      </c>
      <c r="O2" t="s">
        <v>125</v>
      </c>
      <c r="P2" s="1" t="s">
        <v>122</v>
      </c>
      <c r="Q2" s="2">
        <v>3490</v>
      </c>
      <c r="R2" t="s">
        <v>30</v>
      </c>
      <c r="U2" t="s">
        <v>31</v>
      </c>
      <c r="V2" t="s">
        <v>32</v>
      </c>
      <c r="W2" s="2">
        <v>1226</v>
      </c>
      <c r="X2" t="s">
        <v>33</v>
      </c>
      <c r="Y2" t="s">
        <v>34</v>
      </c>
    </row>
    <row r="3" spans="1:25" x14ac:dyDescent="0.25">
      <c r="A3">
        <v>21.0025697448282</v>
      </c>
      <c r="B3">
        <v>21.661415253063801</v>
      </c>
      <c r="C3">
        <v>1.5928327305276799</v>
      </c>
      <c r="D3">
        <v>0</v>
      </c>
      <c r="E3">
        <v>-5.1007315025954798E-2</v>
      </c>
      <c r="F3">
        <v>2.6654101653285401E-2</v>
      </c>
      <c r="G3">
        <v>0.99834253274059104</v>
      </c>
      <c r="H3" t="s">
        <v>126</v>
      </c>
      <c r="I3" t="b">
        <v>1</v>
      </c>
      <c r="J3">
        <v>0.5</v>
      </c>
      <c r="M3" t="s">
        <v>26</v>
      </c>
      <c r="N3" t="s">
        <v>127</v>
      </c>
      <c r="O3" t="s">
        <v>128</v>
      </c>
      <c r="Q3" s="2">
        <v>3490</v>
      </c>
      <c r="R3" t="s">
        <v>30</v>
      </c>
      <c r="U3" t="s">
        <v>31</v>
      </c>
      <c r="V3" t="s">
        <v>32</v>
      </c>
      <c r="W3" s="2">
        <v>1226</v>
      </c>
      <c r="X3" t="s">
        <v>33</v>
      </c>
      <c r="Y3" t="s">
        <v>34</v>
      </c>
    </row>
    <row r="4" spans="1:25" ht="120" x14ac:dyDescent="0.25">
      <c r="A4">
        <v>3.7378407840212202</v>
      </c>
      <c r="B4">
        <v>22.340483351275701</v>
      </c>
      <c r="C4">
        <v>2.3970356172199501</v>
      </c>
      <c r="D4">
        <v>0</v>
      </c>
      <c r="E4">
        <v>-0.84181804037099905</v>
      </c>
      <c r="F4">
        <v>-0.49391467855965099</v>
      </c>
      <c r="G4">
        <v>0.217693999019833</v>
      </c>
      <c r="H4" t="s">
        <v>129</v>
      </c>
      <c r="I4" t="b">
        <v>1</v>
      </c>
      <c r="J4">
        <v>0.5</v>
      </c>
      <c r="M4" t="s">
        <v>26</v>
      </c>
      <c r="N4" t="s">
        <v>130</v>
      </c>
      <c r="O4" t="s">
        <v>131</v>
      </c>
      <c r="P4" s="1" t="s">
        <v>122</v>
      </c>
      <c r="Q4" s="2">
        <v>3490</v>
      </c>
      <c r="R4" t="s">
        <v>30</v>
      </c>
      <c r="U4" t="s">
        <v>31</v>
      </c>
      <c r="V4" t="s">
        <v>32</v>
      </c>
      <c r="W4" s="2">
        <v>1226</v>
      </c>
      <c r="X4" t="s">
        <v>33</v>
      </c>
      <c r="Y4" t="s">
        <v>34</v>
      </c>
    </row>
    <row r="5" spans="1:25" ht="105" x14ac:dyDescent="0.25">
      <c r="A5">
        <v>21.722702171378199</v>
      </c>
      <c r="B5">
        <v>20.578401513108801</v>
      </c>
      <c r="C5">
        <v>1.5468917999554099</v>
      </c>
      <c r="D5">
        <v>0</v>
      </c>
      <c r="E5">
        <v>-4.6838935947161799E-2</v>
      </c>
      <c r="F5">
        <v>0.76833079031831697</v>
      </c>
      <c r="G5">
        <v>0.63833683171830702</v>
      </c>
      <c r="H5" t="s">
        <v>132</v>
      </c>
      <c r="I5" t="b">
        <v>1</v>
      </c>
      <c r="J5">
        <v>0.5</v>
      </c>
      <c r="M5" t="s">
        <v>26</v>
      </c>
      <c r="N5" t="s">
        <v>133</v>
      </c>
      <c r="O5" t="s">
        <v>134</v>
      </c>
      <c r="P5" s="1" t="s">
        <v>135</v>
      </c>
      <c r="Q5" s="2">
        <v>3490</v>
      </c>
      <c r="R5" t="s">
        <v>30</v>
      </c>
      <c r="U5" t="s">
        <v>31</v>
      </c>
      <c r="V5" t="s">
        <v>32</v>
      </c>
      <c r="W5" s="2">
        <v>1226</v>
      </c>
      <c r="X5" t="s">
        <v>33</v>
      </c>
      <c r="Y5" t="s">
        <v>34</v>
      </c>
    </row>
    <row r="6" spans="1:25" ht="60" x14ac:dyDescent="0.25">
      <c r="A6">
        <v>19.607646679645399</v>
      </c>
      <c r="B6">
        <v>20.6250642174676</v>
      </c>
      <c r="C6">
        <v>2.6219060572658601</v>
      </c>
      <c r="D6">
        <v>0</v>
      </c>
      <c r="E6">
        <v>-0.10268300144352401</v>
      </c>
      <c r="F6">
        <v>0.64881814672676497</v>
      </c>
      <c r="G6">
        <v>0.75398356327747196</v>
      </c>
      <c r="H6" t="s">
        <v>136</v>
      </c>
      <c r="I6" t="b">
        <v>1</v>
      </c>
      <c r="J6">
        <v>0.5</v>
      </c>
      <c r="M6" t="s">
        <v>26</v>
      </c>
      <c r="N6" t="s">
        <v>137</v>
      </c>
      <c r="O6" t="s">
        <v>138</v>
      </c>
      <c r="P6" s="1" t="s">
        <v>139</v>
      </c>
      <c r="Q6" s="2">
        <v>3490</v>
      </c>
      <c r="R6" t="s">
        <v>30</v>
      </c>
      <c r="U6" t="s">
        <v>31</v>
      </c>
      <c r="V6" t="s">
        <v>32</v>
      </c>
      <c r="W6" s="2">
        <v>1226</v>
      </c>
      <c r="X6" t="s">
        <v>33</v>
      </c>
      <c r="Y6" t="s">
        <v>34</v>
      </c>
    </row>
    <row r="7" spans="1:25" ht="120" x14ac:dyDescent="0.25">
      <c r="A7">
        <v>14.079931755762001</v>
      </c>
      <c r="B7">
        <v>22.043862673386698</v>
      </c>
      <c r="C7">
        <v>2.3449772983706301</v>
      </c>
      <c r="D7">
        <v>0</v>
      </c>
      <c r="E7">
        <v>-0.289799500808471</v>
      </c>
      <c r="F7">
        <v>-0.15142272657692499</v>
      </c>
      <c r="G7">
        <v>0.94503301910947501</v>
      </c>
      <c r="H7" t="s">
        <v>140</v>
      </c>
      <c r="I7" t="b">
        <v>1</v>
      </c>
      <c r="J7">
        <v>0.5</v>
      </c>
      <c r="M7" t="s">
        <v>26</v>
      </c>
      <c r="N7" t="s">
        <v>141</v>
      </c>
      <c r="O7" t="s">
        <v>142</v>
      </c>
      <c r="P7" s="1" t="s">
        <v>122</v>
      </c>
      <c r="Q7" s="2">
        <v>3490</v>
      </c>
      <c r="R7" t="s">
        <v>30</v>
      </c>
      <c r="U7" t="s">
        <v>31</v>
      </c>
      <c r="V7" t="s">
        <v>32</v>
      </c>
      <c r="W7" s="2">
        <v>1226</v>
      </c>
      <c r="X7" t="s">
        <v>33</v>
      </c>
      <c r="Y7" t="s">
        <v>34</v>
      </c>
    </row>
    <row r="8" spans="1:25" ht="75" x14ac:dyDescent="0.25">
      <c r="A8">
        <v>24.2644497387938</v>
      </c>
      <c r="B8">
        <v>30.9499865580704</v>
      </c>
      <c r="C8">
        <v>1.59177103355381</v>
      </c>
      <c r="D8">
        <v>0</v>
      </c>
      <c r="E8">
        <v>-0.844458482182743</v>
      </c>
      <c r="F8">
        <v>-0.40207764190068002</v>
      </c>
      <c r="G8">
        <v>0.35386924386446</v>
      </c>
      <c r="H8" t="s">
        <v>143</v>
      </c>
      <c r="I8" t="b">
        <v>1</v>
      </c>
      <c r="J8">
        <v>0.5</v>
      </c>
      <c r="M8" t="s">
        <v>26</v>
      </c>
      <c r="N8" t="s">
        <v>144</v>
      </c>
      <c r="O8" t="s">
        <v>145</v>
      </c>
      <c r="P8" s="1" t="s">
        <v>146</v>
      </c>
      <c r="Q8" s="2">
        <v>3490</v>
      </c>
      <c r="R8" t="s">
        <v>30</v>
      </c>
      <c r="U8" t="s">
        <v>31</v>
      </c>
      <c r="V8" t="s">
        <v>32</v>
      </c>
      <c r="W8" s="2">
        <v>1226</v>
      </c>
      <c r="X8" t="s">
        <v>33</v>
      </c>
      <c r="Y8" t="s">
        <v>34</v>
      </c>
    </row>
    <row r="9" spans="1:25" ht="120" x14ac:dyDescent="0.25">
      <c r="A9">
        <v>2.61096693681381</v>
      </c>
      <c r="B9">
        <v>22.202779559399499</v>
      </c>
      <c r="C9">
        <v>2.4501653962525798</v>
      </c>
      <c r="D9">
        <v>0</v>
      </c>
      <c r="E9">
        <v>-0.85810883282358996</v>
      </c>
      <c r="F9">
        <v>-8.1007457797887206E-2</v>
      </c>
      <c r="G9">
        <v>0.50703749645490603</v>
      </c>
      <c r="H9" t="s">
        <v>147</v>
      </c>
      <c r="I9" t="b">
        <v>1</v>
      </c>
      <c r="J9">
        <v>0.5</v>
      </c>
      <c r="M9" t="s">
        <v>26</v>
      </c>
      <c r="N9" t="s">
        <v>148</v>
      </c>
      <c r="O9" t="s">
        <v>149</v>
      </c>
      <c r="P9" s="1" t="s">
        <v>122</v>
      </c>
      <c r="Q9" s="2">
        <v>3490</v>
      </c>
      <c r="R9" t="s">
        <v>30</v>
      </c>
      <c r="U9" t="s">
        <v>31</v>
      </c>
      <c r="V9" t="s">
        <v>32</v>
      </c>
      <c r="W9" s="2">
        <v>1226</v>
      </c>
      <c r="X9" t="s">
        <v>33</v>
      </c>
      <c r="Y9" t="s">
        <v>34</v>
      </c>
    </row>
    <row r="10" spans="1:25" ht="120" x14ac:dyDescent="0.25">
      <c r="A10">
        <v>25.164581510158602</v>
      </c>
      <c r="B10">
        <v>33.9318949119141</v>
      </c>
      <c r="C10">
        <v>2.6420375735736701</v>
      </c>
      <c r="D10">
        <v>0</v>
      </c>
      <c r="E10">
        <v>-1.13153481336358E-2</v>
      </c>
      <c r="F10">
        <v>0.60333449872879796</v>
      </c>
      <c r="G10">
        <v>0.79740795427452504</v>
      </c>
      <c r="H10" t="s">
        <v>150</v>
      </c>
      <c r="I10" t="b">
        <v>1</v>
      </c>
      <c r="J10">
        <v>0.5</v>
      </c>
      <c r="M10" t="s">
        <v>26</v>
      </c>
      <c r="N10" t="s">
        <v>151</v>
      </c>
      <c r="O10" t="s">
        <v>107</v>
      </c>
      <c r="P10" s="1" t="s">
        <v>122</v>
      </c>
      <c r="Q10" s="2">
        <v>3490</v>
      </c>
      <c r="R10" t="s">
        <v>30</v>
      </c>
      <c r="U10" t="s">
        <v>31</v>
      </c>
      <c r="V10" t="s">
        <v>32</v>
      </c>
      <c r="W10" s="2">
        <v>1226</v>
      </c>
      <c r="X10" t="s">
        <v>33</v>
      </c>
      <c r="Y10" t="s">
        <v>34</v>
      </c>
    </row>
    <row r="11" spans="1:25" ht="60" x14ac:dyDescent="0.25">
      <c r="A11">
        <v>-2.0280183088277002</v>
      </c>
      <c r="B11">
        <v>20.673797489882599</v>
      </c>
      <c r="C11">
        <v>2.55085492394314</v>
      </c>
      <c r="D11">
        <v>0</v>
      </c>
      <c r="E11">
        <v>0.91039194330774598</v>
      </c>
      <c r="F11">
        <v>0.21653422954248899</v>
      </c>
      <c r="G11">
        <v>0.35256125282961198</v>
      </c>
      <c r="H11" t="s">
        <v>152</v>
      </c>
      <c r="I11" t="b">
        <v>1</v>
      </c>
      <c r="J11">
        <v>0.5</v>
      </c>
      <c r="M11" t="s">
        <v>26</v>
      </c>
      <c r="N11" t="s">
        <v>153</v>
      </c>
      <c r="O11" t="s">
        <v>154</v>
      </c>
      <c r="P11" s="1" t="s">
        <v>155</v>
      </c>
      <c r="Q11" s="2">
        <v>3490</v>
      </c>
      <c r="R11" t="s">
        <v>30</v>
      </c>
      <c r="U11" t="s">
        <v>31</v>
      </c>
      <c r="V11" t="s">
        <v>32</v>
      </c>
      <c r="W11" s="2">
        <v>1226</v>
      </c>
      <c r="X11" t="s">
        <v>33</v>
      </c>
      <c r="Y11" t="s">
        <v>34</v>
      </c>
    </row>
    <row r="12" spans="1:25" ht="90" x14ac:dyDescent="0.25">
      <c r="A12">
        <v>24.279655808877401</v>
      </c>
      <c r="B12">
        <v>29.768576502888902</v>
      </c>
      <c r="C12">
        <v>2.4286145958120802</v>
      </c>
      <c r="D12">
        <v>0</v>
      </c>
      <c r="E12">
        <v>0.499941072160761</v>
      </c>
      <c r="F12">
        <v>-0.83977628676610205</v>
      </c>
      <c r="G12">
        <v>0.21174208970368799</v>
      </c>
      <c r="H12" t="s">
        <v>156</v>
      </c>
      <c r="I12" t="b">
        <v>1</v>
      </c>
      <c r="J12">
        <v>0.5</v>
      </c>
      <c r="M12" t="s">
        <v>26</v>
      </c>
      <c r="N12" t="s">
        <v>157</v>
      </c>
      <c r="O12" t="s">
        <v>51</v>
      </c>
      <c r="P12" s="1" t="s">
        <v>158</v>
      </c>
      <c r="Q12" s="2">
        <v>3490</v>
      </c>
      <c r="R12" t="s">
        <v>30</v>
      </c>
      <c r="U12" t="s">
        <v>31</v>
      </c>
      <c r="V12" t="s">
        <v>32</v>
      </c>
      <c r="W12" s="2">
        <v>1226</v>
      </c>
      <c r="X12" t="s">
        <v>33</v>
      </c>
      <c r="Y12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B0C58-78B9-4E1A-B891-FE56D04CF69A}">
  <dimension ref="A1:Y6"/>
  <sheetViews>
    <sheetView topLeftCell="H1" workbookViewId="0">
      <selection activeCell="O2" sqref="O2:Q6"/>
    </sheetView>
  </sheetViews>
  <sheetFormatPr defaultColWidth="9.28515625"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ht="75" x14ac:dyDescent="0.25">
      <c r="A2">
        <v>32.471341084275998</v>
      </c>
      <c r="B2">
        <v>33.083666642723998</v>
      </c>
      <c r="C2">
        <v>1.6168334842179399</v>
      </c>
      <c r="D2">
        <v>0</v>
      </c>
      <c r="E2">
        <v>-7.6508071176865505E-2</v>
      </c>
      <c r="F2">
        <v>0.19273281604379</v>
      </c>
      <c r="G2">
        <v>0.978264062850428</v>
      </c>
      <c r="H2" t="s">
        <v>159</v>
      </c>
      <c r="I2" t="b">
        <v>1</v>
      </c>
      <c r="J2">
        <v>0.5</v>
      </c>
      <c r="M2" t="s">
        <v>26</v>
      </c>
      <c r="N2" t="s">
        <v>160</v>
      </c>
      <c r="O2" t="s">
        <v>161</v>
      </c>
      <c r="P2" s="1" t="s">
        <v>162</v>
      </c>
      <c r="Q2" s="2">
        <v>3510</v>
      </c>
      <c r="R2" t="s">
        <v>30</v>
      </c>
      <c r="U2" t="s">
        <v>31</v>
      </c>
      <c r="V2" t="s">
        <v>32</v>
      </c>
      <c r="W2" s="2">
        <v>1233</v>
      </c>
      <c r="X2" t="s">
        <v>33</v>
      </c>
      <c r="Y2" t="s">
        <v>34</v>
      </c>
    </row>
    <row r="3" spans="1:25" ht="105" x14ac:dyDescent="0.25">
      <c r="A3">
        <v>38.259273926875302</v>
      </c>
      <c r="B3">
        <v>26.0658022120552</v>
      </c>
      <c r="C3">
        <v>1.4773479617345699</v>
      </c>
      <c r="D3">
        <v>0</v>
      </c>
      <c r="E3">
        <v>0.56888419379605204</v>
      </c>
      <c r="F3">
        <v>0.80012539849116304</v>
      </c>
      <c r="G3">
        <v>0.19018443873874899</v>
      </c>
      <c r="H3" t="s">
        <v>163</v>
      </c>
      <c r="I3" t="b">
        <v>1</v>
      </c>
      <c r="J3">
        <v>0.5</v>
      </c>
      <c r="M3" t="s">
        <v>26</v>
      </c>
      <c r="N3" t="s">
        <v>164</v>
      </c>
      <c r="O3" t="s">
        <v>165</v>
      </c>
      <c r="P3" s="1" t="s">
        <v>166</v>
      </c>
      <c r="Q3" s="2">
        <v>3510</v>
      </c>
      <c r="R3" t="s">
        <v>30</v>
      </c>
      <c r="U3" t="s">
        <v>31</v>
      </c>
      <c r="V3" t="s">
        <v>32</v>
      </c>
      <c r="W3" s="2">
        <v>1233</v>
      </c>
      <c r="X3" t="s">
        <v>33</v>
      </c>
      <c r="Y3" t="s">
        <v>34</v>
      </c>
    </row>
    <row r="4" spans="1:25" ht="75" x14ac:dyDescent="0.25">
      <c r="A4">
        <v>32.735484342853503</v>
      </c>
      <c r="B4">
        <v>20.746364431176101</v>
      </c>
      <c r="C4">
        <v>1.59423323740069</v>
      </c>
      <c r="D4">
        <v>0</v>
      </c>
      <c r="E4">
        <v>-0.126244104650832</v>
      </c>
      <c r="F4">
        <v>0.52262845145047698</v>
      </c>
      <c r="G4">
        <v>0.84316186333075105</v>
      </c>
      <c r="H4" t="s">
        <v>167</v>
      </c>
      <c r="I4" t="b">
        <v>1</v>
      </c>
      <c r="J4">
        <v>0.5</v>
      </c>
      <c r="M4" t="s">
        <v>26</v>
      </c>
      <c r="N4" t="s">
        <v>168</v>
      </c>
      <c r="O4" t="s">
        <v>169</v>
      </c>
      <c r="P4" s="1" t="s">
        <v>170</v>
      </c>
      <c r="Q4" s="2">
        <v>3510</v>
      </c>
      <c r="R4" t="s">
        <v>30</v>
      </c>
      <c r="U4" t="s">
        <v>31</v>
      </c>
      <c r="V4" t="s">
        <v>32</v>
      </c>
      <c r="W4" s="2">
        <v>1233</v>
      </c>
      <c r="X4" t="s">
        <v>33</v>
      </c>
      <c r="Y4" t="s">
        <v>34</v>
      </c>
    </row>
    <row r="5" spans="1:25" ht="60" x14ac:dyDescent="0.25">
      <c r="A5">
        <v>30.983900879109399</v>
      </c>
      <c r="B5">
        <v>32.3329236819256</v>
      </c>
      <c r="C5">
        <v>2.1095564220527199</v>
      </c>
      <c r="D5">
        <v>0</v>
      </c>
      <c r="E5">
        <v>-0.14172842288320101</v>
      </c>
      <c r="F5">
        <v>0.23517013041285401</v>
      </c>
      <c r="G5">
        <v>0.961565423623708</v>
      </c>
      <c r="H5" t="s">
        <v>171</v>
      </c>
      <c r="I5" t="b">
        <v>1</v>
      </c>
      <c r="J5">
        <v>0.5</v>
      </c>
      <c r="M5" t="s">
        <v>26</v>
      </c>
      <c r="N5" t="s">
        <v>172</v>
      </c>
      <c r="O5" t="s">
        <v>173</v>
      </c>
      <c r="P5" s="1" t="s">
        <v>174</v>
      </c>
      <c r="Q5" s="2">
        <v>3510</v>
      </c>
      <c r="R5" t="s">
        <v>30</v>
      </c>
      <c r="U5" t="s">
        <v>31</v>
      </c>
      <c r="V5" t="s">
        <v>32</v>
      </c>
      <c r="W5" s="2">
        <v>1233</v>
      </c>
      <c r="X5" t="s">
        <v>33</v>
      </c>
      <c r="Y5" t="s">
        <v>34</v>
      </c>
    </row>
    <row r="6" spans="1:25" ht="75" x14ac:dyDescent="0.25">
      <c r="A6">
        <v>38.276745904365796</v>
      </c>
      <c r="B6">
        <v>30.8050666209413</v>
      </c>
      <c r="C6">
        <v>1.53407121620757</v>
      </c>
      <c r="D6">
        <v>0</v>
      </c>
      <c r="E6">
        <v>0.765407160473629</v>
      </c>
      <c r="F6">
        <v>-0.64041293478530104</v>
      </c>
      <c r="G6">
        <v>6.3428319033162595E-2</v>
      </c>
      <c r="H6" t="s">
        <v>175</v>
      </c>
      <c r="I6" t="b">
        <v>1</v>
      </c>
      <c r="J6">
        <v>0.5</v>
      </c>
      <c r="M6" t="s">
        <v>26</v>
      </c>
      <c r="N6" t="s">
        <v>176</v>
      </c>
      <c r="O6" t="s">
        <v>177</v>
      </c>
      <c r="P6" s="1" t="s">
        <v>178</v>
      </c>
      <c r="Q6" s="2">
        <v>3510</v>
      </c>
      <c r="R6" t="s">
        <v>30</v>
      </c>
      <c r="U6" t="s">
        <v>31</v>
      </c>
      <c r="V6" t="s">
        <v>32</v>
      </c>
      <c r="W6" s="2">
        <v>1233</v>
      </c>
      <c r="X6" t="s">
        <v>33</v>
      </c>
      <c r="Y6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32E0A-80A2-4ABF-B479-BC2FC6270F53}">
  <dimension ref="A1:Y9"/>
  <sheetViews>
    <sheetView topLeftCell="A6" workbookViewId="0">
      <selection activeCell="O2" sqref="O2:Q9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ht="120" x14ac:dyDescent="0.25">
      <c r="A2">
        <v>31.657972293199599</v>
      </c>
      <c r="B2">
        <v>45.595911338063701</v>
      </c>
      <c r="C2">
        <v>1.9137452615728401</v>
      </c>
      <c r="D2">
        <v>0</v>
      </c>
      <c r="E2">
        <v>-0.90316420740213299</v>
      </c>
      <c r="F2">
        <v>-0.220760967461331</v>
      </c>
      <c r="G2">
        <v>0.36818339141413398</v>
      </c>
      <c r="H2" t="s">
        <v>179</v>
      </c>
      <c r="I2" t="b">
        <v>1</v>
      </c>
      <c r="J2">
        <v>0.5</v>
      </c>
      <c r="M2" t="s">
        <v>26</v>
      </c>
      <c r="N2" t="s">
        <v>180</v>
      </c>
      <c r="O2" t="s">
        <v>181</v>
      </c>
      <c r="P2" s="1" t="s">
        <v>122</v>
      </c>
      <c r="Q2" s="2">
        <v>3429</v>
      </c>
      <c r="R2" t="s">
        <v>30</v>
      </c>
      <c r="U2" t="s">
        <v>31</v>
      </c>
      <c r="V2" t="s">
        <v>32</v>
      </c>
      <c r="W2" s="2">
        <v>1205</v>
      </c>
      <c r="X2" t="s">
        <v>33</v>
      </c>
      <c r="Y2" t="s">
        <v>34</v>
      </c>
    </row>
    <row r="3" spans="1:25" x14ac:dyDescent="0.25">
      <c r="A3">
        <v>22.758035657704799</v>
      </c>
      <c r="B3">
        <v>62.683739134704901</v>
      </c>
      <c r="C3">
        <v>2.08615619965247</v>
      </c>
      <c r="D3">
        <v>0</v>
      </c>
      <c r="E3">
        <v>-0.61545546296527398</v>
      </c>
      <c r="F3">
        <v>0.170547177176746</v>
      </c>
      <c r="G3">
        <v>0.76949868970859303</v>
      </c>
      <c r="H3" t="s">
        <v>182</v>
      </c>
      <c r="I3" t="b">
        <v>1</v>
      </c>
      <c r="J3">
        <v>0.5</v>
      </c>
      <c r="M3" t="s">
        <v>26</v>
      </c>
      <c r="N3" t="s">
        <v>183</v>
      </c>
      <c r="O3" t="s">
        <v>184</v>
      </c>
      <c r="Q3" s="2">
        <v>3429</v>
      </c>
      <c r="R3" t="s">
        <v>30</v>
      </c>
      <c r="U3" t="s">
        <v>31</v>
      </c>
      <c r="V3" t="s">
        <v>32</v>
      </c>
      <c r="W3" s="2">
        <v>1205</v>
      </c>
      <c r="X3" t="s">
        <v>33</v>
      </c>
      <c r="Y3" t="s">
        <v>34</v>
      </c>
    </row>
    <row r="4" spans="1:25" ht="60" x14ac:dyDescent="0.25">
      <c r="A4">
        <v>50.080191547826097</v>
      </c>
      <c r="B4">
        <v>46.390745259923001</v>
      </c>
      <c r="C4">
        <v>1.7919219409209799</v>
      </c>
      <c r="D4">
        <v>0</v>
      </c>
      <c r="E4">
        <v>-0.79309620024583105</v>
      </c>
      <c r="F4">
        <v>-7.7771291760389397E-2</v>
      </c>
      <c r="G4">
        <v>0.60411095283362004</v>
      </c>
      <c r="H4" t="s">
        <v>185</v>
      </c>
      <c r="I4" t="b">
        <v>1</v>
      </c>
      <c r="J4">
        <v>0.5</v>
      </c>
      <c r="M4" t="s">
        <v>26</v>
      </c>
      <c r="N4" t="s">
        <v>186</v>
      </c>
      <c r="O4" t="s">
        <v>187</v>
      </c>
      <c r="P4" s="1" t="s">
        <v>188</v>
      </c>
      <c r="Q4" s="2">
        <v>3429</v>
      </c>
      <c r="R4" t="s">
        <v>30</v>
      </c>
      <c r="U4" t="s">
        <v>31</v>
      </c>
      <c r="V4" t="s">
        <v>32</v>
      </c>
      <c r="W4" s="2">
        <v>1205</v>
      </c>
      <c r="X4" t="s">
        <v>33</v>
      </c>
      <c r="Y4" t="s">
        <v>34</v>
      </c>
    </row>
    <row r="5" spans="1:25" ht="150" x14ac:dyDescent="0.25">
      <c r="A5">
        <v>53.851702595550599</v>
      </c>
      <c r="B5">
        <v>43.193422624203997</v>
      </c>
      <c r="C5">
        <v>1.62568279006774</v>
      </c>
      <c r="D5">
        <v>0</v>
      </c>
      <c r="E5">
        <v>-0.36731547695248601</v>
      </c>
      <c r="F5">
        <v>0.75426447259654394</v>
      </c>
      <c r="G5">
        <v>0.54420992803312995</v>
      </c>
      <c r="H5" t="s">
        <v>189</v>
      </c>
      <c r="I5" t="b">
        <v>1</v>
      </c>
      <c r="J5">
        <v>0.5</v>
      </c>
      <c r="M5" t="s">
        <v>26</v>
      </c>
      <c r="N5" t="s">
        <v>190</v>
      </c>
      <c r="O5" t="s">
        <v>191</v>
      </c>
      <c r="P5" s="1" t="s">
        <v>192</v>
      </c>
      <c r="Q5" s="2">
        <v>3429</v>
      </c>
      <c r="R5" t="s">
        <v>30</v>
      </c>
      <c r="U5" t="s">
        <v>31</v>
      </c>
      <c r="V5" t="s">
        <v>32</v>
      </c>
      <c r="W5" s="2">
        <v>1205</v>
      </c>
      <c r="X5" t="s">
        <v>33</v>
      </c>
      <c r="Y5" t="s">
        <v>34</v>
      </c>
    </row>
    <row r="6" spans="1:25" ht="120" x14ac:dyDescent="0.25">
      <c r="A6">
        <v>22.4544475877473</v>
      </c>
      <c r="B6">
        <v>58.211817880542803</v>
      </c>
      <c r="C6">
        <v>1.958165727141</v>
      </c>
      <c r="D6">
        <v>0</v>
      </c>
      <c r="E6">
        <v>-0.27152621677572902</v>
      </c>
      <c r="F6">
        <v>0.62258090110138398</v>
      </c>
      <c r="G6">
        <v>0.73393905413681804</v>
      </c>
      <c r="H6" t="s">
        <v>193</v>
      </c>
      <c r="I6" t="b">
        <v>1</v>
      </c>
      <c r="J6">
        <v>0.5</v>
      </c>
      <c r="M6" t="s">
        <v>26</v>
      </c>
      <c r="N6" t="s">
        <v>194</v>
      </c>
      <c r="O6" t="s">
        <v>107</v>
      </c>
      <c r="P6" s="1" t="s">
        <v>122</v>
      </c>
      <c r="Q6" s="2">
        <v>3429</v>
      </c>
      <c r="R6" t="s">
        <v>30</v>
      </c>
      <c r="U6" t="s">
        <v>31</v>
      </c>
      <c r="V6" t="s">
        <v>32</v>
      </c>
      <c r="W6" s="2">
        <v>1205</v>
      </c>
      <c r="X6" t="s">
        <v>33</v>
      </c>
      <c r="Y6" t="s">
        <v>34</v>
      </c>
    </row>
    <row r="7" spans="1:25" ht="165" x14ac:dyDescent="0.25">
      <c r="A7">
        <v>31.827925032500801</v>
      </c>
      <c r="B7">
        <v>71.229479007556506</v>
      </c>
      <c r="C7">
        <v>2.0699174778342599</v>
      </c>
      <c r="D7">
        <v>0</v>
      </c>
      <c r="E7">
        <v>0.14367140985736301</v>
      </c>
      <c r="F7">
        <v>-0.67503930290718706</v>
      </c>
      <c r="G7">
        <v>0.723657699136944</v>
      </c>
      <c r="H7" t="s">
        <v>195</v>
      </c>
      <c r="I7" t="b">
        <v>1</v>
      </c>
      <c r="J7">
        <v>0.5</v>
      </c>
      <c r="M7" t="s">
        <v>26</v>
      </c>
      <c r="N7" t="s">
        <v>196</v>
      </c>
      <c r="O7" t="s">
        <v>197</v>
      </c>
      <c r="P7" s="1" t="s">
        <v>198</v>
      </c>
      <c r="Q7" s="2">
        <v>3429</v>
      </c>
      <c r="R7" t="s">
        <v>30</v>
      </c>
      <c r="U7" t="s">
        <v>31</v>
      </c>
      <c r="V7" t="s">
        <v>32</v>
      </c>
      <c r="W7" s="2">
        <v>1205</v>
      </c>
      <c r="X7" t="s">
        <v>33</v>
      </c>
      <c r="Y7" t="s">
        <v>34</v>
      </c>
    </row>
    <row r="8" spans="1:25" ht="60" x14ac:dyDescent="0.25">
      <c r="A8">
        <v>37.940870542580299</v>
      </c>
      <c r="B8">
        <v>44.383857623828497</v>
      </c>
      <c r="C8">
        <v>2.2540568457116898</v>
      </c>
      <c r="D8">
        <v>0</v>
      </c>
      <c r="E8">
        <v>-0.85743741491041903</v>
      </c>
      <c r="F8">
        <v>-0.18596536742667899</v>
      </c>
      <c r="G8">
        <v>0.479810339227488</v>
      </c>
      <c r="H8" t="s">
        <v>199</v>
      </c>
      <c r="I8" t="b">
        <v>1</v>
      </c>
      <c r="J8">
        <v>0.5</v>
      </c>
      <c r="M8" t="s">
        <v>26</v>
      </c>
      <c r="N8" t="s">
        <v>200</v>
      </c>
      <c r="O8" t="s">
        <v>101</v>
      </c>
      <c r="P8" s="1" t="s">
        <v>201</v>
      </c>
      <c r="Q8" s="2">
        <v>3429</v>
      </c>
      <c r="R8" t="s">
        <v>30</v>
      </c>
      <c r="U8" t="s">
        <v>31</v>
      </c>
      <c r="V8" t="s">
        <v>32</v>
      </c>
      <c r="W8" s="2">
        <v>1205</v>
      </c>
      <c r="X8" t="s">
        <v>33</v>
      </c>
      <c r="Y8" t="s">
        <v>34</v>
      </c>
    </row>
    <row r="9" spans="1:25" ht="120" x14ac:dyDescent="0.25">
      <c r="A9">
        <v>37.724748382665801</v>
      </c>
      <c r="B9">
        <v>44.787181034610697</v>
      </c>
      <c r="C9">
        <v>1.9940960444162401</v>
      </c>
      <c r="D9">
        <v>0</v>
      </c>
      <c r="E9">
        <v>-0.74287639888153001</v>
      </c>
      <c r="F9">
        <v>-0.275440755127426</v>
      </c>
      <c r="G9">
        <v>0.61013690791464403</v>
      </c>
      <c r="H9" t="s">
        <v>202</v>
      </c>
      <c r="I9" t="b">
        <v>1</v>
      </c>
      <c r="J9">
        <v>0.5</v>
      </c>
      <c r="M9" t="s">
        <v>26</v>
      </c>
      <c r="N9" t="s">
        <v>203</v>
      </c>
      <c r="O9" t="s">
        <v>113</v>
      </c>
      <c r="P9" s="1" t="s">
        <v>122</v>
      </c>
      <c r="Q9" s="2">
        <v>3429</v>
      </c>
      <c r="R9" t="s">
        <v>30</v>
      </c>
      <c r="U9" t="s">
        <v>31</v>
      </c>
      <c r="V9" t="s">
        <v>32</v>
      </c>
      <c r="W9" s="2">
        <v>1205</v>
      </c>
      <c r="X9" t="s">
        <v>33</v>
      </c>
      <c r="Y9" t="s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403DD-6553-425F-8F1B-F4A9642F9B55}">
  <dimension ref="A1:Y17"/>
  <sheetViews>
    <sheetView topLeftCell="A11" workbookViewId="0">
      <selection activeCell="O2" sqref="O2:Q17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ht="180" x14ac:dyDescent="0.25">
      <c r="A2">
        <v>19.7907684336821</v>
      </c>
      <c r="B2">
        <v>25.612043364961099</v>
      </c>
      <c r="C2">
        <v>1.6439068828621399</v>
      </c>
      <c r="D2">
        <v>0</v>
      </c>
      <c r="E2">
        <v>-0.19294120267402501</v>
      </c>
      <c r="F2">
        <v>-0.71786942954053501</v>
      </c>
      <c r="G2">
        <v>0.66890744833784499</v>
      </c>
      <c r="H2" t="s">
        <v>204</v>
      </c>
      <c r="I2" t="b">
        <v>1</v>
      </c>
      <c r="J2">
        <v>0.5</v>
      </c>
      <c r="M2" t="s">
        <v>26</v>
      </c>
      <c r="N2" t="s">
        <v>205</v>
      </c>
      <c r="O2" t="s">
        <v>206</v>
      </c>
      <c r="P2" s="1" t="s">
        <v>207</v>
      </c>
      <c r="Q2" s="2">
        <v>3389</v>
      </c>
      <c r="R2" t="s">
        <v>30</v>
      </c>
      <c r="U2" t="s">
        <v>31</v>
      </c>
      <c r="V2" t="s">
        <v>32</v>
      </c>
      <c r="W2" s="2">
        <v>1190</v>
      </c>
      <c r="X2" t="s">
        <v>33</v>
      </c>
      <c r="Y2" t="s">
        <v>34</v>
      </c>
    </row>
    <row r="3" spans="1:25" ht="180" x14ac:dyDescent="0.25">
      <c r="A3">
        <v>34.143637496414598</v>
      </c>
      <c r="B3">
        <v>39.955936227614302</v>
      </c>
      <c r="C3">
        <v>1.4531556755960899</v>
      </c>
      <c r="D3">
        <v>0</v>
      </c>
      <c r="E3">
        <v>-0.159477436246799</v>
      </c>
      <c r="F3">
        <v>-0.86936202180345501</v>
      </c>
      <c r="G3">
        <v>0.46773563299577298</v>
      </c>
      <c r="H3" t="s">
        <v>208</v>
      </c>
      <c r="I3" t="b">
        <v>1</v>
      </c>
      <c r="J3">
        <v>0.5</v>
      </c>
      <c r="M3" t="s">
        <v>26</v>
      </c>
      <c r="N3" t="s">
        <v>209</v>
      </c>
      <c r="O3" t="s">
        <v>210</v>
      </c>
      <c r="P3" s="1" t="s">
        <v>211</v>
      </c>
      <c r="Q3" s="2">
        <v>3389</v>
      </c>
      <c r="R3" t="s">
        <v>30</v>
      </c>
      <c r="U3" t="s">
        <v>31</v>
      </c>
      <c r="V3" t="s">
        <v>32</v>
      </c>
      <c r="W3" s="2">
        <v>1190</v>
      </c>
      <c r="X3" t="s">
        <v>33</v>
      </c>
      <c r="Y3" t="s">
        <v>34</v>
      </c>
    </row>
    <row r="4" spans="1:25" x14ac:dyDescent="0.25">
      <c r="A4">
        <v>19.678049876449901</v>
      </c>
      <c r="B4">
        <v>37.785370350683401</v>
      </c>
      <c r="C4">
        <v>1.3992122771017299</v>
      </c>
      <c r="D4">
        <v>0</v>
      </c>
      <c r="E4">
        <v>-6.7858651640339995E-2</v>
      </c>
      <c r="F4">
        <v>-0.15359361250528999</v>
      </c>
      <c r="G4">
        <v>0.98580130127482002</v>
      </c>
      <c r="H4" t="s">
        <v>212</v>
      </c>
      <c r="I4" t="b">
        <v>1</v>
      </c>
      <c r="J4">
        <v>0.5</v>
      </c>
      <c r="M4" t="s">
        <v>26</v>
      </c>
      <c r="N4" t="s">
        <v>213</v>
      </c>
      <c r="O4" t="s">
        <v>214</v>
      </c>
      <c r="Q4" s="2">
        <v>3389</v>
      </c>
      <c r="R4" t="s">
        <v>30</v>
      </c>
      <c r="U4" t="s">
        <v>31</v>
      </c>
      <c r="V4" t="s">
        <v>32</v>
      </c>
      <c r="W4" s="2">
        <v>1190</v>
      </c>
      <c r="X4" t="s">
        <v>33</v>
      </c>
      <c r="Y4" t="s">
        <v>34</v>
      </c>
    </row>
    <row r="5" spans="1:25" ht="60" x14ac:dyDescent="0.25">
      <c r="A5">
        <v>-3.1755439144642499</v>
      </c>
      <c r="B5">
        <v>-18.438752520534099</v>
      </c>
      <c r="C5">
        <v>1.22135007810721</v>
      </c>
      <c r="D5">
        <v>0</v>
      </c>
      <c r="E5">
        <v>-0.43640584939954002</v>
      </c>
      <c r="F5">
        <v>-0.450618719014311</v>
      </c>
      <c r="G5">
        <v>0.77877641507929996</v>
      </c>
      <c r="H5" t="s">
        <v>215</v>
      </c>
      <c r="I5" t="b">
        <v>1</v>
      </c>
      <c r="J5">
        <v>0.5</v>
      </c>
      <c r="M5" t="s">
        <v>26</v>
      </c>
      <c r="N5" t="s">
        <v>216</v>
      </c>
      <c r="O5" t="s">
        <v>217</v>
      </c>
      <c r="P5" s="1" t="s">
        <v>218</v>
      </c>
      <c r="Q5" s="2">
        <v>3389</v>
      </c>
      <c r="R5" t="s">
        <v>30</v>
      </c>
      <c r="U5" t="s">
        <v>31</v>
      </c>
      <c r="V5" t="s">
        <v>32</v>
      </c>
      <c r="W5" s="2">
        <v>1190</v>
      </c>
      <c r="X5" t="s">
        <v>33</v>
      </c>
      <c r="Y5" t="s">
        <v>34</v>
      </c>
    </row>
    <row r="6" spans="1:25" x14ac:dyDescent="0.25">
      <c r="A6">
        <v>24.4067746320816</v>
      </c>
      <c r="B6">
        <v>26.754235713563901</v>
      </c>
      <c r="C6">
        <v>1.3596441738475</v>
      </c>
      <c r="D6">
        <v>0</v>
      </c>
      <c r="E6">
        <v>-4.4454411915962097E-2</v>
      </c>
      <c r="F6">
        <v>-0.96696654067562304</v>
      </c>
      <c r="G6">
        <v>0.25099704076945401</v>
      </c>
      <c r="H6" t="s">
        <v>219</v>
      </c>
      <c r="I6" t="b">
        <v>1</v>
      </c>
      <c r="J6">
        <v>0.5</v>
      </c>
      <c r="M6" t="s">
        <v>26</v>
      </c>
      <c r="N6" t="s">
        <v>220</v>
      </c>
      <c r="O6" t="s">
        <v>214</v>
      </c>
      <c r="Q6" s="2">
        <v>3389</v>
      </c>
      <c r="R6" t="s">
        <v>30</v>
      </c>
      <c r="U6" t="s">
        <v>31</v>
      </c>
      <c r="V6" t="s">
        <v>32</v>
      </c>
      <c r="W6" s="2">
        <v>1190</v>
      </c>
      <c r="X6" t="s">
        <v>33</v>
      </c>
      <c r="Y6" t="s">
        <v>34</v>
      </c>
    </row>
    <row r="7" spans="1:25" ht="75" x14ac:dyDescent="0.25">
      <c r="A7">
        <v>2.79640905366018</v>
      </c>
      <c r="B7">
        <v>-17.3754251867873</v>
      </c>
      <c r="C7">
        <v>1.3034544017823999</v>
      </c>
      <c r="D7">
        <v>0</v>
      </c>
      <c r="E7">
        <v>-3.3646720874481797E-2</v>
      </c>
      <c r="F7">
        <v>-0.78185209652635701</v>
      </c>
      <c r="G7">
        <v>0.62255537691978402</v>
      </c>
      <c r="H7" t="s">
        <v>221</v>
      </c>
      <c r="I7" t="b">
        <v>1</v>
      </c>
      <c r="J7">
        <v>0.5</v>
      </c>
      <c r="M7" t="s">
        <v>26</v>
      </c>
      <c r="N7" t="s">
        <v>222</v>
      </c>
      <c r="O7" t="s">
        <v>223</v>
      </c>
      <c r="P7" s="1" t="s">
        <v>224</v>
      </c>
      <c r="Q7" s="2">
        <v>3389</v>
      </c>
      <c r="R7" t="s">
        <v>30</v>
      </c>
      <c r="U7" t="s">
        <v>31</v>
      </c>
      <c r="V7" t="s">
        <v>32</v>
      </c>
      <c r="W7" s="2">
        <v>1190</v>
      </c>
      <c r="X7" t="s">
        <v>33</v>
      </c>
      <c r="Y7" t="s">
        <v>34</v>
      </c>
    </row>
    <row r="8" spans="1:25" ht="165" x14ac:dyDescent="0.25">
      <c r="A8">
        <v>-4.6992812927538798</v>
      </c>
      <c r="B8">
        <v>-10.642759808594199</v>
      </c>
      <c r="C8">
        <v>1.31502812578874</v>
      </c>
      <c r="D8">
        <v>0</v>
      </c>
      <c r="E8">
        <v>-2.7158878694389199E-3</v>
      </c>
      <c r="F8">
        <v>-2.4993426880877399E-3</v>
      </c>
      <c r="G8">
        <v>0.99999318859640596</v>
      </c>
      <c r="H8" t="s">
        <v>225</v>
      </c>
      <c r="I8" t="b">
        <v>1</v>
      </c>
      <c r="J8">
        <v>0.5</v>
      </c>
      <c r="M8" t="s">
        <v>26</v>
      </c>
      <c r="N8" t="s">
        <v>226</v>
      </c>
      <c r="O8" t="s">
        <v>227</v>
      </c>
      <c r="P8" s="1" t="s">
        <v>228</v>
      </c>
      <c r="Q8" s="2">
        <v>3389</v>
      </c>
      <c r="R8" t="s">
        <v>30</v>
      </c>
      <c r="U8" t="s">
        <v>31</v>
      </c>
      <c r="V8" t="s">
        <v>32</v>
      </c>
      <c r="W8" s="2">
        <v>1190</v>
      </c>
      <c r="X8" t="s">
        <v>33</v>
      </c>
      <c r="Y8" t="s">
        <v>34</v>
      </c>
    </row>
    <row r="9" spans="1:25" ht="135" x14ac:dyDescent="0.25">
      <c r="A9">
        <v>17.771616110311101</v>
      </c>
      <c r="B9">
        <v>40.331268393660203</v>
      </c>
      <c r="C9">
        <v>1.53614800943217</v>
      </c>
      <c r="D9">
        <v>0</v>
      </c>
      <c r="E9">
        <v>-0.29618393567421702</v>
      </c>
      <c r="F9">
        <v>0.94948782198150306</v>
      </c>
      <c r="G9">
        <v>0.103672330722093</v>
      </c>
      <c r="H9" t="s">
        <v>229</v>
      </c>
      <c r="I9" t="b">
        <v>1</v>
      </c>
      <c r="J9">
        <v>0.5</v>
      </c>
      <c r="M9" t="s">
        <v>26</v>
      </c>
      <c r="N9" t="s">
        <v>230</v>
      </c>
      <c r="O9" t="s">
        <v>231</v>
      </c>
      <c r="P9" s="1" t="s">
        <v>232</v>
      </c>
      <c r="Q9" s="2">
        <v>3389</v>
      </c>
      <c r="R9" t="s">
        <v>30</v>
      </c>
      <c r="U9" t="s">
        <v>31</v>
      </c>
      <c r="V9" t="s">
        <v>32</v>
      </c>
      <c r="W9" s="2">
        <v>1190</v>
      </c>
      <c r="X9" t="s">
        <v>33</v>
      </c>
      <c r="Y9" t="s">
        <v>34</v>
      </c>
    </row>
    <row r="10" spans="1:25" ht="75" x14ac:dyDescent="0.25">
      <c r="A10">
        <v>-6.1120753223958504</v>
      </c>
      <c r="B10">
        <v>-19.417932995714501</v>
      </c>
      <c r="C10">
        <v>1.3593192709450099</v>
      </c>
      <c r="D10">
        <v>0</v>
      </c>
      <c r="E10">
        <v>-0.27647010129053201</v>
      </c>
      <c r="F10">
        <v>-0.207106633021131</v>
      </c>
      <c r="G10">
        <v>0.93844079496314103</v>
      </c>
      <c r="H10" t="s">
        <v>233</v>
      </c>
      <c r="I10" t="b">
        <v>1</v>
      </c>
      <c r="J10">
        <v>0.5</v>
      </c>
      <c r="M10" t="s">
        <v>26</v>
      </c>
      <c r="N10" t="s">
        <v>234</v>
      </c>
      <c r="O10" t="s">
        <v>235</v>
      </c>
      <c r="P10" s="1" t="s">
        <v>236</v>
      </c>
      <c r="Q10" s="2">
        <v>3389</v>
      </c>
      <c r="R10" t="s">
        <v>30</v>
      </c>
      <c r="U10" t="s">
        <v>31</v>
      </c>
      <c r="V10" t="s">
        <v>32</v>
      </c>
      <c r="W10" s="2">
        <v>1190</v>
      </c>
      <c r="X10" t="s">
        <v>33</v>
      </c>
      <c r="Y10" t="s">
        <v>34</v>
      </c>
    </row>
    <row r="11" spans="1:25" ht="75" x14ac:dyDescent="0.25">
      <c r="A11">
        <v>-4.5757099205478999</v>
      </c>
      <c r="B11">
        <v>-17.031118380030001</v>
      </c>
      <c r="C11">
        <v>1.3618481912293201</v>
      </c>
      <c r="D11">
        <v>0</v>
      </c>
      <c r="E11">
        <v>-1.2870672188445899E-2</v>
      </c>
      <c r="F11">
        <v>-0.54549650722142295</v>
      </c>
      <c r="G11">
        <v>0.83801426384438404</v>
      </c>
      <c r="H11" t="s">
        <v>237</v>
      </c>
      <c r="I11" t="b">
        <v>1</v>
      </c>
      <c r="J11">
        <v>0.5</v>
      </c>
      <c r="M11" t="s">
        <v>26</v>
      </c>
      <c r="N11" t="s">
        <v>238</v>
      </c>
      <c r="O11" t="s">
        <v>223</v>
      </c>
      <c r="P11" s="1" t="s">
        <v>224</v>
      </c>
      <c r="Q11" s="2">
        <v>3389</v>
      </c>
      <c r="R11" t="s">
        <v>30</v>
      </c>
      <c r="U11" t="s">
        <v>31</v>
      </c>
      <c r="V11" t="s">
        <v>32</v>
      </c>
      <c r="W11" s="2">
        <v>1190</v>
      </c>
      <c r="X11" t="s">
        <v>33</v>
      </c>
      <c r="Y11" t="s">
        <v>34</v>
      </c>
    </row>
    <row r="12" spans="1:25" ht="75" x14ac:dyDescent="0.25">
      <c r="A12">
        <v>1.7247641012966799</v>
      </c>
      <c r="B12">
        <v>-21.046679688850102</v>
      </c>
      <c r="C12">
        <v>1.31303131665927</v>
      </c>
      <c r="D12">
        <v>0</v>
      </c>
      <c r="E12">
        <v>0.34027672359433803</v>
      </c>
      <c r="F12">
        <v>-0.93779710995889398</v>
      </c>
      <c r="G12">
        <v>6.8908141265361905E-2</v>
      </c>
      <c r="H12" t="s">
        <v>239</v>
      </c>
      <c r="I12" t="b">
        <v>1</v>
      </c>
      <c r="J12">
        <v>0.5</v>
      </c>
      <c r="M12" t="s">
        <v>26</v>
      </c>
      <c r="N12" t="s">
        <v>240</v>
      </c>
      <c r="O12" t="s">
        <v>223</v>
      </c>
      <c r="P12" s="1" t="s">
        <v>241</v>
      </c>
      <c r="Q12" s="2">
        <v>3389</v>
      </c>
      <c r="R12" t="s">
        <v>30</v>
      </c>
      <c r="U12" t="s">
        <v>31</v>
      </c>
      <c r="V12" t="s">
        <v>32</v>
      </c>
      <c r="W12" s="2">
        <v>1190</v>
      </c>
      <c r="X12" t="s">
        <v>33</v>
      </c>
      <c r="Y12" t="s">
        <v>34</v>
      </c>
    </row>
    <row r="13" spans="1:25" ht="75" x14ac:dyDescent="0.25">
      <c r="A13">
        <v>0.289971873757079</v>
      </c>
      <c r="B13">
        <v>-17.885250724923299</v>
      </c>
      <c r="C13">
        <v>1.33607650764172</v>
      </c>
      <c r="D13">
        <v>0</v>
      </c>
      <c r="E13">
        <v>-0.43879020999846302</v>
      </c>
      <c r="F13">
        <v>-0.78095356584891196</v>
      </c>
      <c r="G13">
        <v>0.44449373403611803</v>
      </c>
      <c r="H13" t="s">
        <v>242</v>
      </c>
      <c r="I13" t="b">
        <v>1</v>
      </c>
      <c r="J13">
        <v>0.5</v>
      </c>
      <c r="M13" t="s">
        <v>26</v>
      </c>
      <c r="N13" t="s">
        <v>243</v>
      </c>
      <c r="O13" t="s">
        <v>244</v>
      </c>
      <c r="P13" s="1" t="s">
        <v>245</v>
      </c>
      <c r="Q13" s="2">
        <v>3389</v>
      </c>
      <c r="R13" t="s">
        <v>30</v>
      </c>
      <c r="U13" t="s">
        <v>31</v>
      </c>
      <c r="V13" t="s">
        <v>32</v>
      </c>
      <c r="W13" s="2">
        <v>1190</v>
      </c>
      <c r="X13" t="s">
        <v>33</v>
      </c>
      <c r="Y13" t="s">
        <v>34</v>
      </c>
    </row>
    <row r="14" spans="1:25" ht="165" x14ac:dyDescent="0.25">
      <c r="A14">
        <v>-7.9519595134980596</v>
      </c>
      <c r="B14">
        <v>-12.062567718990501</v>
      </c>
      <c r="C14">
        <v>1.3275414273403401</v>
      </c>
      <c r="D14">
        <v>0</v>
      </c>
      <c r="E14">
        <v>-1.2814607580970999E-2</v>
      </c>
      <c r="F14">
        <v>0.80264894711954804</v>
      </c>
      <c r="G14">
        <v>0.59631405611508603</v>
      </c>
      <c r="H14" t="s">
        <v>246</v>
      </c>
      <c r="I14" t="b">
        <v>1</v>
      </c>
      <c r="J14">
        <v>0.5</v>
      </c>
      <c r="M14" t="s">
        <v>26</v>
      </c>
      <c r="N14" t="s">
        <v>247</v>
      </c>
      <c r="O14" t="s">
        <v>248</v>
      </c>
      <c r="P14" s="1" t="s">
        <v>249</v>
      </c>
      <c r="Q14" s="2">
        <v>3389</v>
      </c>
      <c r="R14" t="s">
        <v>30</v>
      </c>
      <c r="U14" t="s">
        <v>31</v>
      </c>
      <c r="V14" t="s">
        <v>32</v>
      </c>
      <c r="W14" s="2">
        <v>1190</v>
      </c>
      <c r="X14" t="s">
        <v>33</v>
      </c>
      <c r="Y14" t="s">
        <v>34</v>
      </c>
    </row>
    <row r="15" spans="1:25" x14ac:dyDescent="0.25">
      <c r="A15">
        <v>3.2018876292729201</v>
      </c>
      <c r="B15">
        <v>-15.559357615127</v>
      </c>
      <c r="C15">
        <v>1.3333945744453</v>
      </c>
      <c r="D15">
        <v>0</v>
      </c>
      <c r="E15">
        <v>2.70255125675118E-2</v>
      </c>
      <c r="F15">
        <v>0.78535488689160304</v>
      </c>
      <c r="G15">
        <v>0.61845559525800897</v>
      </c>
      <c r="H15" t="s">
        <v>250</v>
      </c>
      <c r="I15" t="b">
        <v>1</v>
      </c>
      <c r="J15">
        <v>0.5</v>
      </c>
      <c r="M15" t="s">
        <v>26</v>
      </c>
      <c r="N15" t="s">
        <v>251</v>
      </c>
      <c r="O15" t="s">
        <v>252</v>
      </c>
      <c r="Q15" s="2">
        <v>3389</v>
      </c>
      <c r="R15" t="s">
        <v>30</v>
      </c>
      <c r="U15" t="s">
        <v>31</v>
      </c>
      <c r="V15" t="s">
        <v>32</v>
      </c>
      <c r="W15" s="2">
        <v>1190</v>
      </c>
      <c r="X15" t="s">
        <v>33</v>
      </c>
      <c r="Y15" t="s">
        <v>34</v>
      </c>
    </row>
    <row r="16" spans="1:25" ht="75" x14ac:dyDescent="0.25">
      <c r="A16">
        <v>-7.7275667369210703</v>
      </c>
      <c r="B16">
        <v>-18.329628770393001</v>
      </c>
      <c r="C16">
        <v>1.3981981650839601</v>
      </c>
      <c r="D16">
        <v>0</v>
      </c>
      <c r="E16">
        <v>-8.4445163250026593E-3</v>
      </c>
      <c r="F16">
        <v>-0.61128050761234498</v>
      </c>
      <c r="G16">
        <v>0.79136896019317704</v>
      </c>
      <c r="H16" t="s">
        <v>253</v>
      </c>
      <c r="I16" t="b">
        <v>1</v>
      </c>
      <c r="J16">
        <v>0.5</v>
      </c>
      <c r="M16" t="s">
        <v>26</v>
      </c>
      <c r="N16" t="s">
        <v>254</v>
      </c>
      <c r="O16" t="s">
        <v>223</v>
      </c>
      <c r="P16" s="1" t="s">
        <v>255</v>
      </c>
      <c r="Q16" s="2">
        <v>3389</v>
      </c>
      <c r="R16" t="s">
        <v>30</v>
      </c>
      <c r="U16" t="s">
        <v>31</v>
      </c>
      <c r="V16" t="s">
        <v>32</v>
      </c>
      <c r="W16" s="2">
        <v>1190</v>
      </c>
      <c r="X16" t="s">
        <v>33</v>
      </c>
      <c r="Y16" t="s">
        <v>34</v>
      </c>
    </row>
    <row r="17" spans="1:25" x14ac:dyDescent="0.25">
      <c r="A17">
        <v>33.3369775204864</v>
      </c>
      <c r="B17">
        <v>28.2794628861371</v>
      </c>
      <c r="C17">
        <v>2.6980226423492999</v>
      </c>
      <c r="D17">
        <v>0</v>
      </c>
      <c r="E17">
        <v>8.3692956823199303E-3</v>
      </c>
      <c r="F17">
        <v>-0.62010587474574697</v>
      </c>
      <c r="G17">
        <v>0.78447349158247104</v>
      </c>
      <c r="H17" t="s">
        <v>256</v>
      </c>
      <c r="I17" t="b">
        <v>1</v>
      </c>
      <c r="J17">
        <v>0.5</v>
      </c>
      <c r="M17" t="s">
        <v>26</v>
      </c>
      <c r="N17" t="s">
        <v>257</v>
      </c>
      <c r="O17" t="s">
        <v>258</v>
      </c>
      <c r="Q17" s="2">
        <v>3389</v>
      </c>
      <c r="R17" t="s">
        <v>30</v>
      </c>
      <c r="U17" t="s">
        <v>31</v>
      </c>
      <c r="V17" t="s">
        <v>32</v>
      </c>
      <c r="W17" s="2">
        <v>1190</v>
      </c>
      <c r="X17" t="s">
        <v>33</v>
      </c>
      <c r="Y1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Estimation Sheet_</vt:lpstr>
      <vt:lpstr>Master File</vt:lpstr>
      <vt:lpstr>01 - CON001 - Boast</vt:lpstr>
      <vt:lpstr>02 - CON001 - Boast Receiver</vt:lpstr>
      <vt:lpstr>03 - CON002 - Roth FED</vt:lpstr>
      <vt:lpstr>04 - CON004 - Orr</vt:lpstr>
      <vt:lpstr>05 - CON004 - Orr Receiver</vt:lpstr>
      <vt:lpstr>06 - CON008 - Troudt</vt:lpstr>
      <vt:lpstr>07 - CON394 - Grand Mesa</vt:lpstr>
      <vt:lpstr>08 - CON398 - Harvester</vt:lpstr>
      <vt:lpstr>09 - CON420 - Leftner Troudt Re</vt:lpstr>
      <vt:lpstr>10 - CON444 - Roth Launcher</vt:lpstr>
      <vt:lpstr>11 - CON417 Laramie</vt:lpstr>
      <vt:lpstr>12 - Onion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Sutar</dc:creator>
  <cp:lastModifiedBy>Akshay Chikane</cp:lastModifiedBy>
  <dcterms:created xsi:type="dcterms:W3CDTF">2023-12-29T07:41:30Z</dcterms:created>
  <dcterms:modified xsi:type="dcterms:W3CDTF">2024-02-08T13:11:19Z</dcterms:modified>
</cp:coreProperties>
</file>