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y\Desktop\"/>
    </mc:Choice>
  </mc:AlternateContent>
  <xr:revisionPtr revIDLastSave="0" documentId="13_ncr:1_{2B089429-4AC6-4D6E-A5AA-C933EA3194F8}" xr6:coauthVersionLast="47" xr6:coauthVersionMax="47" xr10:uidLastSave="{00000000-0000-0000-0000-000000000000}"/>
  <bookViews>
    <workbookView xWindow="-98" yWindow="-98" windowWidth="19396" windowHeight="11475" xr2:uid="{9CF57B58-7861-4853-B845-62DD65797F51}"/>
  </bookViews>
  <sheets>
    <sheet name="Supply Scheduling" sheetId="2" r:id="rId1"/>
  </sheets>
  <definedNames>
    <definedName name="BFG_5">#REF!</definedName>
    <definedName name="COG_1">#REF!</definedName>
    <definedName name="COG_2">#REF!</definedName>
    <definedName name="COG_3">#REF!</definedName>
    <definedName name="COG_5">#REF!</definedName>
    <definedName name="COG_6">#REF!</definedName>
    <definedName name="FO_2">#REF!</definedName>
    <definedName name="FO_3">#REF!</definedName>
    <definedName name="FO_4">#REF!</definedName>
    <definedName name="FO_5">#REF!</definedName>
    <definedName name="FO_6">#REF!</definedName>
    <definedName name="FO_7">#REF!</definedName>
    <definedName name="FO_8">#REF!</definedName>
    <definedName name="NG_1">#REF!</definedName>
    <definedName name="NG_3">#REF!</definedName>
    <definedName name="NG_4">#REF!</definedName>
    <definedName name="NG_7">#REF!</definedName>
    <definedName name="NG_8">#REF!</definedName>
    <definedName name="solver_adj" localSheetId="0" hidden="1">'Supply Scheduling'!$C$5:$N$6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'Supply Scheduling'!$B$54:$M$54</definedName>
    <definedName name="solver_lhs2" localSheetId="0" hidden="1">'Supply Scheduling'!$B$57:$M$57</definedName>
    <definedName name="solver_lhs3" localSheetId="0" hidden="1">'Supply Scheduling'!$C$7:$N$7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'Supply Scheduling'!$C$11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2</definedName>
    <definedName name="solver_rhs1" localSheetId="0" hidden="1">'Supply Scheduling'!$B$56:$M$56</definedName>
    <definedName name="solver_rhs2" localSheetId="0" hidden="1">'Supply Scheduling'!$B$59:$M$59</definedName>
    <definedName name="solver_rhs3" localSheetId="0" hidden="1">'Supply Scheduling'!$C$9:$N$9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9" i="2" l="1"/>
  <c r="L59" i="2"/>
  <c r="K59" i="2"/>
  <c r="J59" i="2"/>
  <c r="I59" i="2"/>
  <c r="H59" i="2"/>
  <c r="G59" i="2"/>
  <c r="F59" i="2"/>
  <c r="E59" i="2"/>
  <c r="D59" i="2"/>
  <c r="C59" i="2"/>
  <c r="B59" i="2"/>
  <c r="M57" i="2"/>
  <c r="L57" i="2"/>
  <c r="K57" i="2"/>
  <c r="J57" i="2"/>
  <c r="I57" i="2"/>
  <c r="H57" i="2"/>
  <c r="G57" i="2"/>
  <c r="F57" i="2"/>
  <c r="E57" i="2"/>
  <c r="D57" i="2"/>
  <c r="C57" i="2"/>
  <c r="B57" i="2"/>
  <c r="M54" i="2"/>
  <c r="L54" i="2"/>
  <c r="K54" i="2"/>
  <c r="J54" i="2"/>
  <c r="I54" i="2"/>
  <c r="H54" i="2"/>
  <c r="G54" i="2"/>
  <c r="F54" i="2"/>
  <c r="E54" i="2"/>
  <c r="D54" i="2"/>
  <c r="C54" i="2"/>
  <c r="B54" i="2"/>
  <c r="K49" i="2"/>
  <c r="J49" i="2"/>
  <c r="I49" i="2"/>
  <c r="H49" i="2"/>
  <c r="C49" i="2"/>
  <c r="B49" i="2"/>
  <c r="M47" i="2"/>
  <c r="M49" i="2" s="1"/>
  <c r="L47" i="2"/>
  <c r="L49" i="2" s="1"/>
  <c r="K47" i="2"/>
  <c r="J47" i="2"/>
  <c r="I47" i="2"/>
  <c r="H47" i="2"/>
  <c r="G47" i="2"/>
  <c r="G49" i="2" s="1"/>
  <c r="F47" i="2"/>
  <c r="F49" i="2" s="1"/>
  <c r="E47" i="2"/>
  <c r="E49" i="2" s="1"/>
  <c r="D47" i="2"/>
  <c r="D49" i="2" s="1"/>
  <c r="C47" i="2"/>
  <c r="B47" i="2"/>
  <c r="K43" i="2"/>
  <c r="J43" i="2"/>
  <c r="I43" i="2"/>
  <c r="H43" i="2"/>
  <c r="C43" i="2"/>
  <c r="B43" i="2"/>
  <c r="M41" i="2"/>
  <c r="M43" i="2" s="1"/>
  <c r="L41" i="2"/>
  <c r="L43" i="2" s="1"/>
  <c r="K41" i="2"/>
  <c r="J41" i="2"/>
  <c r="I41" i="2"/>
  <c r="H41" i="2"/>
  <c r="G41" i="2"/>
  <c r="G43" i="2" s="1"/>
  <c r="F41" i="2"/>
  <c r="F43" i="2" s="1"/>
  <c r="E41" i="2"/>
  <c r="E43" i="2" s="1"/>
  <c r="D41" i="2"/>
  <c r="D43" i="2" s="1"/>
  <c r="C41" i="2"/>
  <c r="B41" i="2"/>
  <c r="M34" i="2"/>
  <c r="L34" i="2"/>
  <c r="K34" i="2"/>
  <c r="J34" i="2"/>
  <c r="I34" i="2"/>
  <c r="H34" i="2"/>
  <c r="G34" i="2"/>
  <c r="G38" i="2" s="1"/>
  <c r="F34" i="2"/>
  <c r="E34" i="2"/>
  <c r="D34" i="2"/>
  <c r="C34" i="2"/>
  <c r="C38" i="2" s="1"/>
  <c r="B34" i="2"/>
  <c r="B38" i="2" s="1"/>
  <c r="M33" i="2"/>
  <c r="L33" i="2"/>
  <c r="K33" i="2"/>
  <c r="J33" i="2"/>
  <c r="I33" i="2"/>
  <c r="H33" i="2"/>
  <c r="G33" i="2"/>
  <c r="F33" i="2"/>
  <c r="E33" i="2"/>
  <c r="D33" i="2"/>
  <c r="C33" i="2"/>
  <c r="C37" i="2" s="1"/>
  <c r="B33" i="2"/>
  <c r="B37" i="2" s="1"/>
  <c r="C19" i="2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C18" i="2"/>
  <c r="B18" i="2"/>
  <c r="C11" i="2"/>
  <c r="N9" i="2"/>
  <c r="M9" i="2"/>
  <c r="L9" i="2"/>
  <c r="K9" i="2"/>
  <c r="J9" i="2"/>
  <c r="I9" i="2"/>
  <c r="H9" i="2"/>
  <c r="G9" i="2"/>
  <c r="F9" i="2"/>
  <c r="E9" i="2"/>
  <c r="D9" i="2"/>
  <c r="C9" i="2"/>
  <c r="N7" i="2"/>
  <c r="M7" i="2"/>
  <c r="L7" i="2"/>
  <c r="K7" i="2"/>
  <c r="J7" i="2"/>
  <c r="I7" i="2"/>
  <c r="H7" i="2"/>
  <c r="G7" i="2"/>
  <c r="F7" i="2"/>
  <c r="E7" i="2"/>
  <c r="D7" i="2"/>
  <c r="C7" i="2"/>
  <c r="J37" i="2" l="1"/>
  <c r="L37" i="2"/>
  <c r="E37" i="2"/>
  <c r="M37" i="2"/>
  <c r="F37" i="2"/>
  <c r="J38" i="2"/>
  <c r="F38" i="2"/>
  <c r="K37" i="2"/>
  <c r="D37" i="2"/>
  <c r="H38" i="2"/>
  <c r="I38" i="2"/>
  <c r="G37" i="2"/>
  <c r="K38" i="2"/>
  <c r="H37" i="2"/>
  <c r="D38" i="2"/>
  <c r="L38" i="2"/>
  <c r="I37" i="2"/>
  <c r="E38" i="2"/>
  <c r="M38" i="2"/>
</calcChain>
</file>

<file path=xl/sharedStrings.xml><?xml version="1.0" encoding="utf-8"?>
<sst xmlns="http://schemas.openxmlformats.org/spreadsheetml/2006/main" count="165" uniqueCount="52">
  <si>
    <t>Objective Function:</t>
  </si>
  <si>
    <t>&lt;=</t>
  </si>
  <si>
    <t>=</t>
  </si>
  <si>
    <t>Pavlick Products</t>
  </si>
  <si>
    <t>Decision Variables:</t>
  </si>
  <si>
    <t>Jan</t>
  </si>
  <si>
    <t>Feb</t>
  </si>
  <si>
    <t>Mar</t>
  </si>
  <si>
    <t>Apr</t>
  </si>
  <si>
    <t>May</t>
  </si>
  <si>
    <t>Jun</t>
  </si>
  <si>
    <t>July</t>
  </si>
  <si>
    <t>Aug</t>
  </si>
  <si>
    <t>Sep</t>
  </si>
  <si>
    <t>Oct</t>
  </si>
  <si>
    <t>Nov</t>
  </si>
  <si>
    <t>Dec</t>
  </si>
  <si>
    <t>Shipping Cost</t>
  </si>
  <si>
    <t>China</t>
  </si>
  <si>
    <t>Per</t>
  </si>
  <si>
    <t>units</t>
  </si>
  <si>
    <t>Mexico</t>
  </si>
  <si>
    <t>China increase</t>
  </si>
  <si>
    <t>Mexico increase</t>
  </si>
  <si>
    <t>China Unit Cost</t>
  </si>
  <si>
    <t>Mexico Unit Cost</t>
  </si>
  <si>
    <t>Selling Cost</t>
  </si>
  <si>
    <t>Chinese capacity per month</t>
  </si>
  <si>
    <t>Max Z=</t>
  </si>
  <si>
    <t>Months per year</t>
  </si>
  <si>
    <t>Shipping Cost:</t>
  </si>
  <si>
    <t>Chinese Demand</t>
  </si>
  <si>
    <t>Mexican Plant Capacity</t>
  </si>
  <si>
    <t>January</t>
  </si>
  <si>
    <t>February</t>
  </si>
  <si>
    <t>March</t>
  </si>
  <si>
    <t>April</t>
  </si>
  <si>
    <t>June</t>
  </si>
  <si>
    <t>Jul</t>
  </si>
  <si>
    <t>August</t>
  </si>
  <si>
    <t>September</t>
  </si>
  <si>
    <t>October</t>
  </si>
  <si>
    <t>November</t>
  </si>
  <si>
    <t>December</t>
  </si>
  <si>
    <t>Calculations:</t>
  </si>
  <si>
    <t>Unit Cost:</t>
  </si>
  <si>
    <t>Total Cost:</t>
  </si>
  <si>
    <t>Selling Price</t>
  </si>
  <si>
    <t>(-) Total Cost</t>
  </si>
  <si>
    <t>Profit</t>
  </si>
  <si>
    <t>Constraints: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</si>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</sst>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_([$$-409]* #,##0_);_([$$-409]* \(#,##0\);_([$$-409]* &quot;-&quot;??_);_(@_)"/>
    <numFmt numFmtId="166" formatCode="_([$$-409]* #,##0.00_);_([$$-409]* \(#,##0.00\);_([$$-409]* &quot;-&quot;??_);_(@_)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2"/>
      <color rgb="FF0070C0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1" applyFont="1"/>
    <xf numFmtId="0" fontId="4" fillId="2" borderId="1" xfId="1" applyFont="1" applyFill="1" applyBorder="1"/>
    <xf numFmtId="0" fontId="4" fillId="0" borderId="0" xfId="1" applyFont="1"/>
    <xf numFmtId="0" fontId="1" fillId="0" borderId="1" xfId="1" applyFont="1" applyBorder="1"/>
    <xf numFmtId="165" fontId="1" fillId="0" borderId="1" xfId="1" applyNumberFormat="1" applyFont="1" applyBorder="1"/>
    <xf numFmtId="0" fontId="1" fillId="0" borderId="6" xfId="1" applyFont="1" applyBorder="1"/>
    <xf numFmtId="165" fontId="1" fillId="0" borderId="6" xfId="1" applyNumberFormat="1" applyFont="1" applyBorder="1"/>
    <xf numFmtId="9" fontId="1" fillId="0" borderId="3" xfId="2" applyFont="1" applyBorder="1"/>
    <xf numFmtId="9" fontId="1" fillId="0" borderId="1" xfId="2" applyFont="1" applyBorder="1"/>
    <xf numFmtId="3" fontId="1" fillId="0" borderId="0" xfId="1" applyNumberFormat="1" applyFont="1"/>
    <xf numFmtId="43" fontId="4" fillId="2" borderId="1" xfId="3" applyFont="1" applyFill="1" applyBorder="1"/>
    <xf numFmtId="166" fontId="1" fillId="0" borderId="1" xfId="1" applyNumberFormat="1" applyFont="1" applyBorder="1"/>
    <xf numFmtId="3" fontId="1" fillId="0" borderId="1" xfId="1" applyNumberFormat="1" applyFont="1" applyBorder="1"/>
    <xf numFmtId="17" fontId="1" fillId="0" borderId="1" xfId="1" applyNumberFormat="1" applyFont="1" applyBorder="1"/>
    <xf numFmtId="0" fontId="1" fillId="0" borderId="5" xfId="1" applyFont="1" applyBorder="1"/>
    <xf numFmtId="166" fontId="1" fillId="0" borderId="0" xfId="1" applyNumberFormat="1" applyFont="1"/>
    <xf numFmtId="166" fontId="1" fillId="0" borderId="6" xfId="1" applyNumberFormat="1" applyFont="1" applyBorder="1"/>
    <xf numFmtId="0" fontId="1" fillId="0" borderId="3" xfId="1" applyFont="1" applyBorder="1"/>
    <xf numFmtId="166" fontId="1" fillId="0" borderId="3" xfId="1" applyNumberFormat="1" applyFont="1" applyBorder="1"/>
    <xf numFmtId="0" fontId="4" fillId="0" borderId="1" xfId="1" applyFont="1" applyBorder="1"/>
    <xf numFmtId="0" fontId="4" fillId="0" borderId="3" xfId="1" applyFont="1" applyBorder="1"/>
    <xf numFmtId="0" fontId="5" fillId="0" borderId="1" xfId="1" applyFont="1" applyBorder="1"/>
    <xf numFmtId="0" fontId="1" fillId="0" borderId="1" xfId="1" applyFont="1" applyBorder="1" applyAlignment="1">
      <alignment horizontal="left"/>
    </xf>
    <xf numFmtId="0" fontId="3" fillId="0" borderId="13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1" fillId="0" borderId="4" xfId="1" applyFont="1" applyBorder="1" applyAlignment="1">
      <alignment horizontal="left"/>
    </xf>
    <xf numFmtId="0" fontId="1" fillId="0" borderId="5" xfId="1" applyFont="1" applyBorder="1" applyAlignment="1">
      <alignment horizontal="left"/>
    </xf>
    <xf numFmtId="0" fontId="1" fillId="0" borderId="2" xfId="1" applyFont="1" applyBorder="1" applyAlignment="1">
      <alignment horizontal="left"/>
    </xf>
    <xf numFmtId="0" fontId="1" fillId="0" borderId="7" xfId="1" applyFont="1" applyBorder="1" applyAlignment="1">
      <alignment horizontal="left"/>
    </xf>
    <xf numFmtId="0" fontId="1" fillId="0" borderId="8" xfId="1" applyFont="1" applyBorder="1" applyAlignment="1">
      <alignment horizontal="left"/>
    </xf>
    <xf numFmtId="0" fontId="1" fillId="0" borderId="9" xfId="1" applyFont="1" applyBorder="1" applyAlignment="1">
      <alignment horizontal="left"/>
    </xf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10" xfId="1" applyFont="1" applyBorder="1" applyAlignment="1">
      <alignment horizontal="center" vertical="center"/>
    </xf>
    <xf numFmtId="0" fontId="1" fillId="0" borderId="11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1" xfId="1" applyFont="1" applyBorder="1" applyAlignment="1">
      <alignment horizontal="center"/>
    </xf>
    <xf numFmtId="0" fontId="1" fillId="0" borderId="0" xfId="1" applyFont="1" applyAlignment="1">
      <alignment horizontal="center"/>
    </xf>
  </cellXfs>
  <cellStyles count="4">
    <cellStyle name="Comma 2" xfId="3" xr:uid="{49F4BFEC-DD79-45C8-8AA8-F086BD5D83AE}"/>
    <cellStyle name="Normal" xfId="0" builtinId="0"/>
    <cellStyle name="Normal 2" xfId="1" xr:uid="{0D31BF8F-D824-4781-B632-2223A71A66CB}"/>
    <cellStyle name="Percent 2" xfId="2" xr:uid="{7D741038-3D89-4D13-BDE0-350EF308945C}"/>
  </cellStyles>
  <dxfs count="0"/>
  <tableStyles count="0" defaultTableStyle="TableStyleMedium2" defaultPivotStyle="PivotStyleLight16"/>
  <colors>
    <mruColors>
      <color rgb="FF0000DE"/>
      <color rgb="FF71DAFF"/>
      <color rgb="FFFFDB69"/>
      <color rgb="FFC198E0"/>
      <color rgb="FFFFA7CB"/>
      <color rgb="FFF60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14111</xdr:colOff>
      <xdr:row>32</xdr:row>
      <xdr:rowOff>28222</xdr:rowOff>
    </xdr:from>
    <xdr:to>
      <xdr:col>23</xdr:col>
      <xdr:colOff>14111</xdr:colOff>
      <xdr:row>41</xdr:row>
      <xdr:rowOff>197555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416400-9DA9-4FAB-9DA5-B3678029DCD7}"/>
            </a:ext>
          </a:extLst>
        </xdr:cNvPr>
        <xdr:cNvSpPr txBox="1"/>
      </xdr:nvSpPr>
      <xdr:spPr>
        <a:xfrm>
          <a:off x="12815711" y="6371872"/>
          <a:ext cx="6743700" cy="19266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>
              <a:latin typeface="Times New Roman" panose="02020603050405020304" pitchFamily="18" charset="0"/>
              <a:cs typeface="Times New Roman" panose="02020603050405020304" pitchFamily="18" charset="0"/>
            </a:rPr>
            <a:t>Let</a:t>
          </a:r>
          <a:r>
            <a:rPr lang="en-GB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 i= Country of origin i.e China or Mexico</a:t>
          </a:r>
        </a:p>
        <a:p>
          <a:r>
            <a:rPr lang="en-GB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Let j= Month i.e Jan to Dec</a:t>
          </a:r>
        </a:p>
        <a:p>
          <a:r>
            <a:rPr lang="en-GB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Let Xij= Units produced in country i (China or Mexico) in month j (Jan to Dec)</a:t>
          </a:r>
        </a:p>
        <a:p>
          <a:r>
            <a:rPr lang="en-GB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Xij &lt;= Si (Supply of China or Mexico) </a:t>
          </a:r>
        </a:p>
        <a:p>
          <a:r>
            <a:rPr lang="en-GB" sz="1600">
              <a:latin typeface="Times New Roman" panose="02020603050405020304" pitchFamily="18" charset="0"/>
              <a:cs typeface="Times New Roman" panose="02020603050405020304" pitchFamily="18" charset="0"/>
            </a:rPr>
            <a:t>Xij = Di </a:t>
          </a:r>
          <a:r>
            <a:rPr lang="en-GB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(Demand of China or Mexico) </a:t>
          </a:r>
        </a:p>
        <a:p>
          <a:r>
            <a:rPr lang="en-GB" sz="1600" baseline="0">
              <a:latin typeface="Times New Roman" panose="02020603050405020304" pitchFamily="18" charset="0"/>
              <a:cs typeface="Times New Roman" panose="02020603050405020304" pitchFamily="18" charset="0"/>
            </a:rPr>
            <a:t>Xij &gt;= 0 for all i and j</a:t>
          </a:r>
          <a:endParaRPr lang="en-GB" sz="16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GB" sz="1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801F0-0424-48C0-BBA6-5367C34B2913}">
  <sheetPr>
    <tabColor rgb="FF00B0F0"/>
  </sheetPr>
  <dimension ref="A1:V59"/>
  <sheetViews>
    <sheetView tabSelected="1" topLeftCell="A2" zoomScale="40" zoomScaleNormal="40" workbookViewId="0">
      <selection activeCell="P56" sqref="P56"/>
    </sheetView>
  </sheetViews>
  <sheetFormatPr defaultColWidth="11.73046875" defaultRowHeight="15.4" x14ac:dyDescent="0.45"/>
  <cols>
    <col min="1" max="2" width="11.73046875" style="1"/>
    <col min="3" max="3" width="14.9296875" style="1" bestFit="1" customWidth="1"/>
    <col min="4" max="19" width="11.73046875" style="1"/>
    <col min="20" max="20" width="12.265625" style="1" bestFit="1" customWidth="1"/>
    <col min="21" max="16384" width="11.73046875" style="1"/>
  </cols>
  <sheetData>
    <row r="1" spans="1:20" ht="15.75" thickBot="1" x14ac:dyDescent="0.5"/>
    <row r="2" spans="1:20" ht="22.9" thickBot="1" x14ac:dyDescent="0.65">
      <c r="A2" s="24" t="s">
        <v>3</v>
      </c>
      <c r="B2" s="25"/>
      <c r="C2" s="26"/>
    </row>
    <row r="4" spans="1:20" x14ac:dyDescent="0.45">
      <c r="A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s="1" t="s">
        <v>16</v>
      </c>
      <c r="P4" s="27" t="s">
        <v>17</v>
      </c>
      <c r="Q4" s="28"/>
      <c r="R4" s="28"/>
      <c r="S4" s="28"/>
      <c r="T4" s="29"/>
    </row>
    <row r="5" spans="1:20" x14ac:dyDescent="0.45">
      <c r="B5" s="1" t="s">
        <v>18</v>
      </c>
      <c r="C5" s="2">
        <v>14000</v>
      </c>
      <c r="D5" s="2">
        <v>16000</v>
      </c>
      <c r="E5" s="2">
        <v>9000</v>
      </c>
      <c r="F5" s="2">
        <v>6500</v>
      </c>
      <c r="G5" s="2">
        <v>6000</v>
      </c>
      <c r="H5" s="2">
        <v>2500</v>
      </c>
      <c r="I5" s="2">
        <v>2500</v>
      </c>
      <c r="J5" s="2">
        <v>5000</v>
      </c>
      <c r="K5" s="2">
        <v>5000</v>
      </c>
      <c r="L5" s="2">
        <v>2500</v>
      </c>
      <c r="M5" s="2">
        <v>2500</v>
      </c>
      <c r="N5" s="2">
        <v>2500</v>
      </c>
      <c r="O5" s="3"/>
      <c r="P5" s="4" t="s">
        <v>18</v>
      </c>
      <c r="Q5" s="4" t="s">
        <v>19</v>
      </c>
      <c r="R5" s="4">
        <v>500</v>
      </c>
      <c r="S5" s="4" t="s">
        <v>20</v>
      </c>
      <c r="T5" s="5">
        <v>10000</v>
      </c>
    </row>
    <row r="6" spans="1:20" ht="15.75" thickBot="1" x14ac:dyDescent="0.5">
      <c r="B6" s="1" t="s">
        <v>21</v>
      </c>
      <c r="C6" s="2">
        <v>0</v>
      </c>
      <c r="D6" s="2">
        <v>0</v>
      </c>
      <c r="E6" s="2">
        <v>5000</v>
      </c>
      <c r="F6" s="2">
        <v>7500</v>
      </c>
      <c r="G6" s="2">
        <v>10000</v>
      </c>
      <c r="H6" s="2">
        <v>8000</v>
      </c>
      <c r="I6" s="2">
        <v>11500</v>
      </c>
      <c r="J6" s="2">
        <v>15000</v>
      </c>
      <c r="K6" s="2">
        <v>15000</v>
      </c>
      <c r="L6" s="2">
        <v>13500</v>
      </c>
      <c r="M6" s="2">
        <v>11500</v>
      </c>
      <c r="N6" s="2">
        <v>8000</v>
      </c>
      <c r="O6" s="3"/>
      <c r="P6" s="6" t="s">
        <v>21</v>
      </c>
      <c r="Q6" s="6" t="s">
        <v>19</v>
      </c>
      <c r="R6" s="6">
        <v>500</v>
      </c>
      <c r="S6" s="6" t="s">
        <v>20</v>
      </c>
      <c r="T6" s="7">
        <v>2000</v>
      </c>
    </row>
    <row r="7" spans="1:20" x14ac:dyDescent="0.45">
      <c r="C7" s="3">
        <f>SUM(C5:C6)</f>
        <v>14000</v>
      </c>
      <c r="D7" s="3">
        <f t="shared" ref="D7:N7" si="0">SUM(D5:D6)</f>
        <v>16000</v>
      </c>
      <c r="E7" s="3">
        <f t="shared" si="0"/>
        <v>14000</v>
      </c>
      <c r="F7" s="3">
        <f t="shared" si="0"/>
        <v>14000</v>
      </c>
      <c r="G7" s="3">
        <f t="shared" si="0"/>
        <v>16000</v>
      </c>
      <c r="H7" s="3">
        <f t="shared" si="0"/>
        <v>10500</v>
      </c>
      <c r="I7" s="3">
        <f t="shared" si="0"/>
        <v>14000</v>
      </c>
      <c r="J7" s="3">
        <f t="shared" si="0"/>
        <v>20000</v>
      </c>
      <c r="K7" s="3">
        <f t="shared" si="0"/>
        <v>20000</v>
      </c>
      <c r="L7" s="3">
        <f t="shared" si="0"/>
        <v>16000</v>
      </c>
      <c r="M7" s="3">
        <f t="shared" si="0"/>
        <v>14000</v>
      </c>
      <c r="N7" s="3">
        <f t="shared" si="0"/>
        <v>10500</v>
      </c>
      <c r="O7" s="3"/>
      <c r="P7" s="30" t="s">
        <v>22</v>
      </c>
      <c r="Q7" s="31"/>
      <c r="R7" s="31"/>
      <c r="S7" s="32"/>
      <c r="T7" s="8">
        <v>0.04</v>
      </c>
    </row>
    <row r="8" spans="1:20" x14ac:dyDescent="0.45"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P8" s="27" t="s">
        <v>23</v>
      </c>
      <c r="Q8" s="28"/>
      <c r="R8" s="28"/>
      <c r="S8" s="29"/>
      <c r="T8" s="9">
        <v>0.01</v>
      </c>
    </row>
    <row r="9" spans="1:20" x14ac:dyDescent="0.45">
      <c r="C9" s="10">
        <f>Q18</f>
        <v>14000</v>
      </c>
      <c r="D9" s="10">
        <f>Q19</f>
        <v>16000</v>
      </c>
      <c r="E9" s="10">
        <f>Q20</f>
        <v>14000</v>
      </c>
      <c r="F9" s="10">
        <f>Q21</f>
        <v>14000</v>
      </c>
      <c r="G9" s="10">
        <f>Q22</f>
        <v>16000</v>
      </c>
      <c r="H9" s="10">
        <f>Q23</f>
        <v>10500</v>
      </c>
      <c r="I9" s="10">
        <f>Q24</f>
        <v>14000</v>
      </c>
      <c r="J9" s="10">
        <f>Q25</f>
        <v>20000</v>
      </c>
      <c r="K9" s="10">
        <f>Q26</f>
        <v>20000</v>
      </c>
      <c r="L9" s="10">
        <f>Q27</f>
        <v>16000</v>
      </c>
      <c r="M9" s="10">
        <f>Q28</f>
        <v>14000</v>
      </c>
      <c r="N9" s="10">
        <f>Q29</f>
        <v>10500</v>
      </c>
      <c r="P9" s="23" t="s">
        <v>24</v>
      </c>
      <c r="Q9" s="23"/>
      <c r="R9" s="23"/>
      <c r="S9" s="23"/>
      <c r="T9" s="5">
        <v>333</v>
      </c>
    </row>
    <row r="10" spans="1:20" x14ac:dyDescent="0.45">
      <c r="P10" s="23" t="s">
        <v>25</v>
      </c>
      <c r="Q10" s="23"/>
      <c r="R10" s="23"/>
      <c r="S10" s="23"/>
      <c r="T10" s="5">
        <v>350</v>
      </c>
    </row>
    <row r="11" spans="1:20" x14ac:dyDescent="0.45">
      <c r="A11" s="1" t="s">
        <v>0</v>
      </c>
      <c r="C11" s="11">
        <f>SUMPRODUCT(C5:N6,C13:N14)</f>
        <v>8048927.4941262323</v>
      </c>
      <c r="P11" s="23" t="s">
        <v>26</v>
      </c>
      <c r="Q11" s="23"/>
      <c r="R11" s="23"/>
      <c r="S11" s="23"/>
      <c r="T11" s="5">
        <v>400</v>
      </c>
    </row>
    <row r="12" spans="1:20" x14ac:dyDescent="0.45">
      <c r="P12" s="23" t="s">
        <v>27</v>
      </c>
      <c r="Q12" s="23"/>
      <c r="R12" s="23"/>
      <c r="S12" s="23"/>
      <c r="T12" s="4">
        <v>2500</v>
      </c>
    </row>
    <row r="13" spans="1:20" x14ac:dyDescent="0.45">
      <c r="A13" s="1" t="s">
        <v>28</v>
      </c>
      <c r="B13" s="1" t="s">
        <v>18</v>
      </c>
      <c r="C13" s="12">
        <v>47</v>
      </c>
      <c r="D13" s="12">
        <v>46.199999999999989</v>
      </c>
      <c r="E13" s="12">
        <v>45.367999999999995</v>
      </c>
      <c r="F13" s="12">
        <v>44.502720000000011</v>
      </c>
      <c r="G13" s="12">
        <v>43.602828799999997</v>
      </c>
      <c r="H13" s="12">
        <v>42.666941952000002</v>
      </c>
      <c r="I13" s="12">
        <v>41.693619630079979</v>
      </c>
      <c r="J13" s="12">
        <v>40.681364415283213</v>
      </c>
      <c r="K13" s="12">
        <v>39.628618991894541</v>
      </c>
      <c r="L13" s="12">
        <v>38.533763751570291</v>
      </c>
      <c r="M13" s="12">
        <v>37.3951143016331</v>
      </c>
      <c r="N13" s="12">
        <v>36.210918873698461</v>
      </c>
      <c r="P13" s="23" t="s">
        <v>29</v>
      </c>
      <c r="Q13" s="23"/>
      <c r="R13" s="23"/>
      <c r="S13" s="23"/>
      <c r="T13" s="4">
        <v>12</v>
      </c>
    </row>
    <row r="14" spans="1:20" x14ac:dyDescent="0.45">
      <c r="B14" s="1" t="s">
        <v>21</v>
      </c>
      <c r="C14" s="12">
        <v>46</v>
      </c>
      <c r="D14" s="12">
        <v>45.95999999999998</v>
      </c>
      <c r="E14" s="12">
        <v>45.919600000000003</v>
      </c>
      <c r="F14" s="12">
        <v>45.878796000000023</v>
      </c>
      <c r="G14" s="12">
        <v>45.837583960000018</v>
      </c>
      <c r="H14" s="12">
        <v>45.795959799599984</v>
      </c>
      <c r="I14" s="12">
        <v>45.753919397596007</v>
      </c>
      <c r="J14" s="12">
        <v>45.711458591571954</v>
      </c>
      <c r="K14" s="12">
        <v>45.668573177487701</v>
      </c>
      <c r="L14" s="12">
        <v>45.625258909262584</v>
      </c>
      <c r="M14" s="12">
        <v>45.581511498355155</v>
      </c>
      <c r="N14" s="12">
        <v>45.537326613338735</v>
      </c>
    </row>
    <row r="16" spans="1:20" x14ac:dyDescent="0.45">
      <c r="A16" s="40" t="s">
        <v>30</v>
      </c>
      <c r="B16" s="40"/>
      <c r="C16" s="40"/>
    </row>
    <row r="17" spans="1:22" x14ac:dyDescent="0.45">
      <c r="A17" s="4"/>
      <c r="B17" s="4" t="s">
        <v>18</v>
      </c>
      <c r="C17" s="4" t="s">
        <v>21</v>
      </c>
      <c r="D17" s="41"/>
      <c r="E17" s="41"/>
      <c r="P17" s="33" t="s">
        <v>31</v>
      </c>
      <c r="Q17" s="35"/>
      <c r="S17" s="33" t="s">
        <v>32</v>
      </c>
      <c r="T17" s="35"/>
    </row>
    <row r="18" spans="1:22" x14ac:dyDescent="0.45">
      <c r="A18" s="4" t="s">
        <v>5</v>
      </c>
      <c r="B18" s="12">
        <f>$T$5/$R$5</f>
        <v>20</v>
      </c>
      <c r="C18" s="12">
        <f>$T$6/$R$6</f>
        <v>4</v>
      </c>
      <c r="P18" s="4" t="s">
        <v>33</v>
      </c>
      <c r="Q18" s="13">
        <v>14000</v>
      </c>
      <c r="S18" s="14" t="s">
        <v>33</v>
      </c>
      <c r="T18" s="4">
        <v>0</v>
      </c>
      <c r="V18" s="10"/>
    </row>
    <row r="19" spans="1:22" x14ac:dyDescent="0.45">
      <c r="A19" s="4" t="s">
        <v>6</v>
      </c>
      <c r="B19" s="12">
        <f>B18+$T$7*B18</f>
        <v>20.8</v>
      </c>
      <c r="C19" s="12">
        <f>C18+$T$8*C18</f>
        <v>4.04</v>
      </c>
      <c r="P19" s="4" t="s">
        <v>34</v>
      </c>
      <c r="Q19" s="13">
        <v>16000</v>
      </c>
      <c r="S19" s="4" t="s">
        <v>34</v>
      </c>
      <c r="T19" s="13">
        <v>2500</v>
      </c>
      <c r="V19" s="10"/>
    </row>
    <row r="20" spans="1:22" x14ac:dyDescent="0.45">
      <c r="A20" s="4" t="s">
        <v>7</v>
      </c>
      <c r="B20" s="12">
        <f t="shared" ref="B20:B29" si="1">B19+$T$7*B19</f>
        <v>21.632000000000001</v>
      </c>
      <c r="C20" s="12">
        <f t="shared" ref="C20:C29" si="2">C19+$T$8*C19</f>
        <v>4.0804</v>
      </c>
      <c r="P20" s="4" t="s">
        <v>35</v>
      </c>
      <c r="Q20" s="13">
        <v>14000</v>
      </c>
      <c r="S20" s="4" t="s">
        <v>35</v>
      </c>
      <c r="T20" s="13">
        <v>5000</v>
      </c>
      <c r="V20" s="10"/>
    </row>
    <row r="21" spans="1:22" x14ac:dyDescent="0.45">
      <c r="A21" s="4" t="s">
        <v>8</v>
      </c>
      <c r="B21" s="12">
        <f t="shared" si="1"/>
        <v>22.49728</v>
      </c>
      <c r="C21" s="12">
        <f t="shared" si="2"/>
        <v>4.1212039999999996</v>
      </c>
      <c r="P21" s="4" t="s">
        <v>36</v>
      </c>
      <c r="Q21" s="13">
        <v>14000</v>
      </c>
      <c r="S21" s="4" t="s">
        <v>36</v>
      </c>
      <c r="T21" s="13">
        <v>7500</v>
      </c>
      <c r="V21" s="10"/>
    </row>
    <row r="22" spans="1:22" x14ac:dyDescent="0.45">
      <c r="A22" s="4" t="s">
        <v>9</v>
      </c>
      <c r="B22" s="12">
        <f t="shared" si="1"/>
        <v>23.397171199999999</v>
      </c>
      <c r="C22" s="12">
        <f t="shared" si="2"/>
        <v>4.1624160399999992</v>
      </c>
      <c r="P22" s="4" t="s">
        <v>9</v>
      </c>
      <c r="Q22" s="13">
        <v>16000</v>
      </c>
      <c r="S22" s="4" t="s">
        <v>9</v>
      </c>
      <c r="T22" s="13">
        <v>10000</v>
      </c>
      <c r="V22" s="10"/>
    </row>
    <row r="23" spans="1:22" x14ac:dyDescent="0.45">
      <c r="A23" s="4" t="s">
        <v>10</v>
      </c>
      <c r="B23" s="12">
        <f t="shared" si="1"/>
        <v>24.333058047999998</v>
      </c>
      <c r="C23" s="12">
        <f t="shared" si="2"/>
        <v>4.2040402003999988</v>
      </c>
      <c r="P23" s="4" t="s">
        <v>37</v>
      </c>
      <c r="Q23" s="13">
        <v>10500</v>
      </c>
      <c r="S23" s="4" t="s">
        <v>37</v>
      </c>
      <c r="T23" s="13">
        <v>12500</v>
      </c>
      <c r="V23" s="10"/>
    </row>
    <row r="24" spans="1:22" x14ac:dyDescent="0.45">
      <c r="A24" s="4" t="s">
        <v>38</v>
      </c>
      <c r="B24" s="12">
        <f t="shared" si="1"/>
        <v>25.306380369919999</v>
      </c>
      <c r="C24" s="12">
        <f t="shared" si="2"/>
        <v>4.2460806024039988</v>
      </c>
      <c r="P24" s="4" t="s">
        <v>11</v>
      </c>
      <c r="Q24" s="13">
        <v>14000</v>
      </c>
      <c r="R24" s="15"/>
      <c r="S24" s="4" t="s">
        <v>11</v>
      </c>
      <c r="T24" s="13">
        <v>15000</v>
      </c>
      <c r="V24" s="10"/>
    </row>
    <row r="25" spans="1:22" x14ac:dyDescent="0.45">
      <c r="A25" s="4" t="s">
        <v>12</v>
      </c>
      <c r="B25" s="12">
        <f t="shared" si="1"/>
        <v>26.318635584716798</v>
      </c>
      <c r="C25" s="12">
        <f t="shared" si="2"/>
        <v>4.2885414084280384</v>
      </c>
      <c r="P25" s="4" t="s">
        <v>39</v>
      </c>
      <c r="Q25" s="13">
        <v>20000</v>
      </c>
      <c r="S25" s="4" t="s">
        <v>39</v>
      </c>
      <c r="T25" s="13">
        <v>15000</v>
      </c>
      <c r="V25" s="10"/>
    </row>
    <row r="26" spans="1:22" x14ac:dyDescent="0.45">
      <c r="A26" s="4" t="s">
        <v>13</v>
      </c>
      <c r="B26" s="12">
        <f t="shared" si="1"/>
        <v>27.37138100810547</v>
      </c>
      <c r="C26" s="12">
        <f t="shared" si="2"/>
        <v>4.3314268225123191</v>
      </c>
      <c r="P26" s="4" t="s">
        <v>40</v>
      </c>
      <c r="Q26" s="13">
        <v>20000</v>
      </c>
      <c r="S26" s="4" t="s">
        <v>40</v>
      </c>
      <c r="T26" s="13">
        <v>15000</v>
      </c>
      <c r="V26" s="10"/>
    </row>
    <row r="27" spans="1:22" x14ac:dyDescent="0.45">
      <c r="A27" s="4" t="s">
        <v>14</v>
      </c>
      <c r="B27" s="12">
        <f t="shared" si="1"/>
        <v>28.466236248429688</v>
      </c>
      <c r="C27" s="12">
        <f t="shared" si="2"/>
        <v>4.3747410907374427</v>
      </c>
      <c r="P27" s="4" t="s">
        <v>41</v>
      </c>
      <c r="Q27" s="13">
        <v>16000</v>
      </c>
      <c r="S27" s="4" t="s">
        <v>41</v>
      </c>
      <c r="T27" s="13">
        <v>15000</v>
      </c>
      <c r="V27" s="10"/>
    </row>
    <row r="28" spans="1:22" x14ac:dyDescent="0.45">
      <c r="A28" s="4" t="s">
        <v>15</v>
      </c>
      <c r="B28" s="12">
        <f t="shared" si="1"/>
        <v>29.604885698366875</v>
      </c>
      <c r="C28" s="12">
        <f t="shared" si="2"/>
        <v>4.4184885016448172</v>
      </c>
      <c r="P28" s="4" t="s">
        <v>42</v>
      </c>
      <c r="Q28" s="13">
        <v>14000</v>
      </c>
      <c r="S28" s="4" t="s">
        <v>42</v>
      </c>
      <c r="T28" s="13">
        <v>15000</v>
      </c>
      <c r="V28" s="10"/>
    </row>
    <row r="29" spans="1:22" x14ac:dyDescent="0.45">
      <c r="A29" s="4" t="s">
        <v>16</v>
      </c>
      <c r="B29" s="12">
        <f t="shared" si="1"/>
        <v>30.78908112630155</v>
      </c>
      <c r="C29" s="12">
        <f t="shared" si="2"/>
        <v>4.4626733866612653</v>
      </c>
      <c r="P29" s="4" t="s">
        <v>43</v>
      </c>
      <c r="Q29" s="13">
        <v>10500</v>
      </c>
      <c r="S29" s="4" t="s">
        <v>43</v>
      </c>
      <c r="T29" s="13">
        <v>15000</v>
      </c>
      <c r="V29" s="10"/>
    </row>
    <row r="30" spans="1:22" x14ac:dyDescent="0.45">
      <c r="B30" s="16"/>
      <c r="C30" s="16"/>
      <c r="Q30" s="10"/>
      <c r="T30" s="10"/>
    </row>
    <row r="31" spans="1:22" x14ac:dyDescent="0.45">
      <c r="A31" s="1" t="s">
        <v>44</v>
      </c>
    </row>
    <row r="32" spans="1:22" x14ac:dyDescent="0.45">
      <c r="A32" s="4" t="s">
        <v>45</v>
      </c>
      <c r="B32" s="4" t="s">
        <v>5</v>
      </c>
      <c r="C32" s="4" t="s">
        <v>6</v>
      </c>
      <c r="D32" s="4" t="s">
        <v>7</v>
      </c>
      <c r="E32" s="4" t="s">
        <v>8</v>
      </c>
      <c r="F32" s="4" t="s">
        <v>9</v>
      </c>
      <c r="G32" s="4" t="s">
        <v>10</v>
      </c>
      <c r="H32" s="4" t="s">
        <v>11</v>
      </c>
      <c r="I32" s="4" t="s">
        <v>12</v>
      </c>
      <c r="J32" s="4" t="s">
        <v>13</v>
      </c>
      <c r="K32" s="4" t="s">
        <v>14</v>
      </c>
      <c r="L32" s="4" t="s">
        <v>15</v>
      </c>
      <c r="M32" s="4" t="s">
        <v>16</v>
      </c>
    </row>
    <row r="33" spans="1:13" x14ac:dyDescent="0.45">
      <c r="A33" s="4" t="s">
        <v>18</v>
      </c>
      <c r="B33" s="5">
        <f t="shared" ref="B33:M33" si="3">$T$9</f>
        <v>333</v>
      </c>
      <c r="C33" s="5">
        <f t="shared" si="3"/>
        <v>333</v>
      </c>
      <c r="D33" s="5">
        <f t="shared" si="3"/>
        <v>333</v>
      </c>
      <c r="E33" s="5">
        <f t="shared" si="3"/>
        <v>333</v>
      </c>
      <c r="F33" s="5">
        <f t="shared" si="3"/>
        <v>333</v>
      </c>
      <c r="G33" s="5">
        <f t="shared" si="3"/>
        <v>333</v>
      </c>
      <c r="H33" s="5">
        <f t="shared" si="3"/>
        <v>333</v>
      </c>
      <c r="I33" s="5">
        <f t="shared" si="3"/>
        <v>333</v>
      </c>
      <c r="J33" s="5">
        <f t="shared" si="3"/>
        <v>333</v>
      </c>
      <c r="K33" s="5">
        <f t="shared" si="3"/>
        <v>333</v>
      </c>
      <c r="L33" s="5">
        <f t="shared" si="3"/>
        <v>333</v>
      </c>
      <c r="M33" s="5">
        <f t="shared" si="3"/>
        <v>333</v>
      </c>
    </row>
    <row r="34" spans="1:13" x14ac:dyDescent="0.45">
      <c r="A34" s="4" t="s">
        <v>21</v>
      </c>
      <c r="B34" s="5">
        <f t="shared" ref="B34:M34" si="4">$T$10</f>
        <v>350</v>
      </c>
      <c r="C34" s="5">
        <f t="shared" si="4"/>
        <v>350</v>
      </c>
      <c r="D34" s="5">
        <f t="shared" si="4"/>
        <v>350</v>
      </c>
      <c r="E34" s="5">
        <f t="shared" si="4"/>
        <v>350</v>
      </c>
      <c r="F34" s="5">
        <f t="shared" si="4"/>
        <v>350</v>
      </c>
      <c r="G34" s="5">
        <f t="shared" si="4"/>
        <v>350</v>
      </c>
      <c r="H34" s="5">
        <f t="shared" si="4"/>
        <v>350</v>
      </c>
      <c r="I34" s="5">
        <f t="shared" si="4"/>
        <v>350</v>
      </c>
      <c r="J34" s="5">
        <f t="shared" si="4"/>
        <v>350</v>
      </c>
      <c r="K34" s="5">
        <f t="shared" si="4"/>
        <v>350</v>
      </c>
      <c r="L34" s="5">
        <f t="shared" si="4"/>
        <v>350</v>
      </c>
      <c r="M34" s="5">
        <f t="shared" si="4"/>
        <v>350</v>
      </c>
    </row>
    <row r="36" spans="1:13" x14ac:dyDescent="0.45">
      <c r="A36" s="4" t="s">
        <v>46</v>
      </c>
      <c r="B36" s="4" t="s">
        <v>5</v>
      </c>
      <c r="C36" s="4" t="s">
        <v>6</v>
      </c>
      <c r="D36" s="4" t="s">
        <v>7</v>
      </c>
      <c r="E36" s="4" t="s">
        <v>8</v>
      </c>
      <c r="F36" s="4" t="s">
        <v>9</v>
      </c>
      <c r="G36" s="4" t="s">
        <v>10</v>
      </c>
      <c r="H36" s="4" t="s">
        <v>11</v>
      </c>
      <c r="I36" s="4" t="s">
        <v>12</v>
      </c>
      <c r="J36" s="4" t="s">
        <v>13</v>
      </c>
      <c r="K36" s="4" t="s">
        <v>14</v>
      </c>
      <c r="L36" s="4" t="s">
        <v>15</v>
      </c>
      <c r="M36" s="4" t="s">
        <v>16</v>
      </c>
    </row>
    <row r="37" spans="1:13" x14ac:dyDescent="0.45">
      <c r="A37" s="4" t="s">
        <v>18</v>
      </c>
      <c r="B37" s="12">
        <f>B33+B18</f>
        <v>353</v>
      </c>
      <c r="C37" s="12">
        <f>C33+B19</f>
        <v>353.8</v>
      </c>
      <c r="D37" s="12">
        <f>D33+B20</f>
        <v>354.63200000000001</v>
      </c>
      <c r="E37" s="12">
        <f>E33+B21</f>
        <v>355.49727999999999</v>
      </c>
      <c r="F37" s="12">
        <f>F33+B22</f>
        <v>356.3971712</v>
      </c>
      <c r="G37" s="12">
        <f>G33+B23</f>
        <v>357.333058048</v>
      </c>
      <c r="H37" s="12">
        <f>H33+B24</f>
        <v>358.30638036992002</v>
      </c>
      <c r="I37" s="12">
        <f>I33+B25</f>
        <v>359.31863558471679</v>
      </c>
      <c r="J37" s="12">
        <f>J33+B26</f>
        <v>360.37138100810546</v>
      </c>
      <c r="K37" s="12">
        <f>K33+B27</f>
        <v>361.46623624842971</v>
      </c>
      <c r="L37" s="12">
        <f>L33+B28</f>
        <v>362.6048856983669</v>
      </c>
      <c r="M37" s="12">
        <f>M33+B29</f>
        <v>363.78908112630154</v>
      </c>
    </row>
    <row r="38" spans="1:13" x14ac:dyDescent="0.45">
      <c r="A38" s="4" t="s">
        <v>21</v>
      </c>
      <c r="B38" s="12">
        <f>B34+C18</f>
        <v>354</v>
      </c>
      <c r="C38" s="12">
        <f>C34+C19</f>
        <v>354.04</v>
      </c>
      <c r="D38" s="12">
        <f>D34+C20</f>
        <v>354.0804</v>
      </c>
      <c r="E38" s="12">
        <f>E34+C21</f>
        <v>354.12120399999998</v>
      </c>
      <c r="F38" s="12">
        <f>F34+C22</f>
        <v>354.16241603999998</v>
      </c>
      <c r="G38" s="12">
        <f>G34+C23</f>
        <v>354.20404020040002</v>
      </c>
      <c r="H38" s="12">
        <f>H34+C24</f>
        <v>354.24608060240399</v>
      </c>
      <c r="I38" s="12">
        <f>I34+C25</f>
        <v>354.28854140842805</v>
      </c>
      <c r="J38" s="12">
        <f>J34+C26</f>
        <v>354.3314268225123</v>
      </c>
      <c r="K38" s="12">
        <f>K34+C27</f>
        <v>354.37474109073742</v>
      </c>
      <c r="L38" s="12">
        <f>L34+C28</f>
        <v>354.41848850164484</v>
      </c>
      <c r="M38" s="12">
        <f>M34+C29</f>
        <v>354.46267338666127</v>
      </c>
    </row>
    <row r="40" spans="1:13" x14ac:dyDescent="0.45">
      <c r="A40" s="33" t="s">
        <v>18</v>
      </c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5"/>
    </row>
    <row r="41" spans="1:13" x14ac:dyDescent="0.45">
      <c r="A41" s="4" t="s">
        <v>47</v>
      </c>
      <c r="B41" s="5">
        <f t="shared" ref="B41:M41" si="5">$T$11</f>
        <v>400</v>
      </c>
      <c r="C41" s="5">
        <f t="shared" si="5"/>
        <v>400</v>
      </c>
      <c r="D41" s="5">
        <f t="shared" si="5"/>
        <v>400</v>
      </c>
      <c r="E41" s="5">
        <f t="shared" si="5"/>
        <v>400</v>
      </c>
      <c r="F41" s="5">
        <f t="shared" si="5"/>
        <v>400</v>
      </c>
      <c r="G41" s="5">
        <f t="shared" si="5"/>
        <v>400</v>
      </c>
      <c r="H41" s="5">
        <f t="shared" si="5"/>
        <v>400</v>
      </c>
      <c r="I41" s="5">
        <f t="shared" si="5"/>
        <v>400</v>
      </c>
      <c r="J41" s="5">
        <f t="shared" si="5"/>
        <v>400</v>
      </c>
      <c r="K41" s="5">
        <f t="shared" si="5"/>
        <v>400</v>
      </c>
      <c r="L41" s="5">
        <f t="shared" si="5"/>
        <v>400</v>
      </c>
      <c r="M41" s="5">
        <f t="shared" si="5"/>
        <v>400</v>
      </c>
    </row>
    <row r="42" spans="1:13" ht="15.75" thickBot="1" x14ac:dyDescent="0.5">
      <c r="A42" s="6" t="s">
        <v>48</v>
      </c>
      <c r="B42" s="17">
        <v>353</v>
      </c>
      <c r="C42" s="17">
        <v>353.8</v>
      </c>
      <c r="D42" s="17">
        <v>354.63200000000001</v>
      </c>
      <c r="E42" s="17">
        <v>355.49727999999999</v>
      </c>
      <c r="F42" s="17">
        <v>356.3971712</v>
      </c>
      <c r="G42" s="17">
        <v>357.333058048</v>
      </c>
      <c r="H42" s="17">
        <v>358.30638036992002</v>
      </c>
      <c r="I42" s="17">
        <v>359.31863558471679</v>
      </c>
      <c r="J42" s="17">
        <v>360.37138100810546</v>
      </c>
      <c r="K42" s="17">
        <v>361.46623624842971</v>
      </c>
      <c r="L42" s="17">
        <v>362.6048856983669</v>
      </c>
      <c r="M42" s="17">
        <v>363.78908112630154</v>
      </c>
    </row>
    <row r="43" spans="1:13" x14ac:dyDescent="0.45">
      <c r="A43" s="18" t="s">
        <v>49</v>
      </c>
      <c r="B43" s="19">
        <f>B41-B42</f>
        <v>47</v>
      </c>
      <c r="C43" s="19">
        <f t="shared" ref="C43:M43" si="6">C41-C42</f>
        <v>46.199999999999989</v>
      </c>
      <c r="D43" s="19">
        <f t="shared" si="6"/>
        <v>45.367999999999995</v>
      </c>
      <c r="E43" s="19">
        <f t="shared" si="6"/>
        <v>44.502720000000011</v>
      </c>
      <c r="F43" s="19">
        <f t="shared" si="6"/>
        <v>43.602828799999997</v>
      </c>
      <c r="G43" s="19">
        <f t="shared" si="6"/>
        <v>42.666941952000002</v>
      </c>
      <c r="H43" s="19">
        <f t="shared" si="6"/>
        <v>41.693619630079979</v>
      </c>
      <c r="I43" s="19">
        <f t="shared" si="6"/>
        <v>40.681364415283213</v>
      </c>
      <c r="J43" s="19">
        <f t="shared" si="6"/>
        <v>39.628618991894541</v>
      </c>
      <c r="K43" s="19">
        <f t="shared" si="6"/>
        <v>38.533763751570291</v>
      </c>
      <c r="L43" s="19">
        <f t="shared" si="6"/>
        <v>37.3951143016331</v>
      </c>
      <c r="M43" s="19">
        <f t="shared" si="6"/>
        <v>36.210918873698461</v>
      </c>
    </row>
    <row r="46" spans="1:13" x14ac:dyDescent="0.45">
      <c r="A46" s="33" t="s">
        <v>21</v>
      </c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5"/>
    </row>
    <row r="47" spans="1:13" x14ac:dyDescent="0.45">
      <c r="A47" s="4" t="s">
        <v>47</v>
      </c>
      <c r="B47" s="5">
        <f t="shared" ref="B47:M47" si="7">$T$11</f>
        <v>400</v>
      </c>
      <c r="C47" s="5">
        <f t="shared" si="7"/>
        <v>400</v>
      </c>
      <c r="D47" s="5">
        <f t="shared" si="7"/>
        <v>400</v>
      </c>
      <c r="E47" s="5">
        <f t="shared" si="7"/>
        <v>400</v>
      </c>
      <c r="F47" s="5">
        <f t="shared" si="7"/>
        <v>400</v>
      </c>
      <c r="G47" s="5">
        <f t="shared" si="7"/>
        <v>400</v>
      </c>
      <c r="H47" s="5">
        <f t="shared" si="7"/>
        <v>400</v>
      </c>
      <c r="I47" s="5">
        <f t="shared" si="7"/>
        <v>400</v>
      </c>
      <c r="J47" s="5">
        <f t="shared" si="7"/>
        <v>400</v>
      </c>
      <c r="K47" s="5">
        <f t="shared" si="7"/>
        <v>400</v>
      </c>
      <c r="L47" s="5">
        <f t="shared" si="7"/>
        <v>400</v>
      </c>
      <c r="M47" s="5">
        <f t="shared" si="7"/>
        <v>400</v>
      </c>
    </row>
    <row r="48" spans="1:13" ht="15.75" thickBot="1" x14ac:dyDescent="0.5">
      <c r="A48" s="6" t="s">
        <v>48</v>
      </c>
      <c r="B48" s="17">
        <v>354</v>
      </c>
      <c r="C48" s="17">
        <v>354.04</v>
      </c>
      <c r="D48" s="17">
        <v>354.0804</v>
      </c>
      <c r="E48" s="17">
        <v>354.12120399999998</v>
      </c>
      <c r="F48" s="17">
        <v>354.16241603999998</v>
      </c>
      <c r="G48" s="17">
        <v>354.20404020040002</v>
      </c>
      <c r="H48" s="17">
        <v>354.24608060240399</v>
      </c>
      <c r="I48" s="17">
        <v>354.28854140842805</v>
      </c>
      <c r="J48" s="17">
        <v>354.3314268225123</v>
      </c>
      <c r="K48" s="17">
        <v>354.37474109073742</v>
      </c>
      <c r="L48" s="17">
        <v>354.41848850164484</v>
      </c>
      <c r="M48" s="17">
        <v>354.46267338666127</v>
      </c>
    </row>
    <row r="49" spans="1:13" x14ac:dyDescent="0.45">
      <c r="A49" s="18" t="s">
        <v>49</v>
      </c>
      <c r="B49" s="19">
        <f>B47-B48</f>
        <v>46</v>
      </c>
      <c r="C49" s="19">
        <f t="shared" ref="C49:M49" si="8">C47-C48</f>
        <v>45.95999999999998</v>
      </c>
      <c r="D49" s="19">
        <f t="shared" si="8"/>
        <v>45.919600000000003</v>
      </c>
      <c r="E49" s="19">
        <f t="shared" si="8"/>
        <v>45.878796000000023</v>
      </c>
      <c r="F49" s="19">
        <f t="shared" si="8"/>
        <v>45.837583960000018</v>
      </c>
      <c r="G49" s="19">
        <f t="shared" si="8"/>
        <v>45.795959799599984</v>
      </c>
      <c r="H49" s="19">
        <f t="shared" si="8"/>
        <v>45.753919397596007</v>
      </c>
      <c r="I49" s="19">
        <f t="shared" si="8"/>
        <v>45.711458591571954</v>
      </c>
      <c r="J49" s="19">
        <f t="shared" si="8"/>
        <v>45.668573177487701</v>
      </c>
      <c r="K49" s="19">
        <f t="shared" si="8"/>
        <v>45.625258909262584</v>
      </c>
      <c r="L49" s="19">
        <f t="shared" si="8"/>
        <v>45.581511498355155</v>
      </c>
      <c r="M49" s="19">
        <f t="shared" si="8"/>
        <v>45.537326613338735</v>
      </c>
    </row>
    <row r="52" spans="1:13" x14ac:dyDescent="0.45">
      <c r="A52" s="1" t="s">
        <v>50</v>
      </c>
    </row>
    <row r="53" spans="1:13" x14ac:dyDescent="0.45">
      <c r="A53" s="4"/>
      <c r="B53" s="4" t="s">
        <v>5</v>
      </c>
      <c r="C53" s="4" t="s">
        <v>6</v>
      </c>
      <c r="D53" s="4" t="s">
        <v>7</v>
      </c>
      <c r="E53" s="4" t="s">
        <v>8</v>
      </c>
      <c r="F53" s="4" t="s">
        <v>9</v>
      </c>
      <c r="G53" s="4" t="s">
        <v>10</v>
      </c>
      <c r="H53" s="4" t="s">
        <v>11</v>
      </c>
      <c r="I53" s="4" t="s">
        <v>12</v>
      </c>
      <c r="J53" s="4" t="s">
        <v>13</v>
      </c>
      <c r="K53" s="4" t="s">
        <v>14</v>
      </c>
      <c r="L53" s="4" t="s">
        <v>15</v>
      </c>
      <c r="M53" s="4" t="s">
        <v>16</v>
      </c>
    </row>
    <row r="54" spans="1:13" x14ac:dyDescent="0.45">
      <c r="A54" s="36" t="s">
        <v>18</v>
      </c>
      <c r="B54" s="20">
        <f>C5*1</f>
        <v>14000</v>
      </c>
      <c r="C54" s="20">
        <f t="shared" ref="C54:M54" si="9">D5*1</f>
        <v>16000</v>
      </c>
      <c r="D54" s="20">
        <f t="shared" si="9"/>
        <v>9000</v>
      </c>
      <c r="E54" s="20">
        <f t="shared" si="9"/>
        <v>6500</v>
      </c>
      <c r="F54" s="20">
        <f t="shared" si="9"/>
        <v>6000</v>
      </c>
      <c r="G54" s="20">
        <f t="shared" si="9"/>
        <v>2500</v>
      </c>
      <c r="H54" s="20">
        <f t="shared" si="9"/>
        <v>2500</v>
      </c>
      <c r="I54" s="20">
        <f t="shared" si="9"/>
        <v>5000</v>
      </c>
      <c r="J54" s="20">
        <f t="shared" si="9"/>
        <v>5000</v>
      </c>
      <c r="K54" s="20">
        <f t="shared" si="9"/>
        <v>2500</v>
      </c>
      <c r="L54" s="20">
        <f t="shared" si="9"/>
        <v>2500</v>
      </c>
      <c r="M54" s="20">
        <f t="shared" si="9"/>
        <v>2500</v>
      </c>
    </row>
    <row r="55" spans="1:13" x14ac:dyDescent="0.45">
      <c r="A55" s="37"/>
      <c r="B55" s="4" t="s">
        <v>51</v>
      </c>
      <c r="C55" s="4" t="s">
        <v>51</v>
      </c>
      <c r="D55" s="4" t="s">
        <v>51</v>
      </c>
      <c r="E55" s="4" t="s">
        <v>51</v>
      </c>
      <c r="F55" s="4" t="s">
        <v>51</v>
      </c>
      <c r="G55" s="4" t="s">
        <v>51</v>
      </c>
      <c r="H55" s="4" t="s">
        <v>51</v>
      </c>
      <c r="I55" s="4" t="s">
        <v>51</v>
      </c>
      <c r="J55" s="4" t="s">
        <v>51</v>
      </c>
      <c r="K55" s="4" t="s">
        <v>51</v>
      </c>
      <c r="L55" s="4" t="s">
        <v>51</v>
      </c>
      <c r="M55" s="4" t="s">
        <v>51</v>
      </c>
    </row>
    <row r="56" spans="1:13" ht="15.75" thickBot="1" x14ac:dyDescent="0.5">
      <c r="A56" s="38"/>
      <c r="B56" s="6">
        <v>2500</v>
      </c>
      <c r="C56" s="6">
        <v>2500</v>
      </c>
      <c r="D56" s="6">
        <v>2500</v>
      </c>
      <c r="E56" s="6">
        <v>2500</v>
      </c>
      <c r="F56" s="6">
        <v>2500</v>
      </c>
      <c r="G56" s="6">
        <v>2500</v>
      </c>
      <c r="H56" s="6">
        <v>2500</v>
      </c>
      <c r="I56" s="6">
        <v>2500</v>
      </c>
      <c r="J56" s="6">
        <v>2500</v>
      </c>
      <c r="K56" s="6">
        <v>2500</v>
      </c>
      <c r="L56" s="6">
        <v>2500</v>
      </c>
      <c r="M56" s="6">
        <v>2500</v>
      </c>
    </row>
    <row r="57" spans="1:13" x14ac:dyDescent="0.45">
      <c r="A57" s="37" t="s">
        <v>21</v>
      </c>
      <c r="B57" s="21">
        <f>C6*1</f>
        <v>0</v>
      </c>
      <c r="C57" s="21">
        <f t="shared" ref="C57:M57" si="10">D6*1</f>
        <v>0</v>
      </c>
      <c r="D57" s="21">
        <f t="shared" si="10"/>
        <v>5000</v>
      </c>
      <c r="E57" s="21">
        <f t="shared" si="10"/>
        <v>7500</v>
      </c>
      <c r="F57" s="21">
        <f t="shared" si="10"/>
        <v>10000</v>
      </c>
      <c r="G57" s="21">
        <f t="shared" si="10"/>
        <v>8000</v>
      </c>
      <c r="H57" s="21">
        <f t="shared" si="10"/>
        <v>11500</v>
      </c>
      <c r="I57" s="21">
        <f t="shared" si="10"/>
        <v>15000</v>
      </c>
      <c r="J57" s="21">
        <f t="shared" si="10"/>
        <v>15000</v>
      </c>
      <c r="K57" s="21">
        <f t="shared" si="10"/>
        <v>13500</v>
      </c>
      <c r="L57" s="21">
        <f t="shared" si="10"/>
        <v>11500</v>
      </c>
      <c r="M57" s="21">
        <f t="shared" si="10"/>
        <v>8000</v>
      </c>
    </row>
    <row r="58" spans="1:13" x14ac:dyDescent="0.45">
      <c r="A58" s="37"/>
      <c r="B58" s="22" t="s">
        <v>1</v>
      </c>
      <c r="C58" s="22" t="s">
        <v>1</v>
      </c>
      <c r="D58" s="22" t="s">
        <v>1</v>
      </c>
      <c r="E58" s="22" t="s">
        <v>1</v>
      </c>
      <c r="F58" s="22" t="s">
        <v>1</v>
      </c>
      <c r="G58" s="22" t="s">
        <v>1</v>
      </c>
      <c r="H58" s="22" t="s">
        <v>1</v>
      </c>
      <c r="I58" s="22" t="s">
        <v>1</v>
      </c>
      <c r="J58" s="22" t="s">
        <v>1</v>
      </c>
      <c r="K58" s="22" t="s">
        <v>1</v>
      </c>
      <c r="L58" s="22" t="s">
        <v>1</v>
      </c>
      <c r="M58" s="22" t="s">
        <v>1</v>
      </c>
    </row>
    <row r="59" spans="1:13" x14ac:dyDescent="0.45">
      <c r="A59" s="39"/>
      <c r="B59" s="4">
        <f>T18</f>
        <v>0</v>
      </c>
      <c r="C59" s="13">
        <f>T19</f>
        <v>2500</v>
      </c>
      <c r="D59" s="13">
        <f>T20</f>
        <v>5000</v>
      </c>
      <c r="E59" s="13">
        <f>T21</f>
        <v>7500</v>
      </c>
      <c r="F59" s="13">
        <f>T22</f>
        <v>10000</v>
      </c>
      <c r="G59" s="13">
        <f>T23</f>
        <v>12500</v>
      </c>
      <c r="H59" s="13">
        <f>T24</f>
        <v>15000</v>
      </c>
      <c r="I59" s="13">
        <f>T25</f>
        <v>15000</v>
      </c>
      <c r="J59" s="13">
        <f>T26</f>
        <v>15000</v>
      </c>
      <c r="K59" s="13">
        <f>T27</f>
        <v>15000</v>
      </c>
      <c r="L59" s="13">
        <f>T28</f>
        <v>15000</v>
      </c>
      <c r="M59" s="13">
        <f>T29</f>
        <v>15000</v>
      </c>
    </row>
  </sheetData>
  <mergeCells count="17">
    <mergeCell ref="A40:M40"/>
    <mergeCell ref="A46:M46"/>
    <mergeCell ref="A54:A56"/>
    <mergeCell ref="A57:A59"/>
    <mergeCell ref="P11:S11"/>
    <mergeCell ref="P12:S12"/>
    <mergeCell ref="P13:S13"/>
    <mergeCell ref="A16:C16"/>
    <mergeCell ref="D17:E17"/>
    <mergeCell ref="P17:Q17"/>
    <mergeCell ref="S17:T17"/>
    <mergeCell ref="P10:S10"/>
    <mergeCell ref="A2:C2"/>
    <mergeCell ref="P4:T4"/>
    <mergeCell ref="P7:S7"/>
    <mergeCell ref="P8:S8"/>
    <mergeCell ref="P9:S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Supply Scheduling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 Sharma</dc:creator>
  <cp:lastModifiedBy>Kay Sharma</cp:lastModifiedBy>
  <dcterms:created xsi:type="dcterms:W3CDTF">2022-11-06T06:43:53Z</dcterms:created>
  <dcterms:modified xsi:type="dcterms:W3CDTF">2022-11-10T00:20:28Z</dcterms:modified>
</cp:coreProperties>
</file>