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b8a884989476282f/Desktop/Fall 2025/Prosacoo Project/"/>
    </mc:Choice>
  </mc:AlternateContent>
  <xr:revisionPtr revIDLastSave="528" documentId="11_0E9B884B8C091BFF5FF10F97CDF292CD9145AF1F" xr6:coauthVersionLast="47" xr6:coauthVersionMax="47" xr10:uidLastSave="{70C770DA-4597-46FA-8ED8-C56867A61B1B}"/>
  <bookViews>
    <workbookView minimized="1" xWindow="34290" yWindow="3120" windowWidth="21600" windowHeight="11295" activeTab="4" xr2:uid="{00000000-000D-0000-FFFF-FFFF00000000}"/>
  </bookViews>
  <sheets>
    <sheet name="Initial Inventory" sheetId="1" r:id="rId1"/>
    <sheet name="Production plan" sheetId="2" r:id="rId2"/>
    <sheet name="Forecasted sales per week" sheetId="3" r:id="rId3"/>
    <sheet name="PSI Report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6" i="5"/>
  <c r="D2" i="5" s="1"/>
  <c r="D4" i="5" s="1"/>
  <c r="C4" i="5"/>
  <c r="C13" i="4"/>
  <c r="C12" i="4"/>
  <c r="D16" i="3"/>
  <c r="E16" i="3"/>
  <c r="F16" i="3"/>
  <c r="G16" i="3"/>
  <c r="H16" i="3"/>
  <c r="I16" i="3"/>
  <c r="J16" i="3"/>
  <c r="K16" i="3"/>
  <c r="C16" i="3"/>
  <c r="H42" i="4"/>
  <c r="H39" i="4"/>
  <c r="H41" i="4" s="1"/>
  <c r="E37" i="4"/>
  <c r="P42" i="4"/>
  <c r="C39" i="4"/>
  <c r="C41" i="4" s="1"/>
  <c r="P39" i="4"/>
  <c r="P41" i="4" s="1"/>
  <c r="Q37" i="4" s="1"/>
  <c r="C42" i="4"/>
  <c r="C10" i="4"/>
  <c r="D8" i="4" s="1"/>
  <c r="D10" i="4" s="1"/>
  <c r="D12" i="4" s="1"/>
  <c r="E8" i="4" s="1"/>
  <c r="E10" i="4" s="1"/>
  <c r="E12" i="4" s="1"/>
  <c r="F8" i="4" s="1"/>
  <c r="F10" i="4" s="1"/>
  <c r="F12" i="4" s="1"/>
  <c r="G8" i="4" s="1"/>
  <c r="G10" i="4" s="1"/>
  <c r="G12" i="4" s="1"/>
  <c r="H8" i="4" s="1"/>
  <c r="H10" i="4" s="1"/>
  <c r="H12" i="4" s="1"/>
  <c r="I8" i="4" s="1"/>
  <c r="I10" i="4" s="1"/>
  <c r="I12" i="4" s="1"/>
  <c r="J8" i="4" s="1"/>
  <c r="J10" i="4" s="1"/>
  <c r="J12" i="4" s="1"/>
  <c r="K8" i="4" s="1"/>
  <c r="K10" i="4" s="1"/>
  <c r="K12" i="4" s="1"/>
  <c r="L8" i="4" s="1"/>
  <c r="L10" i="4" s="1"/>
  <c r="L12" i="4" s="1"/>
  <c r="D7" i="5" l="1"/>
  <c r="D6" i="5"/>
  <c r="E2" i="5" s="1"/>
  <c r="E4" i="5" s="1"/>
  <c r="Q42" i="4"/>
  <c r="Q39" i="4"/>
  <c r="Q41" i="4" s="1"/>
  <c r="R37" i="4" s="1"/>
  <c r="D37" i="4"/>
  <c r="D39" i="4" s="1"/>
  <c r="D42" i="4" s="1"/>
  <c r="D13" i="4"/>
  <c r="H13" i="4"/>
  <c r="I13" i="4"/>
  <c r="J13" i="4"/>
  <c r="K13" i="4"/>
  <c r="L13" i="4"/>
  <c r="E13" i="4"/>
  <c r="F13" i="4"/>
  <c r="G13" i="4"/>
  <c r="E7" i="5" l="1"/>
  <c r="E6" i="5"/>
  <c r="F2" i="5" s="1"/>
  <c r="F4" i="5" s="1"/>
  <c r="R42" i="4"/>
  <c r="R39" i="4"/>
  <c r="R41" i="4" s="1"/>
  <c r="S37" i="4" s="1"/>
  <c r="D41" i="4"/>
  <c r="E39" i="4" s="1"/>
  <c r="E42" i="4" s="1"/>
  <c r="F6" i="5" l="1"/>
  <c r="G2" i="5" s="1"/>
  <c r="G4" i="5" s="1"/>
  <c r="F7" i="5"/>
  <c r="S39" i="4"/>
  <c r="S41" i="4" s="1"/>
  <c r="T37" i="4" s="1"/>
  <c r="S42" i="4"/>
  <c r="E41" i="4"/>
  <c r="F37" i="4" s="1"/>
  <c r="G6" i="5" l="1"/>
  <c r="H2" i="5" s="1"/>
  <c r="H4" i="5" s="1"/>
  <c r="G7" i="5"/>
  <c r="F39" i="4"/>
  <c r="T39" i="4"/>
  <c r="T41" i="4" s="1"/>
  <c r="T42" i="4"/>
  <c r="H7" i="5" l="1"/>
  <c r="H6" i="5"/>
  <c r="I2" i="5" s="1"/>
  <c r="I4" i="5" s="1"/>
  <c r="F42" i="4"/>
  <c r="F41" i="4"/>
  <c r="G37" i="4" s="1"/>
  <c r="I7" i="5" l="1"/>
  <c r="I6" i="5"/>
  <c r="J2" i="5" s="1"/>
  <c r="J4" i="5" s="1"/>
  <c r="G39" i="4"/>
  <c r="J6" i="5" l="1"/>
  <c r="K2" i="5" s="1"/>
  <c r="K4" i="5" s="1"/>
  <c r="J7" i="5"/>
  <c r="G42" i="4"/>
  <c r="G41" i="4"/>
  <c r="H37" i="4" s="1"/>
  <c r="K7" i="5" l="1"/>
  <c r="K6" i="5"/>
  <c r="L2" i="5" s="1"/>
  <c r="L4" i="5" s="1"/>
  <c r="I37" i="4"/>
  <c r="I39" i="4" s="1"/>
  <c r="L7" i="5" l="1"/>
  <c r="L6" i="5"/>
  <c r="I41" i="4"/>
  <c r="J37" i="4" s="1"/>
  <c r="J39" i="4" s="1"/>
  <c r="I42" i="4"/>
  <c r="J41" i="4" l="1"/>
  <c r="J42" i="4"/>
  <c r="K37" i="4" l="1"/>
  <c r="K39" i="4" s="1"/>
  <c r="K42" i="4" l="1"/>
  <c r="K41" i="4"/>
  <c r="L37" i="4" l="1"/>
  <c r="L39" i="4" s="1"/>
  <c r="L41" i="4" l="1"/>
  <c r="L42" i="4"/>
</calcChain>
</file>

<file path=xl/sharedStrings.xml><?xml version="1.0" encoding="utf-8"?>
<sst xmlns="http://schemas.openxmlformats.org/spreadsheetml/2006/main" count="162" uniqueCount="59">
  <si>
    <t>Initial Inventory</t>
  </si>
  <si>
    <t>Category</t>
  </si>
  <si>
    <t>SKU</t>
  </si>
  <si>
    <t>Warehouse</t>
  </si>
  <si>
    <t>Available (week 39)</t>
  </si>
  <si>
    <t>Fresh Packaged</t>
  </si>
  <si>
    <t>FP2020</t>
  </si>
  <si>
    <t>Kern</t>
  </si>
  <si>
    <t>FP3055</t>
  </si>
  <si>
    <t>Healthy Beverage</t>
  </si>
  <si>
    <t>HB0156</t>
  </si>
  <si>
    <t>HB1016</t>
  </si>
  <si>
    <t>Healthy</t>
  </si>
  <si>
    <t>HT1045</t>
  </si>
  <si>
    <t>HT1064</t>
  </si>
  <si>
    <t>HT2054</t>
  </si>
  <si>
    <t>Organic Baby</t>
  </si>
  <si>
    <t>OB1265</t>
  </si>
  <si>
    <t>Organic Frozen</t>
  </si>
  <si>
    <t>OF1060</t>
  </si>
  <si>
    <t>OF2035</t>
  </si>
  <si>
    <t>Organic Pet</t>
  </si>
  <si>
    <t>OP8025</t>
  </si>
  <si>
    <t>Organic Beauty</t>
  </si>
  <si>
    <t>OY2545</t>
  </si>
  <si>
    <t>Production Plan</t>
  </si>
  <si>
    <t>Forecasted sales per week for all SKUs</t>
  </si>
  <si>
    <t>WEEK 40</t>
  </si>
  <si>
    <t xml:space="preserve"> WEEK 41</t>
  </si>
  <si>
    <t>WEEK 42</t>
  </si>
  <si>
    <t>WEEK 43</t>
  </si>
  <si>
    <t>WEEK 44</t>
  </si>
  <si>
    <t>WEEK 45</t>
  </si>
  <si>
    <t>WEEK 46</t>
  </si>
  <si>
    <t>WEEK 47</t>
  </si>
  <si>
    <t>WEEK 48</t>
  </si>
  <si>
    <t>Grand Total</t>
  </si>
  <si>
    <t>PSI Report for FP2020</t>
  </si>
  <si>
    <t>Problem</t>
  </si>
  <si>
    <t>PSI table</t>
  </si>
  <si>
    <t>Item</t>
  </si>
  <si>
    <t>WEEK 39</t>
  </si>
  <si>
    <t>WEEK 41</t>
  </si>
  <si>
    <t>Production</t>
  </si>
  <si>
    <t>Inventory After Production</t>
  </si>
  <si>
    <t>Sales</t>
  </si>
  <si>
    <t>Final Inventory</t>
  </si>
  <si>
    <t>Uncovered Demand</t>
  </si>
  <si>
    <t>PSI graph</t>
  </si>
  <si>
    <t>Updated PSI table</t>
  </si>
  <si>
    <t>Updated PSI graph</t>
  </si>
  <si>
    <t>Recommendations</t>
  </si>
  <si>
    <t>Inventory shortage due to uncover demand in week(s) for product SKU FP2020</t>
  </si>
  <si>
    <t xml:space="preserve">Updated Production </t>
  </si>
  <si>
    <t xml:space="preserve">Updated Uncoved Demand </t>
  </si>
  <si>
    <t>Final Inventory (flexible)</t>
  </si>
  <si>
    <t>I recommend increasing production by 3,000 units in Week 44, resulting in a final inventory of 844 units after sales. However, if I maintain the current production levels in the following weeks, demand will still be covered. Alternatively, by reducing production by 1,000 units, I can allocate additional budget for future production cycles, ensuring greater financial flexibility to accommodate any unforeseen disruptions.</t>
  </si>
  <si>
    <t xml:space="preserve">Flexible PSI Table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</si>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</sst>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5" x14ac:knownFonts="1">
    <font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6"/>
      <color theme="1"/>
      <name val="Source Sans Pro"/>
      <family val="2"/>
    </font>
    <font>
      <sz val="12"/>
      <color theme="1"/>
      <name val="Source Sans Pro"/>
      <family val="2"/>
    </font>
    <font>
      <b/>
      <sz val="14"/>
      <color theme="1"/>
      <name val="Source Sans Pro"/>
      <family val="2"/>
    </font>
    <font>
      <i/>
      <sz val="12"/>
      <color theme="1"/>
      <name val="Source Sans Pro"/>
      <family val="2"/>
    </font>
    <font>
      <sz val="12"/>
      <color theme="1"/>
      <name val="Source Sans Pro"/>
      <family val="2"/>
    </font>
    <font>
      <b/>
      <sz val="12"/>
      <name val="Source Sans Pro"/>
      <family val="2"/>
    </font>
    <font>
      <b/>
      <sz val="12"/>
      <color theme="1"/>
      <name val="Source Sans Pro"/>
      <family val="2"/>
    </font>
    <font>
      <b/>
      <sz val="12"/>
      <color rgb="FF00B050"/>
      <name val="Source Sans Pro"/>
      <family val="2"/>
    </font>
    <font>
      <b/>
      <sz val="12"/>
      <color rgb="FFFF0000"/>
      <name val="Source Sans Pro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8" fillId="2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3" fontId="9" fillId="3" borderId="8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0" fontId="1" fillId="0" borderId="0" xfId="0" applyFont="1"/>
    <xf numFmtId="164" fontId="3" fillId="0" borderId="5" xfId="0" applyNumberFormat="1" applyFont="1" applyBorder="1"/>
    <xf numFmtId="164" fontId="14" fillId="5" borderId="8" xfId="0" applyNumberFormat="1" applyFont="1" applyFill="1" applyBorder="1"/>
    <xf numFmtId="164" fontId="3" fillId="6" borderId="1" xfId="0" applyNumberFormat="1" applyFont="1" applyFill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5" borderId="8" xfId="0" applyFont="1" applyFill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Updated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'PSI Report'!$O$40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'PSI Report'!$P$36:$T$36</c:f>
              <c:strCache>
                <c:ptCount val="5"/>
                <c:pt idx="0">
                  <c:v>WEEK 44</c:v>
                </c:pt>
                <c:pt idx="1">
                  <c:v>WEEK 45</c:v>
                </c:pt>
                <c:pt idx="2">
                  <c:v>WEEK 46</c:v>
                </c:pt>
                <c:pt idx="3">
                  <c:v>WEEK 47</c:v>
                </c:pt>
                <c:pt idx="4">
                  <c:v>WEEK 48</c:v>
                </c:pt>
              </c:strCache>
            </c:strRef>
          </c:cat>
          <c:val>
            <c:numRef>
              <c:f>'PSI Report'!$P$40:$T$40</c:f>
              <c:numCache>
                <c:formatCode>#,##0</c:formatCode>
                <c:ptCount val="5"/>
                <c:pt idx="0">
                  <c:v>1832</c:v>
                </c:pt>
                <c:pt idx="1">
                  <c:v>1591</c:v>
                </c:pt>
                <c:pt idx="2">
                  <c:v>2258</c:v>
                </c:pt>
                <c:pt idx="3">
                  <c:v>1440</c:v>
                </c:pt>
                <c:pt idx="4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9-48C4-93F5-BF92BFB85E36}"/>
            </c:ext>
          </c:extLst>
        </c:ser>
        <c:ser>
          <c:idx val="1"/>
          <c:order val="1"/>
          <c:tx>
            <c:strRef>
              <c:f>'PSI Report'!$O$41</c:f>
              <c:strCache>
                <c:ptCount val="1"/>
                <c:pt idx="0">
                  <c:v>Final Inventory (flexible)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'PSI Report'!$P$36:$T$36</c:f>
              <c:strCache>
                <c:ptCount val="5"/>
                <c:pt idx="0">
                  <c:v>WEEK 44</c:v>
                </c:pt>
                <c:pt idx="1">
                  <c:v>WEEK 45</c:v>
                </c:pt>
                <c:pt idx="2">
                  <c:v>WEEK 46</c:v>
                </c:pt>
                <c:pt idx="3">
                  <c:v>WEEK 47</c:v>
                </c:pt>
                <c:pt idx="4">
                  <c:v>WEEK 48</c:v>
                </c:pt>
              </c:strCache>
            </c:strRef>
          </c:cat>
          <c:val>
            <c:numRef>
              <c:f>'PSI Report'!$P$41:$T$41</c:f>
              <c:numCache>
                <c:formatCode>#,##0</c:formatCode>
                <c:ptCount val="5"/>
                <c:pt idx="0">
                  <c:v>844</c:v>
                </c:pt>
                <c:pt idx="1">
                  <c:v>253</c:v>
                </c:pt>
                <c:pt idx="2">
                  <c:v>995</c:v>
                </c:pt>
                <c:pt idx="3">
                  <c:v>555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9-48C4-93F5-BF92BFB85E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9194224"/>
        <c:axId val="2009192304"/>
      </c:lineChart>
      <c:catAx>
        <c:axId val="200919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92304"/>
        <c:crosses val="autoZero"/>
        <c:auto val="1"/>
        <c:lblAlgn val="ctr"/>
        <c:lblOffset val="100"/>
        <c:noMultiLvlLbl val="0"/>
      </c:catAx>
      <c:valAx>
        <c:axId val="200919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Flexible 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'PSI Report'!$O$40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'PSI Report'!$P$36:$T$36</c:f>
              <c:strCache>
                <c:ptCount val="5"/>
                <c:pt idx="0">
                  <c:v>WEEK 44</c:v>
                </c:pt>
                <c:pt idx="1">
                  <c:v>WEEK 45</c:v>
                </c:pt>
                <c:pt idx="2">
                  <c:v>WEEK 46</c:v>
                </c:pt>
                <c:pt idx="3">
                  <c:v>WEEK 47</c:v>
                </c:pt>
                <c:pt idx="4">
                  <c:v>WEEK 48</c:v>
                </c:pt>
              </c:strCache>
            </c:strRef>
          </c:cat>
          <c:val>
            <c:numRef>
              <c:f>'PSI Report'!$P$40:$T$40</c:f>
              <c:numCache>
                <c:formatCode>#,##0</c:formatCode>
                <c:ptCount val="5"/>
                <c:pt idx="0">
                  <c:v>1832</c:v>
                </c:pt>
                <c:pt idx="1">
                  <c:v>1591</c:v>
                </c:pt>
                <c:pt idx="2">
                  <c:v>2258</c:v>
                </c:pt>
                <c:pt idx="3">
                  <c:v>1440</c:v>
                </c:pt>
                <c:pt idx="4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D-4AEA-AB99-93A334E8C574}"/>
            </c:ext>
          </c:extLst>
        </c:ser>
        <c:ser>
          <c:idx val="1"/>
          <c:order val="1"/>
          <c:tx>
            <c:strRef>
              <c:f>'PSI Report'!$O$41</c:f>
              <c:strCache>
                <c:ptCount val="1"/>
                <c:pt idx="0">
                  <c:v>Final Inventory (flexible)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'PSI Report'!$P$36:$T$36</c:f>
              <c:strCache>
                <c:ptCount val="5"/>
                <c:pt idx="0">
                  <c:v>WEEK 44</c:v>
                </c:pt>
                <c:pt idx="1">
                  <c:v>WEEK 45</c:v>
                </c:pt>
                <c:pt idx="2">
                  <c:v>WEEK 46</c:v>
                </c:pt>
                <c:pt idx="3">
                  <c:v>WEEK 47</c:v>
                </c:pt>
                <c:pt idx="4">
                  <c:v>WEEK 48</c:v>
                </c:pt>
              </c:strCache>
            </c:strRef>
          </c:cat>
          <c:val>
            <c:numRef>
              <c:f>'PSI Report'!$P$41:$T$41</c:f>
              <c:numCache>
                <c:formatCode>#,##0</c:formatCode>
                <c:ptCount val="5"/>
                <c:pt idx="0">
                  <c:v>844</c:v>
                </c:pt>
                <c:pt idx="1">
                  <c:v>253</c:v>
                </c:pt>
                <c:pt idx="2">
                  <c:v>995</c:v>
                </c:pt>
                <c:pt idx="3">
                  <c:v>555</c:v>
                </c:pt>
                <c:pt idx="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D-4AEA-AB99-93A334E8C574}"/>
            </c:ext>
          </c:extLst>
        </c:ser>
        <c:ser>
          <c:idx val="2"/>
          <c:order val="2"/>
          <c:tx>
            <c:strRef>
              <c:f>'PSI Report'!$O$43</c:f>
              <c:strCache>
                <c:ptCount val="1"/>
                <c:pt idx="0">
                  <c:v>Final Inventory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'PSI Report'!$P$36:$T$36</c:f>
              <c:strCache>
                <c:ptCount val="5"/>
                <c:pt idx="0">
                  <c:v>WEEK 44</c:v>
                </c:pt>
                <c:pt idx="1">
                  <c:v>WEEK 45</c:v>
                </c:pt>
                <c:pt idx="2">
                  <c:v>WEEK 46</c:v>
                </c:pt>
                <c:pt idx="3">
                  <c:v>WEEK 47</c:v>
                </c:pt>
                <c:pt idx="4">
                  <c:v>WEEK 48</c:v>
                </c:pt>
              </c:strCache>
            </c:strRef>
          </c:cat>
          <c:val>
            <c:numRef>
              <c:f>'PSI Report'!$P$43:$T$43</c:f>
              <c:numCache>
                <c:formatCode>#,##0</c:formatCode>
                <c:ptCount val="5"/>
                <c:pt idx="0">
                  <c:v>844</c:v>
                </c:pt>
                <c:pt idx="1">
                  <c:v>1253</c:v>
                </c:pt>
                <c:pt idx="2">
                  <c:v>995</c:v>
                </c:pt>
                <c:pt idx="3">
                  <c:v>2555</c:v>
                </c:pt>
                <c:pt idx="4">
                  <c:v>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D-4AEA-AB99-93A334E8C5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2254144"/>
        <c:axId val="622253664"/>
      </c:lineChart>
      <c:catAx>
        <c:axId val="6222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53664"/>
        <c:crosses val="autoZero"/>
        <c:auto val="1"/>
        <c:lblAlgn val="ctr"/>
        <c:lblOffset val="100"/>
        <c:noMultiLvlLbl val="0"/>
      </c:catAx>
      <c:valAx>
        <c:axId val="62225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'PSI Report'!$B$11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'PSI Report'!$C$7:$L$7</c:f>
              <c:strCache>
                <c:ptCount val="10"/>
                <c:pt idx="0">
                  <c:v>WEEK 39</c:v>
                </c:pt>
                <c:pt idx="1">
                  <c:v>WEEK 40</c:v>
                </c:pt>
                <c:pt idx="2">
                  <c:v>WEEK 41</c:v>
                </c:pt>
                <c:pt idx="3">
                  <c:v>WEEK 42</c:v>
                </c:pt>
                <c:pt idx="4">
                  <c:v>WEEK 43</c:v>
                </c:pt>
                <c:pt idx="5">
                  <c:v>WEEK 44</c:v>
                </c:pt>
                <c:pt idx="6">
                  <c:v>WEEK 45</c:v>
                </c:pt>
                <c:pt idx="7">
                  <c:v>WEEK 46</c:v>
                </c:pt>
                <c:pt idx="8">
                  <c:v>WEEK 47</c:v>
                </c:pt>
                <c:pt idx="9">
                  <c:v>WEEK 48</c:v>
                </c:pt>
              </c:strCache>
            </c:strRef>
          </c:cat>
          <c:val>
            <c:numRef>
              <c:f>'PSI Report'!$C$11:$L$11</c:f>
              <c:numCache>
                <c:formatCode>#,##0</c:formatCode>
                <c:ptCount val="10"/>
                <c:pt idx="1">
                  <c:v>1386</c:v>
                </c:pt>
                <c:pt idx="2">
                  <c:v>3472</c:v>
                </c:pt>
                <c:pt idx="3">
                  <c:v>2488</c:v>
                </c:pt>
                <c:pt idx="4">
                  <c:v>2041</c:v>
                </c:pt>
                <c:pt idx="5">
                  <c:v>1832</c:v>
                </c:pt>
                <c:pt idx="6">
                  <c:v>1591</c:v>
                </c:pt>
                <c:pt idx="7">
                  <c:v>2258</c:v>
                </c:pt>
                <c:pt idx="8">
                  <c:v>1440</c:v>
                </c:pt>
                <c:pt idx="9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5-4433-BD07-8B3BDDBB9DD9}"/>
            </c:ext>
          </c:extLst>
        </c:ser>
        <c:ser>
          <c:idx val="1"/>
          <c:order val="1"/>
          <c:tx>
            <c:strRef>
              <c:f>'PSI Report'!$B$12</c:f>
              <c:strCache>
                <c:ptCount val="1"/>
                <c:pt idx="0">
                  <c:v>Final Inventory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'PSI Report'!$C$7:$L$7</c:f>
              <c:strCache>
                <c:ptCount val="10"/>
                <c:pt idx="0">
                  <c:v>WEEK 39</c:v>
                </c:pt>
                <c:pt idx="1">
                  <c:v>WEEK 40</c:v>
                </c:pt>
                <c:pt idx="2">
                  <c:v>WEEK 41</c:v>
                </c:pt>
                <c:pt idx="3">
                  <c:v>WEEK 42</c:v>
                </c:pt>
                <c:pt idx="4">
                  <c:v>WEEK 43</c:v>
                </c:pt>
                <c:pt idx="5">
                  <c:v>WEEK 44</c:v>
                </c:pt>
                <c:pt idx="6">
                  <c:v>WEEK 45</c:v>
                </c:pt>
                <c:pt idx="7">
                  <c:v>WEEK 46</c:v>
                </c:pt>
                <c:pt idx="8">
                  <c:v>WEEK 47</c:v>
                </c:pt>
                <c:pt idx="9">
                  <c:v>WEEK 48</c:v>
                </c:pt>
              </c:strCache>
            </c:strRef>
          </c:cat>
          <c:val>
            <c:numRef>
              <c:f>'PSI Report'!$C$12:$L$12</c:f>
              <c:numCache>
                <c:formatCode>#,##0</c:formatCode>
                <c:ptCount val="10"/>
                <c:pt idx="0">
                  <c:v>4063</c:v>
                </c:pt>
                <c:pt idx="1">
                  <c:v>2677</c:v>
                </c:pt>
                <c:pt idx="2">
                  <c:v>-795</c:v>
                </c:pt>
                <c:pt idx="3">
                  <c:v>-2283</c:v>
                </c:pt>
                <c:pt idx="4">
                  <c:v>-1324</c:v>
                </c:pt>
                <c:pt idx="5">
                  <c:v>-2156</c:v>
                </c:pt>
                <c:pt idx="6">
                  <c:v>-1747</c:v>
                </c:pt>
                <c:pt idx="7">
                  <c:v>-3005</c:v>
                </c:pt>
                <c:pt idx="8">
                  <c:v>-1445</c:v>
                </c:pt>
                <c:pt idx="9">
                  <c:v>-1933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05-4433-BD07-8B3BDDBB9D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9916512"/>
        <c:axId val="649918912"/>
      </c:lineChart>
      <c:catAx>
        <c:axId val="6499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18912"/>
        <c:crosses val="autoZero"/>
        <c:auto val="1"/>
        <c:lblAlgn val="ctr"/>
        <c:lblOffset val="100"/>
        <c:noMultiLvlLbl val="0"/>
      </c:catAx>
      <c:valAx>
        <c:axId val="649918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1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Sheet1!$C$5:$L$5</c:f>
              <c:numCache>
                <c:formatCode>#,##0</c:formatCode>
                <c:ptCount val="10"/>
                <c:pt idx="1">
                  <c:v>1386</c:v>
                </c:pt>
                <c:pt idx="2">
                  <c:v>3472</c:v>
                </c:pt>
                <c:pt idx="3">
                  <c:v>2488</c:v>
                </c:pt>
                <c:pt idx="4">
                  <c:v>2041</c:v>
                </c:pt>
                <c:pt idx="5">
                  <c:v>1832</c:v>
                </c:pt>
                <c:pt idx="6">
                  <c:v>1591</c:v>
                </c:pt>
                <c:pt idx="7">
                  <c:v>2258</c:v>
                </c:pt>
                <c:pt idx="8">
                  <c:v>1440</c:v>
                </c:pt>
                <c:pt idx="9">
                  <c:v>1488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7-4230-9022-84204604A551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Final Inventory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Sheet1!$C$6:$L$6</c:f>
              <c:numCache>
                <c:formatCode>#,##0</c:formatCode>
                <c:ptCount val="10"/>
                <c:pt idx="0">
                  <c:v>4974</c:v>
                </c:pt>
                <c:pt idx="1">
                  <c:v>3588</c:v>
                </c:pt>
                <c:pt idx="2">
                  <c:v>2116</c:v>
                </c:pt>
                <c:pt idx="3">
                  <c:v>628</c:v>
                </c:pt>
                <c:pt idx="4">
                  <c:v>1587</c:v>
                </c:pt>
                <c:pt idx="5">
                  <c:v>755</c:v>
                </c:pt>
                <c:pt idx="6">
                  <c:v>3164</c:v>
                </c:pt>
                <c:pt idx="7">
                  <c:v>2906</c:v>
                </c:pt>
                <c:pt idx="8">
                  <c:v>3466</c:v>
                </c:pt>
                <c:pt idx="9">
                  <c:v>4978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7-4230-9022-84204604A5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6326751"/>
        <c:axId val="1596324351"/>
      </c:lineChart>
      <c:catAx>
        <c:axId val="159632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24351"/>
        <c:crosses val="autoZero"/>
        <c:auto val="1"/>
        <c:lblAlgn val="ctr"/>
        <c:lblOffset val="100"/>
        <c:noMultiLvlLbl val="0"/>
      </c:catAx>
      <c:valAx>
        <c:axId val="1596324351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1433511</xdr:colOff>
      <xdr:row>45</xdr:row>
      <xdr:rowOff>0</xdr:rowOff>
    </xdr:from>
    <xdr:to>
      <xdr:col>7</xdr:col>
      <xdr:colOff>609599</xdr:colOff>
      <xdr:row>59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516BB1-04C1-2CA4-08BA-4AD7FAD6F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795337</xdr:colOff>
      <xdr:row>44</xdr:row>
      <xdr:rowOff>180974</xdr:rowOff>
    </xdr:from>
    <xdr:to>
      <xdr:col>18</xdr:col>
      <xdr:colOff>9525</xdr:colOff>
      <xdr:row>60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84549D-DF97-0A03-C3C1-F0E1EA3FA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1528762</xdr:colOff>
      <xdr:row>16</xdr:row>
      <xdr:rowOff>0</xdr:rowOff>
    </xdr:from>
    <xdr:to>
      <xdr:col>8</xdr:col>
      <xdr:colOff>19051</xdr:colOff>
      <xdr:row>32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71CD6C-AA06-FB4C-4CD4-3DA54F990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585787</xdr:colOff>
      <xdr:row>6</xdr:row>
      <xdr:rowOff>171450</xdr:rowOff>
    </xdr:from>
    <xdr:to>
      <xdr:col>19</xdr:col>
      <xdr:colOff>357187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41E86-0D4C-93EE-B6E6-D553F2929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workbookViewId="0">
      <selection activeCell="B27" sqref="B27"/>
    </sheetView>
  </sheetViews>
  <sheetFormatPr defaultColWidth="11.25" defaultRowHeight="15" customHeight="1" x14ac:dyDescent="0.25"/>
  <cols>
    <col min="1" max="1" width="14.75" style="2" bestFit="1" customWidth="1"/>
    <col min="2" max="2" width="15.5" style="2" customWidth="1"/>
    <col min="3" max="4" width="10.5" style="2" customWidth="1"/>
    <col min="5" max="5" width="17.75" style="2" bestFit="1" customWidth="1"/>
    <col min="6" max="27" width="10.5" style="2" customWidth="1"/>
    <col min="28" max="16384" width="11.25" style="2"/>
  </cols>
  <sheetData>
    <row r="1" spans="1:6" ht="15.75" customHeight="1" x14ac:dyDescent="0.25">
      <c r="A1" s="73" t="s">
        <v>0</v>
      </c>
      <c r="B1" s="73"/>
      <c r="C1" s="73"/>
      <c r="D1" s="50"/>
      <c r="E1" s="50"/>
      <c r="F1" s="50"/>
    </row>
    <row r="2" spans="1:6" ht="15.75" customHeight="1" x14ac:dyDescent="0.25">
      <c r="A2" s="1"/>
      <c r="B2" s="1"/>
      <c r="C2" s="1"/>
      <c r="D2" s="1"/>
      <c r="E2" s="1"/>
    </row>
    <row r="3" spans="1:6" ht="15.75" customHeight="1" x14ac:dyDescent="0.25">
      <c r="A3" s="1"/>
      <c r="B3" s="17" t="s">
        <v>1</v>
      </c>
      <c r="C3" s="18" t="s">
        <v>2</v>
      </c>
      <c r="D3" s="18" t="s">
        <v>3</v>
      </c>
      <c r="E3" s="18" t="s">
        <v>4</v>
      </c>
    </row>
    <row r="4" spans="1:6" ht="15.75" customHeight="1" x14ac:dyDescent="0.25">
      <c r="A4" s="19"/>
      <c r="B4" s="20" t="s">
        <v>5</v>
      </c>
      <c r="C4" s="21" t="s">
        <v>6</v>
      </c>
      <c r="D4" s="21" t="s">
        <v>7</v>
      </c>
      <c r="E4" s="22">
        <v>4063</v>
      </c>
    </row>
    <row r="5" spans="1:6" ht="15.75" customHeight="1" x14ac:dyDescent="0.25">
      <c r="A5" s="19"/>
      <c r="B5" s="20" t="s">
        <v>5</v>
      </c>
      <c r="C5" s="21" t="s">
        <v>8</v>
      </c>
      <c r="D5" s="21" t="s">
        <v>7</v>
      </c>
      <c r="E5" s="22">
        <v>2032</v>
      </c>
    </row>
    <row r="6" spans="1:6" ht="15.75" customHeight="1" x14ac:dyDescent="0.25">
      <c r="A6" s="19"/>
      <c r="B6" s="20" t="s">
        <v>9</v>
      </c>
      <c r="C6" s="21" t="s">
        <v>10</v>
      </c>
      <c r="D6" s="21" t="s">
        <v>7</v>
      </c>
      <c r="E6" s="22">
        <v>148</v>
      </c>
    </row>
    <row r="7" spans="1:6" ht="15.75" customHeight="1" x14ac:dyDescent="0.25">
      <c r="A7" s="19"/>
      <c r="B7" s="20" t="s">
        <v>9</v>
      </c>
      <c r="C7" s="21" t="s">
        <v>11</v>
      </c>
      <c r="D7" s="21" t="s">
        <v>7</v>
      </c>
      <c r="E7" s="22">
        <v>4974</v>
      </c>
      <c r="F7" s="1"/>
    </row>
    <row r="8" spans="1:6" ht="15.75" customHeight="1" x14ac:dyDescent="0.25">
      <c r="A8" s="19"/>
      <c r="B8" s="20" t="s">
        <v>12</v>
      </c>
      <c r="C8" s="21" t="s">
        <v>13</v>
      </c>
      <c r="D8" s="21" t="s">
        <v>7</v>
      </c>
      <c r="E8" s="22">
        <v>121</v>
      </c>
    </row>
    <row r="9" spans="1:6" ht="15.75" customHeight="1" x14ac:dyDescent="0.25">
      <c r="A9" s="19"/>
      <c r="B9" s="20" t="s">
        <v>12</v>
      </c>
      <c r="C9" s="21" t="s">
        <v>14</v>
      </c>
      <c r="D9" s="21" t="s">
        <v>7</v>
      </c>
      <c r="E9" s="22">
        <v>138</v>
      </c>
    </row>
    <row r="10" spans="1:6" ht="15.75" customHeight="1" x14ac:dyDescent="0.25">
      <c r="A10" s="19"/>
      <c r="B10" s="20" t="s">
        <v>12</v>
      </c>
      <c r="C10" s="21" t="s">
        <v>15</v>
      </c>
      <c r="D10" s="21" t="s">
        <v>7</v>
      </c>
      <c r="E10" s="22">
        <v>187</v>
      </c>
    </row>
    <row r="11" spans="1:6" ht="15.75" customHeight="1" x14ac:dyDescent="0.25">
      <c r="A11" s="19"/>
      <c r="B11" s="20" t="s">
        <v>16</v>
      </c>
      <c r="C11" s="21" t="s">
        <v>17</v>
      </c>
      <c r="D11" s="21" t="s">
        <v>7</v>
      </c>
      <c r="E11" s="22">
        <v>130</v>
      </c>
    </row>
    <row r="12" spans="1:6" ht="15.75" customHeight="1" x14ac:dyDescent="0.25">
      <c r="A12" s="19"/>
      <c r="B12" s="20" t="s">
        <v>18</v>
      </c>
      <c r="C12" s="21" t="s">
        <v>19</v>
      </c>
      <c r="D12" s="21" t="s">
        <v>7</v>
      </c>
      <c r="E12" s="22">
        <v>32</v>
      </c>
      <c r="F12" s="1"/>
    </row>
    <row r="13" spans="1:6" ht="15.75" customHeight="1" x14ac:dyDescent="0.25">
      <c r="A13" s="19"/>
      <c r="B13" s="20" t="s">
        <v>18</v>
      </c>
      <c r="C13" s="21" t="s">
        <v>20</v>
      </c>
      <c r="D13" s="21" t="s">
        <v>7</v>
      </c>
      <c r="E13" s="22">
        <v>185</v>
      </c>
    </row>
    <row r="14" spans="1:6" ht="15.75" customHeight="1" x14ac:dyDescent="0.25">
      <c r="A14" s="19"/>
      <c r="B14" s="20" t="s">
        <v>21</v>
      </c>
      <c r="C14" s="21" t="s">
        <v>22</v>
      </c>
      <c r="D14" s="21" t="s">
        <v>7</v>
      </c>
      <c r="E14" s="22">
        <v>2073</v>
      </c>
    </row>
    <row r="15" spans="1:6" ht="15.75" customHeight="1" x14ac:dyDescent="0.25">
      <c r="A15" s="19"/>
      <c r="B15" s="20" t="s">
        <v>23</v>
      </c>
      <c r="C15" s="21" t="s">
        <v>24</v>
      </c>
      <c r="D15" s="21" t="s">
        <v>7</v>
      </c>
      <c r="E15" s="22">
        <v>4250</v>
      </c>
    </row>
    <row r="16" spans="1:6" ht="15.75" customHeight="1" x14ac:dyDescent="0.25"/>
    <row r="17" spans="4:5" ht="15.75" customHeight="1" x14ac:dyDescent="0.25">
      <c r="D17" s="4"/>
      <c r="E17" s="23"/>
    </row>
    <row r="18" spans="4:5" ht="15.75" customHeight="1" x14ac:dyDescent="0.25"/>
    <row r="19" spans="4:5" ht="15.75" customHeight="1" x14ac:dyDescent="0.25">
      <c r="D19" s="4"/>
      <c r="E19" s="23"/>
    </row>
    <row r="20" spans="4:5" ht="15.75" customHeight="1" x14ac:dyDescent="0.25"/>
    <row r="21" spans="4:5" ht="15.75" customHeight="1" x14ac:dyDescent="0.25">
      <c r="D21" s="4"/>
      <c r="E21" s="23"/>
    </row>
    <row r="22" spans="4:5" ht="15.75" customHeight="1" x14ac:dyDescent="0.25"/>
    <row r="23" spans="4:5" ht="15.75" customHeight="1" x14ac:dyDescent="0.25"/>
    <row r="24" spans="4:5" ht="15.75" customHeight="1" x14ac:dyDescent="0.25"/>
    <row r="25" spans="4:5" ht="15.75" customHeight="1" x14ac:dyDescent="0.25"/>
    <row r="26" spans="4:5" ht="15.75" customHeight="1" x14ac:dyDescent="0.25"/>
    <row r="27" spans="4:5" ht="15.75" customHeight="1" x14ac:dyDescent="0.25"/>
    <row r="28" spans="4:5" ht="15.75" customHeight="1" x14ac:dyDescent="0.25"/>
    <row r="29" spans="4:5" ht="15.75" customHeight="1" x14ac:dyDescent="0.25"/>
    <row r="30" spans="4:5" ht="15.75" customHeight="1" x14ac:dyDescent="0.25"/>
    <row r="31" spans="4:5" ht="15.75" customHeight="1" x14ac:dyDescent="0.25"/>
    <row r="32" spans="4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1">
    <mergeCell ref="A1:C1"/>
  </mergeCells>
  <conditionalFormatting sqref="E4:E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selection activeCell="N21" sqref="N21"/>
    </sheetView>
  </sheetViews>
  <sheetFormatPr defaultColWidth="11.25" defaultRowHeight="15" customHeight="1" x14ac:dyDescent="0.25"/>
  <cols>
    <col min="1" max="1" width="14.875" style="2" bestFit="1" customWidth="1"/>
    <col min="2" max="2" width="7.375" style="2" bestFit="1" customWidth="1"/>
    <col min="3" max="12" width="5.375" style="2" bestFit="1" customWidth="1"/>
    <col min="13" max="22" width="10.5" style="2" customWidth="1"/>
    <col min="23" max="16384" width="11.25" style="2"/>
  </cols>
  <sheetData>
    <row r="1" spans="1:14" ht="15.75" customHeight="1" x14ac:dyDescent="0.25">
      <c r="A1" s="74" t="s">
        <v>25</v>
      </c>
      <c r="B1" s="74"/>
      <c r="C1" s="74"/>
    </row>
    <row r="2" spans="1:14" ht="15.75" customHeight="1" x14ac:dyDescent="0.25"/>
    <row r="3" spans="1:14" ht="15.75" customHeight="1" x14ac:dyDescent="0.25">
      <c r="B3" s="17" t="s">
        <v>2</v>
      </c>
      <c r="C3" s="17">
        <v>39</v>
      </c>
      <c r="D3" s="17">
        <v>40</v>
      </c>
      <c r="E3" s="17">
        <v>41</v>
      </c>
      <c r="F3" s="17">
        <v>42</v>
      </c>
      <c r="G3" s="17">
        <v>43</v>
      </c>
      <c r="H3" s="17">
        <v>44</v>
      </c>
      <c r="I3" s="17">
        <v>45</v>
      </c>
      <c r="J3" s="17">
        <v>46</v>
      </c>
      <c r="K3" s="17">
        <v>47</v>
      </c>
      <c r="L3" s="17">
        <v>48</v>
      </c>
    </row>
    <row r="4" spans="1:14" ht="15.75" customHeight="1" x14ac:dyDescent="0.25">
      <c r="B4" s="17" t="s">
        <v>6</v>
      </c>
      <c r="C4" s="3">
        <v>0</v>
      </c>
      <c r="D4" s="3">
        <v>0</v>
      </c>
      <c r="E4" s="3">
        <v>0</v>
      </c>
      <c r="F4" s="3">
        <v>1000</v>
      </c>
      <c r="G4" s="3">
        <v>3000</v>
      </c>
      <c r="H4" s="3">
        <v>1000</v>
      </c>
      <c r="I4" s="3">
        <v>2000</v>
      </c>
      <c r="J4" s="3">
        <v>1000</v>
      </c>
      <c r="K4" s="3">
        <v>3000</v>
      </c>
      <c r="L4" s="3">
        <v>1000</v>
      </c>
      <c r="N4" s="4"/>
    </row>
    <row r="5" spans="1:14" ht="15.75" customHeight="1" x14ac:dyDescent="0.25">
      <c r="B5" s="17" t="s">
        <v>8</v>
      </c>
      <c r="C5" s="3">
        <v>0</v>
      </c>
      <c r="D5" s="3">
        <v>1000</v>
      </c>
      <c r="E5" s="3">
        <v>0</v>
      </c>
      <c r="F5" s="3">
        <v>1000</v>
      </c>
      <c r="G5" s="3">
        <v>0</v>
      </c>
      <c r="H5" s="3">
        <v>2000</v>
      </c>
      <c r="I5" s="3">
        <v>1000</v>
      </c>
      <c r="J5" s="3">
        <v>1000</v>
      </c>
      <c r="K5" s="3">
        <v>1000</v>
      </c>
      <c r="L5" s="3">
        <v>0</v>
      </c>
    </row>
    <row r="6" spans="1:14" ht="15.75" customHeight="1" x14ac:dyDescent="0.25">
      <c r="B6" s="17" t="s">
        <v>10</v>
      </c>
      <c r="C6" s="3">
        <v>0</v>
      </c>
      <c r="D6" s="3">
        <v>1000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</row>
    <row r="7" spans="1:14" ht="15.75" customHeight="1" x14ac:dyDescent="0.25">
      <c r="B7" s="17" t="s">
        <v>11</v>
      </c>
      <c r="C7" s="3">
        <v>0</v>
      </c>
      <c r="D7" s="3">
        <v>0</v>
      </c>
      <c r="E7" s="3">
        <v>2000</v>
      </c>
      <c r="F7" s="3">
        <v>1000</v>
      </c>
      <c r="G7" s="3">
        <v>3000</v>
      </c>
      <c r="H7" s="3">
        <v>1000</v>
      </c>
      <c r="I7" s="3">
        <v>4000</v>
      </c>
      <c r="J7" s="3">
        <v>2000</v>
      </c>
      <c r="K7" s="3">
        <v>2000</v>
      </c>
      <c r="L7" s="3">
        <v>3000</v>
      </c>
    </row>
    <row r="8" spans="1:14" ht="15.75" customHeight="1" x14ac:dyDescent="0.25">
      <c r="B8" s="17" t="s">
        <v>13</v>
      </c>
      <c r="C8" s="3">
        <v>1000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</row>
    <row r="9" spans="1:14" ht="15.75" customHeight="1" x14ac:dyDescent="0.25">
      <c r="B9" s="17" t="s">
        <v>14</v>
      </c>
      <c r="C9" s="3">
        <v>0</v>
      </c>
      <c r="D9" s="3">
        <v>1000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</row>
    <row r="10" spans="1:14" ht="15.75" customHeight="1" x14ac:dyDescent="0.25">
      <c r="B10" s="17" t="s">
        <v>15</v>
      </c>
      <c r="C10" s="3">
        <v>0</v>
      </c>
      <c r="D10" s="3">
        <v>0</v>
      </c>
      <c r="E10" s="3">
        <v>0</v>
      </c>
      <c r="F10" s="3">
        <v>1000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</row>
    <row r="11" spans="1:14" ht="15.75" customHeight="1" x14ac:dyDescent="0.25">
      <c r="B11" s="17" t="s">
        <v>17</v>
      </c>
      <c r="C11" s="3">
        <v>0</v>
      </c>
      <c r="D11" s="3">
        <v>1000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</row>
    <row r="12" spans="1:14" ht="15.75" customHeight="1" x14ac:dyDescent="0.25">
      <c r="B12" s="17" t="s">
        <v>19</v>
      </c>
      <c r="C12" s="3">
        <v>1000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</row>
    <row r="13" spans="1:14" ht="15.75" customHeight="1" x14ac:dyDescent="0.25">
      <c r="B13" s="17" t="s">
        <v>20</v>
      </c>
      <c r="C13" s="3">
        <v>0</v>
      </c>
      <c r="D13" s="3">
        <v>0</v>
      </c>
      <c r="E13" s="3">
        <v>1000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</row>
    <row r="14" spans="1:14" ht="15.75" customHeight="1" x14ac:dyDescent="0.25">
      <c r="B14" s="17" t="s">
        <v>22</v>
      </c>
      <c r="C14" s="3">
        <v>0</v>
      </c>
      <c r="D14" s="3">
        <v>1000</v>
      </c>
      <c r="E14" s="3">
        <v>0</v>
      </c>
      <c r="F14" s="3">
        <v>1000</v>
      </c>
      <c r="G14" s="3">
        <v>0</v>
      </c>
      <c r="H14" s="3">
        <v>2000</v>
      </c>
      <c r="I14" s="3">
        <v>1000</v>
      </c>
      <c r="J14" s="3">
        <v>1000</v>
      </c>
      <c r="K14" s="3">
        <v>2000</v>
      </c>
      <c r="L14" s="3">
        <v>1000</v>
      </c>
    </row>
    <row r="15" spans="1:14" ht="15.75" customHeight="1" x14ac:dyDescent="0.25">
      <c r="B15" s="17" t="s">
        <v>24</v>
      </c>
      <c r="C15" s="3">
        <v>0</v>
      </c>
      <c r="D15" s="3">
        <v>0</v>
      </c>
      <c r="E15" s="3">
        <v>2000</v>
      </c>
      <c r="F15" s="3">
        <v>2000</v>
      </c>
      <c r="G15" s="3">
        <v>1000</v>
      </c>
      <c r="H15" s="3">
        <v>2000</v>
      </c>
      <c r="I15" s="3">
        <v>2000</v>
      </c>
      <c r="J15" s="3">
        <v>2000</v>
      </c>
      <c r="K15" s="3">
        <v>2000</v>
      </c>
      <c r="L15" s="3">
        <v>2000</v>
      </c>
    </row>
    <row r="16" spans="1:1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selection activeCell="N19" sqref="N19"/>
    </sheetView>
  </sheetViews>
  <sheetFormatPr defaultColWidth="11.25" defaultRowHeight="15" customHeight="1" x14ac:dyDescent="0.25"/>
  <cols>
    <col min="1" max="1" width="33.875" bestFit="1" customWidth="1"/>
    <col min="2" max="2" width="10.375" bestFit="1" customWidth="1"/>
    <col min="3" max="8" width="10" bestFit="1" customWidth="1"/>
    <col min="9" max="9" width="11" bestFit="1" customWidth="1"/>
    <col min="10" max="10" width="10" bestFit="1" customWidth="1"/>
    <col min="11" max="11" width="11" bestFit="1" customWidth="1"/>
  </cols>
  <sheetData>
    <row r="1" spans="1:11" x14ac:dyDescent="0.25">
      <c r="A1" s="73" t="s">
        <v>26</v>
      </c>
      <c r="B1" s="73"/>
      <c r="C1" s="73"/>
    </row>
    <row r="3" spans="1:11" x14ac:dyDescent="0.25">
      <c r="B3" s="55" t="s">
        <v>2</v>
      </c>
      <c r="C3" s="54" t="s">
        <v>27</v>
      </c>
      <c r="D3" s="54" t="s">
        <v>28</v>
      </c>
      <c r="E3" s="54" t="s">
        <v>29</v>
      </c>
      <c r="F3" s="54" t="s">
        <v>30</v>
      </c>
      <c r="G3" s="54" t="s">
        <v>31</v>
      </c>
      <c r="H3" s="54" t="s">
        <v>32</v>
      </c>
      <c r="I3" s="54" t="s">
        <v>33</v>
      </c>
      <c r="J3" s="54" t="s">
        <v>34</v>
      </c>
      <c r="K3" s="54" t="s">
        <v>35</v>
      </c>
    </row>
    <row r="4" spans="1:11" x14ac:dyDescent="0.25">
      <c r="B4" s="55" t="s">
        <v>6</v>
      </c>
      <c r="C4" s="49">
        <v>1386</v>
      </c>
      <c r="D4" s="49">
        <v>3472</v>
      </c>
      <c r="E4" s="49">
        <v>2488</v>
      </c>
      <c r="F4" s="49">
        <v>2041</v>
      </c>
      <c r="G4" s="49">
        <v>1832</v>
      </c>
      <c r="H4" s="49">
        <v>1591</v>
      </c>
      <c r="I4" s="49">
        <v>2258</v>
      </c>
      <c r="J4" s="49">
        <v>1440</v>
      </c>
      <c r="K4" s="49">
        <v>1488</v>
      </c>
    </row>
    <row r="5" spans="1:11" x14ac:dyDescent="0.25">
      <c r="B5" s="55" t="s">
        <v>8</v>
      </c>
      <c r="C5" s="49">
        <v>1281</v>
      </c>
      <c r="D5" s="49">
        <v>807</v>
      </c>
      <c r="E5" s="49">
        <v>731</v>
      </c>
      <c r="F5" s="49">
        <v>794</v>
      </c>
      <c r="G5" s="49">
        <v>343</v>
      </c>
      <c r="H5" s="49">
        <v>1595</v>
      </c>
      <c r="I5" s="49">
        <v>1253</v>
      </c>
      <c r="J5" s="49">
        <v>757</v>
      </c>
      <c r="K5" s="49">
        <v>1033</v>
      </c>
    </row>
    <row r="6" spans="1:11" x14ac:dyDescent="0.25">
      <c r="B6" s="55" t="s">
        <v>10</v>
      </c>
      <c r="C6" s="49">
        <v>94</v>
      </c>
      <c r="D6" s="49">
        <v>81</v>
      </c>
      <c r="E6" s="49">
        <v>45</v>
      </c>
      <c r="F6" s="49">
        <v>115</v>
      </c>
      <c r="G6" s="49">
        <v>13</v>
      </c>
      <c r="H6" s="49">
        <v>76</v>
      </c>
      <c r="I6" s="49">
        <v>116</v>
      </c>
      <c r="J6" s="49">
        <v>37</v>
      </c>
      <c r="K6" s="49">
        <v>41</v>
      </c>
    </row>
    <row r="7" spans="1:11" x14ac:dyDescent="0.25">
      <c r="B7" s="55" t="s">
        <v>11</v>
      </c>
      <c r="C7" s="49">
        <v>1748</v>
      </c>
      <c r="D7" s="49">
        <v>1667</v>
      </c>
      <c r="E7" s="49">
        <v>2726</v>
      </c>
      <c r="F7" s="49">
        <v>1370</v>
      </c>
      <c r="G7" s="49">
        <v>2666</v>
      </c>
      <c r="H7" s="49">
        <v>1486</v>
      </c>
      <c r="I7" s="49">
        <v>3687</v>
      </c>
      <c r="J7" s="49">
        <v>2181</v>
      </c>
      <c r="K7" s="49">
        <v>2359</v>
      </c>
    </row>
    <row r="8" spans="1:11" x14ac:dyDescent="0.25">
      <c r="B8" s="55" t="s">
        <v>13</v>
      </c>
      <c r="C8" s="49">
        <v>128</v>
      </c>
      <c r="D8" s="49">
        <v>51</v>
      </c>
      <c r="E8" s="49">
        <v>33</v>
      </c>
      <c r="F8" s="49">
        <v>58</v>
      </c>
      <c r="G8" s="49">
        <v>68</v>
      </c>
      <c r="H8" s="49">
        <v>60</v>
      </c>
      <c r="I8" s="49">
        <v>8</v>
      </c>
      <c r="J8" s="49">
        <v>35</v>
      </c>
      <c r="K8" s="49">
        <v>40</v>
      </c>
    </row>
    <row r="9" spans="1:11" x14ac:dyDescent="0.25">
      <c r="B9" s="55" t="s">
        <v>14</v>
      </c>
      <c r="C9" s="49">
        <v>70</v>
      </c>
      <c r="D9" s="49">
        <v>110</v>
      </c>
      <c r="E9" s="53"/>
      <c r="F9" s="49">
        <v>30</v>
      </c>
      <c r="G9" s="53"/>
      <c r="H9" s="49">
        <v>80</v>
      </c>
      <c r="I9" s="49">
        <v>20</v>
      </c>
      <c r="J9" s="49">
        <v>33</v>
      </c>
      <c r="K9" s="49">
        <v>260</v>
      </c>
    </row>
    <row r="10" spans="1:11" x14ac:dyDescent="0.25">
      <c r="B10" s="55" t="s">
        <v>15</v>
      </c>
      <c r="C10" s="49">
        <v>140</v>
      </c>
      <c r="D10" s="49">
        <v>40</v>
      </c>
      <c r="E10" s="53"/>
      <c r="F10" s="49">
        <v>60</v>
      </c>
      <c r="G10" s="53"/>
      <c r="H10" s="49">
        <v>70</v>
      </c>
      <c r="I10" s="49">
        <v>70</v>
      </c>
      <c r="J10" s="53"/>
      <c r="K10" s="49">
        <v>402</v>
      </c>
    </row>
    <row r="11" spans="1:11" x14ac:dyDescent="0.25">
      <c r="B11" s="55" t="s">
        <v>17</v>
      </c>
      <c r="C11" s="49">
        <v>69</v>
      </c>
      <c r="D11" s="49">
        <v>71</v>
      </c>
      <c r="E11" s="49">
        <v>94</v>
      </c>
      <c r="F11" s="49">
        <v>36</v>
      </c>
      <c r="G11" s="49">
        <v>40</v>
      </c>
      <c r="H11" s="49">
        <v>158</v>
      </c>
      <c r="I11" s="49">
        <v>68</v>
      </c>
      <c r="J11" s="49">
        <v>82</v>
      </c>
      <c r="K11" s="49">
        <v>13</v>
      </c>
    </row>
    <row r="12" spans="1:11" x14ac:dyDescent="0.25">
      <c r="B12" s="55" t="s">
        <v>19</v>
      </c>
      <c r="C12" s="49">
        <v>40</v>
      </c>
      <c r="D12" s="53"/>
      <c r="E12" s="49">
        <v>12</v>
      </c>
      <c r="F12" s="49">
        <v>17</v>
      </c>
      <c r="G12" s="53"/>
      <c r="H12" s="49">
        <v>37</v>
      </c>
      <c r="I12" s="53"/>
      <c r="J12" s="53"/>
      <c r="K12" s="53"/>
    </row>
    <row r="13" spans="1:11" x14ac:dyDescent="0.25">
      <c r="B13" s="55" t="s">
        <v>20</v>
      </c>
      <c r="C13" s="49">
        <v>25</v>
      </c>
      <c r="D13" s="49">
        <v>140</v>
      </c>
      <c r="E13" s="49">
        <v>75</v>
      </c>
      <c r="F13" s="49">
        <v>206</v>
      </c>
      <c r="G13" s="49">
        <v>31</v>
      </c>
      <c r="H13" s="49">
        <v>98</v>
      </c>
      <c r="I13" s="49">
        <v>241</v>
      </c>
      <c r="J13" s="49">
        <v>26</v>
      </c>
      <c r="K13" s="49">
        <v>34</v>
      </c>
    </row>
    <row r="14" spans="1:11" x14ac:dyDescent="0.25">
      <c r="B14" s="55" t="s">
        <v>22</v>
      </c>
      <c r="C14" s="49">
        <v>324</v>
      </c>
      <c r="D14" s="49">
        <v>1946</v>
      </c>
      <c r="E14" s="49">
        <v>592</v>
      </c>
      <c r="F14" s="49">
        <v>540</v>
      </c>
      <c r="G14" s="49">
        <v>445</v>
      </c>
      <c r="H14" s="49">
        <v>1287</v>
      </c>
      <c r="I14" s="49">
        <v>1706</v>
      </c>
      <c r="J14" s="49">
        <v>683</v>
      </c>
      <c r="K14" s="49">
        <v>2437</v>
      </c>
    </row>
    <row r="15" spans="1:11" x14ac:dyDescent="0.25">
      <c r="B15" s="56" t="s">
        <v>24</v>
      </c>
      <c r="C15" s="51">
        <v>1721</v>
      </c>
      <c r="D15" s="51">
        <v>1463</v>
      </c>
      <c r="E15" s="51">
        <v>2811</v>
      </c>
      <c r="F15" s="51">
        <v>1685</v>
      </c>
      <c r="G15" s="51">
        <v>1472</v>
      </c>
      <c r="H15" s="51">
        <v>1690</v>
      </c>
      <c r="I15" s="51">
        <v>1875</v>
      </c>
      <c r="J15" s="51">
        <v>1812</v>
      </c>
      <c r="K15" s="51">
        <v>2306</v>
      </c>
    </row>
    <row r="16" spans="1:11" x14ac:dyDescent="0.25">
      <c r="B16" s="57" t="s">
        <v>36</v>
      </c>
      <c r="C16" s="52">
        <f t="shared" ref="C16:K16" si="0">SUM(C4:C15)</f>
        <v>7026</v>
      </c>
      <c r="D16" s="52">
        <f t="shared" si="0"/>
        <v>9848</v>
      </c>
      <c r="E16" s="52">
        <f t="shared" si="0"/>
        <v>9607</v>
      </c>
      <c r="F16" s="52">
        <f t="shared" si="0"/>
        <v>6952</v>
      </c>
      <c r="G16" s="52">
        <f t="shared" si="0"/>
        <v>6910</v>
      </c>
      <c r="H16" s="52">
        <f t="shared" si="0"/>
        <v>8228</v>
      </c>
      <c r="I16" s="52">
        <f t="shared" si="0"/>
        <v>11302</v>
      </c>
      <c r="J16" s="52">
        <f t="shared" si="0"/>
        <v>7086</v>
      </c>
      <c r="K16" s="52">
        <f t="shared" si="0"/>
        <v>10413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35"/>
  <sheetViews>
    <sheetView topLeftCell="A4" workbookViewId="0">
      <selection activeCell="J16" sqref="J16"/>
    </sheetView>
  </sheetViews>
  <sheetFormatPr defaultColWidth="11.25" defaultRowHeight="15" customHeight="1" x14ac:dyDescent="0.25"/>
  <cols>
    <col min="1" max="1" width="31.25" style="7" bestFit="1" customWidth="1"/>
    <col min="2" max="2" width="23.625" style="7" bestFit="1" customWidth="1"/>
    <col min="3" max="12" width="8" style="7" bestFit="1" customWidth="1"/>
    <col min="13" max="13" width="10.5" style="7" customWidth="1"/>
    <col min="14" max="14" width="27.5" style="7" customWidth="1"/>
    <col min="15" max="15" width="24.75" style="7" bestFit="1" customWidth="1"/>
    <col min="16" max="20" width="10.75" style="7" customWidth="1"/>
    <col min="21" max="23" width="10.5" style="7" customWidth="1"/>
    <col min="24" max="16384" width="11.25" style="7"/>
  </cols>
  <sheetData>
    <row r="1" spans="1:23" ht="37.5" customHeight="1" x14ac:dyDescent="0.25">
      <c r="A1" s="5" t="s">
        <v>37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.7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18.75" customHeight="1" x14ac:dyDescent="0.25">
      <c r="A3" s="8" t="s">
        <v>38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67.5" customHeight="1" x14ac:dyDescent="0.25">
      <c r="A4" s="75" t="s">
        <v>52</v>
      </c>
      <c r="B4" s="76"/>
      <c r="C4" s="76"/>
      <c r="D4" s="76"/>
      <c r="E4" s="76"/>
      <c r="F4" s="7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15.75" customHeight="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18.75" customHeight="1" x14ac:dyDescent="0.25">
      <c r="A6" s="8" t="s">
        <v>39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5.75" customHeight="1" x14ac:dyDescent="0.25">
      <c r="A7" s="10" t="s">
        <v>2</v>
      </c>
      <c r="B7" s="10" t="s">
        <v>40</v>
      </c>
      <c r="C7" s="10" t="s">
        <v>41</v>
      </c>
      <c r="D7" s="10" t="s">
        <v>27</v>
      </c>
      <c r="E7" s="10" t="s">
        <v>42</v>
      </c>
      <c r="F7" s="10" t="s">
        <v>29</v>
      </c>
      <c r="G7" s="10" t="s">
        <v>30</v>
      </c>
      <c r="H7" s="10" t="s">
        <v>31</v>
      </c>
      <c r="I7" s="10" t="s">
        <v>32</v>
      </c>
      <c r="J7" s="10" t="s">
        <v>33</v>
      </c>
      <c r="K7" s="10" t="s">
        <v>34</v>
      </c>
      <c r="L7" s="10" t="s">
        <v>35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5.75" customHeight="1" x14ac:dyDescent="0.25">
      <c r="A8" s="11" t="s">
        <v>6</v>
      </c>
      <c r="B8" s="58" t="s">
        <v>0</v>
      </c>
      <c r="C8" s="14">
        <v>4063</v>
      </c>
      <c r="D8" s="12">
        <f t="shared" ref="D8:L8" si="0">C12</f>
        <v>4063</v>
      </c>
      <c r="E8" s="12">
        <f t="shared" si="0"/>
        <v>2677</v>
      </c>
      <c r="F8" s="12">
        <f t="shared" si="0"/>
        <v>-795</v>
      </c>
      <c r="G8" s="12">
        <f t="shared" si="0"/>
        <v>-2283</v>
      </c>
      <c r="H8" s="12">
        <f t="shared" si="0"/>
        <v>-1324</v>
      </c>
      <c r="I8" s="12">
        <f t="shared" si="0"/>
        <v>-2156</v>
      </c>
      <c r="J8" s="12">
        <f t="shared" si="0"/>
        <v>-1747</v>
      </c>
      <c r="K8" s="12">
        <f t="shared" si="0"/>
        <v>-3005</v>
      </c>
      <c r="L8" s="26">
        <f t="shared" si="0"/>
        <v>-1445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15.75" customHeight="1" x14ac:dyDescent="0.25">
      <c r="A9" s="13"/>
      <c r="B9" s="10" t="s">
        <v>43</v>
      </c>
      <c r="C9" s="14">
        <v>0</v>
      </c>
      <c r="D9" s="14">
        <v>0</v>
      </c>
      <c r="E9" s="14">
        <v>0</v>
      </c>
      <c r="F9" s="14">
        <v>1000</v>
      </c>
      <c r="G9" s="14">
        <v>3000</v>
      </c>
      <c r="H9" s="14">
        <v>1000</v>
      </c>
      <c r="I9" s="14">
        <v>2000</v>
      </c>
      <c r="J9" s="14">
        <v>1000</v>
      </c>
      <c r="K9" s="24">
        <v>3000</v>
      </c>
      <c r="L9" s="28">
        <v>1000</v>
      </c>
      <c r="M9" s="25"/>
      <c r="N9" s="25"/>
      <c r="O9" s="25"/>
      <c r="P9" s="6"/>
      <c r="Q9" s="6"/>
      <c r="R9" s="6"/>
      <c r="S9" s="6"/>
      <c r="T9" s="6"/>
      <c r="U9" s="6"/>
      <c r="V9" s="6"/>
      <c r="W9" s="6"/>
    </row>
    <row r="10" spans="1:23" ht="15.75" customHeight="1" x14ac:dyDescent="0.25">
      <c r="A10" s="13"/>
      <c r="B10" s="10" t="s">
        <v>44</v>
      </c>
      <c r="C10" s="12">
        <f t="shared" ref="C10:L10" si="1">SUM(C8:C9)</f>
        <v>4063</v>
      </c>
      <c r="D10" s="12">
        <f t="shared" si="1"/>
        <v>4063</v>
      </c>
      <c r="E10" s="12">
        <f t="shared" si="1"/>
        <v>2677</v>
      </c>
      <c r="F10" s="12">
        <f t="shared" si="1"/>
        <v>205</v>
      </c>
      <c r="G10" s="12">
        <f t="shared" si="1"/>
        <v>717</v>
      </c>
      <c r="H10" s="12">
        <f t="shared" si="1"/>
        <v>-324</v>
      </c>
      <c r="I10" s="12">
        <f t="shared" si="1"/>
        <v>-156</v>
      </c>
      <c r="J10" s="12">
        <f t="shared" si="1"/>
        <v>-747</v>
      </c>
      <c r="K10" s="12">
        <f t="shared" si="1"/>
        <v>-5</v>
      </c>
      <c r="L10" s="27">
        <f t="shared" si="1"/>
        <v>-445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5.75" customHeight="1" x14ac:dyDescent="0.25">
      <c r="A11" s="13"/>
      <c r="B11" s="10" t="s">
        <v>45</v>
      </c>
      <c r="C11" s="14"/>
      <c r="D11" s="14">
        <v>1386</v>
      </c>
      <c r="E11" s="14">
        <v>3472</v>
      </c>
      <c r="F11" s="14">
        <v>2488</v>
      </c>
      <c r="G11" s="14">
        <v>2041</v>
      </c>
      <c r="H11" s="14">
        <v>1832</v>
      </c>
      <c r="I11" s="14">
        <v>1591</v>
      </c>
      <c r="J11" s="14">
        <v>2258</v>
      </c>
      <c r="K11" s="14">
        <v>1440</v>
      </c>
      <c r="L11" s="14">
        <v>1488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15.75" customHeight="1" x14ac:dyDescent="0.25">
      <c r="A12" s="13"/>
      <c r="B12" s="10" t="s">
        <v>46</v>
      </c>
      <c r="C12" s="12">
        <f>SUM(C10-C11)</f>
        <v>4063</v>
      </c>
      <c r="D12" s="12">
        <f t="shared" ref="D12:L12" si="2">SUM(D10-D11)</f>
        <v>2677</v>
      </c>
      <c r="E12" s="12">
        <f t="shared" si="2"/>
        <v>-795</v>
      </c>
      <c r="F12" s="12">
        <f t="shared" si="2"/>
        <v>-2283</v>
      </c>
      <c r="G12" s="12">
        <f t="shared" si="2"/>
        <v>-1324</v>
      </c>
      <c r="H12" s="12">
        <f t="shared" si="2"/>
        <v>-2156</v>
      </c>
      <c r="I12" s="12">
        <f t="shared" si="2"/>
        <v>-1747</v>
      </c>
      <c r="J12" s="12">
        <f t="shared" si="2"/>
        <v>-3005</v>
      </c>
      <c r="K12" s="12">
        <f t="shared" si="2"/>
        <v>-1445</v>
      </c>
      <c r="L12" s="12">
        <f t="shared" si="2"/>
        <v>-1933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5.75" customHeight="1" x14ac:dyDescent="0.25">
      <c r="A13" s="15"/>
      <c r="B13" s="10" t="s">
        <v>47</v>
      </c>
      <c r="C13" s="12">
        <f t="shared" ref="C13:L13" si="3">IF(C11=0,0,IF(C11&lt;=C10,0,C11-C10))</f>
        <v>0</v>
      </c>
      <c r="D13" s="29">
        <f t="shared" si="3"/>
        <v>0</v>
      </c>
      <c r="E13" s="12">
        <f t="shared" si="3"/>
        <v>795</v>
      </c>
      <c r="F13" s="12">
        <f t="shared" si="3"/>
        <v>2283</v>
      </c>
      <c r="G13" s="12">
        <f t="shared" si="3"/>
        <v>1324</v>
      </c>
      <c r="H13" s="12">
        <f t="shared" si="3"/>
        <v>2156</v>
      </c>
      <c r="I13" s="12">
        <f t="shared" si="3"/>
        <v>1747</v>
      </c>
      <c r="J13" s="12">
        <f t="shared" si="3"/>
        <v>3005</v>
      </c>
      <c r="K13" s="12">
        <f t="shared" si="3"/>
        <v>1445</v>
      </c>
      <c r="L13" s="12">
        <f t="shared" si="3"/>
        <v>1933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15.75" customHeight="1" x14ac:dyDescent="0.25">
      <c r="A14" s="6"/>
      <c r="B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18.75" customHeight="1" x14ac:dyDescent="0.25">
      <c r="A15" s="8" t="s">
        <v>48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15.75" customHeight="1" x14ac:dyDescent="0.25">
      <c r="A16" s="9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15.7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5.7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15.7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5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15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15.7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15.7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5.7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15.7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15.75" customHeight="1" x14ac:dyDescent="0.25">
      <c r="A35" s="8" t="s">
        <v>49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8" t="s">
        <v>57</v>
      </c>
      <c r="O35" s="6"/>
      <c r="P35" s="6"/>
      <c r="Q35" s="6"/>
      <c r="R35" s="6"/>
      <c r="S35" s="6"/>
      <c r="T35" s="6"/>
      <c r="U35" s="6"/>
      <c r="V35" s="6"/>
      <c r="W35" s="6"/>
    </row>
    <row r="36" spans="1:23" ht="15.75" customHeight="1" x14ac:dyDescent="0.25">
      <c r="A36" s="34" t="s">
        <v>2</v>
      </c>
      <c r="B36" s="59" t="s">
        <v>40</v>
      </c>
      <c r="C36" s="10" t="s">
        <v>41</v>
      </c>
      <c r="D36" s="10" t="s">
        <v>27</v>
      </c>
      <c r="E36" s="10" t="s">
        <v>42</v>
      </c>
      <c r="F36" s="10" t="s">
        <v>29</v>
      </c>
      <c r="G36" s="10" t="s">
        <v>30</v>
      </c>
      <c r="H36" s="16" t="s">
        <v>31</v>
      </c>
      <c r="I36" s="30" t="s">
        <v>32</v>
      </c>
      <c r="J36" s="16" t="s">
        <v>33</v>
      </c>
      <c r="K36" s="16" t="s">
        <v>34</v>
      </c>
      <c r="L36" s="16" t="s">
        <v>35</v>
      </c>
      <c r="M36" s="6"/>
      <c r="N36" s="10" t="s">
        <v>2</v>
      </c>
      <c r="O36" s="34" t="s">
        <v>40</v>
      </c>
      <c r="P36" s="38" t="s">
        <v>31</v>
      </c>
      <c r="Q36" s="39" t="s">
        <v>32</v>
      </c>
      <c r="R36" s="38" t="s">
        <v>33</v>
      </c>
      <c r="S36" s="38" t="s">
        <v>34</v>
      </c>
      <c r="T36" s="38" t="s">
        <v>35</v>
      </c>
      <c r="U36" s="6"/>
      <c r="V36" s="6"/>
      <c r="W36" s="6"/>
    </row>
    <row r="37" spans="1:23" ht="15.75" customHeight="1" x14ac:dyDescent="0.25">
      <c r="A37" s="63" t="s">
        <v>6</v>
      </c>
      <c r="B37" s="60" t="s">
        <v>0</v>
      </c>
      <c r="C37" s="14">
        <v>4063</v>
      </c>
      <c r="D37" s="12">
        <f t="shared" ref="D37:L37" si="4">C41</f>
        <v>4063</v>
      </c>
      <c r="E37" s="12">
        <f t="shared" si="4"/>
        <v>2677</v>
      </c>
      <c r="F37" s="12">
        <f t="shared" si="4"/>
        <v>-795</v>
      </c>
      <c r="G37" s="12">
        <f t="shared" si="4"/>
        <v>-2283</v>
      </c>
      <c r="H37" s="12">
        <f t="shared" si="4"/>
        <v>-1324</v>
      </c>
      <c r="I37" s="12">
        <f t="shared" si="4"/>
        <v>844</v>
      </c>
      <c r="J37" s="12">
        <f t="shared" si="4"/>
        <v>1253</v>
      </c>
      <c r="K37" s="12">
        <f t="shared" si="4"/>
        <v>995</v>
      </c>
      <c r="L37" s="26">
        <f t="shared" si="4"/>
        <v>2555</v>
      </c>
      <c r="M37" s="6"/>
      <c r="N37" s="44" t="s">
        <v>6</v>
      </c>
      <c r="O37" s="33" t="s">
        <v>0</v>
      </c>
      <c r="P37" s="33">
        <v>-1324</v>
      </c>
      <c r="Q37" s="36">
        <f>P41</f>
        <v>844</v>
      </c>
      <c r="R37" s="36">
        <f t="shared" ref="R37:T37" si="5">Q41</f>
        <v>253</v>
      </c>
      <c r="S37" s="36">
        <f t="shared" si="5"/>
        <v>995</v>
      </c>
      <c r="T37" s="36">
        <f t="shared" si="5"/>
        <v>555</v>
      </c>
      <c r="U37" s="6"/>
      <c r="V37" s="6"/>
      <c r="W37" s="6"/>
    </row>
    <row r="38" spans="1:23" ht="15.75" customHeight="1" x14ac:dyDescent="0.25">
      <c r="A38" s="64"/>
      <c r="B38" s="59" t="s">
        <v>43</v>
      </c>
      <c r="C38" s="14">
        <v>0</v>
      </c>
      <c r="D38" s="14">
        <v>0</v>
      </c>
      <c r="E38" s="14">
        <v>0</v>
      </c>
      <c r="F38" s="14">
        <v>1000</v>
      </c>
      <c r="G38" s="14">
        <v>3000</v>
      </c>
      <c r="H38" s="14">
        <v>4000</v>
      </c>
      <c r="I38" s="12">
        <v>2000</v>
      </c>
      <c r="J38" s="14">
        <v>2000</v>
      </c>
      <c r="K38" s="24">
        <v>3000</v>
      </c>
      <c r="L38" s="28">
        <v>1000</v>
      </c>
      <c r="M38" s="6"/>
      <c r="N38" s="45"/>
      <c r="O38" s="37" t="s">
        <v>53</v>
      </c>
      <c r="P38" s="40">
        <v>4000</v>
      </c>
      <c r="Q38" s="41">
        <v>1000</v>
      </c>
      <c r="R38" s="40">
        <v>3000</v>
      </c>
      <c r="S38" s="41">
        <v>1000</v>
      </c>
      <c r="T38" s="42">
        <v>1000</v>
      </c>
      <c r="U38" s="6"/>
      <c r="V38" s="6"/>
      <c r="W38" s="6"/>
    </row>
    <row r="39" spans="1:23" ht="15.75" customHeight="1" x14ac:dyDescent="0.25">
      <c r="A39" s="64"/>
      <c r="B39" s="59" t="s">
        <v>44</v>
      </c>
      <c r="C39" s="12">
        <f>SUM(C37:C38)</f>
        <v>4063</v>
      </c>
      <c r="D39" s="12">
        <f t="shared" ref="D39:L39" si="6">SUM(D37:D38)</f>
        <v>4063</v>
      </c>
      <c r="E39" s="12">
        <f t="shared" si="6"/>
        <v>2677</v>
      </c>
      <c r="F39" s="12">
        <f t="shared" si="6"/>
        <v>205</v>
      </c>
      <c r="G39" s="12">
        <f t="shared" si="6"/>
        <v>717</v>
      </c>
      <c r="H39" s="12">
        <f t="shared" si="6"/>
        <v>2676</v>
      </c>
      <c r="I39" s="12">
        <f t="shared" si="6"/>
        <v>2844</v>
      </c>
      <c r="J39" s="12">
        <f t="shared" si="6"/>
        <v>3253</v>
      </c>
      <c r="K39" s="12">
        <f t="shared" si="6"/>
        <v>3995</v>
      </c>
      <c r="L39" s="27">
        <f t="shared" si="6"/>
        <v>3555</v>
      </c>
      <c r="M39" s="6"/>
      <c r="N39" s="45"/>
      <c r="O39" s="34" t="s">
        <v>44</v>
      </c>
      <c r="P39" s="36">
        <f>P37+P38</f>
        <v>2676</v>
      </c>
      <c r="Q39" s="36">
        <f>Q37+Q38</f>
        <v>1844</v>
      </c>
      <c r="R39" s="36">
        <f t="shared" ref="R39:T39" si="7">R37+R38</f>
        <v>3253</v>
      </c>
      <c r="S39" s="36">
        <f t="shared" si="7"/>
        <v>1995</v>
      </c>
      <c r="T39" s="36">
        <f t="shared" si="7"/>
        <v>1555</v>
      </c>
      <c r="U39" s="6"/>
      <c r="V39" s="6"/>
      <c r="W39" s="6"/>
    </row>
    <row r="40" spans="1:23" ht="15.75" customHeight="1" x14ac:dyDescent="0.25">
      <c r="A40" s="64"/>
      <c r="B40" s="59" t="s">
        <v>45</v>
      </c>
      <c r="C40" s="14"/>
      <c r="D40" s="14">
        <v>1386</v>
      </c>
      <c r="E40" s="14">
        <v>3472</v>
      </c>
      <c r="F40" s="14">
        <v>2488</v>
      </c>
      <c r="G40" s="14">
        <v>2041</v>
      </c>
      <c r="H40" s="14">
        <v>1832</v>
      </c>
      <c r="I40" s="14">
        <v>1591</v>
      </c>
      <c r="J40" s="14">
        <v>2258</v>
      </c>
      <c r="K40" s="14">
        <v>1440</v>
      </c>
      <c r="L40" s="14">
        <v>1488</v>
      </c>
      <c r="M40" s="6"/>
      <c r="N40" s="45"/>
      <c r="O40" s="34" t="s">
        <v>45</v>
      </c>
      <c r="P40" s="28">
        <v>1832</v>
      </c>
      <c r="Q40" s="28">
        <v>1591</v>
      </c>
      <c r="R40" s="28">
        <v>2258</v>
      </c>
      <c r="S40" s="28">
        <v>1440</v>
      </c>
      <c r="T40" s="28">
        <v>1488</v>
      </c>
      <c r="U40" s="6"/>
      <c r="V40" s="6"/>
      <c r="W40" s="6"/>
    </row>
    <row r="41" spans="1:23" ht="15.75" x14ac:dyDescent="0.25">
      <c r="A41" s="64"/>
      <c r="B41" s="61" t="s">
        <v>46</v>
      </c>
      <c r="C41" s="26">
        <f>SUM(C39-C40)</f>
        <v>4063</v>
      </c>
      <c r="D41" s="26">
        <f t="shared" ref="D41:L41" si="8">SUM(D39-D40)</f>
        <v>2677</v>
      </c>
      <c r="E41" s="26">
        <f t="shared" si="8"/>
        <v>-795</v>
      </c>
      <c r="F41" s="26">
        <f t="shared" si="8"/>
        <v>-2283</v>
      </c>
      <c r="G41" s="26">
        <f t="shared" si="8"/>
        <v>-1324</v>
      </c>
      <c r="H41" s="26">
        <f t="shared" si="8"/>
        <v>844</v>
      </c>
      <c r="I41" s="26">
        <f t="shared" si="8"/>
        <v>1253</v>
      </c>
      <c r="J41" s="26">
        <f t="shared" si="8"/>
        <v>995</v>
      </c>
      <c r="K41" s="26">
        <f t="shared" si="8"/>
        <v>2555</v>
      </c>
      <c r="L41" s="26">
        <f t="shared" si="8"/>
        <v>2067</v>
      </c>
      <c r="M41" s="6"/>
      <c r="N41" s="45"/>
      <c r="O41" s="48" t="s">
        <v>55</v>
      </c>
      <c r="P41" s="36">
        <f>P39-P40</f>
        <v>844</v>
      </c>
      <c r="Q41" s="36">
        <f t="shared" ref="Q41:T41" si="9">Q39-Q40</f>
        <v>253</v>
      </c>
      <c r="R41" s="36">
        <f t="shared" si="9"/>
        <v>995</v>
      </c>
      <c r="S41" s="36">
        <f t="shared" si="9"/>
        <v>555</v>
      </c>
      <c r="T41" s="36">
        <f t="shared" si="9"/>
        <v>67</v>
      </c>
      <c r="U41" s="6"/>
      <c r="V41" s="6"/>
      <c r="W41" s="6"/>
    </row>
    <row r="42" spans="1:23" ht="31.5" x14ac:dyDescent="0.25">
      <c r="A42" s="65"/>
      <c r="B42" s="62" t="s">
        <v>47</v>
      </c>
      <c r="C42" s="35">
        <f t="shared" ref="C42:L42" si="10">IF(C40=0,0,IF(C40&lt;=C39,0,C40-C39))</f>
        <v>0</v>
      </c>
      <c r="D42" s="47">
        <f>IF(D40=0,0,IF(D40&lt;=D39,0,D40-D39))</f>
        <v>0</v>
      </c>
      <c r="E42" s="35">
        <f t="shared" si="10"/>
        <v>795</v>
      </c>
      <c r="F42" s="35">
        <f t="shared" si="10"/>
        <v>2283</v>
      </c>
      <c r="G42" s="35">
        <f t="shared" si="10"/>
        <v>1324</v>
      </c>
      <c r="H42" s="35">
        <f>IF(H40=0,0,IF(H40&lt;=H39,0,H40-H39))</f>
        <v>0</v>
      </c>
      <c r="I42" s="35">
        <f t="shared" si="10"/>
        <v>0</v>
      </c>
      <c r="J42" s="35">
        <f t="shared" si="10"/>
        <v>0</v>
      </c>
      <c r="K42" s="35">
        <f t="shared" si="10"/>
        <v>0</v>
      </c>
      <c r="L42" s="35">
        <f t="shared" si="10"/>
        <v>0</v>
      </c>
      <c r="M42" s="6"/>
      <c r="N42" s="45"/>
      <c r="O42" s="48" t="s">
        <v>54</v>
      </c>
      <c r="P42" s="43" t="str">
        <f>IF((P37+P38-P40)&gt;=0,"Demand Satisfied", (P37+P38-P40))</f>
        <v>Demand Satisfied</v>
      </c>
      <c r="Q42" s="43" t="str">
        <f t="shared" ref="Q42:T42" si="11">IF((Q37+Q38-Q40)&gt;=0,"Demand Satisfied", (Q37+Q38-Q40))</f>
        <v>Demand Satisfied</v>
      </c>
      <c r="R42" s="43" t="str">
        <f t="shared" si="11"/>
        <v>Demand Satisfied</v>
      </c>
      <c r="S42" s="43" t="str">
        <f t="shared" si="11"/>
        <v>Demand Satisfied</v>
      </c>
      <c r="T42" s="43" t="str">
        <f t="shared" si="11"/>
        <v>Demand Satisfied</v>
      </c>
      <c r="U42" s="6"/>
      <c r="V42" s="6"/>
      <c r="W42" s="6"/>
    </row>
    <row r="43" spans="1:23" ht="15.75" x14ac:dyDescent="0.25">
      <c r="A43" s="31"/>
      <c r="B43" s="31"/>
      <c r="C43" s="25"/>
      <c r="D43" s="32"/>
      <c r="E43" s="25"/>
      <c r="F43" s="25"/>
      <c r="G43" s="25"/>
      <c r="H43" s="25"/>
      <c r="I43" s="25"/>
      <c r="J43" s="25"/>
      <c r="K43" s="25"/>
      <c r="L43" s="25"/>
      <c r="M43" s="6"/>
      <c r="N43" s="46"/>
      <c r="O43" s="34" t="s">
        <v>46</v>
      </c>
      <c r="P43" s="35">
        <v>844</v>
      </c>
      <c r="Q43" s="35">
        <v>1253</v>
      </c>
      <c r="R43" s="35">
        <v>995</v>
      </c>
      <c r="S43" s="35">
        <v>2555</v>
      </c>
      <c r="T43" s="35">
        <v>2067</v>
      </c>
      <c r="U43" s="6"/>
      <c r="V43" s="6"/>
      <c r="W43" s="6"/>
    </row>
    <row r="44" spans="1:23" ht="18.75" customHeight="1" x14ac:dyDescent="0.25">
      <c r="A44" s="8" t="s">
        <v>50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15.75" customHeight="1" x14ac:dyDescent="0.25">
      <c r="A45" s="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15.7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15.7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15.7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5.7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5.7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5.7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5.7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5.7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5.7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5.7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5.7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5.7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5.7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5.7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5.7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5.7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5.75" customHeight="1" x14ac:dyDescent="0.25">
      <c r="A62" s="8" t="s">
        <v>51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67.5" customHeight="1" x14ac:dyDescent="0.25">
      <c r="A63" s="77" t="s">
        <v>56</v>
      </c>
      <c r="B63" s="78"/>
      <c r="C63" s="78"/>
      <c r="D63" s="78"/>
      <c r="E63" s="78"/>
      <c r="F63" s="78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5.7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5.7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5.7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5.7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5.7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5.7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5.7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5.7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67.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5.7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5.7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5.7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5.7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5.7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5.7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5.7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5.7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5.7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5.7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5.7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5.7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5.7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5.7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5.7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5.7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5.7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5.7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5.7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5.7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5.7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5.7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5.7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5.7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5.7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ht="15.7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ht="15.7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ht="15.7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15.7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15.7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5.7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ht="15.7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ht="15.7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ht="15.7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ht="15.7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ht="15.7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ht="15.7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ht="15.7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ht="15.7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ht="15.7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ht="15.7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ht="15.7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ht="15.7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ht="15.7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ht="15.7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ht="15.7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ht="15.7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ht="15.7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ht="15.7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ht="15.7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ht="15.7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ht="15.7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ht="15.7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ht="15.7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ht="15.7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ht="15.7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ht="15.7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ht="15.7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ht="15.7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ht="15.7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ht="15.7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ht="15.7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ht="15.7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ht="15.7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ht="15.7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ht="15.7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ht="15.7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ht="15.7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ht="15.7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ht="15.7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ht="15.7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ht="15.7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ht="15.7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ht="15.7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ht="15.7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ht="15.7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ht="15.7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ht="15.7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ht="15.7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ht="15.7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ht="15.7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ht="15.7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ht="15.7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ht="15.7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ht="15.7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ht="15.7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ht="15.7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ht="15.7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ht="15.7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ht="15.7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ht="15.7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ht="15.7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ht="15.7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ht="15.7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ht="15.7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ht="15.7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ht="15.7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ht="15.7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ht="15.7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ht="15.7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ht="15.7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ht="15.7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ht="15.7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ht="15.7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ht="15.7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ht="15.7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ht="15.7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ht="15.7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ht="15.7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ht="15.7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ht="15.7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ht="15.7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ht="15.7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ht="15.7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ht="15.7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ht="15.7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ht="15.7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ht="15.7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ht="15.7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ht="15.7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ht="15.7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ht="15.7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ht="15.7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ht="15.7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 ht="15.7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ht="15.7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ht="15.7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 ht="15.7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ht="15.7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ht="15.7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ht="15.7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ht="15.7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ht="15.7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ht="15.7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ht="15.7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ht="15.7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ht="15.7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ht="15.7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ht="15.7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:23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:23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3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3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:23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:23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1:23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:23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:23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1:23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:23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3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3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:23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3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spans="1:23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spans="1:23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1:23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1:23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:23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1:23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:23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1:23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:23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1:23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1:23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1:23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1:23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1:23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1:23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1:23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spans="1:23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1:23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spans="1:23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1:23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1:23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1:23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1:23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1:23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spans="1:23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1:23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spans="1:23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spans="1:23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1:23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spans="1:23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spans="1:23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spans="1:23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spans="1:23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spans="1:23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spans="1:23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spans="1:23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spans="1:23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:23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spans="1:23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spans="1:23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spans="1:23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spans="1:23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spans="1:23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spans="1:23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spans="1:23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spans="1:23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spans="1:23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spans="1:23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spans="1:23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spans="1:23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spans="1:23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3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3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3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3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spans="1:23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spans="1:23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spans="1:23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spans="1:23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1:23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spans="1:23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spans="1:23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spans="1:23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spans="1:23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spans="1:23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spans="1:23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spans="1:23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spans="1:23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spans="1:23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spans="1:23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spans="1:23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spans="1:23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:23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spans="1:23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spans="1:23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spans="1:23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spans="1:23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spans="1:23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spans="1:23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spans="1:23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spans="1:23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spans="1:23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spans="1:23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spans="1:23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spans="1:23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:23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:23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spans="1:23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spans="1:23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spans="1:23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spans="1:23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spans="1:23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spans="1:23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spans="1:23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spans="1:23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spans="1:23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spans="1:23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spans="1:23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spans="1:23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spans="1:23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spans="1:23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spans="1:23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spans="1:23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spans="1:23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spans="1:23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spans="1:23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spans="1:23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spans="1:23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spans="1:23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spans="1:23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spans="1:23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spans="1:23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spans="1:23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spans="1:23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spans="1:23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spans="1:23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spans="1:23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spans="1:23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spans="1:23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spans="1:23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spans="1:23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spans="1:23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spans="1:23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spans="1:23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spans="1:23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spans="1:23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spans="1:23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spans="1:23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spans="1:23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spans="1:23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spans="1:23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spans="1:23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spans="1:23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spans="1:23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spans="1:23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spans="1:23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spans="1:23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spans="1:23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spans="1:23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spans="1:23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spans="1:23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spans="1:23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spans="1:23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spans="1:23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spans="1:23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spans="1:23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spans="1:23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spans="1:23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spans="1:23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spans="1:23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spans="1:23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spans="1:23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spans="1:23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spans="1:23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spans="1:23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spans="1:23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spans="1:23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spans="1:23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spans="1:23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spans="1:23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spans="1:23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spans="1:23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spans="1:23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spans="1:23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spans="1:23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spans="1:23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spans="1:23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spans="1:23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spans="1:23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spans="1:23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spans="1:23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spans="1:23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spans="1:23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spans="1:23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spans="1:23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spans="1:23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spans="1:23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spans="1:23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spans="1:23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spans="1:23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spans="1:23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spans="1:23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spans="1:23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spans="1:23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spans="1:23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spans="1:23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spans="1:23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spans="1:23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spans="1:23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spans="1:23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spans="1:23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spans="1:23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spans="1:23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spans="1:23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spans="1:23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spans="1:23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spans="1:23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spans="1:23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spans="1:23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spans="1:23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spans="1:23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spans="1:23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spans="1:23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spans="1:23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spans="1:23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spans="1:23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spans="1:23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spans="1:23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spans="1:23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spans="1:23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spans="1:23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spans="1:23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spans="1:23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spans="1:23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spans="1:23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spans="1:23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spans="1:23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spans="1:23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spans="1:23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spans="1:23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spans="1:23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spans="1:23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spans="1:23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spans="1:23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spans="1:23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spans="1:23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spans="1:23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spans="1:23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spans="1:23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spans="1:23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spans="1:23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spans="1:23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spans="1:23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spans="1:23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spans="1:23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spans="1:23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spans="1:23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spans="1:23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spans="1:23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spans="1:23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spans="1:23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:23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spans="1:23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spans="1:23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spans="1:23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spans="1:23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spans="1:23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spans="1:23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spans="1:23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spans="1:23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spans="1:23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spans="1:23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spans="1:23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spans="1:23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spans="1:23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spans="1:23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spans="1:23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spans="1:23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spans="1:23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spans="1:23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spans="1:23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spans="1:23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spans="1:23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spans="1:23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spans="1:23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spans="1:23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spans="1:23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spans="1:23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spans="1:23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spans="1:23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spans="1:23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spans="1:23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spans="1:23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spans="1:23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spans="1:23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spans="1:23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spans="1:23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spans="1:23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spans="1:23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spans="1:23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spans="1:23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spans="1:23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spans="1:23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spans="1:23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spans="1:23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spans="1:23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spans="1:23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spans="1:23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spans="1:23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spans="1:23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spans="1:23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spans="1:23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spans="1:23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spans="1:23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spans="1:23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spans="1:23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spans="1:23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spans="1:23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spans="1:23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spans="1:23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spans="1:23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spans="1:23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spans="1:23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spans="1:23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spans="1:23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spans="1:23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spans="1:23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spans="1:23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spans="1:23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spans="1:23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spans="1:23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spans="1:23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spans="1:23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spans="1:23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spans="1:23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spans="1:23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spans="1:23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spans="1:23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spans="1:23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spans="1:23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spans="1:23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spans="1:23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spans="1:23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spans="1:23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spans="1:23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spans="1:23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spans="1:23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spans="1:23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spans="1:23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spans="1:23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spans="1:23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spans="1:23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spans="1:23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spans="1:23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spans="1:23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spans="1:23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spans="1:23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spans="1:23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spans="1:23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spans="1:23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spans="1:23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spans="1:23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spans="1:23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spans="1:23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spans="1:23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spans="1:23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spans="1:23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spans="1:23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spans="1:23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spans="1:23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spans="1:23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spans="1:23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spans="1:23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spans="1:23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spans="1:23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spans="1:23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spans="1:23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spans="1:23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spans="1:23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spans="1:23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spans="1:23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spans="1:23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spans="1:23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spans="1:23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spans="1:23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spans="1:23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spans="1:23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spans="1:23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spans="1:23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spans="1:23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spans="1:23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spans="1:23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spans="1:23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spans="1:23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spans="1:23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spans="1:23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spans="1:23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spans="1:23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spans="1:23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spans="1:23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spans="1:23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spans="1:23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spans="1:23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spans="1:23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spans="1:23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spans="1:23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spans="1:23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spans="1:23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spans="1:23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spans="1:23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spans="1:23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spans="1:23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spans="1:23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spans="1:23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spans="1:23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spans="1:23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spans="1:23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spans="1:23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spans="1:23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spans="1:23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spans="1:23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spans="1:23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spans="1:23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spans="1:23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spans="1:23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spans="1:23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spans="1:23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spans="1:23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spans="1:23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spans="1:23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spans="1:23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spans="1:23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spans="1:23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spans="1:23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spans="1:23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spans="1:23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spans="1:23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spans="1:23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spans="1:23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spans="1:23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spans="1:23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spans="1:23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spans="1:23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spans="1:23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spans="1:23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spans="1:23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spans="1:23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 spans="1:23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 spans="1:23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 spans="1:23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 spans="1:23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 spans="1:23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 spans="1:23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 spans="1:23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 spans="1:23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 spans="1:23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 spans="1:23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 spans="1:23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 spans="1:23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 spans="1:23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 spans="1:23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 spans="1:23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 spans="1:23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 spans="1:23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 spans="1:23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 spans="1:23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 spans="1:23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 spans="1:23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 spans="1:23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 spans="1:23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 spans="1:23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 spans="1:23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 spans="1:23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 spans="1:23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 spans="1:23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 spans="1:23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 spans="1:23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 spans="1:23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 spans="1:23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 spans="1:23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 spans="1:23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 spans="1:23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 spans="1:23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 spans="1:23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 spans="1:23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 spans="1:23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 spans="1:23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 spans="1:23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 spans="1:23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 spans="1:23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 spans="1:23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 spans="1:23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 spans="1:23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 spans="1:23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 spans="1:23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 spans="1:23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 spans="1:23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 spans="1:23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spans="1:23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 spans="1:23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 spans="1:23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 spans="1:23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 spans="1:23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 spans="1:23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 spans="1:23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 spans="1:23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 spans="1:23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 spans="1:23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 spans="1:23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 spans="1:23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 spans="1:23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 spans="1:23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 spans="1:23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 spans="1:23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 spans="1:23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 spans="1:23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 spans="1:23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 spans="1:23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 spans="1:23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 spans="1:23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 spans="1:23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 spans="1:23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 spans="1:23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 spans="1:23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 spans="1:23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 spans="1:23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 spans="1:23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 spans="1:23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 spans="1:23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 spans="1:23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 spans="1:23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 spans="1:23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 spans="1:23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 spans="1:23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 spans="1:23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spans="1:23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spans="1:23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spans="1:23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spans="1:23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spans="1:23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spans="1:23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spans="1:23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spans="1:23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spans="1:23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spans="1:23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spans="1:23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spans="1:23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spans="1:23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spans="1:23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spans="1:23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spans="1:23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spans="1:23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spans="1:23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spans="1:23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spans="1:23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spans="1:23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spans="1:23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spans="1:23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spans="1:23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spans="1:23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spans="1:23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spans="1:23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spans="1:23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spans="1:23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spans="1:23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spans="1:23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spans="1:23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spans="1:23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spans="1:23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spans="1:23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spans="1:23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spans="1:23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spans="1:23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spans="1:23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spans="1:23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spans="1:23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spans="1:23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spans="1:23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spans="1:23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spans="1:23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spans="1:23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spans="1:23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spans="1:23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spans="1:23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spans="1:23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spans="1:23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spans="1:23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spans="1:23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spans="1:23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spans="1:23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spans="1:23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spans="1:23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spans="1:23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spans="1:23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spans="1:23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spans="1:23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spans="1:23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spans="1:23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spans="1:23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spans="1:23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spans="1:23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spans="1:23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spans="1:23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spans="1:23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spans="1:23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spans="1:23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spans="1:23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 spans="1:23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 spans="1:23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 spans="1:23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 spans="1:23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 spans="1:23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 spans="1:23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 spans="1:23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 spans="1:23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 spans="1:23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 spans="1:23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 spans="1:23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 spans="1:23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 spans="1:23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 spans="1:23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 spans="1:23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 spans="1:23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 spans="1:23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 spans="1:23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 spans="1:23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 spans="1:23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 spans="1:23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 spans="1:23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 spans="1:23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 spans="1:23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 spans="1:23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 spans="1:23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 spans="1:23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 spans="1:23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 spans="1:23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 spans="1:23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 spans="1:23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 spans="1:23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 spans="1:23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 spans="1:23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 spans="1:23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 spans="1:23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 spans="1:23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 spans="1:23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 spans="1:23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 spans="1:23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 spans="1:23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 spans="1:23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 spans="1:23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 spans="1:23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 spans="1:23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 spans="1:23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 spans="1:23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 spans="1:23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 spans="1:23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 spans="1:23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spans="1:23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 spans="1:23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 spans="1:23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 spans="1:23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 spans="1:23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 spans="1:23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 spans="1:23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 spans="1:23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 spans="1:23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 spans="1:23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 spans="1:23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 spans="1:23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 spans="1:23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 spans="1:23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 spans="1:23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 spans="1:23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 spans="1:23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 spans="1:23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 spans="1:23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 spans="1:23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 spans="1:23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 spans="1:23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 spans="1:23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 spans="1:23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 spans="1:23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 spans="1:23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 spans="1:23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 spans="1:23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 spans="1:23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 spans="1:23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 spans="1:23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 spans="1:23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 spans="1:23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 spans="1:23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 spans="1:23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 spans="1:23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 spans="1:23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 spans="1:23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 spans="1:23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 spans="1:23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 spans="1:23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 spans="1:23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 spans="1:23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 spans="1:23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 spans="1:23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 spans="1:23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 spans="1:23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 spans="1:23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 spans="1:23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 spans="1:23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 spans="1:23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 spans="1:23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 spans="1:23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spans="1:23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 spans="1:23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 spans="1:23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 spans="1:23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 spans="1:23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 spans="1:23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 spans="1:23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 spans="1:23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 spans="1:23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 spans="1:23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 spans="1:23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 spans="1:23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 spans="1:23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 spans="1:23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 spans="1:23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 spans="1:23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 spans="1:23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 spans="1:23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 spans="1:23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 spans="1:23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 spans="1:23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 spans="1:23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 spans="1:23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 spans="1:23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 spans="1:23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 spans="1:23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 spans="1:23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 spans="1:23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 spans="1:23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 spans="1:23" ht="15.7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 spans="1:23" ht="15.7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 spans="1:23" ht="15.7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 spans="1:23" ht="15.7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  <row r="1001" spans="1:23" ht="15.75" customHeight="1" x14ac:dyDescent="0.2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</row>
    <row r="1002" spans="1:23" ht="15.75" customHeight="1" x14ac:dyDescent="0.2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</row>
    <row r="1003" spans="1:23" ht="15.75" customHeight="1" x14ac:dyDescent="0.2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</row>
    <row r="1004" spans="1:23" ht="15.75" customHeight="1" x14ac:dyDescent="0.2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</row>
    <row r="1005" spans="1:23" ht="15.75" customHeight="1" x14ac:dyDescent="0.2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</row>
    <row r="1006" spans="1:23" ht="15.75" customHeight="1" x14ac:dyDescent="0.2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</row>
    <row r="1007" spans="1:23" ht="15.75" customHeight="1" x14ac:dyDescent="0.2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</row>
    <row r="1008" spans="1:23" ht="15.75" customHeight="1" x14ac:dyDescent="0.2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</row>
    <row r="1009" spans="1:23" ht="15.75" customHeight="1" x14ac:dyDescent="0.2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</row>
    <row r="1010" spans="1:23" ht="15.75" customHeight="1" x14ac:dyDescent="0.2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</row>
    <row r="1011" spans="1:23" ht="15.75" customHeight="1" x14ac:dyDescent="0.2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</row>
    <row r="1012" spans="1:23" ht="15.75" customHeight="1" x14ac:dyDescent="0.2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</row>
    <row r="1013" spans="1:23" ht="15.75" customHeight="1" x14ac:dyDescent="0.2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</row>
    <row r="1014" spans="1:23" ht="15.75" customHeight="1" x14ac:dyDescent="0.2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</row>
    <row r="1015" spans="1:23" ht="15.75" customHeight="1" x14ac:dyDescent="0.2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</row>
    <row r="1016" spans="1:23" ht="15.75" customHeight="1" x14ac:dyDescent="0.2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</row>
    <row r="1017" spans="1:23" ht="15.75" customHeight="1" x14ac:dyDescent="0.2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</row>
    <row r="1018" spans="1:23" ht="15.75" customHeight="1" x14ac:dyDescent="0.2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</row>
    <row r="1019" spans="1:23" ht="15.75" customHeight="1" x14ac:dyDescent="0.2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</row>
    <row r="1020" spans="1:23" ht="15.75" customHeight="1" x14ac:dyDescent="0.2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</row>
    <row r="1021" spans="1:23" ht="15.75" customHeight="1" x14ac:dyDescent="0.2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</row>
    <row r="1022" spans="1:23" ht="15.75" customHeight="1" x14ac:dyDescent="0.2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</row>
    <row r="1023" spans="1:23" ht="15.75" customHeight="1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</row>
    <row r="1024" spans="1:23" ht="15.75" customHeight="1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</row>
    <row r="1025" spans="1:23" ht="15.75" customHeight="1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</row>
    <row r="1026" spans="1:23" ht="15.75" customHeight="1" x14ac:dyDescent="0.2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</row>
    <row r="1027" spans="1:23" ht="15.75" customHeight="1" x14ac:dyDescent="0.2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</row>
    <row r="1028" spans="1:23" ht="15.75" customHeight="1" x14ac:dyDescent="0.2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</row>
    <row r="1029" spans="1:23" ht="15.75" customHeight="1" x14ac:dyDescent="0.2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</row>
    <row r="1030" spans="1:23" ht="15.75" customHeight="1" x14ac:dyDescent="0.2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</row>
    <row r="1031" spans="1:23" ht="15.75" customHeight="1" x14ac:dyDescent="0.2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</row>
    <row r="1032" spans="1:23" ht="15.75" customHeight="1" x14ac:dyDescent="0.2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</row>
    <row r="1033" spans="1:23" ht="15.75" customHeight="1" x14ac:dyDescent="0.2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</row>
    <row r="1034" spans="1:23" ht="15.75" customHeight="1" x14ac:dyDescent="0.2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</row>
    <row r="1035" spans="1:23" ht="15.75" customHeight="1" x14ac:dyDescent="0.2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</row>
  </sheetData>
  <mergeCells count="2">
    <mergeCell ref="A4:F4"/>
    <mergeCell ref="A63:F63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7FB5-C741-467F-9A0A-33BA93F67F8C}">
  <dimension ref="A1:L13"/>
  <sheetViews>
    <sheetView tabSelected="1" workbookViewId="0">
      <selection activeCell="M30" sqref="M30"/>
    </sheetView>
  </sheetViews>
  <sheetFormatPr defaultRowHeight="15.75" x14ac:dyDescent="0.25"/>
  <cols>
    <col min="1" max="1" width="7.25" bestFit="1" customWidth="1"/>
    <col min="2" max="2" width="23.625" bestFit="1" customWidth="1"/>
    <col min="3" max="12" width="8" bestFit="1" customWidth="1"/>
  </cols>
  <sheetData>
    <row r="1" spans="1:12" x14ac:dyDescent="0.25">
      <c r="A1" s="58" t="s">
        <v>2</v>
      </c>
      <c r="B1" s="58" t="s">
        <v>40</v>
      </c>
      <c r="C1" s="58" t="s">
        <v>41</v>
      </c>
      <c r="D1" s="58" t="s">
        <v>27</v>
      </c>
      <c r="E1" s="58" t="s">
        <v>42</v>
      </c>
      <c r="F1" s="58" t="s">
        <v>29</v>
      </c>
      <c r="G1" s="58" t="s">
        <v>30</v>
      </c>
      <c r="H1" s="58" t="s">
        <v>31</v>
      </c>
      <c r="I1" s="58" t="s">
        <v>32</v>
      </c>
      <c r="J1" s="58" t="s">
        <v>33</v>
      </c>
      <c r="K1" s="58" t="s">
        <v>34</v>
      </c>
      <c r="L1" s="58" t="s">
        <v>35</v>
      </c>
    </row>
    <row r="2" spans="1:12" x14ac:dyDescent="0.25">
      <c r="A2" s="66" t="s">
        <v>11</v>
      </c>
      <c r="B2" s="58" t="s">
        <v>0</v>
      </c>
      <c r="C2" s="67">
        <v>4974</v>
      </c>
      <c r="D2" s="68">
        <f t="shared" ref="D2:L2" si="0">C6</f>
        <v>4974</v>
      </c>
      <c r="E2" s="68">
        <f t="shared" si="0"/>
        <v>3588</v>
      </c>
      <c r="F2" s="68">
        <f t="shared" si="0"/>
        <v>2116</v>
      </c>
      <c r="G2" s="68">
        <f t="shared" si="0"/>
        <v>628</v>
      </c>
      <c r="H2" s="68">
        <f t="shared" si="0"/>
        <v>1587</v>
      </c>
      <c r="I2" s="68">
        <f t="shared" si="0"/>
        <v>755</v>
      </c>
      <c r="J2" s="68">
        <f t="shared" si="0"/>
        <v>3164</v>
      </c>
      <c r="K2" s="68">
        <f t="shared" si="0"/>
        <v>2906</v>
      </c>
      <c r="L2" s="69">
        <f t="shared" si="0"/>
        <v>3466</v>
      </c>
    </row>
    <row r="3" spans="1:12" x14ac:dyDescent="0.25">
      <c r="A3" s="70"/>
      <c r="B3" s="58" t="s">
        <v>43</v>
      </c>
      <c r="C3" s="67">
        <v>0</v>
      </c>
      <c r="D3" s="67">
        <v>0</v>
      </c>
      <c r="E3" s="67">
        <v>2000</v>
      </c>
      <c r="F3" s="67">
        <v>1000</v>
      </c>
      <c r="G3" s="67">
        <v>3000</v>
      </c>
      <c r="H3" s="67">
        <v>1000</v>
      </c>
      <c r="I3" s="67">
        <v>4000</v>
      </c>
      <c r="J3" s="67">
        <v>2000</v>
      </c>
      <c r="K3" s="67">
        <v>2000</v>
      </c>
      <c r="L3" s="67">
        <v>3000</v>
      </c>
    </row>
    <row r="4" spans="1:12" x14ac:dyDescent="0.25">
      <c r="A4" s="70"/>
      <c r="B4" s="58" t="s">
        <v>44</v>
      </c>
      <c r="C4" s="68">
        <f t="shared" ref="C4:L4" si="1">SUM(C2:C3)</f>
        <v>4974</v>
      </c>
      <c r="D4" s="68">
        <f t="shared" si="1"/>
        <v>4974</v>
      </c>
      <c r="E4" s="68">
        <f t="shared" si="1"/>
        <v>5588</v>
      </c>
      <c r="F4" s="68">
        <f t="shared" si="1"/>
        <v>3116</v>
      </c>
      <c r="G4" s="68">
        <f t="shared" si="1"/>
        <v>3628</v>
      </c>
      <c r="H4" s="68">
        <f t="shared" si="1"/>
        <v>2587</v>
      </c>
      <c r="I4" s="68">
        <f t="shared" si="1"/>
        <v>4755</v>
      </c>
      <c r="J4" s="68">
        <f t="shared" si="1"/>
        <v>5164</v>
      </c>
      <c r="K4" s="68">
        <f t="shared" si="1"/>
        <v>4906</v>
      </c>
      <c r="L4" s="71">
        <f t="shared" si="1"/>
        <v>6466</v>
      </c>
    </row>
    <row r="5" spans="1:12" x14ac:dyDescent="0.25">
      <c r="A5" s="70"/>
      <c r="B5" s="58" t="s">
        <v>45</v>
      </c>
      <c r="C5" s="67"/>
      <c r="D5" s="67">
        <v>1386</v>
      </c>
      <c r="E5" s="67">
        <v>3472</v>
      </c>
      <c r="F5" s="67">
        <v>2488</v>
      </c>
      <c r="G5" s="67">
        <v>2041</v>
      </c>
      <c r="H5" s="67">
        <v>1832</v>
      </c>
      <c r="I5" s="67">
        <v>1591</v>
      </c>
      <c r="J5" s="67">
        <v>2258</v>
      </c>
      <c r="K5" s="67">
        <v>1440</v>
      </c>
      <c r="L5" s="67">
        <v>1488</v>
      </c>
    </row>
    <row r="6" spans="1:12" x14ac:dyDescent="0.25">
      <c r="A6" s="70"/>
      <c r="B6" s="58" t="s">
        <v>46</v>
      </c>
      <c r="C6" s="68">
        <f>SUM(C4-C5)</f>
        <v>4974</v>
      </c>
      <c r="D6" s="68">
        <f t="shared" ref="D6:L6" si="2">SUM(D4-D5)</f>
        <v>3588</v>
      </c>
      <c r="E6" s="68">
        <f t="shared" si="2"/>
        <v>2116</v>
      </c>
      <c r="F6" s="68">
        <f t="shared" si="2"/>
        <v>628</v>
      </c>
      <c r="G6" s="68">
        <f t="shared" si="2"/>
        <v>1587</v>
      </c>
      <c r="H6" s="68">
        <f t="shared" si="2"/>
        <v>755</v>
      </c>
      <c r="I6" s="68">
        <f t="shared" si="2"/>
        <v>3164</v>
      </c>
      <c r="J6" s="68">
        <f t="shared" si="2"/>
        <v>2906</v>
      </c>
      <c r="K6" s="68">
        <f t="shared" si="2"/>
        <v>3466</v>
      </c>
      <c r="L6" s="68">
        <f t="shared" si="2"/>
        <v>4978</v>
      </c>
    </row>
    <row r="7" spans="1:12" x14ac:dyDescent="0.25">
      <c r="A7" s="72"/>
      <c r="B7" s="58" t="s">
        <v>47</v>
      </c>
      <c r="C7" s="68">
        <f t="shared" ref="C7:L7" si="3">IF(C5=0,0,IF(C5&lt;=C4,0,C5-C4))</f>
        <v>0</v>
      </c>
      <c r="D7" s="29">
        <f t="shared" si="3"/>
        <v>0</v>
      </c>
      <c r="E7" s="68">
        <f t="shared" si="3"/>
        <v>0</v>
      </c>
      <c r="F7" s="68">
        <f t="shared" si="3"/>
        <v>0</v>
      </c>
      <c r="G7" s="68">
        <f t="shared" si="3"/>
        <v>0</v>
      </c>
      <c r="H7" s="68">
        <f t="shared" si="3"/>
        <v>0</v>
      </c>
      <c r="I7" s="68">
        <f t="shared" si="3"/>
        <v>0</v>
      </c>
      <c r="J7" s="68">
        <f t="shared" si="3"/>
        <v>0</v>
      </c>
      <c r="K7" s="68">
        <f t="shared" si="3"/>
        <v>0</v>
      </c>
      <c r="L7" s="68">
        <f t="shared" si="3"/>
        <v>0</v>
      </c>
    </row>
    <row r="13" spans="1:12" x14ac:dyDescent="0.25">
      <c r="G13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Inventory</vt:lpstr>
      <vt:lpstr>Production plan</vt:lpstr>
      <vt:lpstr>Forecasted sales per week</vt:lpstr>
      <vt:lpstr>PSI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Akshil Kumar</cp:lastModifiedBy>
  <dcterms:modified xsi:type="dcterms:W3CDTF">2025-04-25T20:51:46Z</dcterms:modified>
</cp:coreProperties>
</file>