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D29" i="1"/>
  <c r="C29" i="1"/>
  <c r="J13" i="1" l="1"/>
  <c r="I13" i="1"/>
  <c r="J11" i="1"/>
  <c r="I11" i="1"/>
  <c r="J10" i="1"/>
  <c r="I10" i="1"/>
  <c r="H13" i="1"/>
  <c r="G13" i="1"/>
  <c r="F13" i="1"/>
  <c r="H11" i="1"/>
  <c r="G11" i="1"/>
  <c r="F11" i="1"/>
  <c r="H10" i="1"/>
  <c r="G10" i="1"/>
  <c r="F10" i="1"/>
  <c r="E13" i="1"/>
  <c r="E11" i="1"/>
  <c r="E10" i="1"/>
  <c r="D13" i="1"/>
  <c r="J8" i="1"/>
  <c r="I8" i="1"/>
  <c r="J6" i="1"/>
  <c r="I6" i="1"/>
  <c r="J5" i="1"/>
  <c r="J20" i="1" s="1"/>
  <c r="J22" i="1" s="1"/>
  <c r="I5" i="1"/>
  <c r="I20" i="1" s="1"/>
  <c r="I22" i="1" s="1"/>
  <c r="H8" i="1"/>
  <c r="G8" i="1"/>
  <c r="H6" i="1"/>
  <c r="G6" i="1"/>
  <c r="H5" i="1"/>
  <c r="H20" i="1" s="1"/>
  <c r="H22" i="1" s="1"/>
  <c r="G5" i="1"/>
  <c r="G20" i="1" s="1"/>
  <c r="G22" i="1" s="1"/>
  <c r="F8" i="1"/>
  <c r="E8" i="1"/>
  <c r="F6" i="1"/>
  <c r="E6" i="1"/>
  <c r="F5" i="1"/>
  <c r="F20" i="1" s="1"/>
  <c r="F22" i="1" s="1"/>
  <c r="E5" i="1"/>
  <c r="E20" i="1" s="1"/>
  <c r="E22" i="1" s="1"/>
  <c r="D8" i="1"/>
  <c r="D11" i="1"/>
  <c r="D10" i="1"/>
  <c r="D6" i="1"/>
  <c r="D5" i="1"/>
  <c r="C13" i="1"/>
  <c r="C6" i="1"/>
  <c r="C11" i="1"/>
  <c r="C10" i="1"/>
  <c r="C5" i="1"/>
  <c r="C8" i="1"/>
  <c r="C21" i="1" l="1"/>
  <c r="C24" i="1" s="1"/>
  <c r="C35" i="1"/>
  <c r="C20" i="1"/>
  <c r="C22" i="1" s="1"/>
  <c r="C27" i="1" s="1"/>
  <c r="C30" i="1" s="1"/>
  <c r="E27" i="1"/>
  <c r="E30" i="1" s="1"/>
  <c r="E35" i="1"/>
  <c r="F27" i="1"/>
  <c r="F30" i="1" s="1"/>
  <c r="F31" i="1" s="1"/>
  <c r="F35" i="1"/>
  <c r="J27" i="1"/>
  <c r="J30" i="1" s="1"/>
  <c r="J35" i="1"/>
  <c r="G27" i="1"/>
  <c r="G30" i="1" s="1"/>
  <c r="G31" i="1" s="1"/>
  <c r="G35" i="1"/>
  <c r="H27" i="1"/>
  <c r="H30" i="1" s="1"/>
  <c r="H31" i="1" s="1"/>
  <c r="H35" i="1"/>
  <c r="I27" i="1"/>
  <c r="I30" i="1" s="1"/>
  <c r="I35" i="1"/>
  <c r="J31" i="1"/>
  <c r="I31" i="1"/>
  <c r="F32" i="1"/>
  <c r="D21" i="1"/>
  <c r="D24" i="1" s="1"/>
  <c r="E21" i="1"/>
  <c r="E24" i="1" s="1"/>
  <c r="G21" i="1"/>
  <c r="G24" i="1" s="1"/>
  <c r="J21" i="1"/>
  <c r="J24" i="1" s="1"/>
  <c r="J32" i="1" s="1"/>
  <c r="D20" i="1"/>
  <c r="D22" i="1" s="1"/>
  <c r="H21" i="1"/>
  <c r="H24" i="1" s="1"/>
  <c r="F21" i="1"/>
  <c r="F24" i="1" s="1"/>
  <c r="I21" i="1"/>
  <c r="I24" i="1" s="1"/>
  <c r="I23" i="1"/>
  <c r="J23" i="1"/>
  <c r="G23" i="1"/>
  <c r="H23" i="1"/>
  <c r="F23" i="1"/>
  <c r="E23" i="1"/>
  <c r="C23" i="1"/>
  <c r="C26" i="1" l="1"/>
  <c r="C25" i="1"/>
  <c r="C34" i="1"/>
  <c r="C33" i="1"/>
  <c r="E32" i="1"/>
  <c r="C32" i="1"/>
  <c r="C31" i="1"/>
  <c r="H26" i="1"/>
  <c r="H33" i="1"/>
  <c r="H25" i="1"/>
  <c r="D27" i="1"/>
  <c r="D30" i="1" s="1"/>
  <c r="D35" i="1"/>
  <c r="D33" i="1"/>
  <c r="D26" i="1"/>
  <c r="D25" i="1"/>
  <c r="H32" i="1"/>
  <c r="I33" i="1"/>
  <c r="I25" i="1"/>
  <c r="I26" i="1"/>
  <c r="J25" i="1"/>
  <c r="J26" i="1"/>
  <c r="J33" i="1"/>
  <c r="E31" i="1"/>
  <c r="I32" i="1"/>
  <c r="F25" i="1"/>
  <c r="F26" i="1"/>
  <c r="F33" i="1"/>
  <c r="G25" i="1"/>
  <c r="G26" i="1"/>
  <c r="G33" i="1"/>
  <c r="G32" i="1"/>
  <c r="E33" i="1"/>
  <c r="E25" i="1"/>
  <c r="E26" i="1"/>
  <c r="D23" i="1"/>
  <c r="D31" i="1" l="1"/>
  <c r="D32" i="1"/>
</calcChain>
</file>

<file path=xl/sharedStrings.xml><?xml version="1.0" encoding="utf-8"?>
<sst xmlns="http://schemas.openxmlformats.org/spreadsheetml/2006/main" count="36" uniqueCount="36">
  <si>
    <t>S.No.</t>
  </si>
  <si>
    <t>Qs (ACMH)</t>
  </si>
  <si>
    <t>Ps (Kg/cm2a)</t>
  </si>
  <si>
    <t>Ps (Kpaa)</t>
  </si>
  <si>
    <t>Ts (degC)</t>
  </si>
  <si>
    <t>Ts (K)</t>
  </si>
  <si>
    <t>Ps (mmWC)</t>
  </si>
  <si>
    <t>Pd (Kg/cm2a)</t>
  </si>
  <si>
    <t>Pd (Kpaa)</t>
  </si>
  <si>
    <t>Pd (mmWC)</t>
  </si>
  <si>
    <t>Td (degC)</t>
  </si>
  <si>
    <t>Td (K)</t>
  </si>
  <si>
    <t>Zs (Gas Compressibility factor)</t>
  </si>
  <si>
    <t>ps (Gas density) Kg/m3</t>
  </si>
  <si>
    <t>Ro (Universal Gas Constant) KJ/Kg.mol K</t>
  </si>
  <si>
    <t>MW</t>
  </si>
  <si>
    <t xml:space="preserve">k (Gas Specific heat ratio) </t>
  </si>
  <si>
    <t>σ (Sigma)</t>
  </si>
  <si>
    <t>Rc</t>
  </si>
  <si>
    <t>hr</t>
  </si>
  <si>
    <t>qr</t>
  </si>
  <si>
    <t>Parameter</t>
  </si>
  <si>
    <t>N = 7109</t>
  </si>
  <si>
    <t>N = 7617</t>
  </si>
  <si>
    <t>N = 8125</t>
  </si>
  <si>
    <t>N = 8632</t>
  </si>
  <si>
    <t>N = 9140</t>
  </si>
  <si>
    <t>N = 9648</t>
  </si>
  <si>
    <t>N = 10875</t>
  </si>
  <si>
    <t>N = 11420</t>
  </si>
  <si>
    <t xml:space="preserve">A </t>
  </si>
  <si>
    <r>
      <t>Δ</t>
    </r>
    <r>
      <rPr>
        <sz val="12.65"/>
        <color theme="1"/>
        <rFont val="Calibri"/>
        <family val="2"/>
        <scheme val="minor"/>
      </rPr>
      <t>po (Kpa)</t>
    </r>
  </si>
  <si>
    <r>
      <t>Δ</t>
    </r>
    <r>
      <rPr>
        <sz val="12.65"/>
        <color theme="1"/>
        <rFont val="Calibri"/>
        <family val="2"/>
        <scheme val="minor"/>
      </rPr>
      <t>po (mmWC)</t>
    </r>
  </si>
  <si>
    <t>f(qr)</t>
  </si>
  <si>
    <t>For SLL and SCL</t>
  </si>
  <si>
    <t>K*hr/qr2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</si>
</sst>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.6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39129483814523"/>
          <c:y val="2.8252405949256341E-2"/>
          <c:w val="0.65960826771653547"/>
          <c:h val="0.674930008748906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f(qr)</c:v>
                </c:pt>
              </c:strCache>
            </c:strRef>
          </c:tx>
          <c:marker>
            <c:symbol val="none"/>
          </c:marker>
          <c:cat>
            <c:numRef>
              <c:f>Sheet1!$C$30:$J$30</c:f>
              <c:numCache>
                <c:formatCode>General</c:formatCode>
                <c:ptCount val="8"/>
                <c:pt idx="0">
                  <c:v>7.1921305806769087E-2</c:v>
                </c:pt>
                <c:pt idx="1">
                  <c:v>8.1807468915616924E-2</c:v>
                </c:pt>
                <c:pt idx="2">
                  <c:v>9.2680912758073636E-2</c:v>
                </c:pt>
                <c:pt idx="3">
                  <c:v>0.10803941337078342</c:v>
                </c:pt>
                <c:pt idx="4">
                  <c:v>0.12048655120525525</c:v>
                </c:pt>
                <c:pt idx="5">
                  <c:v>0.13464366774251013</c:v>
                </c:pt>
                <c:pt idx="6">
                  <c:v>0.17543890431977582</c:v>
                </c:pt>
                <c:pt idx="7">
                  <c:v>0.19801869334274616</c:v>
                </c:pt>
              </c:numCache>
            </c:numRef>
          </c:cat>
          <c:val>
            <c:numRef>
              <c:f>Sheet1!$C$24:$J$24</c:f>
              <c:numCache>
                <c:formatCode>General</c:formatCode>
                <c:ptCount val="8"/>
                <c:pt idx="0">
                  <c:v>9.2060979559396294E-2</c:v>
                </c:pt>
                <c:pt idx="1">
                  <c:v>0.10475267918476489</c:v>
                </c:pt>
                <c:pt idx="2">
                  <c:v>0.11884966800681088</c:v>
                </c:pt>
                <c:pt idx="3">
                  <c:v>0.13431626815276121</c:v>
                </c:pt>
                <c:pt idx="4">
                  <c:v>0.15014241380639401</c:v>
                </c:pt>
                <c:pt idx="5">
                  <c:v>0.16727450617874909</c:v>
                </c:pt>
                <c:pt idx="6">
                  <c:v>0.21294078795249982</c:v>
                </c:pt>
                <c:pt idx="7">
                  <c:v>0.23462010922992807</c:v>
                </c:pt>
              </c:numCache>
            </c:numRef>
          </c:val>
          <c:smooth val="0"/>
        </c:ser>
        <c:ser>
          <c:idx val="1"/>
          <c:order val="1"/>
          <c:tx>
            <c:v>f(qr_SCL)</c:v>
          </c:tx>
          <c:marker>
            <c:symbol val="none"/>
          </c:marker>
          <c:cat>
            <c:numRef>
              <c:f>Sheet1!$C$30:$J$30</c:f>
              <c:numCache>
                <c:formatCode>General</c:formatCode>
                <c:ptCount val="8"/>
                <c:pt idx="0">
                  <c:v>7.1921305806769087E-2</c:v>
                </c:pt>
                <c:pt idx="1">
                  <c:v>8.1807468915616924E-2</c:v>
                </c:pt>
                <c:pt idx="2">
                  <c:v>9.2680912758073636E-2</c:v>
                </c:pt>
                <c:pt idx="3">
                  <c:v>0.10803941337078342</c:v>
                </c:pt>
                <c:pt idx="4">
                  <c:v>0.12048655120525525</c:v>
                </c:pt>
                <c:pt idx="5">
                  <c:v>0.13464366774251013</c:v>
                </c:pt>
                <c:pt idx="6">
                  <c:v>0.17543890431977582</c:v>
                </c:pt>
                <c:pt idx="7">
                  <c:v>0.19801869334274616</c:v>
                </c:pt>
              </c:numCache>
            </c:numRef>
          </c:cat>
          <c:val>
            <c:numRef>
              <c:f>Sheet1!$C$25:$J$25</c:f>
              <c:numCache>
                <c:formatCode>General</c:formatCode>
                <c:ptCount val="8"/>
                <c:pt idx="0">
                  <c:v>7.3648783647517035E-2</c:v>
                </c:pt>
                <c:pt idx="1">
                  <c:v>8.3802143347811914E-2</c:v>
                </c:pt>
                <c:pt idx="2">
                  <c:v>9.5079734405448701E-2</c:v>
                </c:pt>
                <c:pt idx="3">
                  <c:v>0.10745301452220897</c:v>
                </c:pt>
                <c:pt idx="4">
                  <c:v>0.12011393104511521</c:v>
                </c:pt>
                <c:pt idx="5">
                  <c:v>0.13381960494299927</c:v>
                </c:pt>
                <c:pt idx="6">
                  <c:v>0.17035263036199985</c:v>
                </c:pt>
                <c:pt idx="7">
                  <c:v>0.18769608738394244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6192"/>
        <c:axId val="73178496"/>
      </c:lineChart>
      <c:catAx>
        <c:axId val="731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78496"/>
        <c:crosses val="autoZero"/>
        <c:auto val="1"/>
        <c:lblAlgn val="ctr"/>
        <c:lblOffset val="100"/>
        <c:noMultiLvlLbl val="0"/>
      </c:catAx>
      <c:valAx>
        <c:axId val="73178496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76192"/>
        <c:crosses val="autoZero"/>
        <c:crossBetween val="between"/>
        <c:majorUnit val="2.5000000000000005E-2"/>
        <c:minorUnit val="5.000000000000001E-3"/>
      </c:valAx>
    </c:plotArea>
    <c:legend>
      <c:legendPos val="r"/>
      <c:layout>
        <c:manualLayout>
          <c:xMode val="edge"/>
          <c:yMode val="edge"/>
          <c:x val="0.82340516859173141"/>
          <c:y val="0.40239391951006126"/>
          <c:w val="0.1765948314082685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77857</xdr:colOff>
      <xdr:row>15</xdr:row>
      <xdr:rowOff>86553</xdr:rowOff>
    </xdr:from>
    <xdr:to>
      <xdr:col>17</xdr:col>
      <xdr:colOff>359466</xdr:colOff>
      <xdr:row>27</xdr:row>
      <xdr:rowOff>105603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topLeftCell="B15" zoomScaleNormal="100" workbookViewId="0">
      <selection activeCell="S31" sqref="S31"/>
    </sheetView>
  </sheetViews>
  <sheetFormatPr defaultRowHeight="15" x14ac:dyDescent="0.25"/>
  <cols>
    <col min="1" max="1" width="9.140625" style="1"/>
    <col min="2" max="2" width="15.140625" bestFit="1" customWidth="1"/>
    <col min="3" max="3" width="13.42578125" bestFit="1" customWidth="1"/>
    <col min="4" max="4" width="13.140625" bestFit="1" customWidth="1"/>
    <col min="9" max="10" width="10.140625" bestFit="1" customWidth="1"/>
    <col min="13" max="13" width="13.140625" bestFit="1" customWidth="1"/>
  </cols>
  <sheetData>
    <row r="1" spans="1:11" x14ac:dyDescent="0.25">
      <c r="A1" s="2"/>
      <c r="B1" s="3"/>
      <c r="C1" s="7" t="s">
        <v>34</v>
      </c>
      <c r="D1" s="7"/>
      <c r="E1" s="7"/>
      <c r="F1" s="7"/>
      <c r="G1" s="7"/>
      <c r="H1" s="7"/>
      <c r="I1" s="7"/>
      <c r="J1" s="7"/>
      <c r="K1" s="3"/>
    </row>
    <row r="2" spans="1:11" x14ac:dyDescent="0.25">
      <c r="A2" s="2" t="s">
        <v>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/>
    </row>
    <row r="3" spans="1:11" x14ac:dyDescent="0.25">
      <c r="A3" s="2">
        <v>1</v>
      </c>
      <c r="B3" s="3" t="s">
        <v>1</v>
      </c>
      <c r="C3" s="3">
        <v>2302</v>
      </c>
      <c r="D3" s="3">
        <v>2455</v>
      </c>
      <c r="E3" s="3">
        <v>2613</v>
      </c>
      <c r="F3" s="3">
        <v>2821</v>
      </c>
      <c r="G3" s="3">
        <v>2979</v>
      </c>
      <c r="H3" s="3">
        <v>3149</v>
      </c>
      <c r="I3" s="3">
        <v>3594</v>
      </c>
      <c r="J3" s="3">
        <v>3818</v>
      </c>
      <c r="K3" s="3"/>
    </row>
    <row r="4" spans="1:11" x14ac:dyDescent="0.25">
      <c r="A4" s="2">
        <v>2</v>
      </c>
      <c r="B4" s="3" t="s">
        <v>2</v>
      </c>
      <c r="C4" s="3">
        <v>154.85</v>
      </c>
      <c r="D4" s="3">
        <v>154.85</v>
      </c>
      <c r="E4" s="3">
        <v>154.85</v>
      </c>
      <c r="F4" s="3">
        <v>154.85</v>
      </c>
      <c r="G4" s="3">
        <v>154.85</v>
      </c>
      <c r="H4" s="3">
        <v>154.85</v>
      </c>
      <c r="I4" s="3">
        <v>154.85</v>
      </c>
      <c r="J4" s="3">
        <v>154.85</v>
      </c>
      <c r="K4" s="3"/>
    </row>
    <row r="5" spans="1:11" x14ac:dyDescent="0.25">
      <c r="A5" s="2">
        <v>3</v>
      </c>
      <c r="B5" s="3" t="s">
        <v>3</v>
      </c>
      <c r="C5" s="3">
        <f t="shared" ref="C5:J5" si="0">(C4*98.0665)</f>
        <v>15185.597525000001</v>
      </c>
      <c r="D5" s="3">
        <f t="shared" si="0"/>
        <v>15185.597525000001</v>
      </c>
      <c r="E5" s="3">
        <f t="shared" si="0"/>
        <v>15185.597525000001</v>
      </c>
      <c r="F5" s="3">
        <f t="shared" si="0"/>
        <v>15185.597525000001</v>
      </c>
      <c r="G5" s="3">
        <f t="shared" si="0"/>
        <v>15185.597525000001</v>
      </c>
      <c r="H5" s="3">
        <f t="shared" si="0"/>
        <v>15185.597525000001</v>
      </c>
      <c r="I5" s="3">
        <f t="shared" si="0"/>
        <v>15185.597525000001</v>
      </c>
      <c r="J5" s="3">
        <f t="shared" si="0"/>
        <v>15185.597525000001</v>
      </c>
      <c r="K5" s="3"/>
    </row>
    <row r="6" spans="1:11" x14ac:dyDescent="0.25">
      <c r="A6" s="2">
        <v>4</v>
      </c>
      <c r="B6" s="3" t="s">
        <v>6</v>
      </c>
      <c r="C6" s="3">
        <f t="shared" ref="C6:J6" si="1">(C4*10000.2756)</f>
        <v>1548542.6766600001</v>
      </c>
      <c r="D6" s="3">
        <f t="shared" si="1"/>
        <v>1548542.6766600001</v>
      </c>
      <c r="E6" s="3">
        <f t="shared" si="1"/>
        <v>1548542.6766600001</v>
      </c>
      <c r="F6" s="3">
        <f t="shared" si="1"/>
        <v>1548542.6766600001</v>
      </c>
      <c r="G6" s="3">
        <f t="shared" si="1"/>
        <v>1548542.6766600001</v>
      </c>
      <c r="H6" s="3">
        <f t="shared" si="1"/>
        <v>1548542.6766600001</v>
      </c>
      <c r="I6" s="3">
        <f t="shared" si="1"/>
        <v>1548542.6766600001</v>
      </c>
      <c r="J6" s="3">
        <f t="shared" si="1"/>
        <v>1548542.6766600001</v>
      </c>
      <c r="K6" s="3"/>
    </row>
    <row r="7" spans="1:11" x14ac:dyDescent="0.25">
      <c r="A7" s="2">
        <v>5</v>
      </c>
      <c r="B7" s="3" t="s">
        <v>4</v>
      </c>
      <c r="C7" s="3">
        <v>60.17</v>
      </c>
      <c r="D7" s="3">
        <v>60.17</v>
      </c>
      <c r="E7" s="3">
        <v>60.17</v>
      </c>
      <c r="F7" s="3">
        <v>60.17</v>
      </c>
      <c r="G7" s="3">
        <v>60.17</v>
      </c>
      <c r="H7" s="3">
        <v>60.17</v>
      </c>
      <c r="I7" s="3">
        <v>60.17</v>
      </c>
      <c r="J7" s="3">
        <v>60.17</v>
      </c>
      <c r="K7" s="3"/>
    </row>
    <row r="8" spans="1:11" x14ac:dyDescent="0.25">
      <c r="A8" s="2">
        <v>6</v>
      </c>
      <c r="B8" s="3" t="s">
        <v>5</v>
      </c>
      <c r="C8" s="3">
        <f t="shared" ref="C8:J8" si="2">(C7+273.15)</f>
        <v>333.32</v>
      </c>
      <c r="D8" s="3">
        <f t="shared" si="2"/>
        <v>333.32</v>
      </c>
      <c r="E8" s="3">
        <f t="shared" si="2"/>
        <v>333.32</v>
      </c>
      <c r="F8" s="3">
        <f t="shared" si="2"/>
        <v>333.32</v>
      </c>
      <c r="G8" s="3">
        <f t="shared" si="2"/>
        <v>333.32</v>
      </c>
      <c r="H8" s="3">
        <f t="shared" si="2"/>
        <v>333.32</v>
      </c>
      <c r="I8" s="3">
        <f t="shared" si="2"/>
        <v>333.32</v>
      </c>
      <c r="J8" s="3">
        <f t="shared" si="2"/>
        <v>333.32</v>
      </c>
      <c r="K8" s="3"/>
    </row>
    <row r="9" spans="1:11" x14ac:dyDescent="0.25">
      <c r="A9" s="2">
        <v>7</v>
      </c>
      <c r="B9" s="3" t="s">
        <v>7</v>
      </c>
      <c r="C9" s="3">
        <v>169.52</v>
      </c>
      <c r="D9" s="3">
        <v>171.608</v>
      </c>
      <c r="E9" s="3">
        <v>173.946</v>
      </c>
      <c r="F9" s="3">
        <v>176.53399999999999</v>
      </c>
      <c r="G9" s="3">
        <v>179.20699999999999</v>
      </c>
      <c r="H9" s="3">
        <v>182.12899999999999</v>
      </c>
      <c r="I9" s="3">
        <v>190.06299999999999</v>
      </c>
      <c r="J9" s="3">
        <v>193.904</v>
      </c>
      <c r="K9" s="3"/>
    </row>
    <row r="10" spans="1:11" x14ac:dyDescent="0.25">
      <c r="A10" s="2">
        <v>8</v>
      </c>
      <c r="B10" s="3" t="s">
        <v>8</v>
      </c>
      <c r="C10" s="3">
        <f t="shared" ref="C10:J10" si="3">(C9*98.0665)</f>
        <v>16624.233080000002</v>
      </c>
      <c r="D10" s="3">
        <f t="shared" si="3"/>
        <v>16828.995932000002</v>
      </c>
      <c r="E10" s="3">
        <f t="shared" si="3"/>
        <v>17058.275409000002</v>
      </c>
      <c r="F10" s="3">
        <f t="shared" si="3"/>
        <v>17312.071510999998</v>
      </c>
      <c r="G10" s="3">
        <f t="shared" si="3"/>
        <v>17574.2032655</v>
      </c>
      <c r="H10" s="3">
        <f t="shared" si="3"/>
        <v>17860.7535785</v>
      </c>
      <c r="I10" s="3">
        <f t="shared" si="3"/>
        <v>18638.813189500001</v>
      </c>
      <c r="J10" s="3">
        <f t="shared" si="3"/>
        <v>19015.486616000002</v>
      </c>
      <c r="K10" s="3"/>
    </row>
    <row r="11" spans="1:11" x14ac:dyDescent="0.25">
      <c r="A11" s="2">
        <v>9</v>
      </c>
      <c r="B11" s="3" t="s">
        <v>9</v>
      </c>
      <c r="C11" s="3">
        <f t="shared" ref="C11:J11" si="4">(C9*10000.2756)</f>
        <v>1695246.7197120003</v>
      </c>
      <c r="D11" s="3">
        <f t="shared" si="4"/>
        <v>1716127.2951648002</v>
      </c>
      <c r="E11" s="3">
        <f t="shared" si="4"/>
        <v>1739507.9395176002</v>
      </c>
      <c r="F11" s="3">
        <f t="shared" si="4"/>
        <v>1765388.6527704</v>
      </c>
      <c r="G11" s="3">
        <f t="shared" si="4"/>
        <v>1792119.3894492001</v>
      </c>
      <c r="H11" s="3">
        <f t="shared" si="4"/>
        <v>1821340.1947524</v>
      </c>
      <c r="I11" s="3">
        <f t="shared" si="4"/>
        <v>1900682.3813628</v>
      </c>
      <c r="J11" s="3">
        <f t="shared" si="4"/>
        <v>1939093.4399424002</v>
      </c>
      <c r="K11" s="3"/>
    </row>
    <row r="12" spans="1:11" x14ac:dyDescent="0.25">
      <c r="A12" s="2">
        <v>10</v>
      </c>
      <c r="B12" s="3" t="s">
        <v>10</v>
      </c>
      <c r="C12" s="3">
        <v>71.63</v>
      </c>
      <c r="D12" s="3">
        <v>73.209999999999994</v>
      </c>
      <c r="E12" s="3">
        <v>74.959999999999994</v>
      </c>
      <c r="F12" s="3">
        <v>76.89</v>
      </c>
      <c r="G12" s="3">
        <v>78.86</v>
      </c>
      <c r="H12" s="3">
        <v>80.989999999999995</v>
      </c>
      <c r="I12" s="3">
        <v>86.67</v>
      </c>
      <c r="J12" s="3">
        <v>89.37</v>
      </c>
      <c r="K12" s="3"/>
    </row>
    <row r="13" spans="1:11" x14ac:dyDescent="0.25">
      <c r="A13" s="2">
        <v>11</v>
      </c>
      <c r="B13" s="3" t="s">
        <v>11</v>
      </c>
      <c r="C13" s="3">
        <f t="shared" ref="C13:J13" si="5">(C12+273.15)</f>
        <v>344.78</v>
      </c>
      <c r="D13" s="3">
        <f t="shared" si="5"/>
        <v>346.35999999999996</v>
      </c>
      <c r="E13" s="3">
        <f t="shared" si="5"/>
        <v>348.10999999999996</v>
      </c>
      <c r="F13" s="3">
        <f t="shared" si="5"/>
        <v>350.03999999999996</v>
      </c>
      <c r="G13" s="3">
        <f t="shared" si="5"/>
        <v>352.01</v>
      </c>
      <c r="H13" s="3">
        <f t="shared" si="5"/>
        <v>354.14</v>
      </c>
      <c r="I13" s="3">
        <f t="shared" si="5"/>
        <v>359.82</v>
      </c>
      <c r="J13" s="3">
        <f t="shared" si="5"/>
        <v>362.52</v>
      </c>
      <c r="K13" s="3"/>
    </row>
    <row r="14" spans="1:11" ht="45" x14ac:dyDescent="0.25">
      <c r="A14" s="2">
        <v>12</v>
      </c>
      <c r="B14" s="4" t="s">
        <v>12</v>
      </c>
      <c r="C14" s="3">
        <v>1.077</v>
      </c>
      <c r="D14" s="3">
        <v>1.077</v>
      </c>
      <c r="E14" s="3">
        <v>1.077</v>
      </c>
      <c r="F14" s="3">
        <v>1.077</v>
      </c>
      <c r="G14" s="3">
        <v>1.077</v>
      </c>
      <c r="H14" s="3">
        <v>1.077</v>
      </c>
      <c r="I14" s="3">
        <v>1.077</v>
      </c>
      <c r="J14" s="3">
        <v>1.077</v>
      </c>
      <c r="K14" s="3"/>
    </row>
    <row r="15" spans="1:11" ht="45" x14ac:dyDescent="0.25">
      <c r="A15" s="2">
        <v>13</v>
      </c>
      <c r="B15" s="4" t="s">
        <v>14</v>
      </c>
      <c r="C15" s="3">
        <v>8.3140000000000001</v>
      </c>
      <c r="D15" s="3">
        <v>8.3140000000000001</v>
      </c>
      <c r="E15" s="3">
        <v>8.3140000000000001</v>
      </c>
      <c r="F15" s="3">
        <v>8.3140000000000001</v>
      </c>
      <c r="G15" s="3">
        <v>8.3140000000000001</v>
      </c>
      <c r="H15" s="3">
        <v>8.3140000000000001</v>
      </c>
      <c r="I15" s="3">
        <v>8.3140000000000001</v>
      </c>
      <c r="J15" s="3">
        <v>8.3140000000000001</v>
      </c>
      <c r="K15" s="3"/>
    </row>
    <row r="16" spans="1:11" x14ac:dyDescent="0.25">
      <c r="A16" s="2">
        <v>14</v>
      </c>
      <c r="B16" s="4" t="s">
        <v>15</v>
      </c>
      <c r="C16" s="3">
        <v>3.3</v>
      </c>
      <c r="D16" s="3">
        <v>3.3</v>
      </c>
      <c r="E16" s="3">
        <v>3.3</v>
      </c>
      <c r="F16" s="3">
        <v>3.3</v>
      </c>
      <c r="G16" s="3">
        <v>3.3</v>
      </c>
      <c r="H16" s="3">
        <v>3.3</v>
      </c>
      <c r="I16" s="3">
        <v>3.3</v>
      </c>
      <c r="J16" s="3">
        <v>3.3</v>
      </c>
      <c r="K16" s="3"/>
    </row>
    <row r="17" spans="1:12" ht="30" x14ac:dyDescent="0.25">
      <c r="A17" s="2">
        <v>15</v>
      </c>
      <c r="B17" s="4" t="s">
        <v>16</v>
      </c>
      <c r="C17" s="3">
        <v>1.3740000000000001</v>
      </c>
      <c r="D17" s="3">
        <v>1.3740000000000001</v>
      </c>
      <c r="E17" s="3">
        <v>1.3740000000000001</v>
      </c>
      <c r="F17" s="3">
        <v>1.3740000000000001</v>
      </c>
      <c r="G17" s="3">
        <v>1.3740000000000001</v>
      </c>
      <c r="H17" s="3">
        <v>1.3740000000000001</v>
      </c>
      <c r="I17" s="3">
        <v>1.3740000000000001</v>
      </c>
      <c r="J17" s="3">
        <v>1.3740000000000001</v>
      </c>
      <c r="K17" s="3"/>
    </row>
    <row r="18" spans="1:12" x14ac:dyDescent="0.25">
      <c r="A18" s="2">
        <v>16</v>
      </c>
      <c r="B18" s="5" t="s">
        <v>17</v>
      </c>
      <c r="C18" s="3">
        <v>0.37340000000000001</v>
      </c>
      <c r="D18" s="3">
        <v>0.37340000000000001</v>
      </c>
      <c r="E18" s="3">
        <v>0.37340000000000001</v>
      </c>
      <c r="F18" s="3">
        <v>0.37340000000000001</v>
      </c>
      <c r="G18" s="3">
        <v>0.37340000000000001</v>
      </c>
      <c r="H18" s="3">
        <v>0.37340000000000001</v>
      </c>
      <c r="I18" s="3">
        <v>0.37340000000000001</v>
      </c>
      <c r="J18" s="3">
        <v>0.37340000000000001</v>
      </c>
      <c r="K18" s="3"/>
    </row>
    <row r="19" spans="1:12" x14ac:dyDescent="0.25">
      <c r="A19" s="2">
        <v>17</v>
      </c>
      <c r="B19" s="5" t="s">
        <v>30</v>
      </c>
      <c r="C19" s="3">
        <v>4036.5</v>
      </c>
      <c r="D19" s="3">
        <v>4036.3</v>
      </c>
      <c r="E19" s="3">
        <v>4036.2</v>
      </c>
      <c r="F19" s="3">
        <v>4035.9</v>
      </c>
      <c r="G19" s="3">
        <v>4035.8</v>
      </c>
      <c r="H19" s="3">
        <v>4035.6</v>
      </c>
      <c r="I19" s="3">
        <v>4035</v>
      </c>
      <c r="J19" s="3">
        <v>4034.7</v>
      </c>
      <c r="K19" s="3"/>
    </row>
    <row r="20" spans="1:12" ht="30" x14ac:dyDescent="0.25">
      <c r="A20" s="2">
        <v>18</v>
      </c>
      <c r="B20" s="4" t="s">
        <v>13</v>
      </c>
      <c r="C20" s="3">
        <f>((C5*C16)/(C14*C15*C8))</f>
        <v>16.790310538239176</v>
      </c>
      <c r="D20" s="3">
        <f t="shared" ref="D20:J20" si="6">((D5*D16)/(D14*D15*D8))</f>
        <v>16.790310538239176</v>
      </c>
      <c r="E20" s="3">
        <f t="shared" si="6"/>
        <v>16.790310538239176</v>
      </c>
      <c r="F20" s="3">
        <f t="shared" si="6"/>
        <v>16.790310538239176</v>
      </c>
      <c r="G20" s="3">
        <f t="shared" si="6"/>
        <v>16.790310538239176</v>
      </c>
      <c r="H20" s="3">
        <f t="shared" si="6"/>
        <v>16.790310538239176</v>
      </c>
      <c r="I20" s="3">
        <f t="shared" si="6"/>
        <v>16.790310538239176</v>
      </c>
      <c r="J20" s="3">
        <f t="shared" si="6"/>
        <v>16.790310538239176</v>
      </c>
      <c r="K20" s="3"/>
    </row>
    <row r="21" spans="1:12" x14ac:dyDescent="0.25">
      <c r="A21" s="2">
        <v>19</v>
      </c>
      <c r="B21" s="5" t="s">
        <v>18</v>
      </c>
      <c r="C21" s="3">
        <f>(C10/C5)</f>
        <v>1.0947368421052632</v>
      </c>
      <c r="D21" s="3">
        <f t="shared" ref="D21:J21" si="7">(D10/D5)</f>
        <v>1.1082208588957057</v>
      </c>
      <c r="E21" s="3">
        <f t="shared" si="7"/>
        <v>1.1233193412980305</v>
      </c>
      <c r="F21" s="3">
        <f t="shared" si="7"/>
        <v>1.1400322893122374</v>
      </c>
      <c r="G21" s="3">
        <f t="shared" si="7"/>
        <v>1.1572941556344849</v>
      </c>
      <c r="H21" s="3">
        <f t="shared" si="7"/>
        <v>1.1761640297061671</v>
      </c>
      <c r="I21" s="3">
        <f t="shared" si="7"/>
        <v>1.2274007103648692</v>
      </c>
      <c r="J21" s="3">
        <f t="shared" si="7"/>
        <v>1.2522053600258314</v>
      </c>
      <c r="K21" s="3"/>
      <c r="L21" s="6"/>
    </row>
    <row r="22" spans="1:12" ht="17.25" x14ac:dyDescent="0.3">
      <c r="A22" s="2">
        <v>20</v>
      </c>
      <c r="B22" s="5" t="s">
        <v>31</v>
      </c>
      <c r="C22" s="3">
        <f>((C3/C19)^2 * C20)</f>
        <v>5.4608400172702041</v>
      </c>
      <c r="D22" s="3">
        <f t="shared" ref="D22:J22" si="8">((D3/D19)^2 * D20)</f>
        <v>6.2114764874575341</v>
      </c>
      <c r="E22" s="3">
        <f t="shared" si="8"/>
        <v>7.0370751969687202</v>
      </c>
      <c r="F22" s="3">
        <f t="shared" si="8"/>
        <v>8.2032152414291044</v>
      </c>
      <c r="G22" s="3">
        <f t="shared" si="8"/>
        <v>9.1483013688915502</v>
      </c>
      <c r="H22" s="3">
        <f t="shared" si="8"/>
        <v>10.223222738137922</v>
      </c>
      <c r="I22" s="3">
        <f t="shared" si="8"/>
        <v>13.3207229561355</v>
      </c>
      <c r="J22" s="3">
        <f t="shared" si="8"/>
        <v>15.035160897646703</v>
      </c>
      <c r="K22" s="3"/>
    </row>
    <row r="23" spans="1:12" ht="17.25" x14ac:dyDescent="0.3">
      <c r="A23" s="2">
        <v>21</v>
      </c>
      <c r="B23" s="5" t="s">
        <v>32</v>
      </c>
      <c r="C23" s="3">
        <f t="shared" ref="C23:J23" si="9">(C22*101.9744316)</f>
        <v>556.8660568196633</v>
      </c>
      <c r="D23" s="3">
        <f t="shared" si="9"/>
        <v>633.41178420524659</v>
      </c>
      <c r="E23" s="3">
        <f t="shared" si="9"/>
        <v>717.60174333734335</v>
      </c>
      <c r="F23" s="3">
        <f t="shared" si="9"/>
        <v>836.5182115371897</v>
      </c>
      <c r="G23" s="3">
        <f t="shared" si="9"/>
        <v>932.89283219821777</v>
      </c>
      <c r="H23" s="3">
        <f t="shared" si="9"/>
        <v>1042.5073278418104</v>
      </c>
      <c r="I23" s="3">
        <f t="shared" si="9"/>
        <v>1358.3731519529892</v>
      </c>
      <c r="J23" s="3">
        <f t="shared" si="9"/>
        <v>1533.2019865520683</v>
      </c>
      <c r="K23" s="3"/>
    </row>
    <row r="24" spans="1:12" x14ac:dyDescent="0.25">
      <c r="A24" s="2">
        <v>22</v>
      </c>
      <c r="B24" s="5" t="s">
        <v>19</v>
      </c>
      <c r="C24" s="3">
        <f>((C21^C18)-1)/C18</f>
        <v>9.2060979559396294E-2</v>
      </c>
      <c r="D24" s="3">
        <f>((D21^D18)-1)/D18</f>
        <v>0.10475267918476489</v>
      </c>
      <c r="E24" s="3">
        <f>((E21^E18)-1)/E18</f>
        <v>0.11884966800681088</v>
      </c>
      <c r="F24" s="3">
        <f>((F21^F18)-1)/F18</f>
        <v>0.13431626815276121</v>
      </c>
      <c r="G24" s="3">
        <f>((G21^G18)-1)/G18</f>
        <v>0.15014241380639401</v>
      </c>
      <c r="H24" s="3">
        <f t="shared" ref="H24:J24" si="10">((H21^H18-1)/H18)</f>
        <v>0.16727450617874909</v>
      </c>
      <c r="I24" s="3">
        <f t="shared" si="10"/>
        <v>0.21294078795249982</v>
      </c>
      <c r="J24" s="3">
        <f t="shared" si="10"/>
        <v>0.23462010922992807</v>
      </c>
      <c r="K24" s="3"/>
    </row>
    <row r="25" spans="1:12" x14ac:dyDescent="0.25">
      <c r="A25" s="2"/>
      <c r="B25" s="5"/>
      <c r="C25" s="3">
        <f>(C24-(0.2*C24))</f>
        <v>7.3648783647517035E-2</v>
      </c>
      <c r="D25" s="3">
        <f>(D24-(0.2*D24))</f>
        <v>8.3802143347811914E-2</v>
      </c>
      <c r="E25" s="3">
        <f>(E24-(0.2*E24))</f>
        <v>9.5079734405448701E-2</v>
      </c>
      <c r="F25" s="3">
        <f t="shared" ref="F25:J25" si="11">(F24-(0.2*F24))</f>
        <v>0.10745301452220897</v>
      </c>
      <c r="G25" s="3">
        <f t="shared" si="11"/>
        <v>0.12011393104511521</v>
      </c>
      <c r="H25" s="3">
        <f t="shared" si="11"/>
        <v>0.13381960494299927</v>
      </c>
      <c r="I25" s="3">
        <f t="shared" si="11"/>
        <v>0.17035263036199985</v>
      </c>
      <c r="J25" s="3">
        <f t="shared" si="11"/>
        <v>0.18769608738394244</v>
      </c>
      <c r="K25" s="3"/>
    </row>
    <row r="26" spans="1:12" x14ac:dyDescent="0.25">
      <c r="A26" s="2">
        <v>23</v>
      </c>
      <c r="B26" s="5"/>
      <c r="C26" s="3">
        <f>(C24+(0.2*C24))</f>
        <v>0.11047317547127555</v>
      </c>
      <c r="D26" s="3">
        <f>(D24+(0.2*D24))</f>
        <v>0.12570321502171786</v>
      </c>
      <c r="E26" s="3">
        <f t="shared" ref="E26:J26" si="12">(E24+(0.2*E24))</f>
        <v>0.14261960160817305</v>
      </c>
      <c r="F26" s="3">
        <f t="shared" si="12"/>
        <v>0.16117952178331346</v>
      </c>
      <c r="G26" s="3">
        <f t="shared" si="12"/>
        <v>0.18017089656767282</v>
      </c>
      <c r="H26" s="3">
        <f t="shared" si="12"/>
        <v>0.20072940741449891</v>
      </c>
      <c r="I26" s="3">
        <f t="shared" si="12"/>
        <v>0.25552894554299976</v>
      </c>
      <c r="J26" s="3">
        <f t="shared" si="12"/>
        <v>0.2815441310759137</v>
      </c>
      <c r="K26" s="3"/>
    </row>
    <row r="27" spans="1:12" x14ac:dyDescent="0.25">
      <c r="A27" s="2">
        <v>24</v>
      </c>
      <c r="B27" s="5" t="s">
        <v>20</v>
      </c>
      <c r="C27" s="3">
        <f>(C22/C5)</f>
        <v>3.5960652903384543E-4</v>
      </c>
      <c r="D27" s="3">
        <f t="shared" ref="D27:J27" si="13">(D22/D5)</f>
        <v>4.0903734457808461E-4</v>
      </c>
      <c r="E27" s="3">
        <f t="shared" si="13"/>
        <v>4.6340456379036817E-4</v>
      </c>
      <c r="F27" s="3">
        <f t="shared" si="13"/>
        <v>5.4019706685391712E-4</v>
      </c>
      <c r="G27" s="3">
        <f t="shared" si="13"/>
        <v>6.0243275602627627E-4</v>
      </c>
      <c r="H27" s="3">
        <f t="shared" si="13"/>
        <v>6.7321833871255069E-4</v>
      </c>
      <c r="I27" s="3">
        <f t="shared" si="13"/>
        <v>8.7719452159887919E-4</v>
      </c>
      <c r="J27" s="3">
        <f t="shared" si="13"/>
        <v>9.9009346671373086E-4</v>
      </c>
      <c r="K27" s="3"/>
    </row>
    <row r="28" spans="1:12" x14ac:dyDescent="0.25">
      <c r="A28" s="2"/>
      <c r="B28" s="5"/>
      <c r="C28" s="3">
        <v>3.5</v>
      </c>
      <c r="D28" s="3">
        <v>4</v>
      </c>
      <c r="E28" s="3">
        <v>4.5999999999999996</v>
      </c>
      <c r="F28" s="3">
        <v>5.4</v>
      </c>
      <c r="G28" s="3">
        <v>6</v>
      </c>
      <c r="H28" s="3">
        <v>6.7</v>
      </c>
      <c r="I28" s="3">
        <v>8.77</v>
      </c>
      <c r="J28" s="3">
        <v>9.89</v>
      </c>
      <c r="K28" s="3"/>
    </row>
    <row r="29" spans="1:12" x14ac:dyDescent="0.25">
      <c r="A29" s="2"/>
      <c r="B29" s="5"/>
      <c r="C29" s="3">
        <f>(C28+(0.2*C28))</f>
        <v>4.2</v>
      </c>
      <c r="D29" s="3">
        <f>(D28+(0.2*D28))</f>
        <v>4.8</v>
      </c>
      <c r="E29" s="3">
        <f t="shared" ref="E29:J29" si="14">(E28+(0.2*E28))</f>
        <v>5.52</v>
      </c>
      <c r="F29" s="3">
        <f t="shared" si="14"/>
        <v>6.48</v>
      </c>
      <c r="G29" s="3">
        <f t="shared" si="14"/>
        <v>7.2</v>
      </c>
      <c r="H29" s="3">
        <f t="shared" si="14"/>
        <v>8.0400000000000009</v>
      </c>
      <c r="I29" s="3">
        <f t="shared" si="14"/>
        <v>10.523999999999999</v>
      </c>
      <c r="J29" s="3">
        <f t="shared" si="14"/>
        <v>11.868</v>
      </c>
      <c r="K29" s="3"/>
    </row>
    <row r="30" spans="1:12" x14ac:dyDescent="0.25">
      <c r="A30" s="2">
        <v>25</v>
      </c>
      <c r="B30" s="5" t="s">
        <v>33</v>
      </c>
      <c r="C30" s="3">
        <f>((C27/0.005))</f>
        <v>7.1921305806769087E-2</v>
      </c>
      <c r="D30" s="3">
        <f>((D27/0.005))</f>
        <v>8.1807468915616924E-2</v>
      </c>
      <c r="E30" s="3">
        <f>((E27/0.005))</f>
        <v>9.2680912758073636E-2</v>
      </c>
      <c r="F30" s="3">
        <f t="shared" ref="F30:J30" si="15">((F27/0.005))</f>
        <v>0.10803941337078342</v>
      </c>
      <c r="G30" s="3">
        <f t="shared" si="15"/>
        <v>0.12048655120525525</v>
      </c>
      <c r="H30" s="3">
        <f t="shared" si="15"/>
        <v>0.13464366774251013</v>
      </c>
      <c r="I30" s="3">
        <f t="shared" si="15"/>
        <v>0.17543890431977582</v>
      </c>
      <c r="J30" s="3">
        <f t="shared" si="15"/>
        <v>0.19801869334274616</v>
      </c>
      <c r="K30" s="3"/>
    </row>
    <row r="31" spans="1:12" x14ac:dyDescent="0.25">
      <c r="A31" s="2">
        <v>26</v>
      </c>
      <c r="B31" s="3"/>
      <c r="C31" s="3">
        <f>(C30+ (0.2*C30))</f>
        <v>8.6305566968122902E-2</v>
      </c>
      <c r="D31" s="3">
        <f>(D30+ (0.2*D30))</f>
        <v>9.8168962698740314E-2</v>
      </c>
      <c r="E31" s="3">
        <f t="shared" ref="E31:J31" si="16">(E30+ (0.2*E30))</f>
        <v>0.11121709530968836</v>
      </c>
      <c r="F31" s="3">
        <f t="shared" si="16"/>
        <v>0.1296472960449401</v>
      </c>
      <c r="G31" s="3">
        <f t="shared" si="16"/>
        <v>0.14458386144630631</v>
      </c>
      <c r="H31" s="3">
        <f t="shared" si="16"/>
        <v>0.16157240129101216</v>
      </c>
      <c r="I31" s="3">
        <f t="shared" si="16"/>
        <v>0.21052668518373099</v>
      </c>
      <c r="J31" s="3">
        <f t="shared" si="16"/>
        <v>0.2376224320112954</v>
      </c>
      <c r="K31" s="3"/>
    </row>
    <row r="32" spans="1:12" x14ac:dyDescent="0.25">
      <c r="A32" s="2"/>
      <c r="B32" s="3"/>
      <c r="C32" s="3">
        <f>(C30/C24)</f>
        <v>0.7812355044556808</v>
      </c>
      <c r="D32" s="3">
        <f>(D30/D24)</f>
        <v>0.78095824901359578</v>
      </c>
      <c r="E32" s="3">
        <f t="shared" ref="E32:J32" si="17">(E30/E24)</f>
        <v>0.77981633699441555</v>
      </c>
      <c r="F32" s="3">
        <f t="shared" si="17"/>
        <v>0.80436580658947077</v>
      </c>
      <c r="G32" s="3">
        <f t="shared" si="17"/>
        <v>0.80248177813779209</v>
      </c>
      <c r="H32" s="3">
        <f t="shared" si="17"/>
        <v>0.80492640999717113</v>
      </c>
      <c r="I32" s="3">
        <f t="shared" si="17"/>
        <v>0.82388586050931001</v>
      </c>
      <c r="J32" s="3">
        <f t="shared" si="17"/>
        <v>0.84399710661070204</v>
      </c>
      <c r="K32" s="3"/>
    </row>
    <row r="33" spans="2:10" x14ac:dyDescent="0.25">
      <c r="B33" t="s">
        <v>35</v>
      </c>
      <c r="C33">
        <f t="shared" ref="C33:J33" si="18">((0.005*C24)/C27)</f>
        <v>1.2800237499404761</v>
      </c>
      <c r="D33">
        <f t="shared" si="18"/>
        <v>1.2804781833895336</v>
      </c>
      <c r="E33">
        <f t="shared" si="18"/>
        <v>1.2823532318574153</v>
      </c>
      <c r="F33">
        <f t="shared" si="18"/>
        <v>1.2432154522331358</v>
      </c>
      <c r="G33">
        <f t="shared" si="18"/>
        <v>1.2461342141880916</v>
      </c>
      <c r="H33">
        <f t="shared" si="18"/>
        <v>1.2423495956649184</v>
      </c>
      <c r="I33">
        <f t="shared" si="18"/>
        <v>1.213760361637739</v>
      </c>
      <c r="J33">
        <f t="shared" si="18"/>
        <v>1.1848381850688678</v>
      </c>
    </row>
    <row r="34" spans="2:10" x14ac:dyDescent="0.25">
      <c r="C34">
        <f>(C24/C27)</f>
        <v>256.00474998809517</v>
      </c>
    </row>
    <row r="35" spans="2:10" x14ac:dyDescent="0.25">
      <c r="C35">
        <f t="shared" ref="C35:J35" si="19">(C10/C22)</f>
        <v>3044.2629755541197</v>
      </c>
      <c r="D35">
        <f t="shared" si="19"/>
        <v>2709.3390703453188</v>
      </c>
      <c r="E35">
        <f t="shared" si="19"/>
        <v>2424.0575710130252</v>
      </c>
      <c r="F35">
        <f t="shared" si="19"/>
        <v>2110.4007394037385</v>
      </c>
      <c r="G35">
        <f t="shared" si="19"/>
        <v>1921.0345786443381</v>
      </c>
      <c r="H35">
        <f t="shared" si="19"/>
        <v>1747.0766348335665</v>
      </c>
      <c r="I35">
        <f t="shared" si="19"/>
        <v>1399.2343546875584</v>
      </c>
      <c r="J35">
        <f t="shared" si="19"/>
        <v>1264.7344943928267</v>
      </c>
    </row>
  </sheetData>
  <mergeCells count="1">
    <mergeCell ref="C1:J1"/>
  </mergeCells>
  <pageMargins left="0.7" right="0.7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2016-01-25T06:40:04Z</dcterms:modified>
</cp:coreProperties>
</file>