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kshitajain/Desktop/"/>
    </mc:Choice>
  </mc:AlternateContent>
  <xr:revisionPtr revIDLastSave="0" documentId="13_ncr:1_{E8600829-F9EE-8F4E-B5D2-825C0A7686EE}" xr6:coauthVersionLast="46" xr6:coauthVersionMax="46" xr10:uidLastSave="{00000000-0000-0000-0000-000000000000}"/>
  <bookViews>
    <workbookView xWindow="300" yWindow="2940" windowWidth="23540" windowHeight="13960" xr2:uid="{7C0ADEFA-9DC5-44C9-8878-101947EA1F39}"/>
  </bookViews>
  <sheets>
    <sheet name="Q1 - Solution" sheetId="2" r:id="rId1"/>
    <sheet name="Q1-Explanation" sheetId="6" r:id="rId2"/>
    <sheet name="Q2 - Solution" sheetId="5" r:id="rId3"/>
    <sheet name="Q2-Explanation" sheetId="7" r:id="rId4"/>
  </sheets>
  <definedNames>
    <definedName name="distance">'Q2 - Solution'!$C$2:$C$39</definedName>
    <definedName name="f">'Q2 - Solution'!$A$2:$A$39</definedName>
    <definedName name="from">#REF!</definedName>
    <definedName name="length">#REF!</definedName>
    <definedName name="route">#REF!</definedName>
    <definedName name="route1">'Q2 - Solution'!$E$2:$E$39</definedName>
    <definedName name="route2">#REF!</definedName>
    <definedName name="route2.">'Q2 - Solution'!$F$2:$F$39</definedName>
    <definedName name="solver_adj" localSheetId="0" hidden="1">'Q1 - Solution'!$D$2:$D$13</definedName>
    <definedName name="solver_adj" localSheetId="2" hidden="1">'Q2 - Solution'!$E$2:$E$39,'Q2 - Solution'!$F$2:$F$39,'Q2 - Solution'!$O$25</definedName>
    <definedName name="solver_cvg" localSheetId="0" hidden="1">0.0001</definedName>
    <definedName name="solver_cvg" localSheetId="2" hidden="1">0.0001</definedName>
    <definedName name="solver_drv" localSheetId="0" hidden="1">1</definedName>
    <definedName name="solver_drv" localSheetId="2" hidden="1">1</definedName>
    <definedName name="solver_eng" localSheetId="0" hidden="1">2</definedName>
    <definedName name="solver_eng" localSheetId="2" hidden="1">2</definedName>
    <definedName name="solver_est" localSheetId="2" hidden="1">1</definedName>
    <definedName name="solver_itr" localSheetId="0" hidden="1">2147483647</definedName>
    <definedName name="solver_itr" localSheetId="2" hidden="1">2147483647</definedName>
    <definedName name="solver_lhs1" localSheetId="0" hidden="1">'Q1 - Solution'!$B$17</definedName>
    <definedName name="solver_lhs1" localSheetId="2" hidden="1">'Q2 - Solution'!$H$2:$H$39</definedName>
    <definedName name="solver_lhs2" localSheetId="0" hidden="1">'Q1 - Solution'!$B$18:$B$26</definedName>
    <definedName name="solver_lhs2" localSheetId="2" hidden="1">'Q2 - Solution'!$N$4:$N$9</definedName>
    <definedName name="solver_lhs3" localSheetId="0" hidden="1">'Q1 - Solution'!$D$2:$D$12</definedName>
    <definedName name="solver_lhs3" localSheetId="2" hidden="1">'Q2 - Solution'!$O$26:$O$27</definedName>
    <definedName name="solver_lhs4" localSheetId="2" hidden="1">'Q2 - Solution'!$O$4:$O$9</definedName>
    <definedName name="solver_lhs5" localSheetId="2" hidden="1">'Q2 - Solution'!$Q$13:$Q$20</definedName>
    <definedName name="solver_lhs6" localSheetId="2" hidden="1">'Q2 - Solution'!$E$2:$E$39</definedName>
    <definedName name="solver_lhs7" localSheetId="2" hidden="1">'Q2 - Solution'!$F$2:$F$39</definedName>
    <definedName name="solver_lin" localSheetId="0" hidden="1">1</definedName>
    <definedName name="solver_lin" localSheetId="2" hidden="1">1</definedName>
    <definedName name="solver_mip" localSheetId="0" hidden="1">2147483647</definedName>
    <definedName name="solver_mip" localSheetId="2" hidden="1">2147483647</definedName>
    <definedName name="solver_mni" localSheetId="0" hidden="1">30</definedName>
    <definedName name="solver_mni" localSheetId="2" hidden="1">30</definedName>
    <definedName name="solver_mrt" localSheetId="0" hidden="1">0.075</definedName>
    <definedName name="solver_mrt" localSheetId="2" hidden="1">0.075</definedName>
    <definedName name="solver_msl" localSheetId="0" hidden="1">2</definedName>
    <definedName name="solver_msl" localSheetId="2" hidden="1">2</definedName>
    <definedName name="solver_neg" localSheetId="0" hidden="1">1</definedName>
    <definedName name="solver_neg" localSheetId="2" hidden="1">1</definedName>
    <definedName name="solver_nod" localSheetId="0" hidden="1">2147483647</definedName>
    <definedName name="solver_nod" localSheetId="2" hidden="1">2147483647</definedName>
    <definedName name="solver_num" localSheetId="0" hidden="1">3</definedName>
    <definedName name="solver_num" localSheetId="2" hidden="1">7</definedName>
    <definedName name="solver_nwt" localSheetId="2" hidden="1">1</definedName>
    <definedName name="solver_opt" localSheetId="0" hidden="1">'Q1 - Solution'!$G$3</definedName>
    <definedName name="solver_opt" localSheetId="2" hidden="1">'Q2 - Solution'!$O$28</definedName>
    <definedName name="solver_pre" localSheetId="0" hidden="1">0.000001</definedName>
    <definedName name="solver_pre" localSheetId="2" hidden="1">0.000001</definedName>
    <definedName name="solver_rbv" localSheetId="0" hidden="1">1</definedName>
    <definedName name="solver_rbv" localSheetId="2" hidden="1">1</definedName>
    <definedName name="solver_rel1" localSheetId="0" hidden="1">2</definedName>
    <definedName name="solver_rel1" localSheetId="2" hidden="1">1</definedName>
    <definedName name="solver_rel2" localSheetId="0" hidden="1">1</definedName>
    <definedName name="solver_rel2" localSheetId="2" hidden="1">2</definedName>
    <definedName name="solver_rel3" localSheetId="0" hidden="1">5</definedName>
    <definedName name="solver_rel3" localSheetId="2" hidden="1">3</definedName>
    <definedName name="solver_rel4" localSheetId="2" hidden="1">2</definedName>
    <definedName name="solver_rel5" localSheetId="2" hidden="1">2</definedName>
    <definedName name="solver_rel6" localSheetId="2" hidden="1">5</definedName>
    <definedName name="solver_rel7" localSheetId="2" hidden="1">5</definedName>
    <definedName name="solver_rhs1" localSheetId="0" hidden="1">'Q1 - Solution'!$D$17</definedName>
    <definedName name="solver_rhs1" localSheetId="2" hidden="1">'Q2 - Solution'!$J$2:$J$39</definedName>
    <definedName name="solver_rhs2" localSheetId="0" hidden="1">'Q1 - Solution'!$D$18:$D$26</definedName>
    <definedName name="solver_rhs2" localSheetId="2" hidden="1">'Q2 - Solution'!$S$4:$S$9</definedName>
    <definedName name="solver_rhs3" localSheetId="0" hidden="1">binary</definedName>
    <definedName name="solver_rhs3" localSheetId="2" hidden="1">'Q2 - Solution'!$Q$26:$Q$27</definedName>
    <definedName name="solver_rhs4" localSheetId="2" hidden="1">'Q2 - Solution'!$S$4:$S$9</definedName>
    <definedName name="solver_rhs5" localSheetId="2" hidden="1">'Q2 - Solution'!$S$13:$S$20</definedName>
    <definedName name="solver_rhs6" localSheetId="2" hidden="1">binary</definedName>
    <definedName name="solver_rhs7" localSheetId="2" hidden="1">binary</definedName>
    <definedName name="solver_rlx" localSheetId="0" hidden="1">2</definedName>
    <definedName name="solver_rlx" localSheetId="2" hidden="1">2</definedName>
    <definedName name="solver_rsd" localSheetId="0" hidden="1">0</definedName>
    <definedName name="solver_rsd" localSheetId="2" hidden="1">0</definedName>
    <definedName name="solver_scl" localSheetId="0" hidden="1">1</definedName>
    <definedName name="solver_scl" localSheetId="2" hidden="1">1</definedName>
    <definedName name="solver_sho" localSheetId="0" hidden="1">2</definedName>
    <definedName name="solver_sho" localSheetId="2" hidden="1">2</definedName>
    <definedName name="solver_ssz" localSheetId="0" hidden="1">100</definedName>
    <definedName name="solver_ssz" localSheetId="2" hidden="1">100</definedName>
    <definedName name="solver_tim" localSheetId="0" hidden="1">2147483647</definedName>
    <definedName name="solver_tim" localSheetId="2" hidden="1">2147483647</definedName>
    <definedName name="solver_tol" localSheetId="0" hidden="1">0.01</definedName>
    <definedName name="solver_tol" localSheetId="2" hidden="1">0.01</definedName>
    <definedName name="solver_typ" localSheetId="0" hidden="1">1</definedName>
    <definedName name="solver_typ" localSheetId="2" hidden="1">2</definedName>
    <definedName name="solver_val" localSheetId="0" hidden="1">0</definedName>
    <definedName name="solver_val" localSheetId="2" hidden="1">0</definedName>
    <definedName name="solver_ver" localSheetId="0" hidden="1">2</definedName>
    <definedName name="solver_ver" localSheetId="2" hidden="1">2</definedName>
    <definedName name="t">'Q2 - Solution'!$B$2:$B$39</definedName>
    <definedName name="t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8" i="5" l="1"/>
  <c r="O27" i="5"/>
  <c r="O26" i="5"/>
  <c r="B18" i="2" l="1"/>
  <c r="B19" i="2"/>
  <c r="B20" i="2"/>
  <c r="B21" i="2"/>
  <c r="B22" i="2"/>
  <c r="B23" i="2"/>
  <c r="B24" i="2"/>
  <c r="B25" i="2"/>
  <c r="B26" i="2"/>
  <c r="E3" i="2"/>
  <c r="E4" i="2"/>
  <c r="E5" i="2"/>
  <c r="E6" i="2"/>
  <c r="E7" i="2"/>
  <c r="E8" i="2"/>
  <c r="E9" i="2"/>
  <c r="E10" i="2"/>
  <c r="E11" i="2"/>
  <c r="E12" i="2"/>
  <c r="E13" i="2"/>
  <c r="N2" i="5"/>
  <c r="E2" i="2"/>
  <c r="O2" i="5"/>
  <c r="H3" i="5"/>
  <c r="H2" i="5"/>
  <c r="F40" i="5"/>
  <c r="Q27" i="5" s="1"/>
  <c r="E40" i="5"/>
  <c r="Q26" i="5" s="1"/>
  <c r="N3" i="5"/>
  <c r="D25" i="2"/>
  <c r="B17" i="2"/>
  <c r="D26" i="2"/>
  <c r="D24" i="2"/>
  <c r="D23" i="2"/>
  <c r="D14" i="2"/>
  <c r="H38" i="5"/>
  <c r="O3" i="5"/>
  <c r="O4" i="5"/>
  <c r="O5" i="5"/>
  <c r="O6" i="5"/>
  <c r="O7" i="5"/>
  <c r="O8" i="5"/>
  <c r="O9" i="5"/>
  <c r="O10" i="5"/>
  <c r="O11" i="5"/>
  <c r="N4" i="5"/>
  <c r="N5" i="5"/>
  <c r="N6" i="5"/>
  <c r="N7" i="5"/>
  <c r="N8" i="5"/>
  <c r="N9" i="5"/>
  <c r="N10" i="5"/>
  <c r="N11"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9" i="5"/>
  <c r="C14" i="2"/>
  <c r="B14" i="2"/>
  <c r="Q19" i="5" l="1"/>
  <c r="Q15" i="5"/>
  <c r="Q17" i="5"/>
  <c r="Q18" i="5"/>
  <c r="Q16" i="5"/>
  <c r="Q20" i="5"/>
  <c r="Q14" i="5"/>
  <c r="Q13" i="5"/>
  <c r="E14" i="2"/>
  <c r="G3" i="2" s="1"/>
</calcChain>
</file>

<file path=xl/sharedStrings.xml><?xml version="1.0" encoding="utf-8"?>
<sst xmlns="http://schemas.openxmlformats.org/spreadsheetml/2006/main" count="211" uniqueCount="68">
  <si>
    <t>FROM</t>
  </si>
  <si>
    <t>TO</t>
  </si>
  <si>
    <t>A</t>
  </si>
  <si>
    <t>O</t>
  </si>
  <si>
    <t>B</t>
  </si>
  <si>
    <t>C</t>
  </si>
  <si>
    <t>D</t>
  </si>
  <si>
    <t>E</t>
  </si>
  <si>
    <t>F</t>
  </si>
  <si>
    <t>G</t>
  </si>
  <si>
    <t>H</t>
  </si>
  <si>
    <t>T</t>
  </si>
  <si>
    <t>Name</t>
  </si>
  <si>
    <t>Microeconomics</t>
  </si>
  <si>
    <t>Macroeconomics</t>
  </si>
  <si>
    <t>Statistics</t>
  </si>
  <si>
    <t>Operations Management</t>
  </si>
  <si>
    <t>Decision Models</t>
  </si>
  <si>
    <t>Finance</t>
  </si>
  <si>
    <t>Ethics</t>
  </si>
  <si>
    <t>History of Economics</t>
  </si>
  <si>
    <t>Practice 1</t>
  </si>
  <si>
    <t>Practice 2</t>
  </si>
  <si>
    <t>Practice 3</t>
  </si>
  <si>
    <t>Units</t>
  </si>
  <si>
    <t>Average Grade</t>
  </si>
  <si>
    <t>Total Units p/semester</t>
  </si>
  <si>
    <t>=</t>
  </si>
  <si>
    <t>&lt;=</t>
  </si>
  <si>
    <t>Finance + Practice 1</t>
  </si>
  <si>
    <t>Statistics, Ethics, Practice 2</t>
  </si>
  <si>
    <t>Hist Eco + Practice 3</t>
  </si>
  <si>
    <t>Operation + Macro</t>
  </si>
  <si>
    <t>Nodes</t>
  </si>
  <si>
    <t>ROUTE 1</t>
  </si>
  <si>
    <t>ROUTE 2</t>
  </si>
  <si>
    <t>Usage</t>
  </si>
  <si>
    <t>Capacity</t>
  </si>
  <si>
    <t>Net Flow 1</t>
  </si>
  <si>
    <t>Net Flow 2</t>
  </si>
  <si>
    <t>&gt;=</t>
  </si>
  <si>
    <t>J4</t>
  </si>
  <si>
    <t>DISTANCE</t>
  </si>
  <si>
    <t>TOTAL</t>
  </si>
  <si>
    <t>Baseball</t>
  </si>
  <si>
    <t>Route</t>
  </si>
  <si>
    <t>J4 &gt;= J1</t>
  </si>
  <si>
    <t>J4 &gt;= J2</t>
  </si>
  <si>
    <t>J3 = J4</t>
  </si>
  <si>
    <t xml:space="preserve">Supply/ Demand </t>
  </si>
  <si>
    <t>Subjects taken</t>
  </si>
  <si>
    <t>Final Grade</t>
  </si>
  <si>
    <t>Objective Function</t>
  </si>
  <si>
    <t>Total Credits</t>
  </si>
  <si>
    <t xml:space="preserve">Required Constraints </t>
  </si>
  <si>
    <t xml:space="preserve">Practice Lectures </t>
  </si>
  <si>
    <t>Prerequisite  for Operation (stats)_</t>
  </si>
  <si>
    <t>Prerequisite for Decision Model(Stats)</t>
  </si>
  <si>
    <t>Micro (Synergy)</t>
  </si>
  <si>
    <t>Macro(Synergy)</t>
  </si>
  <si>
    <t>SYNERGY( Macro  and Micro)</t>
  </si>
  <si>
    <t>Fire Station 1</t>
  </si>
  <si>
    <t>Fire Station 2</t>
  </si>
  <si>
    <t>constraints</t>
  </si>
  <si>
    <t>Concert Hall</t>
  </si>
  <si>
    <t xml:space="preserve">Minimizing The Worse Route </t>
  </si>
  <si>
    <t>(J1)</t>
  </si>
  <si>
    <t>(J2)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</si>
</sst>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sz val="12"/>
      <color theme="1"/>
      <name val="Calibri"/>
      <family val="2"/>
      <scheme val="minor"/>
    </font>
    <font>
      <b/>
      <sz val="11"/>
      <color theme="1"/>
      <name val="American Typewriter"/>
      <family val="1"/>
    </font>
    <font>
      <sz val="11"/>
      <color theme="1"/>
      <name val="American Typewriter"/>
      <family val="1"/>
    </font>
    <font>
      <sz val="8"/>
      <name val="Calibri"/>
      <family val="2"/>
      <scheme val="minor"/>
    </font>
    <font>
      <sz val="12"/>
      <color theme="1"/>
      <name val="American Typewriter"/>
      <family val="1"/>
    </font>
    <font>
      <b/>
      <sz val="12"/>
      <color theme="1"/>
      <name val="American Typewriter"/>
      <family val="1"/>
    </font>
    <font>
      <b/>
      <sz val="14"/>
      <color theme="1"/>
      <name val="American Typewriter"/>
      <family val="1"/>
    </font>
  </fonts>
  <fills count="12">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5"/>
        <bgColor indexed="64"/>
      </patternFill>
    </fill>
    <fill>
      <patternFill patternType="solid">
        <fgColor theme="3" tint="0.79998168889431442"/>
        <bgColor indexed="64"/>
      </patternFill>
    </fill>
    <fill>
      <patternFill patternType="solid">
        <fgColor theme="2"/>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28">
    <xf numFmtId="0" fontId="0" fillId="0" borderId="0" xfId="0"/>
    <xf numFmtId="0" fontId="0" fillId="2" borderId="0" xfId="0" applyFill="1"/>
    <xf numFmtId="0" fontId="2" fillId="0" borderId="0" xfId="0" applyFont="1"/>
    <xf numFmtId="0" fontId="3" fillId="0" borderId="0" xfId="0" applyFont="1"/>
    <xf numFmtId="0" fontId="3" fillId="2" borderId="0" xfId="0" applyFont="1" applyFill="1"/>
    <xf numFmtId="2" fontId="3" fillId="2" borderId="0" xfId="0" applyNumberFormat="1" applyFont="1" applyFill="1"/>
    <xf numFmtId="0" fontId="3" fillId="3" borderId="0" xfId="0" applyFont="1" applyFill="1"/>
    <xf numFmtId="2" fontId="3" fillId="5" borderId="0" xfId="0" applyNumberFormat="1" applyFont="1" applyFill="1"/>
    <xf numFmtId="0" fontId="3" fillId="4" borderId="0" xfId="0" applyFont="1" applyFill="1"/>
    <xf numFmtId="0" fontId="3" fillId="6" borderId="0" xfId="0" applyFont="1" applyFill="1"/>
    <xf numFmtId="2" fontId="2" fillId="0" borderId="0" xfId="0" applyNumberFormat="1" applyFont="1"/>
    <xf numFmtId="0" fontId="3" fillId="0" borderId="0" xfId="0" applyFont="1" applyAlignment="1">
      <alignment vertical="center"/>
    </xf>
    <xf numFmtId="164" fontId="3" fillId="0" borderId="0" xfId="0" applyNumberFormat="1" applyFont="1" applyFill="1"/>
    <xf numFmtId="0" fontId="2" fillId="0" borderId="0" xfId="0" applyFont="1" applyAlignment="1">
      <alignment horizontal="center" wrapText="1"/>
    </xf>
    <xf numFmtId="0" fontId="3" fillId="0" borderId="0" xfId="0" applyFont="1" applyFill="1"/>
    <xf numFmtId="0" fontId="3" fillId="0" borderId="0" xfId="0" applyFont="1" applyAlignment="1">
      <alignment horizontal="center" vertical="center"/>
    </xf>
    <xf numFmtId="0" fontId="2" fillId="0" borderId="0" xfId="0" applyFont="1" applyAlignment="1">
      <alignment horizontal="right"/>
    </xf>
    <xf numFmtId="0" fontId="3" fillId="7" borderId="0" xfId="0" applyFont="1" applyFill="1"/>
    <xf numFmtId="0" fontId="3" fillId="8" borderId="0" xfId="0" applyFont="1" applyFill="1"/>
    <xf numFmtId="0" fontId="3" fillId="9" borderId="0" xfId="0" applyFont="1" applyFill="1"/>
    <xf numFmtId="0" fontId="5" fillId="0" borderId="0" xfId="0" applyFont="1"/>
    <xf numFmtId="0" fontId="1" fillId="0" borderId="0" xfId="0" applyFont="1"/>
    <xf numFmtId="0" fontId="3" fillId="10" borderId="0" xfId="0" applyFont="1" applyFill="1"/>
    <xf numFmtId="0" fontId="6" fillId="0" borderId="0" xfId="0" applyFont="1"/>
    <xf numFmtId="0" fontId="7" fillId="0" borderId="0" xfId="0" applyFont="1"/>
    <xf numFmtId="0" fontId="3" fillId="11" borderId="0" xfId="0" applyFont="1" applyFill="1"/>
    <xf numFmtId="0" fontId="5" fillId="11" borderId="0" xfId="0" applyFont="1"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4</xdr:col>
      <xdr:colOff>165100</xdr:colOff>
      <xdr:row>4</xdr:row>
      <xdr:rowOff>0</xdr:rowOff>
    </xdr:from>
    <xdr:ext cx="8229600" cy="2627451"/>
    <xdr:sp macro="" textlink="">
      <xdr:nvSpPr>
        <xdr:cNvPr id="2" name="TextBox 1">
          <a:extLst>
            <a:ext uri="{FF2B5EF4-FFF2-40B4-BE49-F238E27FC236}">
              <a16:creationId xmlns:a16="http://schemas.microsoft.com/office/drawing/2014/main" id="{CC56C0E1-4D29-F543-BB0F-0ECE95674CC4}"/>
            </a:ext>
          </a:extLst>
        </xdr:cNvPr>
        <xdr:cNvSpPr txBox="1"/>
      </xdr:nvSpPr>
      <xdr:spPr>
        <a:xfrm>
          <a:off x="3467100" y="762000"/>
          <a:ext cx="8229600" cy="26274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a:t>This</a:t>
          </a:r>
          <a:r>
            <a:rPr lang="en-US" sz="1800" baseline="0"/>
            <a:t> problem requires a student to select the subjects during course registration which could maximize the possibility of getting more average GPA.</a:t>
          </a:r>
        </a:p>
        <a:p>
          <a:r>
            <a:rPr lang="en-US" sz="1800" baseline="0"/>
            <a:t>Here I calculated the objective function by maximizing the summation of gpa of all the subjects taken divided by total number of credits i.e 15.  The decision variables are whether a particular subject is taken or not in yellow cells by allocating 1 to subject taken and 0 to subject not taken. As Required in the question the constraints taken into consideration while selecting requirements of each classes.</a:t>
          </a:r>
        </a:p>
        <a:p>
          <a:r>
            <a:rPr lang="en-US" sz="1800" baseline="0"/>
            <a:t>A Synergy variable is added as a new decision variable which if taken both macro and micro together would increase the GPA by 0.3 each.</a:t>
          </a:r>
          <a:endParaRPr lang="en-US" sz="18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546100</xdr:colOff>
      <xdr:row>4</xdr:row>
      <xdr:rowOff>165100</xdr:rowOff>
    </xdr:from>
    <xdr:to>
      <xdr:col>14</xdr:col>
      <xdr:colOff>88900</xdr:colOff>
      <xdr:row>23</xdr:row>
      <xdr:rowOff>114300</xdr:rowOff>
    </xdr:to>
    <xdr:sp macro="" textlink="">
      <xdr:nvSpPr>
        <xdr:cNvPr id="2" name="TextBox 1">
          <a:extLst>
            <a:ext uri="{FF2B5EF4-FFF2-40B4-BE49-F238E27FC236}">
              <a16:creationId xmlns:a16="http://schemas.microsoft.com/office/drawing/2014/main" id="{84F638D7-8B5B-9E40-A666-EAF3CE28320E}"/>
            </a:ext>
          </a:extLst>
        </xdr:cNvPr>
        <xdr:cNvSpPr txBox="1"/>
      </xdr:nvSpPr>
      <xdr:spPr>
        <a:xfrm>
          <a:off x="3848100" y="927100"/>
          <a:ext cx="7797800" cy="356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This</a:t>
          </a:r>
          <a:r>
            <a:rPr lang="en-US" sz="1800" baseline="0"/>
            <a:t> problem requires to calculate two routes with minimum distance connecting two fire stations individually to concert hall and baseball court. The objective function is to miniminze the worst route between the two .The two routes should be disjoint.The Decision variables are route 1 (0 -route taken,1-route not taken), route 2 and the highest route between both the routes which is minimized in objective function. The constraints are specified as mentioned in the question by calculating net flow. The capacity constraints are also included individually with demand constraints and supply constraints. There are also binary constraints attached to decision variables. In order to minimize the worsen route variables J1,J2,J3 and J4 are created so that problem can be solved by mainting linear structure.</a:t>
          </a:r>
        </a:p>
        <a:p>
          <a:endParaRPr lang="en-US" sz="1800"/>
        </a:p>
      </xdr:txBody>
    </xdr:sp>
    <xdr:clientData/>
  </xdr:twoCellAnchor>
</xdr:wsDr>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30F0B-35CB-4C3B-B01E-4EF0517EB723}">
  <dimension ref="A1:H27"/>
  <sheetViews>
    <sheetView tabSelected="1" zoomScale="125" workbookViewId="0">
      <selection activeCell="F1" sqref="F1"/>
    </sheetView>
  </sheetViews>
  <sheetFormatPr baseColWidth="10" defaultColWidth="8.83203125" defaultRowHeight="15" x14ac:dyDescent="0.2"/>
  <cols>
    <col min="1" max="1" width="30" bestFit="1" customWidth="1"/>
    <col min="2" max="2" width="9" bestFit="1" customWidth="1"/>
    <col min="3" max="3" width="15.83203125" customWidth="1"/>
    <col min="4" max="4" width="14.33203125" bestFit="1" customWidth="1"/>
    <col min="5" max="5" width="12.5" bestFit="1" customWidth="1"/>
    <col min="6" max="6" width="9.6640625" bestFit="1" customWidth="1"/>
    <col min="7" max="7" width="14.33203125" customWidth="1"/>
    <col min="8" max="8" width="15.5" bestFit="1" customWidth="1"/>
  </cols>
  <sheetData>
    <row r="1" spans="1:8" x14ac:dyDescent="0.2">
      <c r="A1" s="2" t="s">
        <v>12</v>
      </c>
      <c r="B1" s="2" t="s">
        <v>24</v>
      </c>
      <c r="C1" s="2" t="s">
        <v>25</v>
      </c>
      <c r="D1" s="2" t="s">
        <v>50</v>
      </c>
      <c r="E1" s="2" t="s">
        <v>51</v>
      </c>
      <c r="F1" s="3"/>
      <c r="G1" s="3"/>
      <c r="H1" s="3"/>
    </row>
    <row r="2" spans="1:8" x14ac:dyDescent="0.2">
      <c r="A2" s="3" t="s">
        <v>13</v>
      </c>
      <c r="B2" s="4">
        <v>3</v>
      </c>
      <c r="C2" s="5">
        <v>3.35</v>
      </c>
      <c r="D2" s="6">
        <v>1</v>
      </c>
      <c r="E2" s="7">
        <f>C2*D2*B2</f>
        <v>10.050000000000001</v>
      </c>
      <c r="F2" s="3"/>
      <c r="G2" s="3"/>
      <c r="H2" s="3"/>
    </row>
    <row r="3" spans="1:8" x14ac:dyDescent="0.2">
      <c r="A3" s="3" t="s">
        <v>14</v>
      </c>
      <c r="B3" s="4">
        <v>3</v>
      </c>
      <c r="C3" s="5">
        <v>3.27</v>
      </c>
      <c r="D3" s="6">
        <v>0</v>
      </c>
      <c r="E3" s="7">
        <f t="shared" ref="E3:E13" si="0">C3*D3*B3</f>
        <v>0</v>
      </c>
      <c r="F3" s="3"/>
      <c r="G3" s="8">
        <f>E14/G4</f>
        <v>3.4713333333333338</v>
      </c>
      <c r="H3" s="3" t="s">
        <v>52</v>
      </c>
    </row>
    <row r="4" spans="1:8" x14ac:dyDescent="0.2">
      <c r="A4" s="3" t="s">
        <v>15</v>
      </c>
      <c r="B4" s="4">
        <v>3</v>
      </c>
      <c r="C4" s="5">
        <v>3.1</v>
      </c>
      <c r="D4" s="6">
        <v>1</v>
      </c>
      <c r="E4" s="7">
        <f t="shared" si="0"/>
        <v>9.3000000000000007</v>
      </c>
      <c r="F4" s="3"/>
      <c r="G4" s="9">
        <v>15</v>
      </c>
      <c r="H4" s="3" t="s">
        <v>53</v>
      </c>
    </row>
    <row r="5" spans="1:8" x14ac:dyDescent="0.2">
      <c r="A5" s="3" t="s">
        <v>16</v>
      </c>
      <c r="B5" s="4">
        <v>3</v>
      </c>
      <c r="C5" s="5">
        <v>3.6</v>
      </c>
      <c r="D5" s="6">
        <v>1</v>
      </c>
      <c r="E5" s="7">
        <f t="shared" si="0"/>
        <v>10.8</v>
      </c>
      <c r="F5" s="3"/>
      <c r="G5" s="3"/>
      <c r="H5" s="3"/>
    </row>
    <row r="6" spans="1:8" x14ac:dyDescent="0.2">
      <c r="A6" s="3" t="s">
        <v>17</v>
      </c>
      <c r="B6" s="4">
        <v>3</v>
      </c>
      <c r="C6" s="5">
        <v>3.5</v>
      </c>
      <c r="D6" s="6">
        <v>1</v>
      </c>
      <c r="E6" s="7">
        <f t="shared" si="0"/>
        <v>10.5</v>
      </c>
      <c r="F6" s="3"/>
      <c r="G6" s="3"/>
      <c r="H6" s="3"/>
    </row>
    <row r="7" spans="1:8" x14ac:dyDescent="0.2">
      <c r="A7" s="3" t="s">
        <v>18</v>
      </c>
      <c r="B7" s="4">
        <v>3</v>
      </c>
      <c r="C7" s="5">
        <v>3.54</v>
      </c>
      <c r="D7" s="6">
        <v>0</v>
      </c>
      <c r="E7" s="7">
        <f t="shared" si="0"/>
        <v>0</v>
      </c>
      <c r="F7" s="3"/>
      <c r="G7" s="3"/>
      <c r="H7" s="3"/>
    </row>
    <row r="8" spans="1:8" x14ac:dyDescent="0.2">
      <c r="A8" s="3" t="s">
        <v>19</v>
      </c>
      <c r="B8" s="4">
        <v>3</v>
      </c>
      <c r="C8" s="5">
        <v>3.7</v>
      </c>
      <c r="D8" s="6">
        <v>0</v>
      </c>
      <c r="E8" s="7">
        <f t="shared" si="0"/>
        <v>0</v>
      </c>
      <c r="F8" s="3"/>
      <c r="G8" s="3"/>
      <c r="H8" s="3"/>
    </row>
    <row r="9" spans="1:8" x14ac:dyDescent="0.2">
      <c r="A9" s="3" t="s">
        <v>20</v>
      </c>
      <c r="B9" s="4">
        <v>2</v>
      </c>
      <c r="C9" s="5">
        <v>3.8</v>
      </c>
      <c r="D9" s="6">
        <v>1</v>
      </c>
      <c r="E9" s="7">
        <f t="shared" si="0"/>
        <v>7.6</v>
      </c>
      <c r="F9" s="3"/>
      <c r="G9" s="3"/>
      <c r="H9" s="3"/>
    </row>
    <row r="10" spans="1:8" x14ac:dyDescent="0.2">
      <c r="A10" s="3" t="s">
        <v>21</v>
      </c>
      <c r="B10" s="4">
        <v>1</v>
      </c>
      <c r="C10" s="5">
        <v>3.82</v>
      </c>
      <c r="D10" s="6">
        <v>1</v>
      </c>
      <c r="E10" s="7">
        <f t="shared" si="0"/>
        <v>3.82</v>
      </c>
      <c r="F10" s="3"/>
      <c r="G10" s="3"/>
      <c r="H10" s="3"/>
    </row>
    <row r="11" spans="1:8" x14ac:dyDescent="0.2">
      <c r="A11" s="3" t="s">
        <v>22</v>
      </c>
      <c r="B11" s="4">
        <v>1</v>
      </c>
      <c r="C11" s="5">
        <v>3.89</v>
      </c>
      <c r="D11" s="6">
        <v>0</v>
      </c>
      <c r="E11" s="7">
        <f t="shared" si="0"/>
        <v>0</v>
      </c>
      <c r="F11" s="3"/>
      <c r="G11" s="3"/>
      <c r="H11" s="3"/>
    </row>
    <row r="12" spans="1:8" x14ac:dyDescent="0.2">
      <c r="A12" s="3" t="s">
        <v>23</v>
      </c>
      <c r="B12" s="4">
        <v>1</v>
      </c>
      <c r="C12" s="5">
        <v>3.71</v>
      </c>
      <c r="D12" s="6">
        <v>0</v>
      </c>
      <c r="E12" s="7">
        <f t="shared" si="0"/>
        <v>0</v>
      </c>
      <c r="F12" s="3"/>
      <c r="G12" s="3"/>
      <c r="H12" s="3"/>
    </row>
    <row r="13" spans="1:8" x14ac:dyDescent="0.2">
      <c r="A13" s="3" t="s">
        <v>60</v>
      </c>
      <c r="B13" s="4"/>
      <c r="C13" s="5">
        <v>0.6</v>
      </c>
      <c r="D13" s="6">
        <v>0</v>
      </c>
      <c r="E13" s="7">
        <f t="shared" si="0"/>
        <v>0</v>
      </c>
      <c r="F13" s="3"/>
      <c r="G13" s="3"/>
      <c r="H13" s="3"/>
    </row>
    <row r="14" spans="1:8" x14ac:dyDescent="0.2">
      <c r="A14" s="3"/>
      <c r="B14" s="2">
        <f>SUM(B2:B13)</f>
        <v>26</v>
      </c>
      <c r="C14" s="10">
        <f>SUM(C2:C13)</f>
        <v>39.880000000000003</v>
      </c>
      <c r="D14" s="2">
        <f>SUM(D2:D13)</f>
        <v>6</v>
      </c>
      <c r="E14" s="10">
        <f>SUM(E2:E13)</f>
        <v>52.070000000000007</v>
      </c>
      <c r="F14" s="11"/>
      <c r="G14" s="11"/>
      <c r="H14" s="11"/>
    </row>
    <row r="15" spans="1:8" x14ac:dyDescent="0.2">
      <c r="A15" s="3"/>
      <c r="B15" s="3"/>
      <c r="C15" s="3"/>
      <c r="D15" s="3"/>
      <c r="E15" s="3"/>
      <c r="F15" s="12"/>
      <c r="G15" s="11"/>
      <c r="H15" s="11"/>
    </row>
    <row r="16" spans="1:8" ht="16" customHeight="1" x14ac:dyDescent="0.2">
      <c r="A16" s="13" t="s">
        <v>54</v>
      </c>
      <c r="B16" s="13"/>
      <c r="C16" s="13"/>
      <c r="D16" s="3"/>
      <c r="E16" s="2"/>
      <c r="F16" s="3"/>
      <c r="G16" s="3"/>
      <c r="H16" s="14"/>
    </row>
    <row r="17" spans="1:8" x14ac:dyDescent="0.2">
      <c r="A17" s="3" t="s">
        <v>26</v>
      </c>
      <c r="B17" s="4">
        <f>SUMPRODUCT(B2:B12,D2:D12)</f>
        <v>15</v>
      </c>
      <c r="C17" s="15" t="s">
        <v>27</v>
      </c>
      <c r="D17" s="4">
        <v>15</v>
      </c>
      <c r="E17" s="3"/>
      <c r="F17" s="3"/>
      <c r="G17" s="3"/>
      <c r="H17" s="3"/>
    </row>
    <row r="18" spans="1:8" x14ac:dyDescent="0.2">
      <c r="A18" s="3" t="s">
        <v>55</v>
      </c>
      <c r="B18" s="4">
        <f>D10+D11+D12</f>
        <v>1</v>
      </c>
      <c r="C18" s="15" t="s">
        <v>28</v>
      </c>
      <c r="D18" s="4">
        <v>2</v>
      </c>
      <c r="E18" s="3"/>
      <c r="F18" s="3"/>
      <c r="G18" s="3"/>
      <c r="H18" s="3"/>
    </row>
    <row r="19" spans="1:8" x14ac:dyDescent="0.2">
      <c r="A19" s="3" t="s">
        <v>29</v>
      </c>
      <c r="B19" s="4">
        <f>SUM(D7,D10)</f>
        <v>1</v>
      </c>
      <c r="C19" s="15" t="s">
        <v>28</v>
      </c>
      <c r="D19" s="4">
        <v>1</v>
      </c>
      <c r="E19" s="3"/>
      <c r="F19" s="3"/>
      <c r="G19" s="3"/>
      <c r="H19" s="3"/>
    </row>
    <row r="20" spans="1:8" x14ac:dyDescent="0.2">
      <c r="A20" s="3" t="s">
        <v>30</v>
      </c>
      <c r="B20" s="4">
        <f>D4+D8+D11</f>
        <v>1</v>
      </c>
      <c r="C20" s="15" t="s">
        <v>28</v>
      </c>
      <c r="D20" s="4">
        <v>1</v>
      </c>
      <c r="E20" s="3"/>
      <c r="F20" s="3"/>
      <c r="G20" s="3"/>
      <c r="H20" s="3"/>
    </row>
    <row r="21" spans="1:8" x14ac:dyDescent="0.2">
      <c r="A21" s="3" t="s">
        <v>31</v>
      </c>
      <c r="B21" s="4">
        <f>D9+D12</f>
        <v>1</v>
      </c>
      <c r="C21" s="15" t="s">
        <v>28</v>
      </c>
      <c r="D21" s="4">
        <v>1</v>
      </c>
      <c r="E21" s="3"/>
      <c r="F21" s="3"/>
      <c r="G21" s="3"/>
      <c r="H21" s="3"/>
    </row>
    <row r="22" spans="1:8" x14ac:dyDescent="0.2">
      <c r="A22" s="3" t="s">
        <v>32</v>
      </c>
      <c r="B22" s="4">
        <f>D5+D3</f>
        <v>1</v>
      </c>
      <c r="C22" s="15" t="s">
        <v>28</v>
      </c>
      <c r="D22" s="4">
        <v>1</v>
      </c>
      <c r="E22" s="3"/>
      <c r="F22" s="3"/>
      <c r="G22" s="3"/>
      <c r="H22" s="3"/>
    </row>
    <row r="23" spans="1:8" x14ac:dyDescent="0.2">
      <c r="A23" s="3" t="s">
        <v>56</v>
      </c>
      <c r="B23" s="4">
        <f>D5</f>
        <v>1</v>
      </c>
      <c r="C23" s="15" t="s">
        <v>28</v>
      </c>
      <c r="D23" s="4">
        <f>D4</f>
        <v>1</v>
      </c>
      <c r="E23" s="3"/>
      <c r="F23" s="3"/>
      <c r="G23" s="3"/>
      <c r="H23" s="3"/>
    </row>
    <row r="24" spans="1:8" x14ac:dyDescent="0.2">
      <c r="A24" s="3" t="s">
        <v>57</v>
      </c>
      <c r="B24" s="4">
        <f>D6</f>
        <v>1</v>
      </c>
      <c r="C24" s="15" t="s">
        <v>28</v>
      </c>
      <c r="D24" s="4">
        <f>D4</f>
        <v>1</v>
      </c>
      <c r="E24" s="3"/>
      <c r="F24" s="3"/>
      <c r="G24" s="3"/>
      <c r="H24" s="3"/>
    </row>
    <row r="25" spans="1:8" x14ac:dyDescent="0.2">
      <c r="A25" s="3" t="s">
        <v>58</v>
      </c>
      <c r="B25" s="4">
        <f>D13</f>
        <v>0</v>
      </c>
      <c r="C25" s="15" t="s">
        <v>28</v>
      </c>
      <c r="D25" s="4">
        <f>D2</f>
        <v>1</v>
      </c>
      <c r="E25" s="3"/>
      <c r="F25" s="3"/>
      <c r="G25" s="3"/>
      <c r="H25" s="3"/>
    </row>
    <row r="26" spans="1:8" x14ac:dyDescent="0.2">
      <c r="A26" s="3" t="s">
        <v>59</v>
      </c>
      <c r="B26" s="4">
        <f>D13</f>
        <v>0</v>
      </c>
      <c r="C26" s="15" t="s">
        <v>28</v>
      </c>
      <c r="D26" s="4">
        <f>D3</f>
        <v>0</v>
      </c>
      <c r="E26" s="3"/>
      <c r="F26" s="3"/>
      <c r="G26" s="3"/>
      <c r="H26" s="3"/>
    </row>
    <row r="27" spans="1:8" x14ac:dyDescent="0.2">
      <c r="A27" s="3"/>
      <c r="B27" s="3"/>
      <c r="C27" s="3"/>
      <c r="D27" s="3"/>
      <c r="E27" s="3"/>
      <c r="F27" s="3"/>
      <c r="G27" s="3"/>
      <c r="H27" s="3"/>
    </row>
  </sheetData>
  <mergeCells count="1">
    <mergeCell ref="A16:C16"/>
  </mergeCells>
  <pageMargins left="0.7" right="0.7" top="0.75" bottom="0.75" header="0.3" footer="0.3"/>
  <pageSetup orientation="portrait" horizontalDpi="1200" verticalDpi="1200" r:id="rId1"/>
  <ignoredErrors>
    <ignoredError sqref="B17"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FD197-71B2-0E47-9A0D-364A423664D8}">
  <dimension ref="A1"/>
  <sheetViews>
    <sheetView workbookViewId="0">
      <selection activeCell="H3" sqref="H3"/>
    </sheetView>
  </sheetViews>
  <sheetFormatPr baseColWidth="10" defaultRowHeight="1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597B6-E55B-DE4A-A988-D712795DB986}">
  <dimension ref="A1:S48"/>
  <sheetViews>
    <sheetView zoomScale="89" zoomScaleNormal="90" workbookViewId="0">
      <selection activeCell="O28" sqref="O28"/>
    </sheetView>
  </sheetViews>
  <sheetFormatPr baseColWidth="10" defaultColWidth="10.6640625" defaultRowHeight="15" x14ac:dyDescent="0.2"/>
  <cols>
    <col min="3" max="3" width="18" bestFit="1" customWidth="1"/>
    <col min="6" max="6" width="18.5" customWidth="1"/>
    <col min="7" max="7" width="6" customWidth="1"/>
    <col min="8" max="8" width="5.6640625" customWidth="1"/>
    <col min="9" max="9" width="4.5" customWidth="1"/>
    <col min="12" max="12" width="14" customWidth="1"/>
    <col min="16" max="16" width="18" bestFit="1" customWidth="1"/>
    <col min="17" max="17" width="13" customWidth="1"/>
    <col min="18" max="18" width="5.5" customWidth="1"/>
    <col min="19" max="19" width="16.83203125" bestFit="1" customWidth="1"/>
  </cols>
  <sheetData>
    <row r="1" spans="1:19" x14ac:dyDescent="0.2">
      <c r="A1" s="2" t="s">
        <v>0</v>
      </c>
      <c r="B1" s="2" t="s">
        <v>1</v>
      </c>
      <c r="C1" s="2" t="s">
        <v>42</v>
      </c>
      <c r="D1" s="3"/>
      <c r="E1" s="2" t="s">
        <v>34</v>
      </c>
      <c r="F1" s="2" t="s">
        <v>35</v>
      </c>
      <c r="G1" s="3"/>
      <c r="H1" s="2" t="s">
        <v>36</v>
      </c>
      <c r="I1" s="3"/>
      <c r="J1" s="2" t="s">
        <v>37</v>
      </c>
      <c r="K1" s="3"/>
      <c r="L1" s="3"/>
      <c r="M1" s="2" t="s">
        <v>33</v>
      </c>
      <c r="N1" s="2" t="s">
        <v>38</v>
      </c>
      <c r="O1" s="2" t="s">
        <v>39</v>
      </c>
      <c r="P1" s="3"/>
      <c r="Q1" s="3"/>
      <c r="R1" s="3"/>
      <c r="S1" s="2" t="s">
        <v>49</v>
      </c>
    </row>
    <row r="2" spans="1:19" x14ac:dyDescent="0.2">
      <c r="A2" s="3" t="s">
        <v>2</v>
      </c>
      <c r="B2" s="3" t="s">
        <v>3</v>
      </c>
      <c r="C2" s="4">
        <v>3</v>
      </c>
      <c r="D2" s="3"/>
      <c r="E2" s="6">
        <v>0</v>
      </c>
      <c r="F2" s="6">
        <v>0</v>
      </c>
      <c r="G2" s="3"/>
      <c r="H2" s="25">
        <f>E2+F2</f>
        <v>0</v>
      </c>
      <c r="I2" s="14" t="s">
        <v>28</v>
      </c>
      <c r="J2" s="4">
        <v>1</v>
      </c>
      <c r="K2" s="3"/>
      <c r="L2" s="19" t="s">
        <v>61</v>
      </c>
      <c r="M2" s="17" t="s">
        <v>3</v>
      </c>
      <c r="N2" s="4">
        <f>SUMIF(f,M2,route1)-SUMIF(t,M2,route1)</f>
        <v>1</v>
      </c>
      <c r="O2" s="4">
        <f>SUMIF(f,M2,route2.)-SUMIF(t,M2,route2.)</f>
        <v>0</v>
      </c>
      <c r="P2" s="3"/>
      <c r="Q2" s="3"/>
      <c r="R2" s="3"/>
      <c r="S2" s="1"/>
    </row>
    <row r="3" spans="1:19" x14ac:dyDescent="0.2">
      <c r="A3" s="3" t="s">
        <v>3</v>
      </c>
      <c r="B3" s="3" t="s">
        <v>2</v>
      </c>
      <c r="C3" s="4">
        <v>3</v>
      </c>
      <c r="D3" s="3"/>
      <c r="E3" s="6">
        <v>1</v>
      </c>
      <c r="F3" s="6">
        <v>0</v>
      </c>
      <c r="G3" s="3"/>
      <c r="H3" s="25">
        <f>E3+F3</f>
        <v>1</v>
      </c>
      <c r="I3" s="14" t="s">
        <v>28</v>
      </c>
      <c r="J3" s="4">
        <v>1</v>
      </c>
      <c r="K3" s="3"/>
      <c r="L3" s="19" t="s">
        <v>62</v>
      </c>
      <c r="M3" s="17" t="s">
        <v>5</v>
      </c>
      <c r="N3" s="4">
        <f>SUMIF(f,M3,route1)-SUMIF(t,M3,route1)</f>
        <v>0</v>
      </c>
      <c r="O3" s="4">
        <f t="shared" ref="O3:O11" si="0">SUMIF(f,M3,route2.)-SUMIF(t,M3,route2.)</f>
        <v>1</v>
      </c>
      <c r="P3" s="3"/>
      <c r="Q3" s="3"/>
      <c r="R3" s="3"/>
      <c r="S3" s="1"/>
    </row>
    <row r="4" spans="1:19" x14ac:dyDescent="0.2">
      <c r="A4" s="3" t="s">
        <v>3</v>
      </c>
      <c r="B4" s="3" t="s">
        <v>4</v>
      </c>
      <c r="C4" s="4">
        <v>6</v>
      </c>
      <c r="D4" s="3"/>
      <c r="E4" s="6">
        <v>0</v>
      </c>
      <c r="F4" s="6">
        <v>0</v>
      </c>
      <c r="G4" s="3"/>
      <c r="H4" s="25">
        <f>E4+F4</f>
        <v>0</v>
      </c>
      <c r="I4" s="14" t="s">
        <v>28</v>
      </c>
      <c r="J4" s="4">
        <v>1</v>
      </c>
      <c r="K4" s="3"/>
      <c r="L4" s="22" t="s">
        <v>45</v>
      </c>
      <c r="M4" s="17" t="s">
        <v>2</v>
      </c>
      <c r="N4" s="4">
        <f t="shared" ref="N4:N11" si="1">SUMIF(f,M4,route1)-SUMIF(t,M4,route1)</f>
        <v>0</v>
      </c>
      <c r="O4" s="4">
        <f t="shared" si="0"/>
        <v>0</v>
      </c>
      <c r="P4" s="3"/>
      <c r="Q4" s="3"/>
      <c r="R4" s="3" t="s">
        <v>27</v>
      </c>
      <c r="S4" s="1">
        <v>0</v>
      </c>
    </row>
    <row r="5" spans="1:19" x14ac:dyDescent="0.2">
      <c r="A5" s="3" t="s">
        <v>4</v>
      </c>
      <c r="B5" s="3" t="s">
        <v>3</v>
      </c>
      <c r="C5" s="4">
        <v>6</v>
      </c>
      <c r="D5" s="3"/>
      <c r="E5" s="6">
        <v>0</v>
      </c>
      <c r="F5" s="6">
        <v>0</v>
      </c>
      <c r="G5" s="3"/>
      <c r="H5" s="25">
        <f>E5+F5</f>
        <v>0</v>
      </c>
      <c r="I5" s="14" t="s">
        <v>28</v>
      </c>
      <c r="J5" s="4">
        <v>1</v>
      </c>
      <c r="K5" s="3"/>
      <c r="L5" s="22" t="s">
        <v>45</v>
      </c>
      <c r="M5" s="17" t="s">
        <v>4</v>
      </c>
      <c r="N5" s="4">
        <f t="shared" si="1"/>
        <v>0</v>
      </c>
      <c r="O5" s="4">
        <f t="shared" si="0"/>
        <v>0</v>
      </c>
      <c r="P5" s="3"/>
      <c r="Q5" s="3"/>
      <c r="R5" s="3" t="s">
        <v>27</v>
      </c>
      <c r="S5" s="1">
        <v>0</v>
      </c>
    </row>
    <row r="6" spans="1:19" x14ac:dyDescent="0.2">
      <c r="A6" s="3" t="s">
        <v>3</v>
      </c>
      <c r="B6" s="3" t="s">
        <v>5</v>
      </c>
      <c r="C6" s="4">
        <v>4</v>
      </c>
      <c r="D6" s="3"/>
      <c r="E6" s="6">
        <v>0</v>
      </c>
      <c r="F6" s="6">
        <v>0</v>
      </c>
      <c r="G6" s="3"/>
      <c r="H6" s="25">
        <f>E6+F6</f>
        <v>0</v>
      </c>
      <c r="I6" s="14" t="s">
        <v>28</v>
      </c>
      <c r="J6" s="4">
        <v>1</v>
      </c>
      <c r="K6" s="3"/>
      <c r="L6" s="22" t="s">
        <v>45</v>
      </c>
      <c r="M6" s="17" t="s">
        <v>6</v>
      </c>
      <c r="N6" s="4">
        <f t="shared" si="1"/>
        <v>0</v>
      </c>
      <c r="O6" s="4">
        <f t="shared" si="0"/>
        <v>0</v>
      </c>
      <c r="P6" s="3"/>
      <c r="Q6" s="3"/>
      <c r="R6" s="3" t="s">
        <v>27</v>
      </c>
      <c r="S6" s="1">
        <v>0</v>
      </c>
    </row>
    <row r="7" spans="1:19" x14ac:dyDescent="0.2">
      <c r="A7" s="3" t="s">
        <v>5</v>
      </c>
      <c r="B7" s="3" t="s">
        <v>3</v>
      </c>
      <c r="C7" s="4">
        <v>4</v>
      </c>
      <c r="D7" s="3"/>
      <c r="E7" s="6">
        <v>0</v>
      </c>
      <c r="F7" s="6">
        <v>0</v>
      </c>
      <c r="G7" s="3"/>
      <c r="H7" s="25">
        <f>E7+F7</f>
        <v>0</v>
      </c>
      <c r="I7" s="14" t="s">
        <v>28</v>
      </c>
      <c r="J7" s="4">
        <v>1</v>
      </c>
      <c r="K7" s="3"/>
      <c r="L7" s="22" t="s">
        <v>45</v>
      </c>
      <c r="M7" s="17" t="s">
        <v>7</v>
      </c>
      <c r="N7" s="4">
        <f t="shared" si="1"/>
        <v>0</v>
      </c>
      <c r="O7" s="4">
        <f t="shared" si="0"/>
        <v>0</v>
      </c>
      <c r="P7" s="3"/>
      <c r="Q7" s="3"/>
      <c r="R7" s="3" t="s">
        <v>27</v>
      </c>
      <c r="S7" s="1">
        <v>0</v>
      </c>
    </row>
    <row r="8" spans="1:19" x14ac:dyDescent="0.2">
      <c r="A8" s="3" t="s">
        <v>2</v>
      </c>
      <c r="B8" s="3" t="s">
        <v>4</v>
      </c>
      <c r="C8" s="4">
        <v>1</v>
      </c>
      <c r="D8" s="3"/>
      <c r="E8" s="6">
        <v>0</v>
      </c>
      <c r="F8" s="6">
        <v>0</v>
      </c>
      <c r="G8" s="3"/>
      <c r="H8" s="25">
        <f>E8+F8</f>
        <v>0</v>
      </c>
      <c r="I8" s="14" t="s">
        <v>28</v>
      </c>
      <c r="J8" s="4">
        <v>1</v>
      </c>
      <c r="K8" s="3"/>
      <c r="L8" s="22" t="s">
        <v>45</v>
      </c>
      <c r="M8" s="17" t="s">
        <v>9</v>
      </c>
      <c r="N8" s="4">
        <f t="shared" si="1"/>
        <v>0</v>
      </c>
      <c r="O8" s="4">
        <f t="shared" si="0"/>
        <v>0</v>
      </c>
      <c r="P8" s="3"/>
      <c r="Q8" s="3"/>
      <c r="R8" s="3" t="s">
        <v>27</v>
      </c>
      <c r="S8" s="1">
        <v>0</v>
      </c>
    </row>
    <row r="9" spans="1:19" x14ac:dyDescent="0.2">
      <c r="A9" s="3" t="s">
        <v>4</v>
      </c>
      <c r="B9" s="3" t="s">
        <v>2</v>
      </c>
      <c r="C9" s="4">
        <v>1</v>
      </c>
      <c r="D9" s="3"/>
      <c r="E9" s="6">
        <v>0</v>
      </c>
      <c r="F9" s="6">
        <v>0</v>
      </c>
      <c r="G9" s="3"/>
      <c r="H9" s="25">
        <f>E9+F9</f>
        <v>0</v>
      </c>
      <c r="I9" s="14" t="s">
        <v>28</v>
      </c>
      <c r="J9" s="4">
        <v>1</v>
      </c>
      <c r="K9" s="3"/>
      <c r="L9" s="22" t="s">
        <v>45</v>
      </c>
      <c r="M9" s="17" t="s">
        <v>10</v>
      </c>
      <c r="N9" s="4">
        <f t="shared" si="1"/>
        <v>0</v>
      </c>
      <c r="O9" s="4">
        <f t="shared" si="0"/>
        <v>0</v>
      </c>
      <c r="P9" s="3"/>
      <c r="Q9" s="3"/>
      <c r="R9" s="3" t="s">
        <v>27</v>
      </c>
      <c r="S9" s="1">
        <v>0</v>
      </c>
    </row>
    <row r="10" spans="1:19" x14ac:dyDescent="0.2">
      <c r="A10" s="3" t="s">
        <v>4</v>
      </c>
      <c r="B10" s="3" t="s">
        <v>5</v>
      </c>
      <c r="C10" s="4">
        <v>2</v>
      </c>
      <c r="D10" s="3"/>
      <c r="E10" s="6">
        <v>0</v>
      </c>
      <c r="F10" s="6">
        <v>0</v>
      </c>
      <c r="G10" s="3"/>
      <c r="H10" s="25">
        <f>E10+F10</f>
        <v>0</v>
      </c>
      <c r="I10" s="14" t="s">
        <v>28</v>
      </c>
      <c r="J10" s="4">
        <v>1</v>
      </c>
      <c r="K10" s="3"/>
      <c r="L10" s="18" t="s">
        <v>64</v>
      </c>
      <c r="M10" s="17" t="s">
        <v>8</v>
      </c>
      <c r="N10" s="4">
        <f t="shared" si="1"/>
        <v>-1</v>
      </c>
      <c r="O10" s="4">
        <f t="shared" si="0"/>
        <v>0</v>
      </c>
      <c r="P10" s="3"/>
      <c r="Q10" s="3"/>
      <c r="R10" s="3"/>
      <c r="S10" s="1"/>
    </row>
    <row r="11" spans="1:19" x14ac:dyDescent="0.2">
      <c r="A11" s="3" t="s">
        <v>5</v>
      </c>
      <c r="B11" s="3" t="s">
        <v>4</v>
      </c>
      <c r="C11" s="4">
        <v>2</v>
      </c>
      <c r="D11" s="3"/>
      <c r="E11" s="6">
        <v>0</v>
      </c>
      <c r="F11" s="6">
        <v>0</v>
      </c>
      <c r="G11" s="3"/>
      <c r="H11" s="25">
        <f>E11+F11</f>
        <v>0</v>
      </c>
      <c r="I11" s="14" t="s">
        <v>28</v>
      </c>
      <c r="J11" s="4">
        <v>1</v>
      </c>
      <c r="K11" s="3"/>
      <c r="L11" s="18" t="s">
        <v>44</v>
      </c>
      <c r="M11" s="17" t="s">
        <v>11</v>
      </c>
      <c r="N11" s="4">
        <f t="shared" si="1"/>
        <v>0</v>
      </c>
      <c r="O11" s="4">
        <f t="shared" si="0"/>
        <v>-1</v>
      </c>
      <c r="P11" s="3"/>
      <c r="Q11" s="3"/>
      <c r="R11" s="3"/>
      <c r="S11" s="1"/>
    </row>
    <row r="12" spans="1:19" ht="16" x14ac:dyDescent="0.2">
      <c r="A12" s="3" t="s">
        <v>2</v>
      </c>
      <c r="B12" s="3" t="s">
        <v>6</v>
      </c>
      <c r="C12" s="4">
        <v>6</v>
      </c>
      <c r="D12" s="3"/>
      <c r="E12" s="6">
        <v>1</v>
      </c>
      <c r="F12" s="6">
        <v>0</v>
      </c>
      <c r="G12" s="3"/>
      <c r="H12" s="25">
        <f>E12+F12</f>
        <v>1</v>
      </c>
      <c r="I12" s="14" t="s">
        <v>28</v>
      </c>
      <c r="J12" s="4">
        <v>1</v>
      </c>
      <c r="K12" s="3"/>
      <c r="L12" s="3"/>
      <c r="M12" s="3"/>
      <c r="N12" s="3"/>
      <c r="O12" s="3"/>
      <c r="P12" s="3"/>
      <c r="Q12" s="23" t="s">
        <v>63</v>
      </c>
      <c r="R12" s="20"/>
      <c r="S12" s="21"/>
    </row>
    <row r="13" spans="1:19" ht="16" x14ac:dyDescent="0.2">
      <c r="A13" s="3" t="s">
        <v>6</v>
      </c>
      <c r="B13" s="3" t="s">
        <v>2</v>
      </c>
      <c r="C13" s="4">
        <v>6</v>
      </c>
      <c r="D13" s="3"/>
      <c r="E13" s="6">
        <v>0</v>
      </c>
      <c r="F13" s="6">
        <v>0</v>
      </c>
      <c r="G13" s="3"/>
      <c r="H13" s="25">
        <f>E13+F13</f>
        <v>0</v>
      </c>
      <c r="I13" s="14" t="s">
        <v>28</v>
      </c>
      <c r="J13" s="4">
        <v>1</v>
      </c>
      <c r="K13" s="3"/>
      <c r="L13" s="3"/>
      <c r="M13" s="3"/>
      <c r="N13" s="3"/>
      <c r="O13" s="3"/>
      <c r="P13" s="3"/>
      <c r="Q13" s="26">
        <f>SUM(N2:N3)</f>
        <v>1</v>
      </c>
      <c r="R13" s="20" t="s">
        <v>27</v>
      </c>
      <c r="S13" s="27">
        <v>1</v>
      </c>
    </row>
    <row r="14" spans="1:19" ht="16" x14ac:dyDescent="0.2">
      <c r="A14" s="3" t="s">
        <v>4</v>
      </c>
      <c r="B14" s="3" t="s">
        <v>6</v>
      </c>
      <c r="C14" s="4">
        <v>4</v>
      </c>
      <c r="D14" s="3"/>
      <c r="E14" s="6">
        <v>0</v>
      </c>
      <c r="F14" s="6">
        <v>0</v>
      </c>
      <c r="G14" s="3"/>
      <c r="H14" s="25">
        <f>E14+F14</f>
        <v>0</v>
      </c>
      <c r="I14" s="14" t="s">
        <v>28</v>
      </c>
      <c r="J14" s="4">
        <v>1</v>
      </c>
      <c r="K14" s="3"/>
      <c r="L14" s="3"/>
      <c r="M14" s="3"/>
      <c r="N14" s="3"/>
      <c r="O14" s="3"/>
      <c r="P14" s="3"/>
      <c r="Q14" s="26">
        <f>SUM(O2:O3)</f>
        <v>1</v>
      </c>
      <c r="R14" s="20" t="s">
        <v>27</v>
      </c>
      <c r="S14" s="27">
        <v>1</v>
      </c>
    </row>
    <row r="15" spans="1:19" ht="16" x14ac:dyDescent="0.2">
      <c r="A15" s="3" t="s">
        <v>6</v>
      </c>
      <c r="B15" s="3" t="s">
        <v>4</v>
      </c>
      <c r="C15" s="4">
        <v>4</v>
      </c>
      <c r="D15" s="3"/>
      <c r="E15" s="6">
        <v>0</v>
      </c>
      <c r="F15" s="6">
        <v>0</v>
      </c>
      <c r="G15" s="3"/>
      <c r="H15" s="25">
        <f>E15+F15</f>
        <v>0</v>
      </c>
      <c r="I15" s="14" t="s">
        <v>28</v>
      </c>
      <c r="J15" s="4">
        <v>1</v>
      </c>
      <c r="K15" s="3"/>
      <c r="L15" s="3"/>
      <c r="M15" s="3"/>
      <c r="N15" s="3"/>
      <c r="O15" s="3"/>
      <c r="P15" s="3"/>
      <c r="Q15" s="26">
        <f>SUM(N10:N11)</f>
        <v>-1</v>
      </c>
      <c r="R15" s="20" t="s">
        <v>27</v>
      </c>
      <c r="S15" s="27">
        <v>-1</v>
      </c>
    </row>
    <row r="16" spans="1:19" ht="16" x14ac:dyDescent="0.2">
      <c r="A16" s="3" t="s">
        <v>4</v>
      </c>
      <c r="B16" s="3" t="s">
        <v>7</v>
      </c>
      <c r="C16" s="4">
        <v>5</v>
      </c>
      <c r="D16" s="3"/>
      <c r="E16" s="6">
        <v>0</v>
      </c>
      <c r="F16" s="6">
        <v>0</v>
      </c>
      <c r="G16" s="3"/>
      <c r="H16" s="25">
        <f>E16+F16</f>
        <v>0</v>
      </c>
      <c r="I16" s="14" t="s">
        <v>28</v>
      </c>
      <c r="J16" s="4">
        <v>1</v>
      </c>
      <c r="K16" s="3"/>
      <c r="L16" s="3"/>
      <c r="M16" s="3"/>
      <c r="N16" s="3"/>
      <c r="O16" s="3"/>
      <c r="P16" s="3"/>
      <c r="Q16" s="26">
        <f>SUM(O10:O11)</f>
        <v>-1</v>
      </c>
      <c r="R16" s="20" t="s">
        <v>27</v>
      </c>
      <c r="S16" s="27">
        <v>-1</v>
      </c>
    </row>
    <row r="17" spans="1:19" ht="16" x14ac:dyDescent="0.2">
      <c r="A17" s="3" t="s">
        <v>7</v>
      </c>
      <c r="B17" s="3" t="s">
        <v>4</v>
      </c>
      <c r="C17" s="4">
        <v>5</v>
      </c>
      <c r="D17" s="3"/>
      <c r="E17" s="6">
        <v>0</v>
      </c>
      <c r="F17" s="6">
        <v>0</v>
      </c>
      <c r="G17" s="3"/>
      <c r="H17" s="25">
        <f>E17+F17</f>
        <v>0</v>
      </c>
      <c r="I17" s="14" t="s">
        <v>28</v>
      </c>
      <c r="J17" s="4">
        <v>1</v>
      </c>
      <c r="K17" s="3"/>
      <c r="L17" s="3"/>
      <c r="M17" s="3"/>
      <c r="N17" s="3"/>
      <c r="O17" s="3"/>
      <c r="P17" s="3"/>
      <c r="Q17" s="26">
        <f>SUM(N10:O10)</f>
        <v>-1</v>
      </c>
      <c r="R17" s="20" t="s">
        <v>27</v>
      </c>
      <c r="S17" s="27">
        <v>-1</v>
      </c>
    </row>
    <row r="18" spans="1:19" ht="16" x14ac:dyDescent="0.2">
      <c r="A18" s="3" t="s">
        <v>5</v>
      </c>
      <c r="B18" s="3" t="s">
        <v>7</v>
      </c>
      <c r="C18" s="4">
        <v>7</v>
      </c>
      <c r="D18" s="3"/>
      <c r="E18" s="6">
        <v>0</v>
      </c>
      <c r="F18" s="6">
        <v>1</v>
      </c>
      <c r="G18" s="3"/>
      <c r="H18" s="25">
        <f>E18+F18</f>
        <v>1</v>
      </c>
      <c r="I18" s="14" t="s">
        <v>28</v>
      </c>
      <c r="J18" s="4">
        <v>1</v>
      </c>
      <c r="K18" s="3"/>
      <c r="L18" s="3"/>
      <c r="M18" s="3"/>
      <c r="N18" s="3"/>
      <c r="O18" s="3"/>
      <c r="P18" s="3"/>
      <c r="Q18" s="26">
        <f>SUM(N11:O11)</f>
        <v>-1</v>
      </c>
      <c r="R18" s="20" t="s">
        <v>27</v>
      </c>
      <c r="S18" s="27">
        <v>-1</v>
      </c>
    </row>
    <row r="19" spans="1:19" ht="16" x14ac:dyDescent="0.2">
      <c r="A19" s="3" t="s">
        <v>7</v>
      </c>
      <c r="B19" s="3" t="s">
        <v>5</v>
      </c>
      <c r="C19" s="4">
        <v>7</v>
      </c>
      <c r="D19" s="3"/>
      <c r="E19" s="6">
        <v>0</v>
      </c>
      <c r="F19" s="6">
        <v>0</v>
      </c>
      <c r="G19" s="3"/>
      <c r="H19" s="25">
        <f>E19+F19</f>
        <v>0</v>
      </c>
      <c r="I19" s="14" t="s">
        <v>28</v>
      </c>
      <c r="J19" s="4">
        <v>1</v>
      </c>
      <c r="K19" s="3"/>
      <c r="L19" s="3"/>
      <c r="M19" s="3"/>
      <c r="N19" s="3"/>
      <c r="O19" s="3"/>
      <c r="P19" s="3"/>
      <c r="Q19" s="26">
        <f>SUM(N2:O2)</f>
        <v>1</v>
      </c>
      <c r="R19" s="20" t="s">
        <v>27</v>
      </c>
      <c r="S19" s="27">
        <v>1</v>
      </c>
    </row>
    <row r="20" spans="1:19" ht="16" x14ac:dyDescent="0.2">
      <c r="A20" s="3" t="s">
        <v>6</v>
      </c>
      <c r="B20" s="3" t="s">
        <v>7</v>
      </c>
      <c r="C20" s="4">
        <v>3</v>
      </c>
      <c r="D20" s="3"/>
      <c r="E20" s="6">
        <v>0</v>
      </c>
      <c r="F20" s="6">
        <v>0</v>
      </c>
      <c r="G20" s="3"/>
      <c r="H20" s="25">
        <f>E20+F20</f>
        <v>0</v>
      </c>
      <c r="I20" s="14" t="s">
        <v>28</v>
      </c>
      <c r="J20" s="4">
        <v>1</v>
      </c>
      <c r="K20" s="3"/>
      <c r="L20" s="3"/>
      <c r="M20" s="3"/>
      <c r="N20" s="3"/>
      <c r="O20" s="3"/>
      <c r="P20" s="3"/>
      <c r="Q20" s="26">
        <f>SUM(N3:O3)</f>
        <v>1</v>
      </c>
      <c r="R20" s="20" t="s">
        <v>27</v>
      </c>
      <c r="S20" s="27">
        <v>1</v>
      </c>
    </row>
    <row r="21" spans="1:19" x14ac:dyDescent="0.2">
      <c r="A21" s="3" t="s">
        <v>7</v>
      </c>
      <c r="B21" s="3" t="s">
        <v>6</v>
      </c>
      <c r="C21" s="4">
        <v>3</v>
      </c>
      <c r="D21" s="3"/>
      <c r="E21" s="6">
        <v>0</v>
      </c>
      <c r="F21" s="6">
        <v>0</v>
      </c>
      <c r="G21" s="3"/>
      <c r="H21" s="25">
        <f>E21+F21</f>
        <v>0</v>
      </c>
      <c r="I21" s="14" t="s">
        <v>28</v>
      </c>
      <c r="J21" s="4">
        <v>1</v>
      </c>
      <c r="K21" s="3"/>
      <c r="L21" s="3"/>
      <c r="M21" s="3"/>
      <c r="N21" s="3"/>
      <c r="O21" s="3"/>
      <c r="P21" s="3"/>
      <c r="Q21" s="3"/>
      <c r="R21" s="3"/>
    </row>
    <row r="22" spans="1:19" x14ac:dyDescent="0.2">
      <c r="A22" s="3" t="s">
        <v>6</v>
      </c>
      <c r="B22" s="3" t="s">
        <v>8</v>
      </c>
      <c r="C22" s="4">
        <v>8</v>
      </c>
      <c r="D22" s="3"/>
      <c r="E22" s="6">
        <v>1</v>
      </c>
      <c r="F22" s="6">
        <v>0</v>
      </c>
      <c r="G22" s="3"/>
      <c r="H22" s="25">
        <f>E22+F22</f>
        <v>1</v>
      </c>
      <c r="I22" s="14" t="s">
        <v>28</v>
      </c>
      <c r="J22" s="4">
        <v>1</v>
      </c>
      <c r="K22" s="3"/>
      <c r="L22" s="3"/>
      <c r="M22" s="3"/>
      <c r="N22" s="3"/>
      <c r="O22" s="3"/>
      <c r="P22" s="3"/>
      <c r="Q22" s="3"/>
      <c r="R22" s="3"/>
    </row>
    <row r="23" spans="1:19" x14ac:dyDescent="0.2">
      <c r="A23" s="3" t="s">
        <v>8</v>
      </c>
      <c r="B23" s="3" t="s">
        <v>6</v>
      </c>
      <c r="C23" s="4">
        <v>8</v>
      </c>
      <c r="D23" s="3"/>
      <c r="E23" s="6">
        <v>0</v>
      </c>
      <c r="F23" s="6">
        <v>0</v>
      </c>
      <c r="G23" s="3"/>
      <c r="H23" s="25">
        <f>E23+F23</f>
        <v>0</v>
      </c>
      <c r="I23" s="14" t="s">
        <v>28</v>
      </c>
      <c r="J23" s="4">
        <v>1</v>
      </c>
      <c r="K23" s="3"/>
      <c r="L23" s="3"/>
      <c r="M23" s="3"/>
      <c r="N23" s="3"/>
      <c r="O23" s="3"/>
      <c r="P23" s="3"/>
      <c r="Q23" s="3"/>
      <c r="R23" s="3"/>
    </row>
    <row r="24" spans="1:19" ht="19" x14ac:dyDescent="0.25">
      <c r="A24" s="3" t="s">
        <v>7</v>
      </c>
      <c r="B24" s="3" t="s">
        <v>8</v>
      </c>
      <c r="C24" s="4">
        <v>6</v>
      </c>
      <c r="D24" s="3"/>
      <c r="E24" s="6">
        <v>0</v>
      </c>
      <c r="F24" s="6">
        <v>0</v>
      </c>
      <c r="G24" s="3"/>
      <c r="H24" s="25">
        <f>E24+F24</f>
        <v>0</v>
      </c>
      <c r="I24" s="14" t="s">
        <v>28</v>
      </c>
      <c r="J24" s="4">
        <v>1</v>
      </c>
      <c r="K24" s="3"/>
      <c r="L24" s="3"/>
      <c r="M24" s="3"/>
      <c r="N24" s="24" t="s">
        <v>65</v>
      </c>
      <c r="O24" s="3"/>
      <c r="P24" s="3"/>
      <c r="Q24" s="3"/>
      <c r="R24" s="3"/>
    </row>
    <row r="25" spans="1:19" x14ac:dyDescent="0.2">
      <c r="A25" s="3" t="s">
        <v>8</v>
      </c>
      <c r="B25" s="3" t="s">
        <v>7</v>
      </c>
      <c r="C25" s="4">
        <v>6</v>
      </c>
      <c r="D25" s="3"/>
      <c r="E25" s="6">
        <v>0</v>
      </c>
      <c r="F25" s="6">
        <v>0</v>
      </c>
      <c r="G25" s="3"/>
      <c r="H25" s="25">
        <f>E25+F25</f>
        <v>0</v>
      </c>
      <c r="I25" s="14" t="s">
        <v>28</v>
      </c>
      <c r="J25" s="4">
        <v>1</v>
      </c>
      <c r="K25" s="3"/>
      <c r="L25" s="3"/>
      <c r="M25" s="3"/>
      <c r="N25" s="2" t="s">
        <v>41</v>
      </c>
      <c r="O25" s="6">
        <v>18</v>
      </c>
      <c r="P25" s="3"/>
      <c r="Q25" s="3"/>
      <c r="R25" s="3"/>
    </row>
    <row r="26" spans="1:19" x14ac:dyDescent="0.2">
      <c r="A26" s="3" t="s">
        <v>7</v>
      </c>
      <c r="B26" s="3" t="s">
        <v>9</v>
      </c>
      <c r="C26" s="4">
        <v>5</v>
      </c>
      <c r="D26" s="3"/>
      <c r="E26" s="6">
        <v>0</v>
      </c>
      <c r="F26" s="6">
        <v>1</v>
      </c>
      <c r="G26" s="3"/>
      <c r="H26" s="25">
        <f>E26+F26</f>
        <v>1</v>
      </c>
      <c r="I26" s="14" t="s">
        <v>28</v>
      </c>
      <c r="J26" s="4">
        <v>1</v>
      </c>
      <c r="K26" s="3"/>
      <c r="L26" s="3"/>
      <c r="M26" s="3"/>
      <c r="N26" s="2" t="s">
        <v>46</v>
      </c>
      <c r="O26" s="3">
        <f>O25</f>
        <v>18</v>
      </c>
      <c r="P26" s="3" t="s">
        <v>40</v>
      </c>
      <c r="Q26" s="3">
        <f>E40</f>
        <v>17</v>
      </c>
      <c r="R26" s="3"/>
    </row>
    <row r="27" spans="1:19" x14ac:dyDescent="0.2">
      <c r="A27" s="3" t="s">
        <v>9</v>
      </c>
      <c r="B27" s="3" t="s">
        <v>7</v>
      </c>
      <c r="C27" s="4">
        <v>5</v>
      </c>
      <c r="D27" s="3"/>
      <c r="E27" s="6">
        <v>0</v>
      </c>
      <c r="F27" s="6">
        <v>0</v>
      </c>
      <c r="G27" s="3"/>
      <c r="H27" s="25">
        <f>E27+F27</f>
        <v>0</v>
      </c>
      <c r="I27" s="14" t="s">
        <v>28</v>
      </c>
      <c r="J27" s="4">
        <v>1</v>
      </c>
      <c r="K27" s="3"/>
      <c r="L27" s="3"/>
      <c r="M27" s="3"/>
      <c r="N27" s="2" t="s">
        <v>47</v>
      </c>
      <c r="O27" s="3">
        <f>O25</f>
        <v>18</v>
      </c>
      <c r="P27" s="3" t="s">
        <v>40</v>
      </c>
      <c r="Q27" s="3">
        <f>F40</f>
        <v>18</v>
      </c>
      <c r="R27" s="3"/>
    </row>
    <row r="28" spans="1:19" x14ac:dyDescent="0.2">
      <c r="A28" s="3" t="s">
        <v>7</v>
      </c>
      <c r="B28" s="3" t="s">
        <v>10</v>
      </c>
      <c r="C28" s="4">
        <v>4</v>
      </c>
      <c r="D28" s="3"/>
      <c r="E28" s="6">
        <v>0</v>
      </c>
      <c r="F28" s="6">
        <v>0</v>
      </c>
      <c r="G28" s="3"/>
      <c r="H28" s="25">
        <f>E28+F28</f>
        <v>0</v>
      </c>
      <c r="I28" s="14" t="s">
        <v>28</v>
      </c>
      <c r="J28" s="4">
        <v>1</v>
      </c>
      <c r="K28" s="3"/>
      <c r="L28" s="3"/>
      <c r="M28" s="3"/>
      <c r="N28" s="2" t="s">
        <v>48</v>
      </c>
      <c r="O28" s="8">
        <f>O25</f>
        <v>18</v>
      </c>
      <c r="P28" s="2" t="s">
        <v>52</v>
      </c>
      <c r="Q28" s="3"/>
      <c r="R28" s="3"/>
    </row>
    <row r="29" spans="1:19" x14ac:dyDescent="0.2">
      <c r="A29" s="3" t="s">
        <v>10</v>
      </c>
      <c r="B29" s="3" t="s">
        <v>7</v>
      </c>
      <c r="C29" s="4">
        <v>4</v>
      </c>
      <c r="D29" s="3"/>
      <c r="E29" s="6">
        <v>0</v>
      </c>
      <c r="F29" s="6">
        <v>0</v>
      </c>
      <c r="G29" s="3"/>
      <c r="H29" s="25">
        <f>E29+F29</f>
        <v>0</v>
      </c>
      <c r="I29" s="14" t="s">
        <v>28</v>
      </c>
      <c r="J29" s="4">
        <v>1</v>
      </c>
      <c r="K29" s="3"/>
      <c r="L29" s="3"/>
      <c r="M29" s="3"/>
      <c r="N29" s="3"/>
      <c r="O29" s="3"/>
      <c r="P29" s="3"/>
      <c r="Q29" s="3"/>
      <c r="R29" s="3"/>
    </row>
    <row r="30" spans="1:19" x14ac:dyDescent="0.2">
      <c r="A30" s="3" t="s">
        <v>8</v>
      </c>
      <c r="B30" s="3" t="s">
        <v>9</v>
      </c>
      <c r="C30" s="4">
        <v>3</v>
      </c>
      <c r="D30" s="3"/>
      <c r="E30" s="6">
        <v>0</v>
      </c>
      <c r="F30" s="6">
        <v>0</v>
      </c>
      <c r="G30" s="3"/>
      <c r="H30" s="25">
        <f>E30+F30</f>
        <v>0</v>
      </c>
      <c r="I30" s="14" t="s">
        <v>28</v>
      </c>
      <c r="J30" s="4">
        <v>1</v>
      </c>
      <c r="K30" s="3"/>
      <c r="L30" s="3"/>
      <c r="M30" s="3"/>
      <c r="N30" s="3"/>
      <c r="O30" s="3"/>
      <c r="P30" s="3"/>
      <c r="Q30" s="3"/>
      <c r="R30" s="3"/>
    </row>
    <row r="31" spans="1:19" x14ac:dyDescent="0.2">
      <c r="A31" s="3" t="s">
        <v>9</v>
      </c>
      <c r="B31" s="3" t="s">
        <v>8</v>
      </c>
      <c r="C31" s="4">
        <v>3</v>
      </c>
      <c r="D31" s="3"/>
      <c r="E31" s="6">
        <v>0</v>
      </c>
      <c r="F31" s="6">
        <v>0</v>
      </c>
      <c r="G31" s="3"/>
      <c r="H31" s="25">
        <f>E31+F31</f>
        <v>0</v>
      </c>
      <c r="I31" s="14" t="s">
        <v>28</v>
      </c>
      <c r="J31" s="4">
        <v>1</v>
      </c>
      <c r="K31" s="3"/>
      <c r="L31" s="3"/>
      <c r="M31" s="3"/>
      <c r="N31" s="3"/>
      <c r="O31" s="3"/>
      <c r="P31" s="3"/>
      <c r="Q31" s="3"/>
      <c r="R31" s="3"/>
    </row>
    <row r="32" spans="1:19" x14ac:dyDescent="0.2">
      <c r="A32" s="3" t="s">
        <v>9</v>
      </c>
      <c r="B32" s="3" t="s">
        <v>10</v>
      </c>
      <c r="C32" s="4">
        <v>2</v>
      </c>
      <c r="D32" s="3"/>
      <c r="E32" s="6">
        <v>0</v>
      </c>
      <c r="F32" s="6">
        <v>0</v>
      </c>
      <c r="G32" s="3"/>
      <c r="H32" s="25">
        <f>E32+F32</f>
        <v>0</v>
      </c>
      <c r="I32" s="14" t="s">
        <v>28</v>
      </c>
      <c r="J32" s="4">
        <v>1</v>
      </c>
      <c r="K32" s="3"/>
      <c r="L32" s="3"/>
      <c r="M32" s="3"/>
      <c r="N32" s="3"/>
      <c r="O32" s="3"/>
      <c r="P32" s="3"/>
      <c r="Q32" s="3"/>
      <c r="R32" s="3"/>
    </row>
    <row r="33" spans="1:18" x14ac:dyDescent="0.2">
      <c r="A33" s="3" t="s">
        <v>10</v>
      </c>
      <c r="B33" s="3" t="s">
        <v>9</v>
      </c>
      <c r="C33" s="4">
        <v>2</v>
      </c>
      <c r="D33" s="3"/>
      <c r="E33" s="6">
        <v>0</v>
      </c>
      <c r="F33" s="6">
        <v>0</v>
      </c>
      <c r="G33" s="3"/>
      <c r="H33" s="25">
        <f>E33+F33</f>
        <v>0</v>
      </c>
      <c r="I33" s="14" t="s">
        <v>28</v>
      </c>
      <c r="J33" s="4">
        <v>1</v>
      </c>
      <c r="K33" s="3"/>
      <c r="L33" s="3"/>
      <c r="M33" s="3"/>
      <c r="N33" s="3"/>
      <c r="O33" s="3"/>
      <c r="P33" s="3"/>
      <c r="Q33" s="3"/>
      <c r="R33" s="3"/>
    </row>
    <row r="34" spans="1:18" x14ac:dyDescent="0.2">
      <c r="A34" s="3" t="s">
        <v>8</v>
      </c>
      <c r="B34" s="3" t="s">
        <v>11</v>
      </c>
      <c r="C34" s="4">
        <v>4</v>
      </c>
      <c r="D34" s="3"/>
      <c r="E34" s="6">
        <v>0</v>
      </c>
      <c r="F34" s="6">
        <v>0</v>
      </c>
      <c r="G34" s="3"/>
      <c r="H34" s="25">
        <f>E34+F34</f>
        <v>0</v>
      </c>
      <c r="I34" s="14" t="s">
        <v>28</v>
      </c>
      <c r="J34" s="4">
        <v>1</v>
      </c>
      <c r="K34" s="3"/>
      <c r="L34" s="3"/>
      <c r="M34" s="3"/>
      <c r="N34" s="3"/>
      <c r="O34" s="3"/>
      <c r="P34" s="3"/>
      <c r="Q34" s="3"/>
      <c r="R34" s="3"/>
    </row>
    <row r="35" spans="1:18" x14ac:dyDescent="0.2">
      <c r="A35" s="3" t="s">
        <v>11</v>
      </c>
      <c r="B35" s="3" t="s">
        <v>8</v>
      </c>
      <c r="C35" s="4">
        <v>4</v>
      </c>
      <c r="D35" s="3"/>
      <c r="E35" s="6">
        <v>0</v>
      </c>
      <c r="F35" s="6">
        <v>0</v>
      </c>
      <c r="G35" s="3"/>
      <c r="H35" s="25">
        <f>E35+F35</f>
        <v>0</v>
      </c>
      <c r="I35" s="14" t="s">
        <v>28</v>
      </c>
      <c r="J35" s="4">
        <v>1</v>
      </c>
      <c r="K35" s="3"/>
      <c r="L35" s="3"/>
      <c r="M35" s="3"/>
      <c r="N35" s="3"/>
      <c r="O35" s="3"/>
      <c r="P35" s="3"/>
      <c r="Q35" s="3"/>
      <c r="R35" s="3"/>
    </row>
    <row r="36" spans="1:18" x14ac:dyDescent="0.2">
      <c r="A36" s="3" t="s">
        <v>9</v>
      </c>
      <c r="B36" s="3" t="s">
        <v>11</v>
      </c>
      <c r="C36" s="4">
        <v>6</v>
      </c>
      <c r="D36" s="3"/>
      <c r="E36" s="6">
        <v>0</v>
      </c>
      <c r="F36" s="6">
        <v>1</v>
      </c>
      <c r="G36" s="3"/>
      <c r="H36" s="25">
        <f>E36+F36</f>
        <v>1</v>
      </c>
      <c r="I36" s="14" t="s">
        <v>28</v>
      </c>
      <c r="J36" s="4">
        <v>1</v>
      </c>
      <c r="K36" s="3"/>
      <c r="L36" s="3"/>
      <c r="M36" s="3"/>
      <c r="N36" s="3"/>
      <c r="O36" s="3"/>
      <c r="P36" s="3"/>
      <c r="Q36" s="3"/>
      <c r="R36" s="3"/>
    </row>
    <row r="37" spans="1:18" x14ac:dyDescent="0.2">
      <c r="A37" s="3" t="s">
        <v>11</v>
      </c>
      <c r="B37" s="3" t="s">
        <v>9</v>
      </c>
      <c r="C37" s="4">
        <v>6</v>
      </c>
      <c r="D37" s="3"/>
      <c r="E37" s="6">
        <v>0</v>
      </c>
      <c r="F37" s="6">
        <v>0</v>
      </c>
      <c r="G37" s="3"/>
      <c r="H37" s="25">
        <f>E37+F37</f>
        <v>0</v>
      </c>
      <c r="I37" s="14" t="s">
        <v>28</v>
      </c>
      <c r="J37" s="4">
        <v>1</v>
      </c>
      <c r="K37" s="3"/>
      <c r="L37" s="3"/>
      <c r="M37" s="3"/>
      <c r="N37" s="3"/>
      <c r="O37" s="3"/>
      <c r="P37" s="3"/>
      <c r="Q37" s="3"/>
      <c r="R37" s="3"/>
    </row>
    <row r="38" spans="1:18" x14ac:dyDescent="0.2">
      <c r="A38" s="3" t="s">
        <v>10</v>
      </c>
      <c r="B38" s="3" t="s">
        <v>11</v>
      </c>
      <c r="C38" s="4">
        <v>7</v>
      </c>
      <c r="D38" s="3"/>
      <c r="E38" s="6">
        <v>0</v>
      </c>
      <c r="F38" s="6">
        <v>0</v>
      </c>
      <c r="G38" s="3"/>
      <c r="H38" s="25">
        <f>E38+F38</f>
        <v>0</v>
      </c>
      <c r="I38" s="14" t="s">
        <v>28</v>
      </c>
      <c r="J38" s="4">
        <v>1</v>
      </c>
      <c r="K38" s="3"/>
      <c r="L38" s="3"/>
      <c r="M38" s="3"/>
      <c r="N38" s="3"/>
      <c r="O38" s="3"/>
      <c r="P38" s="3"/>
      <c r="Q38" s="3"/>
      <c r="R38" s="3"/>
    </row>
    <row r="39" spans="1:18" x14ac:dyDescent="0.2">
      <c r="A39" s="3" t="s">
        <v>11</v>
      </c>
      <c r="B39" s="3" t="s">
        <v>10</v>
      </c>
      <c r="C39" s="4">
        <v>7</v>
      </c>
      <c r="D39" s="3"/>
      <c r="E39" s="6">
        <v>0</v>
      </c>
      <c r="F39" s="6">
        <v>0</v>
      </c>
      <c r="G39" s="3"/>
      <c r="H39" s="25">
        <f>E39+F39</f>
        <v>0</v>
      </c>
      <c r="I39" s="14" t="s">
        <v>28</v>
      </c>
      <c r="J39" s="4">
        <v>1</v>
      </c>
      <c r="K39" s="3"/>
      <c r="L39" s="3"/>
      <c r="M39" s="3"/>
      <c r="N39" s="3"/>
      <c r="O39" s="3"/>
      <c r="P39" s="3"/>
      <c r="Q39" s="3"/>
      <c r="R39" s="3"/>
    </row>
    <row r="40" spans="1:18" x14ac:dyDescent="0.2">
      <c r="A40" s="3"/>
      <c r="B40" s="3"/>
      <c r="C40" s="3"/>
      <c r="D40" s="2" t="s">
        <v>43</v>
      </c>
      <c r="E40" s="3">
        <f>SUMPRODUCT(distance,route1)</f>
        <v>17</v>
      </c>
      <c r="F40" s="3">
        <f>SUMPRODUCT(distance,route2.)</f>
        <v>18</v>
      </c>
      <c r="G40" s="3"/>
      <c r="H40" s="3"/>
      <c r="I40" s="3"/>
      <c r="J40" s="3"/>
      <c r="K40" s="3"/>
      <c r="L40" s="3"/>
      <c r="M40" s="3"/>
      <c r="N40" s="3"/>
      <c r="O40" s="3"/>
      <c r="P40" s="3"/>
      <c r="Q40" s="3"/>
      <c r="R40" s="3"/>
    </row>
    <row r="41" spans="1:18" x14ac:dyDescent="0.2">
      <c r="A41" s="3"/>
      <c r="B41" s="3"/>
      <c r="C41" s="3"/>
      <c r="D41" s="3"/>
      <c r="E41" s="16" t="s">
        <v>66</v>
      </c>
      <c r="F41" s="16" t="s">
        <v>67</v>
      </c>
      <c r="G41" s="3"/>
      <c r="H41" s="3"/>
      <c r="I41" s="3"/>
      <c r="J41" s="3"/>
      <c r="K41" s="3"/>
      <c r="L41" s="3"/>
      <c r="M41" s="3"/>
      <c r="N41" s="3"/>
      <c r="O41" s="3"/>
      <c r="P41" s="3"/>
      <c r="Q41" s="3"/>
      <c r="R41" s="3"/>
    </row>
    <row r="42" spans="1:18" ht="19" x14ac:dyDescent="0.25">
      <c r="A42" s="3"/>
      <c r="B42" s="3"/>
      <c r="C42" s="3"/>
      <c r="D42" s="24"/>
      <c r="E42" s="3"/>
      <c r="F42" s="3"/>
      <c r="G42" s="3"/>
      <c r="H42" s="3"/>
      <c r="I42" s="3"/>
      <c r="J42" s="3"/>
      <c r="K42" s="3"/>
      <c r="L42" s="3"/>
      <c r="M42" s="3"/>
      <c r="N42" s="3"/>
      <c r="O42" s="3"/>
      <c r="P42" s="3"/>
      <c r="Q42" s="3"/>
      <c r="R42" s="3"/>
    </row>
    <row r="43" spans="1:18" x14ac:dyDescent="0.2">
      <c r="A43" s="3"/>
      <c r="B43" s="3"/>
      <c r="C43" s="3"/>
      <c r="D43" s="2"/>
      <c r="E43" s="14">
        <v>0</v>
      </c>
      <c r="F43" s="3"/>
      <c r="G43" s="3"/>
      <c r="H43" s="3"/>
      <c r="I43" s="3"/>
      <c r="J43" s="3"/>
      <c r="K43" s="3"/>
      <c r="L43" s="3"/>
      <c r="M43" s="3"/>
      <c r="N43" s="3"/>
      <c r="O43" s="3"/>
      <c r="P43" s="3"/>
      <c r="Q43" s="3"/>
      <c r="R43" s="3"/>
    </row>
    <row r="44" spans="1:18" x14ac:dyDescent="0.2">
      <c r="A44" s="3"/>
      <c r="B44" s="3"/>
      <c r="C44" s="3"/>
      <c r="D44" s="3"/>
      <c r="E44" s="14"/>
      <c r="F44" s="3"/>
      <c r="G44" s="3"/>
      <c r="H44" s="3"/>
      <c r="I44" s="3"/>
      <c r="J44" s="3"/>
      <c r="K44" s="3"/>
      <c r="L44" s="3"/>
      <c r="M44" s="3"/>
      <c r="N44" s="3"/>
      <c r="O44" s="3"/>
      <c r="P44" s="3"/>
      <c r="Q44" s="3"/>
      <c r="R44" s="3"/>
    </row>
    <row r="45" spans="1:18" x14ac:dyDescent="0.2">
      <c r="A45" s="3"/>
      <c r="B45" s="3"/>
      <c r="C45" s="3"/>
      <c r="D45" s="3"/>
      <c r="E45" s="14"/>
      <c r="F45" s="3"/>
      <c r="G45" s="3"/>
      <c r="H45" s="3"/>
      <c r="I45" s="3"/>
      <c r="J45" s="3"/>
      <c r="K45" s="3"/>
      <c r="L45" s="3"/>
      <c r="M45" s="3"/>
      <c r="N45" s="3"/>
      <c r="O45" s="3"/>
      <c r="P45" s="3"/>
      <c r="Q45" s="3"/>
      <c r="R45" s="3"/>
    </row>
    <row r="46" spans="1:18" x14ac:dyDescent="0.2">
      <c r="A46" s="3"/>
      <c r="B46" s="3"/>
      <c r="C46" s="3"/>
      <c r="D46" s="3"/>
      <c r="E46" s="14"/>
      <c r="F46" s="3"/>
      <c r="G46" s="3"/>
      <c r="H46" s="3"/>
      <c r="I46" s="3"/>
      <c r="J46" s="3"/>
      <c r="K46" s="3"/>
      <c r="L46" s="3"/>
      <c r="M46" s="3"/>
      <c r="N46" s="3"/>
      <c r="O46" s="3"/>
      <c r="P46" s="3"/>
      <c r="Q46" s="3"/>
      <c r="R46" s="3"/>
    </row>
    <row r="47" spans="1:18" x14ac:dyDescent="0.2">
      <c r="A47" s="3"/>
      <c r="B47" s="3"/>
      <c r="C47" s="3"/>
      <c r="D47" s="3"/>
      <c r="E47" s="3"/>
      <c r="F47" s="3"/>
      <c r="G47" s="3"/>
      <c r="H47" s="3"/>
      <c r="I47" s="3"/>
      <c r="J47" s="3"/>
      <c r="K47" s="3"/>
      <c r="L47" s="3"/>
      <c r="M47" s="3"/>
      <c r="N47" s="3"/>
      <c r="O47" s="3"/>
      <c r="P47" s="3"/>
      <c r="Q47" s="3"/>
      <c r="R47" s="3"/>
    </row>
    <row r="48" spans="1:18" x14ac:dyDescent="0.2">
      <c r="A48" s="3"/>
      <c r="B48" s="3"/>
      <c r="C48" s="3"/>
      <c r="D48" s="3"/>
      <c r="E48" s="3"/>
      <c r="F48" s="3"/>
      <c r="G48" s="3"/>
      <c r="H48" s="3"/>
      <c r="I48" s="3"/>
      <c r="J48" s="3"/>
      <c r="K48" s="3"/>
      <c r="L48" s="3"/>
      <c r="M48" s="3"/>
      <c r="N48" s="3"/>
      <c r="O48" s="3"/>
      <c r="P48" s="3"/>
      <c r="Q48" s="3"/>
      <c r="R48" s="3"/>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28C2E-078E-C143-8CE7-48E2374D414E}">
  <dimension ref="A1"/>
  <sheetViews>
    <sheetView workbookViewId="0">
      <selection activeCell="C19" sqref="C19"/>
    </sheetView>
  </sheetViews>
  <sheetFormatPr baseColWidth="10"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Q1 - Solution</vt:lpstr>
      <vt:lpstr>Q1-Explanation</vt:lpstr>
      <vt:lpstr>Q2 - Solution</vt:lpstr>
      <vt:lpstr>Q2-Explanation</vt:lpstr>
      <vt:lpstr>distance</vt:lpstr>
      <vt:lpstr>f</vt:lpstr>
      <vt:lpstr>route1</vt:lpstr>
      <vt:lpstr>route2.</vt:lpstr>
      <vt:lpst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Akshita Jain</cp:lastModifiedBy>
  <dcterms:created xsi:type="dcterms:W3CDTF">2021-03-25T17:32:34Z</dcterms:created>
  <dcterms:modified xsi:type="dcterms:W3CDTF">2021-04-09T03:28:44Z</dcterms:modified>
</cp:coreProperties>
</file>