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hFlow" sheetId="1" r:id="rId4"/>
    <sheet state="visible" name="Copy of CashFlow" sheetId="2" r:id="rId5"/>
    <sheet state="visible" name="©"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4">
      <text>
        <t xml:space="preserve">Management Fees: 
If you are managing the property yourself, this might be $0, but the other expenses will be higher. If you are using a property manager, the monthly fee may include many of the other expenses listed here.</t>
      </text>
    </comment>
    <comment authorId="0" ref="B15">
      <text>
        <t xml:space="preserve">Maintenance: 
This includes repairs such as fixing plumbing, painting, or paying to have your lawn mowed and weeds pulled.</t>
      </text>
    </comment>
    <comment authorId="0" ref="B16">
      <text>
        <t xml:space="preserve">Real Estate Taxes: 
Property taxes are often estimated based on a percentage of the property value (for example, we've assumed 1.5% in this spreadsheet). You should call your Tax Collector's office in the city where you plan to buy the property for more information. A history of the property tax for a specific property may also be available online.</t>
      </text>
    </comment>
    <comment authorId="0" ref="B17">
      <text>
        <t xml:space="preserve">Rental Property Insurance should include coverage for the dwelling, personal liability, and loss of rental income (during times of repair or rebuilding due to damage). Homeowners insurance does not usually provide the same coverage you may need when renting a property.</t>
      </text>
    </comment>
    <comment authorId="0" ref="B19">
      <text>
        <t xml:space="preserve">Replacement Reserve: 
Although you might not spend this amount each year, replacements and improvements such as roof replacements, appliances, counter tops, remodeling, additions, etc. need to be budgeted, especially if you are holding the property for a long time. Money spent on some improvements (particularly those that permanently increase the value) may be tax deductible when selling the property, so always keep records and receipts.</t>
      </text>
    </comment>
    <comment authorId="0" ref="B20">
      <text>
        <t xml:space="preserve">Utilities:
You can unhide the rows below this one to list specific utilities. Even if your contract has the renter paying all utilities (such as in single-unit dwellings), you should know the costs so that you can factor this into the rent that you charge.</t>
      </text>
    </comment>
    <comment authorId="0" ref="B36">
      <text>
        <t xml:space="preserve">Desired Capitalization Rate:
To come up with a property valuation for an offer, enter the desired cap rate or the going rate for the area.</t>
      </text>
    </comment>
    <comment authorId="0" ref="B37">
      <text>
        <t xml:space="preserve">Property Valuation (Offer Price):
The valuation here is based on the desired capitalization rate, or the going rate in the area. It is the Net Operating Income divided by the desired Capitalization Rate.</t>
      </text>
    </comment>
    <comment authorId="0" ref="B40">
      <text>
        <t xml:space="preserve">Dollar Amount paid for each Unit of the Building
</t>
      </text>
    </comment>
    <comment authorId="0" ref="B43">
      <text>
        <t xml:space="preserve">Down Payment: 
The portion of the purchase price that the buyer pays up front in cash. A larger down payment generally means a lower monthly payment and less total interest paid. However, it also means a lower cash-on-cash return.</t>
      </text>
    </comment>
    <comment authorId="0" ref="B44">
      <text>
        <t xml:space="preserve">Loan Amount:
The loan amount is the Actual Purchase Price minus the Down Payment.</t>
      </text>
    </comment>
    <comment authorId="0" ref="B45">
      <text>
        <t xml:space="preserve">Acquisition Costs and Loan Fees: 
Include all the costs associated with the purchase of the property, other than the down payment. These costs will be considered part of your initial investment.</t>
      </text>
    </comment>
    <comment authorId="0" ref="B47">
      <text>
        <t xml:space="preserve">This spreadsheet assumes a fixed annual interest rate.</t>
      </text>
    </comment>
    <comment authorId="0" ref="B49">
      <text>
        <t xml:space="preserve">Mortgage Payment:
Consists of both principal (P) and interest (I). Derived from the amount borrowed, the term of the loan, and the mortgage interest rate.</t>
      </text>
    </comment>
  </commentList>
</comments>
</file>

<file path=xl/comments2.xml><?xml version="1.0" encoding="utf-8"?>
<comments xmlns:r="http://schemas.openxmlformats.org/officeDocument/2006/relationships" xmlns="http://schemas.openxmlformats.org/spreadsheetml/2006/main">
  <authors>
    <author/>
  </authors>
  <commentList>
    <comment authorId="0" ref="B14">
      <text>
        <t xml:space="preserve">Management Fees: 
If you are managing the property yourself, this might be $0, but the other expenses will be higher. If you are using a property manager, the monthly fee may include many of the other expenses listed here.</t>
      </text>
    </comment>
    <comment authorId="0" ref="B15">
      <text>
        <t xml:space="preserve">Maintenance: 
This includes repairs such as fixing plumbing, painting, or paying to have your lawn mowed and weeds pulled.</t>
      </text>
    </comment>
    <comment authorId="0" ref="B16">
      <text>
        <t xml:space="preserve">Real Estate Taxes: 
Property taxes are often estimated based on a percentage of the property value (for example, we've assumed 1.5% in this spreadsheet). You should call your Tax Collector's office in the city where you plan to buy the property for more information. A history of the property tax for a specific property may also be available online.</t>
      </text>
    </comment>
    <comment authorId="0" ref="B17">
      <text>
        <t xml:space="preserve">Rental Property Insurance should include coverage for the dwelling, personal liability, and loss of rental income (during times of repair or rebuilding due to damage). Homeowners insurance does not usually provide the same coverage you may need when renting a property.</t>
      </text>
    </comment>
    <comment authorId="0" ref="B19">
      <text>
        <t xml:space="preserve">Replacement Reserve: 
Although you might not spend this amount each year, replacements and improvements such as roof replacements, appliances, counter tops, remodeling, additions, etc. need to be budgeted, especially if you are holding the property for a long time. Money spent on some improvements (particularly those that permanently increase the value) may be tax deductible when selling the property, so always keep records and receipts.</t>
      </text>
    </comment>
    <comment authorId="0" ref="B20">
      <text>
        <t xml:space="preserve">Utilities:
You can unhide the rows below this one to list specific utilities. Even if your contract has the renter paying all utilities (such as in single-unit dwellings), you should know the costs so that you can factor this into the rent that you charge.</t>
      </text>
    </comment>
    <comment authorId="0" ref="B36">
      <text>
        <t xml:space="preserve">Desired Capitalization Rate:
To come up with a property valuation for an offer, enter the desired cap rate or the going rate for the area.</t>
      </text>
    </comment>
    <comment authorId="0" ref="B37">
      <text>
        <t xml:space="preserve">Property Valuation (Offer Price):
The valuation here is based on the desired capitalization rate, or the going rate in the area. It is the Net Operating Income divided by the desired Capitalization Rate.</t>
      </text>
    </comment>
    <comment authorId="0" ref="B40">
      <text>
        <t xml:space="preserve">Dollar Amount paid for each Unit of the Building
</t>
      </text>
    </comment>
    <comment authorId="0" ref="B43">
      <text>
        <t xml:space="preserve">Down Payment: 
The portion of the purchase price that the buyer pays up front in cash. A larger down payment generally means a lower monthly payment and less total interest paid. However, it also means a lower cash-on-cash return.</t>
      </text>
    </comment>
    <comment authorId="0" ref="B44">
      <text>
        <t xml:space="preserve">Loan Amount:
The loan amount is the Actual Purchase Price minus the Down Payment.</t>
      </text>
    </comment>
    <comment authorId="0" ref="B45">
      <text>
        <t xml:space="preserve">Acquisition Costs and Loan Fees: 
Include all the costs associated with the purchase of the property, other than the down payment. These costs will be considered part of your initial investment.</t>
      </text>
    </comment>
    <comment authorId="0" ref="B47">
      <text>
        <t xml:space="preserve">This spreadsheet assumes a fixed annual interest rate.</t>
      </text>
    </comment>
    <comment authorId="0" ref="B49">
      <text>
        <t xml:space="preserve">Mortgage Payment:
Consists of both principal (P) and interest (I). Derived from the amount borrowed, the term of the loan, and the mortgage interest rate.</t>
      </text>
    </comment>
  </commentList>
</comments>
</file>

<file path=xl/sharedStrings.xml><?xml version="1.0" encoding="utf-8"?>
<sst xmlns="http://schemas.openxmlformats.org/spreadsheetml/2006/main" count="140" uniqueCount="78">
  <si>
    <t>wasTP0-aZ</t>
  </si>
  <si>
    <t>Rental Property Cash Flow Analysis</t>
  </si>
  <si>
    <t>2400 NW 61ST STt, MIAMI FL</t>
  </si>
  <si>
    <t>HELP</t>
  </si>
  <si>
    <t>Monthly Operating Income</t>
  </si>
  <si>
    <t>Scenario A</t>
  </si>
  <si>
    <t>Scenario B</t>
  </si>
  <si>
    <t>Number of Units</t>
  </si>
  <si>
    <t>Average Monthly Rent per Unit</t>
  </si>
  <si>
    <t>Edit the light blue cells.</t>
  </si>
  <si>
    <t>Total Rental Income</t>
  </si>
  <si>
    <t>% Vacancy and Credit Losses</t>
  </si>
  <si>
    <t>The example in Scenario A is only included</t>
  </si>
  <si>
    <t>Total Vacancy Loss</t>
  </si>
  <si>
    <t>to show how to enter data. It should not be</t>
  </si>
  <si>
    <t>Other Monthly Income (laundry, vending, parking, etc.)</t>
  </si>
  <si>
    <t>used as a guide for what numbers to include</t>
  </si>
  <si>
    <t>Gross Monthly Operating Income</t>
  </si>
  <si>
    <t>in your own analysis.</t>
  </si>
  <si>
    <t>Monthly Operating Expenses</t>
  </si>
  <si>
    <t>Property Management Fees</t>
  </si>
  <si>
    <t>← Don't forget these are MONTHLY numbers.</t>
  </si>
  <si>
    <t>Repairs and Maintenance</t>
  </si>
  <si>
    <t>Real Estate Taxes</t>
  </si>
  <si>
    <t>Yearly Amount A</t>
  </si>
  <si>
    <t>Rental Property Insurance</t>
  </si>
  <si>
    <t>Homeowners/Property Association Fees</t>
  </si>
  <si>
    <t>Replacement Reserve</t>
  </si>
  <si>
    <t>Utilities</t>
  </si>
  <si>
    <t>← Unhide the rows below this one to list specific utilities.</t>
  </si>
  <si>
    <t xml:space="preserve"> - Water and Sewer</t>
  </si>
  <si>
    <t xml:space="preserve"> - Gas and Electricity</t>
  </si>
  <si>
    <t xml:space="preserve"> - Garbage</t>
  </si>
  <si>
    <t xml:space="preserve"> - Cable, Phone, Internet</t>
  </si>
  <si>
    <t>Pest Control</t>
  </si>
  <si>
    <t>Accounting and Legal</t>
  </si>
  <si>
    <t>Advertising</t>
  </si>
  <si>
    <t>Net Operating Income (NOI)</t>
  </si>
  <si>
    <t>Total Annual Operating Income</t>
  </si>
  <si>
    <t>Total Annual Operating Expense</t>
  </si>
  <si>
    <t>Annual Net Operating Income</t>
  </si>
  <si>
    <t>Capitalization Rate and Valuation</t>
  </si>
  <si>
    <t>Desired Capitalization Rate</t>
  </si>
  <si>
    <t>Property Valuation (Offer Price)</t>
  </si>
  <si>
    <t>Actual Purchase Price</t>
  </si>
  <si>
    <t>Actual Capitalization Rate</t>
  </si>
  <si>
    <t>Cost per Unit</t>
  </si>
  <si>
    <t>Loan Information</t>
  </si>
  <si>
    <t>Down Payment</t>
  </si>
  <si>
    <t>Loan Amount</t>
  </si>
  <si>
    <t>Acquisition Costs and Loan Fees</t>
  </si>
  <si>
    <t>Length of Mortgage (years)</t>
  </si>
  <si>
    <t>Annual Interest Rate</t>
  </si>
  <si>
    <t>Initial Investment</t>
  </si>
  <si>
    <t>Monthly Mortgage Payment (PI)</t>
  </si>
  <si>
    <t>Annual Interest</t>
  </si>
  <si>
    <t>Annual Principal</t>
  </si>
  <si>
    <t>Total Annual Debt Service</t>
  </si>
  <si>
    <t>Cash Flow and ROI</t>
  </si>
  <si>
    <t>Total Monthly Cash Flow (before taxes)</t>
  </si>
  <si>
    <t>Total Annual Cash Flow (before taxes)</t>
  </si>
  <si>
    <t>Cash on Cash Return (ROI)</t>
  </si>
  <si>
    <r>
      <t xml:space="preserve">Note: </t>
    </r>
    <r>
      <rPr>
        <rFont val="Arial"/>
        <i/>
        <color rgb="FF595959"/>
        <sz val="8.0"/>
      </rPr>
      <t>This spreadsheet should only be used for informational and educational purposes. Please verify</t>
    </r>
  </si>
  <si>
    <t>calculations and seek professional assistance before making financial decisions.</t>
  </si>
  <si>
    <t>Current</t>
  </si>
  <si>
    <t>Other Monthly Income (Efficiency + Storage.)</t>
  </si>
  <si>
    <r>
      <t xml:space="preserve">Note: </t>
    </r>
    <r>
      <rPr>
        <rFont val="Arial"/>
        <i/>
        <color rgb="FF595959"/>
        <sz val="8.0"/>
      </rPr>
      <t>This spreadsheet should only be used for informational and educational purposes. Please verify</t>
    </r>
  </si>
  <si>
    <t>Rental Cash Flow Analysis</t>
  </si>
  <si>
    <t>By Vertex42.com</t>
  </si>
  <si>
    <t>https://www.vertex42.com/ExcelTemplates/rental-cash-flow-analysis.html</t>
  </si>
  <si>
    <r>
      <rPr>
        <rFont val="Arial"/>
        <b/>
        <sz val="12.0"/>
      </rPr>
      <t>Disclaimer</t>
    </r>
    <r>
      <rPr>
        <rFont val="Arial"/>
        <sz val="12.0"/>
      </rPr>
      <t>: This spreadsheet should only be used for informational and educational purposes. Please verify calculations and seek professional assistance before making financial decisions.</t>
    </r>
  </si>
  <si>
    <t>© 2015-2018 Vertex42 LLC</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</si>
  <si>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</si>
  <si>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</si>
  <si>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</si>
  <si>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License Agreement</t>
  </si>
  <si>
    <t>https://www.vertex42.com/licensing/EULA_privateuse.html</t>
  </si>
  <si>
    <t>Do not delete this worksheet.</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</si>
</sst>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_(* #,##0_);_(* \(#,##0\);_(* &quot;-&quot;??_);_(@_)"/>
    <numFmt numFmtId="165" formatCode="&quot;$&quot;#,##0"/>
    <numFmt numFmtId="166" formatCode="&quot;$&quot;#,##0.00_);[Red]\(&quot;$&quot;#,##0.00\)"/>
    <numFmt numFmtId="167" formatCode="_(* #,##0.00_);_(* \(#,##0.00\);_(* &quot;-&quot;??_);_(@_)"/>
    <numFmt numFmtId="168" formatCode="&quot;$&quot;#,##0.00"/>
    <numFmt numFmtId="169" formatCode="0.000%"/>
  </numFmts>
  <fonts count="20">
    <font>
      <sz val="10.0"/>
      <color rgb="FF000000"/>
      <name val="Arial"/>
    </font>
    <font>
      <sz val="10.0"/>
      <color rgb="FFFFFFFF"/>
      <name val="Arial"/>
    </font>
    <font>
      <b/>
      <sz val="18.0"/>
      <color rgb="FFFFFFFF"/>
      <name val="Arial"/>
    </font>
    <font>
      <sz val="10.0"/>
      <color theme="1"/>
      <name val="Arial"/>
    </font>
    <font>
      <sz val="12.0"/>
      <color theme="1"/>
      <name val="Arial"/>
    </font>
    <font>
      <b/>
      <sz val="12.0"/>
      <color theme="1"/>
      <name val="Arial"/>
    </font>
    <font>
      <b/>
      <sz val="10.0"/>
      <color theme="1"/>
      <name val="Arial"/>
    </font>
    <font>
      <u/>
      <sz val="10.0"/>
      <color rgb="FF0000FF"/>
      <name val="Arial"/>
    </font>
    <font>
      <b/>
      <sz val="12.0"/>
      <color rgb="FFFFFFFF"/>
      <name val="Arial"/>
    </font>
    <font>
      <b/>
      <sz val="11.0"/>
      <color rgb="FFFFFFFF"/>
      <name val="Arial"/>
    </font>
    <font>
      <b/>
      <sz val="11.0"/>
      <color theme="1"/>
      <name val="Arial"/>
    </font>
    <font>
      <sz val="10.0"/>
      <color theme="4"/>
      <name val="Arial"/>
    </font>
    <font>
      <sz val="11.0"/>
      <color theme="1"/>
      <name val="Arial"/>
    </font>
    <font>
      <b/>
      <sz val="10.0"/>
      <color theme="4"/>
      <name val="Arial"/>
    </font>
    <font>
      <b/>
      <sz val="12.0"/>
      <color rgb="FF000000"/>
      <name val="Arial"/>
    </font>
    <font>
      <b/>
      <i/>
      <sz val="8.0"/>
      <color rgb="FF595959"/>
      <name val="Arial"/>
    </font>
    <font>
      <i/>
      <sz val="8.0"/>
      <color rgb="FF595959"/>
      <name val="Arial"/>
    </font>
    <font>
      <b/>
      <sz val="18.0"/>
      <color rgb="FF2C3A65"/>
      <name val="Arial"/>
    </font>
    <font>
      <u/>
      <sz val="10.0"/>
      <color rgb="FF0000FF"/>
      <name val="Arial"/>
    </font>
    <font>
      <u/>
      <sz val="12.0"/>
      <color rgb="FF0000FF"/>
      <name val="Arial"/>
    </font>
  </fonts>
  <fills count="10">
    <fill>
      <patternFill patternType="none"/>
    </fill>
    <fill>
      <patternFill patternType="lightGray"/>
    </fill>
    <fill>
      <patternFill patternType="solid">
        <fgColor rgb="FF000000"/>
        <bgColor rgb="FF000000"/>
      </patternFill>
    </fill>
    <fill>
      <patternFill patternType="solid">
        <fgColor rgb="FF00FF00"/>
        <bgColor rgb="FF00FF00"/>
      </patternFill>
    </fill>
    <fill>
      <patternFill patternType="solid">
        <fgColor rgb="FFD3D9EB"/>
        <bgColor rgb="FFD3D9EB"/>
      </patternFill>
    </fill>
    <fill>
      <patternFill patternType="solid">
        <fgColor rgb="FFFFFFFF"/>
        <bgColor rgb="FFFFFFFF"/>
      </patternFill>
    </fill>
    <fill>
      <patternFill patternType="solid">
        <fgColor rgb="FF666666"/>
        <bgColor rgb="FF666666"/>
      </patternFill>
    </fill>
    <fill>
      <patternFill patternType="solid">
        <fgColor rgb="FFFFFF00"/>
        <bgColor rgb="FFFFFF00"/>
      </patternFill>
    </fill>
    <fill>
      <patternFill patternType="solid">
        <fgColor rgb="FF00FFFF"/>
        <bgColor rgb="FF00FFFF"/>
      </patternFill>
    </fill>
    <fill>
      <patternFill patternType="solid">
        <fgColor rgb="FFF2F2F2"/>
        <bgColor rgb="FFF2F2F2"/>
      </patternFill>
    </fill>
  </fills>
  <borders count="25">
    <border/>
    <border>
      <left/>
      <right/>
      <top/>
      <bottom style="thin">
        <color rgb="FFC0C0C0"/>
      </bottom>
    </border>
    <border>
      <left/>
      <right/>
      <top/>
      <bottom/>
    </border>
    <border>
      <left style="thin">
        <color rgb="FFA5A5A5"/>
      </left>
      <right style="thin">
        <color rgb="FFA5A5A5"/>
      </right>
      <top style="thin">
        <color rgb="FFA5A5A5"/>
      </top>
      <bottom style="thin">
        <color rgb="FFA5A5A5"/>
      </bottom>
    </border>
    <border>
      <left/>
      <right/>
      <top style="thin">
        <color rgb="FF7F7F7F"/>
      </top>
      <bottom/>
    </border>
    <border>
      <left/>
      <right/>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top style="thin">
        <color rgb="FF000000"/>
      </top>
      <bottom style="thin">
        <color rgb="FFC0C0C0"/>
      </bottom>
    </border>
    <border>
      <left/>
      <right/>
      <top style="thin">
        <color rgb="FF000000"/>
      </top>
      <bottom style="thin">
        <color rgb="FFC0C0C0"/>
      </bottom>
    </border>
    <border>
      <left/>
      <right style="thin">
        <color rgb="FF000000"/>
      </right>
      <top style="thin">
        <color rgb="FF000000"/>
      </top>
      <bottom style="thin">
        <color rgb="FFC0C0C0"/>
      </bottom>
    </border>
    <border>
      <left style="thin">
        <color rgb="FF000000"/>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theme="0"/>
      </left>
      <right style="thin">
        <color theme="0"/>
      </right>
      <top style="thin">
        <color theme="0"/>
      </top>
      <bottom style="thin">
        <color theme="0"/>
      </bottom>
    </border>
    <border>
      <left style="thin">
        <color theme="0"/>
      </left>
      <right style="thin">
        <color theme="0"/>
      </right>
      <bottom style="thin">
        <color rgb="FF000000"/>
      </bottom>
    </border>
    <border>
      <left style="thin">
        <color theme="0"/>
      </left>
      <right style="thin">
        <color theme="0"/>
      </right>
      <bottom style="thin">
        <color theme="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horizontal="left" vertical="center"/>
    </xf>
    <xf borderId="0" fillId="2" fontId="1" numFmtId="0" xfId="0" applyAlignment="1" applyFont="1">
      <alignment vertical="center"/>
    </xf>
    <xf borderId="0" fillId="0" fontId="3" numFmtId="0" xfId="0" applyFont="1"/>
    <xf borderId="0" fillId="3" fontId="4" numFmtId="0" xfId="0" applyAlignment="1" applyFill="1" applyFont="1">
      <alignment vertical="center"/>
    </xf>
    <xf borderId="0" fillId="3" fontId="5" numFmtId="0" xfId="0" applyAlignment="1" applyFont="1">
      <alignment horizontal="left" readingOrder="0" vertical="center"/>
    </xf>
    <xf borderId="0" fillId="3" fontId="6" numFmtId="0" xfId="0" applyAlignment="1" applyFont="1">
      <alignment horizontal="left" vertical="center"/>
    </xf>
    <xf borderId="0" fillId="0" fontId="3" numFmtId="0" xfId="0" applyAlignment="1" applyFont="1">
      <alignment vertical="center"/>
    </xf>
    <xf borderId="0" fillId="0" fontId="7" numFmtId="0" xfId="0" applyFont="1"/>
    <xf borderId="1" fillId="2" fontId="8" numFmtId="0" xfId="0" applyAlignment="1" applyBorder="1" applyFont="1">
      <alignment horizontal="left" vertical="center"/>
    </xf>
    <xf borderId="2" fillId="2" fontId="9" numFmtId="0" xfId="0" applyAlignment="1" applyBorder="1" applyFont="1">
      <alignment horizontal="center" vertical="center"/>
    </xf>
    <xf borderId="0" fillId="0" fontId="4" numFmtId="0" xfId="0" applyAlignment="1" applyFont="1">
      <alignment vertical="center"/>
    </xf>
    <xf borderId="0" fillId="0" fontId="3" numFmtId="0" xfId="0" applyAlignment="1" applyFont="1">
      <alignment horizontal="center" vertical="center"/>
    </xf>
    <xf borderId="3" fillId="4" fontId="10" numFmtId="164" xfId="0" applyAlignment="1" applyBorder="1" applyFill="1" applyFont="1" applyNumberFormat="1">
      <alignment horizontal="center" readingOrder="0" vertical="center"/>
    </xf>
    <xf borderId="3" fillId="4" fontId="10" numFmtId="164" xfId="0" applyAlignment="1" applyBorder="1" applyFont="1" applyNumberFormat="1">
      <alignment readingOrder="0" vertical="center"/>
    </xf>
    <xf borderId="0" fillId="0" fontId="11" numFmtId="0" xfId="0" applyAlignment="1" applyFont="1">
      <alignment vertical="center"/>
    </xf>
    <xf borderId="3" fillId="4" fontId="12" numFmtId="165" xfId="0" applyAlignment="1" applyBorder="1" applyFont="1" applyNumberFormat="1">
      <alignment horizontal="center" readingOrder="0" vertical="center"/>
    </xf>
    <xf borderId="0" fillId="0" fontId="13" numFmtId="0" xfId="0" applyAlignment="1" applyFont="1">
      <alignment vertical="center"/>
    </xf>
    <xf borderId="0" fillId="0" fontId="3" numFmtId="0" xfId="0" applyAlignment="1" applyFont="1">
      <alignment horizontal="right" vertical="center"/>
    </xf>
    <xf borderId="0" fillId="0" fontId="12" numFmtId="165" xfId="0" applyAlignment="1" applyFont="1" applyNumberFormat="1">
      <alignment horizontal="center" vertical="center"/>
    </xf>
    <xf borderId="3" fillId="4" fontId="12" numFmtId="10" xfId="0" applyAlignment="1" applyBorder="1" applyFont="1" applyNumberFormat="1">
      <alignment horizontal="center" readingOrder="0" vertical="center"/>
    </xf>
    <xf borderId="4" fillId="3" fontId="10" numFmtId="0" xfId="0" applyAlignment="1" applyBorder="1" applyFont="1">
      <alignment horizontal="right" vertical="center"/>
    </xf>
    <xf borderId="4" fillId="3" fontId="10" numFmtId="165" xfId="0" applyAlignment="1" applyBorder="1" applyFont="1" applyNumberFormat="1">
      <alignment horizontal="center" vertical="center"/>
    </xf>
    <xf borderId="0" fillId="0" fontId="3" numFmtId="0" xfId="0" applyAlignment="1" applyFont="1">
      <alignment horizontal="left" vertical="center"/>
    </xf>
    <xf borderId="0" fillId="0" fontId="12" numFmtId="166" xfId="0" applyAlignment="1" applyFont="1" applyNumberFormat="1">
      <alignment horizontal="center" vertical="center"/>
    </xf>
    <xf borderId="0" fillId="0" fontId="12" numFmtId="166" xfId="0" applyAlignment="1" applyFont="1" applyNumberFormat="1">
      <alignment vertical="center"/>
    </xf>
    <xf borderId="2" fillId="2" fontId="9" numFmtId="0" xfId="0" applyAlignment="1" applyBorder="1" applyFont="1">
      <alignment vertical="center"/>
    </xf>
    <xf borderId="3" fillId="5" fontId="12" numFmtId="165" xfId="0" applyAlignment="1" applyBorder="1" applyFill="1" applyFont="1" applyNumberFormat="1">
      <alignment horizontal="center" vertical="center"/>
    </xf>
    <xf borderId="0" fillId="0" fontId="3" numFmtId="0" xfId="0" applyAlignment="1" applyFont="1">
      <alignment readingOrder="0" vertical="center"/>
    </xf>
    <xf borderId="0" fillId="0" fontId="11" numFmtId="10" xfId="0" applyAlignment="1" applyFont="1" applyNumberFormat="1">
      <alignment vertical="center"/>
    </xf>
    <xf borderId="3" fillId="4" fontId="12" numFmtId="165" xfId="0" applyAlignment="1" applyBorder="1" applyFont="1" applyNumberFormat="1">
      <alignment horizontal="center" vertical="center"/>
    </xf>
    <xf borderId="3" fillId="4" fontId="12" numFmtId="165" xfId="0" applyAlignment="1" applyBorder="1" applyFont="1" applyNumberFormat="1">
      <alignment vertical="center"/>
    </xf>
    <xf borderId="3" fillId="4" fontId="12" numFmtId="167" xfId="0" applyAlignment="1" applyBorder="1" applyFont="1" applyNumberFormat="1">
      <alignment vertical="center"/>
    </xf>
    <xf borderId="5" fillId="2" fontId="8" numFmtId="0" xfId="0" applyAlignment="1" applyBorder="1" applyFont="1">
      <alignment horizontal="left" vertical="center"/>
    </xf>
    <xf borderId="5" fillId="2" fontId="8" numFmtId="0" xfId="0" applyAlignment="1" applyBorder="1" applyFont="1">
      <alignment vertical="center"/>
    </xf>
    <xf borderId="6" fillId="0" fontId="3" numFmtId="0" xfId="0" applyAlignment="1" applyBorder="1" applyFont="1">
      <alignment horizontal="center" vertical="center"/>
    </xf>
    <xf borderId="7" fillId="0" fontId="12" numFmtId="168" xfId="0" applyAlignment="1" applyBorder="1" applyFont="1" applyNumberFormat="1">
      <alignment vertical="center"/>
    </xf>
    <xf borderId="8" fillId="0" fontId="12" numFmtId="167" xfId="0" applyAlignment="1" applyBorder="1" applyFont="1" applyNumberFormat="1">
      <alignment vertical="center"/>
    </xf>
    <xf borderId="9" fillId="0" fontId="3" numFmtId="0" xfId="0" applyAlignment="1" applyBorder="1" applyFont="1">
      <alignment horizontal="center" vertical="center"/>
    </xf>
    <xf borderId="0" fillId="0" fontId="12" numFmtId="168" xfId="0" applyAlignment="1" applyFont="1" applyNumberFormat="1">
      <alignment vertical="center"/>
    </xf>
    <xf borderId="10" fillId="0" fontId="12" numFmtId="167" xfId="0" applyAlignment="1" applyBorder="1" applyFont="1" applyNumberFormat="1">
      <alignment vertical="center"/>
    </xf>
    <xf borderId="11" fillId="0" fontId="10" numFmtId="0" xfId="0" applyAlignment="1" applyBorder="1" applyFont="1">
      <alignment horizontal="right" vertical="center"/>
    </xf>
    <xf borderId="12" fillId="0" fontId="10" numFmtId="168" xfId="0" applyAlignment="1" applyBorder="1" applyFont="1" applyNumberFormat="1">
      <alignment vertical="center"/>
    </xf>
    <xf borderId="13" fillId="0" fontId="10" numFmtId="167" xfId="0" applyAlignment="1" applyBorder="1" applyFont="1" applyNumberFormat="1">
      <alignment vertical="center"/>
    </xf>
    <xf borderId="0" fillId="0" fontId="12" numFmtId="0" xfId="0" applyAlignment="1" applyFont="1">
      <alignment vertical="center"/>
    </xf>
    <xf borderId="1" fillId="6" fontId="8" numFmtId="0" xfId="0" applyAlignment="1" applyBorder="1" applyFill="1" applyFont="1">
      <alignment horizontal="left" vertical="center"/>
    </xf>
    <xf borderId="2" fillId="6" fontId="8" numFmtId="0" xfId="0" applyAlignment="1" applyBorder="1" applyFont="1">
      <alignment vertical="center"/>
    </xf>
    <xf borderId="0" fillId="0" fontId="10" numFmtId="0" xfId="0" applyAlignment="1" applyFont="1">
      <alignment horizontal="right" vertical="center"/>
    </xf>
    <xf borderId="3" fillId="7" fontId="12" numFmtId="10" xfId="0" applyAlignment="1" applyBorder="1" applyFill="1" applyFont="1" applyNumberFormat="1">
      <alignment readingOrder="0" vertical="center"/>
    </xf>
    <xf borderId="0" fillId="5" fontId="10" numFmtId="0" xfId="0" applyAlignment="1" applyFont="1">
      <alignment horizontal="right" vertical="center"/>
    </xf>
    <xf borderId="0" fillId="8" fontId="10" numFmtId="168" xfId="0" applyAlignment="1" applyFill="1" applyFont="1" applyNumberFormat="1">
      <alignment horizontal="right" vertical="center"/>
    </xf>
    <xf borderId="0" fillId="8" fontId="10" numFmtId="167" xfId="0" applyAlignment="1" applyFont="1" applyNumberFormat="1">
      <alignment horizontal="right" vertical="center"/>
    </xf>
    <xf borderId="3" fillId="4" fontId="12" numFmtId="168" xfId="0" applyAlignment="1" applyBorder="1" applyFont="1" applyNumberFormat="1">
      <alignment readingOrder="0" vertical="center"/>
    </xf>
    <xf borderId="0" fillId="3" fontId="6" numFmtId="0" xfId="0" applyAlignment="1" applyFont="1">
      <alignment horizontal="right" vertical="center"/>
    </xf>
    <xf borderId="0" fillId="3" fontId="10" numFmtId="10" xfId="0" applyAlignment="1" applyFont="1" applyNumberFormat="1">
      <alignment horizontal="right" vertical="center"/>
    </xf>
    <xf borderId="0" fillId="3" fontId="3" numFmtId="0" xfId="0" applyAlignment="1" applyFont="1">
      <alignment horizontal="center" readingOrder="0" vertical="center"/>
    </xf>
    <xf borderId="0" fillId="3" fontId="12" numFmtId="168" xfId="0" applyAlignment="1" applyFont="1" applyNumberFormat="1">
      <alignment vertical="center"/>
    </xf>
    <xf borderId="3" fillId="5" fontId="12" numFmtId="168" xfId="0" applyAlignment="1" applyBorder="1" applyFont="1" applyNumberFormat="1">
      <alignment readingOrder="0" vertical="center"/>
    </xf>
    <xf borderId="3" fillId="4" fontId="12" numFmtId="164" xfId="0" applyAlignment="1" applyBorder="1" applyFont="1" applyNumberFormat="1">
      <alignment readingOrder="0" vertical="center"/>
    </xf>
    <xf borderId="3" fillId="4" fontId="12" numFmtId="169" xfId="0" applyAlignment="1" applyBorder="1" applyFont="1" applyNumberFormat="1">
      <alignment readingOrder="0" vertical="center"/>
    </xf>
    <xf borderId="0" fillId="0" fontId="11" numFmtId="167" xfId="0" applyAlignment="1" applyFont="1" applyNumberFormat="1">
      <alignment vertical="center"/>
    </xf>
    <xf borderId="4" fillId="9" fontId="10" numFmtId="0" xfId="0" applyAlignment="1" applyBorder="1" applyFill="1" applyFont="1">
      <alignment horizontal="right" vertical="center"/>
    </xf>
    <xf borderId="4" fillId="9" fontId="10" numFmtId="168" xfId="0" applyAlignment="1" applyBorder="1" applyFont="1" applyNumberFormat="1">
      <alignment vertical="center"/>
    </xf>
    <xf borderId="14" fillId="5" fontId="14" numFmtId="0" xfId="0" applyAlignment="1" applyBorder="1" applyFont="1">
      <alignment horizontal="left" vertical="center"/>
    </xf>
    <xf borderId="15" fillId="5" fontId="14" numFmtId="0" xfId="0" applyAlignment="1" applyBorder="1" applyFont="1">
      <alignment vertical="center"/>
    </xf>
    <xf borderId="16" fillId="5" fontId="14" numFmtId="0" xfId="0" applyAlignment="1" applyBorder="1" applyFont="1">
      <alignment vertical="center"/>
    </xf>
    <xf borderId="17" fillId="3" fontId="12" numFmtId="0" xfId="0" applyAlignment="1" applyBorder="1" applyFont="1">
      <alignment horizontal="right" vertical="center"/>
    </xf>
    <xf borderId="2" fillId="3" fontId="10" numFmtId="168" xfId="0" applyAlignment="1" applyBorder="1" applyFont="1" applyNumberFormat="1">
      <alignment vertical="center"/>
    </xf>
    <xf borderId="18" fillId="3" fontId="10" numFmtId="168" xfId="0" applyAlignment="1" applyBorder="1" applyFont="1" applyNumberFormat="1">
      <alignment vertical="center"/>
    </xf>
    <xf borderId="19" fillId="3" fontId="12" numFmtId="0" xfId="0" applyAlignment="1" applyBorder="1" applyFont="1">
      <alignment horizontal="right" vertical="center"/>
    </xf>
    <xf borderId="20" fillId="3" fontId="10" numFmtId="10" xfId="0" applyAlignment="1" applyBorder="1" applyFont="1" applyNumberFormat="1">
      <alignment horizontal="right" vertical="center"/>
    </xf>
    <xf borderId="21" fillId="3" fontId="10" numFmtId="10" xfId="0" applyAlignment="1" applyBorder="1" applyFont="1" applyNumberFormat="1">
      <alignment horizontal="right" vertical="center"/>
    </xf>
    <xf borderId="0" fillId="0" fontId="15" numFmtId="0" xfId="0" applyAlignment="1" applyFont="1">
      <alignment vertical="center"/>
    </xf>
    <xf borderId="0" fillId="0" fontId="16" numFmtId="0" xfId="0" applyAlignment="1" applyFont="1">
      <alignment vertical="center"/>
    </xf>
    <xf borderId="0" fillId="2" fontId="1" numFmtId="0" xfId="0" applyFont="1"/>
    <xf borderId="2" fillId="2" fontId="9" numFmtId="0" xfId="0" applyAlignment="1" applyBorder="1" applyFont="1">
      <alignment horizontal="center" readingOrder="0" vertical="center"/>
    </xf>
    <xf borderId="0" fillId="0" fontId="3" numFmtId="0" xfId="0" applyAlignment="1" applyFont="1">
      <alignment horizontal="center" readingOrder="0" vertical="center"/>
    </xf>
    <xf borderId="3" fillId="4" fontId="12" numFmtId="10" xfId="0" applyAlignment="1" applyBorder="1" applyFont="1" applyNumberFormat="1">
      <alignment readingOrder="0" vertical="center"/>
    </xf>
    <xf borderId="0" fillId="5" fontId="10" numFmtId="168" xfId="0" applyAlignment="1" applyFont="1" applyNumberFormat="1">
      <alignment horizontal="right" vertical="center"/>
    </xf>
    <xf borderId="0" fillId="5" fontId="10" numFmtId="167" xfId="0" applyAlignment="1" applyFont="1" applyNumberFormat="1">
      <alignment horizontal="right" vertical="center"/>
    </xf>
    <xf borderId="22" fillId="0" fontId="3" numFmtId="0" xfId="0" applyBorder="1" applyFont="1"/>
    <xf borderId="23" fillId="0" fontId="17" numFmtId="0" xfId="0" applyAlignment="1" applyBorder="1" applyFont="1">
      <alignment horizontal="left" vertical="center"/>
    </xf>
    <xf borderId="24" fillId="0" fontId="4" numFmtId="0" xfId="0" applyAlignment="1" applyBorder="1" applyFont="1">
      <alignment horizontal="left" shrinkToFit="0" wrapText="1"/>
    </xf>
    <xf borderId="22" fillId="0" fontId="12" numFmtId="0" xfId="0" applyBorder="1" applyFont="1"/>
    <xf borderId="22" fillId="0" fontId="18" numFmtId="0" xfId="0" applyAlignment="1" applyBorder="1" applyFont="1">
      <alignment horizontal="left" shrinkToFit="0" wrapText="1"/>
    </xf>
    <xf borderId="22" fillId="0" fontId="4" numFmtId="0" xfId="0" applyAlignment="1" applyBorder="1" applyFont="1">
      <alignment horizontal="left" shrinkToFit="0" wrapText="1"/>
    </xf>
    <xf borderId="22" fillId="0" fontId="5" numFmtId="0" xfId="0" applyAlignment="1" applyBorder="1" applyFont="1">
      <alignment horizontal="left" shrinkToFit="0" wrapText="1"/>
    </xf>
    <xf borderId="22" fillId="0" fontId="19" numFmtId="0" xfId="0" applyAlignment="1" applyBorder="1" applyFont="1">
      <alignment horizontal="left" shrinkToFit="0" wrapText="1"/>
    </xf>
    <xf borderId="22" fillId="0" fontId="4" numFmtId="0" xfId="0" applyAlignment="1" applyBorder="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342900" cy="3524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34</xdr:row>
      <xdr:rowOff>0</xdr:rowOff>
    </xdr:from>
    <xdr:ext cx="200025" cy="2286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342900" cy="3524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34</xdr:row>
      <xdr:rowOff>0</xdr:rowOff>
    </xdr:from>
    <xdr:ext cx="200025" cy="2286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3533775</xdr:colOff>
      <xdr:row>0</xdr:row>
      <xdr:rowOff>38100</xdr:rowOff>
    </xdr:from>
    <xdr:ext cx="1390650" cy="3429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4C92AE"/>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vertex42.com/ExcelTemplates/rental-cash-flow-analysis.html"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vertex42.com/ExcelTemplates/rental-cash-flow-analysis.html"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hyperlink" Target="https://www.vertex42.com/ExcelTemplates/rental-cash-flow-analysis.html" TargetMode="External"/><Relationship Id="rId2" Type="http://schemas.openxmlformats.org/officeDocument/2006/relationships/hyperlink" Target="https://www.vertex42.com/licensing/EULA_privateuse.html"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29"/>
    <col customWidth="1" min="2" max="2" width="54.86"/>
    <col customWidth="1" min="3" max="4" width="17.86"/>
    <col customWidth="1" min="5" max="5" width="4.86"/>
    <col customWidth="1" min="6" max="6" width="22.43"/>
    <col customWidth="1" min="7" max="26" width="9.14"/>
  </cols>
  <sheetData>
    <row r="1" ht="27.75" customHeight="1">
      <c r="A1" s="1" t="s">
        <v>0</v>
      </c>
      <c r="B1" s="2" t="s">
        <v>1</v>
      </c>
      <c r="C1" s="3"/>
      <c r="D1" s="3"/>
      <c r="E1" s="4"/>
      <c r="F1" s="4"/>
      <c r="G1" s="4"/>
      <c r="H1" s="4"/>
      <c r="I1" s="4"/>
      <c r="J1" s="4"/>
      <c r="K1" s="4"/>
      <c r="L1" s="4"/>
      <c r="M1" s="4"/>
      <c r="N1" s="4"/>
      <c r="O1" s="4"/>
      <c r="P1" s="4"/>
      <c r="Q1" s="4"/>
      <c r="R1" s="4"/>
      <c r="S1" s="4"/>
      <c r="T1" s="4"/>
      <c r="U1" s="4"/>
      <c r="V1" s="4"/>
      <c r="W1" s="4"/>
      <c r="X1" s="4"/>
      <c r="Y1" s="4"/>
      <c r="Z1" s="4"/>
    </row>
    <row r="2" ht="24.0" customHeight="1">
      <c r="A2" s="5"/>
      <c r="B2" s="6" t="s">
        <v>2</v>
      </c>
      <c r="C2" s="7"/>
      <c r="D2" s="7"/>
      <c r="E2" s="8"/>
      <c r="G2" s="4"/>
      <c r="H2" s="4"/>
      <c r="I2" s="4"/>
      <c r="J2" s="4"/>
      <c r="K2" s="4"/>
      <c r="L2" s="4"/>
      <c r="M2" s="4"/>
      <c r="N2" s="4"/>
      <c r="O2" s="4"/>
      <c r="P2" s="4"/>
      <c r="Q2" s="4"/>
      <c r="R2" s="4"/>
      <c r="S2" s="4"/>
      <c r="T2" s="4"/>
      <c r="U2" s="4"/>
      <c r="V2" s="4"/>
      <c r="W2" s="4"/>
      <c r="X2" s="4"/>
      <c r="Y2" s="4"/>
      <c r="Z2" s="4"/>
    </row>
    <row r="3" ht="12.75" customHeight="1">
      <c r="A3" s="4"/>
      <c r="B3" s="4"/>
      <c r="C3" s="4"/>
      <c r="D3" s="4"/>
      <c r="E3" s="8"/>
      <c r="G3" s="9" t="s">
        <v>3</v>
      </c>
      <c r="H3" s="4"/>
      <c r="I3" s="4"/>
      <c r="J3" s="4"/>
      <c r="K3" s="4"/>
      <c r="L3" s="4"/>
      <c r="M3" s="4"/>
      <c r="N3" s="4"/>
      <c r="O3" s="4"/>
      <c r="P3" s="4"/>
      <c r="Q3" s="4"/>
      <c r="R3" s="4"/>
      <c r="S3" s="4"/>
      <c r="T3" s="4"/>
      <c r="U3" s="4"/>
      <c r="V3" s="4"/>
      <c r="W3" s="4"/>
      <c r="X3" s="4"/>
      <c r="Y3" s="4"/>
      <c r="Z3" s="4"/>
    </row>
    <row r="4" ht="18.0" customHeight="1">
      <c r="A4" s="8"/>
      <c r="B4" s="10" t="s">
        <v>4</v>
      </c>
      <c r="C4" s="11" t="s">
        <v>5</v>
      </c>
      <c r="D4" s="11" t="s">
        <v>6</v>
      </c>
      <c r="E4" s="8"/>
      <c r="G4" s="8"/>
      <c r="H4" s="8"/>
      <c r="I4" s="8"/>
      <c r="J4" s="8"/>
      <c r="K4" s="8"/>
      <c r="L4" s="8"/>
      <c r="M4" s="8"/>
      <c r="N4" s="8"/>
      <c r="O4" s="8"/>
      <c r="P4" s="8"/>
      <c r="Q4" s="8"/>
      <c r="R4" s="8"/>
      <c r="S4" s="8"/>
      <c r="T4" s="8"/>
      <c r="U4" s="8"/>
      <c r="V4" s="8"/>
      <c r="W4" s="8"/>
      <c r="X4" s="8"/>
      <c r="Y4" s="8"/>
      <c r="Z4" s="8"/>
    </row>
    <row r="5" ht="12.75" customHeight="1">
      <c r="A5" s="12"/>
      <c r="B5" s="13" t="s">
        <v>7</v>
      </c>
      <c r="C5" s="14">
        <v>5.0</v>
      </c>
      <c r="D5" s="15">
        <v>5.0</v>
      </c>
      <c r="E5" s="8"/>
      <c r="F5" s="16"/>
      <c r="G5" s="8"/>
      <c r="H5" s="8"/>
      <c r="I5" s="8"/>
      <c r="J5" s="8"/>
      <c r="K5" s="8"/>
      <c r="L5" s="8"/>
      <c r="M5" s="8"/>
      <c r="N5" s="8"/>
      <c r="O5" s="8"/>
      <c r="P5" s="8"/>
      <c r="Q5" s="8"/>
      <c r="R5" s="8"/>
      <c r="S5" s="8"/>
      <c r="T5" s="8"/>
      <c r="U5" s="8"/>
      <c r="V5" s="8"/>
      <c r="W5" s="8"/>
      <c r="X5" s="8"/>
      <c r="Y5" s="8"/>
      <c r="Z5" s="8"/>
    </row>
    <row r="6" ht="12.75" customHeight="1">
      <c r="A6" s="12"/>
      <c r="B6" s="13" t="s">
        <v>8</v>
      </c>
      <c r="C6" s="17">
        <v>900.0</v>
      </c>
      <c r="D6" s="17">
        <v>950.0</v>
      </c>
      <c r="E6" s="8"/>
      <c r="F6" s="18" t="s">
        <v>9</v>
      </c>
      <c r="G6" s="8"/>
      <c r="H6" s="8"/>
      <c r="I6" s="8"/>
      <c r="J6" s="8"/>
      <c r="K6" s="8"/>
      <c r="L6" s="8"/>
      <c r="M6" s="8"/>
      <c r="N6" s="8"/>
      <c r="O6" s="8"/>
      <c r="P6" s="8"/>
      <c r="Q6" s="8"/>
      <c r="R6" s="8"/>
      <c r="S6" s="8"/>
      <c r="T6" s="8"/>
      <c r="U6" s="8"/>
      <c r="V6" s="8"/>
      <c r="W6" s="8"/>
      <c r="X6" s="8"/>
      <c r="Y6" s="8"/>
      <c r="Z6" s="8"/>
    </row>
    <row r="7" ht="12.75" customHeight="1">
      <c r="A7" s="12"/>
      <c r="B7" s="19" t="s">
        <v>10</v>
      </c>
      <c r="C7" s="20">
        <f t="shared" ref="C7:D7" si="1">C5*C6</f>
        <v>4500</v>
      </c>
      <c r="D7" s="20">
        <f t="shared" si="1"/>
        <v>4750</v>
      </c>
      <c r="E7" s="8"/>
      <c r="I7" s="8"/>
      <c r="J7" s="8"/>
      <c r="K7" s="8"/>
      <c r="L7" s="8"/>
      <c r="M7" s="8"/>
      <c r="N7" s="8"/>
      <c r="O7" s="8"/>
      <c r="P7" s="8"/>
      <c r="Q7" s="8"/>
      <c r="R7" s="8"/>
      <c r="S7" s="8"/>
      <c r="T7" s="8"/>
      <c r="U7" s="8"/>
      <c r="V7" s="8"/>
      <c r="W7" s="8"/>
      <c r="X7" s="8"/>
      <c r="Y7" s="8"/>
      <c r="Z7" s="8"/>
    </row>
    <row r="8" ht="12.75" customHeight="1">
      <c r="A8" s="12"/>
      <c r="B8" s="13" t="s">
        <v>11</v>
      </c>
      <c r="C8" s="21">
        <v>0.05</v>
      </c>
      <c r="D8" s="21">
        <v>0.05</v>
      </c>
      <c r="E8" s="8"/>
      <c r="F8" s="16" t="s">
        <v>12</v>
      </c>
      <c r="G8" s="8"/>
      <c r="H8" s="8"/>
      <c r="I8" s="8"/>
      <c r="J8" s="8"/>
      <c r="K8" s="8"/>
      <c r="L8" s="8"/>
      <c r="M8" s="8"/>
      <c r="N8" s="8"/>
      <c r="O8" s="8"/>
      <c r="P8" s="8"/>
      <c r="Q8" s="8"/>
      <c r="R8" s="8"/>
      <c r="S8" s="8"/>
      <c r="T8" s="8"/>
      <c r="U8" s="8"/>
      <c r="V8" s="8"/>
      <c r="W8" s="8"/>
      <c r="X8" s="8"/>
      <c r="Y8" s="8"/>
      <c r="Z8" s="8"/>
    </row>
    <row r="9" ht="12.75" customHeight="1">
      <c r="A9" s="12"/>
      <c r="B9" s="19" t="s">
        <v>13</v>
      </c>
      <c r="C9" s="20">
        <f t="shared" ref="C9:D9" si="2">C8*C7</f>
        <v>225</v>
      </c>
      <c r="D9" s="20">
        <f t="shared" si="2"/>
        <v>237.5</v>
      </c>
      <c r="E9" s="8"/>
      <c r="F9" s="16" t="s">
        <v>14</v>
      </c>
      <c r="G9" s="8"/>
      <c r="H9" s="8"/>
      <c r="I9" s="8"/>
      <c r="J9" s="8"/>
      <c r="K9" s="8"/>
      <c r="L9" s="8"/>
      <c r="M9" s="8"/>
      <c r="N9" s="8"/>
      <c r="O9" s="8"/>
      <c r="P9" s="8"/>
      <c r="Q9" s="8"/>
      <c r="R9" s="8"/>
      <c r="S9" s="8"/>
      <c r="T9" s="8"/>
      <c r="U9" s="8"/>
      <c r="V9" s="8"/>
      <c r="W9" s="8"/>
      <c r="X9" s="8"/>
      <c r="Y9" s="8"/>
      <c r="Z9" s="8"/>
    </row>
    <row r="10" ht="12.75" customHeight="1">
      <c r="A10" s="12"/>
      <c r="B10" s="13" t="s">
        <v>15</v>
      </c>
      <c r="C10" s="17">
        <v>750.0</v>
      </c>
      <c r="D10" s="17">
        <v>750.0</v>
      </c>
      <c r="E10" s="8"/>
      <c r="F10" s="16" t="s">
        <v>16</v>
      </c>
      <c r="G10" s="8"/>
      <c r="H10" s="8"/>
      <c r="I10" s="8"/>
      <c r="J10" s="8"/>
      <c r="K10" s="8"/>
      <c r="L10" s="8"/>
      <c r="M10" s="8"/>
      <c r="N10" s="8"/>
      <c r="O10" s="8"/>
      <c r="P10" s="8"/>
      <c r="Q10" s="8"/>
      <c r="R10" s="8"/>
      <c r="S10" s="8"/>
      <c r="T10" s="8"/>
      <c r="U10" s="8"/>
      <c r="V10" s="8"/>
      <c r="W10" s="8"/>
      <c r="X10" s="8"/>
      <c r="Y10" s="8"/>
      <c r="Z10" s="8"/>
    </row>
    <row r="11" ht="12.75" customHeight="1">
      <c r="A11" s="12"/>
      <c r="B11" s="22" t="s">
        <v>17</v>
      </c>
      <c r="C11" s="23">
        <f t="shared" ref="C11:D11" si="3">C7-C9+C10</f>
        <v>5025</v>
      </c>
      <c r="D11" s="23">
        <f t="shared" si="3"/>
        <v>5262.5</v>
      </c>
      <c r="E11" s="8"/>
      <c r="F11" s="16" t="s">
        <v>18</v>
      </c>
      <c r="G11" s="8"/>
      <c r="H11" s="8"/>
      <c r="I11" s="8"/>
      <c r="J11" s="8"/>
      <c r="K11" s="8"/>
      <c r="L11" s="8"/>
      <c r="M11" s="8"/>
      <c r="N11" s="8"/>
      <c r="O11" s="8"/>
      <c r="P11" s="8"/>
      <c r="Q11" s="8"/>
      <c r="R11" s="8"/>
      <c r="S11" s="8"/>
      <c r="T11" s="8"/>
      <c r="U11" s="8"/>
      <c r="V11" s="8"/>
      <c r="W11" s="8"/>
      <c r="X11" s="8"/>
      <c r="Y11" s="8"/>
      <c r="Z11" s="8"/>
    </row>
    <row r="12" ht="12.75" customHeight="1">
      <c r="A12" s="8"/>
      <c r="B12" s="24"/>
      <c r="C12" s="25"/>
      <c r="D12" s="26"/>
      <c r="E12" s="8"/>
      <c r="F12" s="16"/>
      <c r="G12" s="8"/>
      <c r="H12" s="8"/>
      <c r="I12" s="8"/>
      <c r="J12" s="8"/>
      <c r="K12" s="8"/>
      <c r="L12" s="8"/>
      <c r="M12" s="8"/>
      <c r="N12" s="8"/>
      <c r="O12" s="8"/>
      <c r="P12" s="8"/>
      <c r="Q12" s="8"/>
      <c r="R12" s="8"/>
      <c r="S12" s="8"/>
      <c r="T12" s="8"/>
      <c r="U12" s="8"/>
      <c r="V12" s="8"/>
      <c r="W12" s="8"/>
      <c r="X12" s="8"/>
      <c r="Y12" s="8"/>
      <c r="Z12" s="8"/>
    </row>
    <row r="13" ht="18.0" customHeight="1">
      <c r="A13" s="8"/>
      <c r="B13" s="10" t="s">
        <v>19</v>
      </c>
      <c r="C13" s="11"/>
      <c r="D13" s="27"/>
      <c r="E13" s="8"/>
      <c r="F13" s="16"/>
      <c r="G13" s="8"/>
      <c r="H13" s="8"/>
      <c r="I13" s="8"/>
      <c r="J13" s="8"/>
      <c r="K13" s="8"/>
      <c r="L13" s="8"/>
      <c r="M13" s="8"/>
      <c r="N13" s="8"/>
      <c r="O13" s="8"/>
      <c r="P13" s="8"/>
      <c r="Q13" s="8"/>
      <c r="R13" s="8"/>
      <c r="S13" s="8"/>
      <c r="T13" s="8"/>
      <c r="U13" s="8"/>
      <c r="V13" s="8"/>
      <c r="W13" s="8"/>
      <c r="X13" s="8"/>
      <c r="Y13" s="8"/>
      <c r="Z13" s="8"/>
    </row>
    <row r="14" ht="12.75" customHeight="1">
      <c r="A14" s="12"/>
      <c r="B14" s="13" t="s">
        <v>20</v>
      </c>
      <c r="C14" s="17">
        <v>0.0</v>
      </c>
      <c r="D14" s="17">
        <v>0.0</v>
      </c>
      <c r="E14" s="8"/>
      <c r="F14" s="16" t="s">
        <v>21</v>
      </c>
      <c r="G14" s="8"/>
      <c r="H14" s="8"/>
      <c r="I14" s="8"/>
      <c r="J14" s="8"/>
      <c r="K14" s="8"/>
      <c r="L14" s="8"/>
      <c r="M14" s="8"/>
      <c r="N14" s="8"/>
      <c r="O14" s="8"/>
      <c r="P14" s="8"/>
      <c r="Q14" s="8"/>
      <c r="R14" s="8"/>
      <c r="S14" s="8"/>
      <c r="T14" s="8"/>
      <c r="U14" s="8"/>
      <c r="V14" s="8"/>
      <c r="W14" s="8"/>
      <c r="X14" s="8"/>
      <c r="Y14" s="8"/>
      <c r="Z14" s="8"/>
    </row>
    <row r="15" ht="12.75" customHeight="1">
      <c r="A15" s="12"/>
      <c r="B15" s="13" t="s">
        <v>22</v>
      </c>
      <c r="C15" s="17">
        <v>0.0</v>
      </c>
      <c r="D15" s="17">
        <v>0.0</v>
      </c>
      <c r="E15" s="8"/>
      <c r="F15" s="16"/>
      <c r="G15" s="8"/>
      <c r="H15" s="8"/>
      <c r="I15" s="8"/>
      <c r="J15" s="8"/>
      <c r="K15" s="8"/>
      <c r="L15" s="8"/>
      <c r="M15" s="8"/>
      <c r="N15" s="8"/>
      <c r="O15" s="8"/>
      <c r="P15" s="8"/>
      <c r="Q15" s="8"/>
      <c r="R15" s="8"/>
      <c r="S15" s="8"/>
      <c r="T15" s="8"/>
      <c r="U15" s="8"/>
      <c r="V15" s="8"/>
      <c r="W15" s="8"/>
      <c r="X15" s="8"/>
      <c r="Y15" s="8"/>
      <c r="Z15" s="8"/>
    </row>
    <row r="16" ht="12.75" customHeight="1">
      <c r="A16" s="12"/>
      <c r="B16" s="13" t="s">
        <v>23</v>
      </c>
      <c r="C16" s="28">
        <f t="shared" ref="C16:D16" si="4">2.1%*C38/12</f>
        <v>699.825</v>
      </c>
      <c r="D16" s="28">
        <f t="shared" si="4"/>
        <v>682.5</v>
      </c>
      <c r="E16" s="8"/>
      <c r="F16" s="17"/>
      <c r="G16" s="29" t="s">
        <v>24</v>
      </c>
      <c r="H16" s="8"/>
      <c r="I16" s="8"/>
      <c r="J16" s="8"/>
      <c r="K16" s="8"/>
      <c r="L16" s="8"/>
      <c r="M16" s="8"/>
      <c r="N16" s="8"/>
      <c r="O16" s="8"/>
      <c r="P16" s="8"/>
      <c r="Q16" s="8"/>
      <c r="R16" s="8"/>
      <c r="S16" s="8"/>
      <c r="T16" s="8"/>
      <c r="U16" s="8"/>
      <c r="V16" s="8"/>
      <c r="W16" s="8"/>
      <c r="X16" s="8"/>
      <c r="Y16" s="8"/>
      <c r="Z16" s="8"/>
    </row>
    <row r="17" ht="12.75" customHeight="1">
      <c r="A17" s="12"/>
      <c r="B17" s="13" t="s">
        <v>25</v>
      </c>
      <c r="C17" s="28">
        <f t="shared" ref="C17:D17" si="5">0.4%*C38/12</f>
        <v>133.3</v>
      </c>
      <c r="D17" s="28">
        <f t="shared" si="5"/>
        <v>130</v>
      </c>
      <c r="E17" s="8"/>
      <c r="F17" s="30"/>
      <c r="G17" s="8"/>
      <c r="H17" s="8"/>
      <c r="I17" s="8"/>
      <c r="J17" s="8"/>
      <c r="K17" s="8"/>
      <c r="L17" s="8"/>
      <c r="M17" s="8"/>
      <c r="N17" s="8"/>
      <c r="O17" s="8"/>
      <c r="P17" s="8"/>
      <c r="Q17" s="8"/>
      <c r="R17" s="8"/>
      <c r="S17" s="8"/>
      <c r="T17" s="8"/>
      <c r="U17" s="8"/>
      <c r="V17" s="8"/>
      <c r="W17" s="8"/>
      <c r="X17" s="8"/>
      <c r="Y17" s="8"/>
      <c r="Z17" s="8"/>
    </row>
    <row r="18" ht="12.75" customHeight="1">
      <c r="A18" s="12"/>
      <c r="B18" s="13" t="s">
        <v>26</v>
      </c>
      <c r="C18" s="31"/>
      <c r="D18" s="31"/>
      <c r="E18" s="8"/>
      <c r="F18" s="16"/>
      <c r="G18" s="8"/>
      <c r="H18" s="8"/>
      <c r="I18" s="8"/>
      <c r="J18" s="8"/>
      <c r="K18" s="8"/>
      <c r="L18" s="8"/>
      <c r="M18" s="8"/>
      <c r="N18" s="8"/>
      <c r="O18" s="8"/>
      <c r="P18" s="8"/>
      <c r="Q18" s="8"/>
      <c r="R18" s="8"/>
      <c r="S18" s="8"/>
      <c r="T18" s="8"/>
      <c r="U18" s="8"/>
      <c r="V18" s="8"/>
      <c r="W18" s="8"/>
      <c r="X18" s="8"/>
      <c r="Y18" s="8"/>
      <c r="Z18" s="8"/>
    </row>
    <row r="19" ht="12.75" customHeight="1">
      <c r="A19" s="12"/>
      <c r="B19" s="13" t="s">
        <v>27</v>
      </c>
      <c r="C19" s="31">
        <v>50.0</v>
      </c>
      <c r="D19" s="31">
        <v>50.0</v>
      </c>
      <c r="E19" s="8"/>
      <c r="F19" s="16"/>
      <c r="G19" s="8"/>
      <c r="H19" s="8"/>
      <c r="I19" s="8"/>
      <c r="J19" s="8"/>
      <c r="K19" s="8"/>
      <c r="L19" s="8"/>
      <c r="M19" s="8"/>
      <c r="N19" s="8"/>
      <c r="O19" s="8"/>
      <c r="P19" s="8"/>
      <c r="Q19" s="8"/>
      <c r="R19" s="8"/>
      <c r="S19" s="8"/>
      <c r="T19" s="8"/>
      <c r="U19" s="8"/>
      <c r="V19" s="8"/>
      <c r="W19" s="8"/>
      <c r="X19" s="8"/>
      <c r="Y19" s="8"/>
      <c r="Z19" s="8"/>
    </row>
    <row r="20" ht="12.75" customHeight="1">
      <c r="A20" s="12"/>
      <c r="B20" s="13" t="s">
        <v>28</v>
      </c>
      <c r="C20" s="17">
        <v>50.0</v>
      </c>
      <c r="D20" s="17">
        <v>50.0</v>
      </c>
      <c r="E20" s="8"/>
      <c r="F20" s="16" t="s">
        <v>29</v>
      </c>
      <c r="G20" s="8"/>
      <c r="H20" s="8"/>
      <c r="I20" s="8"/>
      <c r="J20" s="8"/>
      <c r="K20" s="8"/>
      <c r="L20" s="8"/>
      <c r="M20" s="8"/>
      <c r="N20" s="8"/>
      <c r="O20" s="8"/>
      <c r="P20" s="8"/>
      <c r="Q20" s="8"/>
      <c r="R20" s="8"/>
      <c r="S20" s="8"/>
      <c r="T20" s="8"/>
      <c r="U20" s="8"/>
      <c r="V20" s="8"/>
      <c r="W20" s="8"/>
      <c r="X20" s="8"/>
      <c r="Y20" s="8"/>
      <c r="Z20" s="8"/>
    </row>
    <row r="21" ht="12.75" hidden="1" customHeight="1">
      <c r="A21" s="12"/>
      <c r="B21" s="13" t="s">
        <v>30</v>
      </c>
      <c r="C21" s="31"/>
      <c r="D21" s="31"/>
      <c r="E21" s="8"/>
      <c r="F21" s="16"/>
      <c r="G21" s="8"/>
      <c r="H21" s="8"/>
      <c r="I21" s="8"/>
      <c r="J21" s="8"/>
      <c r="K21" s="8"/>
      <c r="L21" s="8"/>
      <c r="M21" s="8"/>
      <c r="N21" s="8"/>
      <c r="O21" s="8"/>
      <c r="P21" s="8"/>
      <c r="Q21" s="8"/>
      <c r="R21" s="8"/>
      <c r="S21" s="8"/>
      <c r="T21" s="8"/>
      <c r="U21" s="8"/>
      <c r="V21" s="8"/>
      <c r="W21" s="8"/>
      <c r="X21" s="8"/>
      <c r="Y21" s="8"/>
      <c r="Z21" s="8"/>
    </row>
    <row r="22" ht="12.75" hidden="1" customHeight="1">
      <c r="A22" s="12"/>
      <c r="B22" s="13" t="s">
        <v>31</v>
      </c>
      <c r="C22" s="31"/>
      <c r="D22" s="31"/>
      <c r="E22" s="8"/>
      <c r="F22" s="16"/>
      <c r="G22" s="8"/>
      <c r="H22" s="8"/>
      <c r="I22" s="8"/>
      <c r="J22" s="8"/>
      <c r="K22" s="8"/>
      <c r="L22" s="8"/>
      <c r="M22" s="8"/>
      <c r="N22" s="8"/>
      <c r="O22" s="8"/>
      <c r="P22" s="8"/>
      <c r="Q22" s="8"/>
      <c r="R22" s="8"/>
      <c r="S22" s="8"/>
      <c r="T22" s="8"/>
      <c r="U22" s="8"/>
      <c r="V22" s="8"/>
      <c r="W22" s="8"/>
      <c r="X22" s="8"/>
      <c r="Y22" s="8"/>
      <c r="Z22" s="8"/>
    </row>
    <row r="23" ht="12.75" hidden="1" customHeight="1">
      <c r="A23" s="12"/>
      <c r="B23" s="13" t="s">
        <v>32</v>
      </c>
      <c r="C23" s="31"/>
      <c r="D23" s="31"/>
      <c r="E23" s="8"/>
      <c r="F23" s="16"/>
      <c r="G23" s="8"/>
      <c r="H23" s="8"/>
      <c r="I23" s="8"/>
      <c r="J23" s="8"/>
      <c r="K23" s="8"/>
      <c r="L23" s="8"/>
      <c r="M23" s="8"/>
      <c r="N23" s="8"/>
      <c r="O23" s="8"/>
      <c r="P23" s="8"/>
      <c r="Q23" s="8"/>
      <c r="R23" s="8"/>
      <c r="S23" s="8"/>
      <c r="T23" s="8"/>
      <c r="U23" s="8"/>
      <c r="V23" s="8"/>
      <c r="W23" s="8"/>
      <c r="X23" s="8"/>
      <c r="Y23" s="8"/>
      <c r="Z23" s="8"/>
    </row>
    <row r="24" ht="12.75" hidden="1" customHeight="1">
      <c r="A24" s="12"/>
      <c r="B24" s="13" t="s">
        <v>33</v>
      </c>
      <c r="C24" s="31"/>
      <c r="D24" s="31"/>
      <c r="E24" s="8"/>
      <c r="F24" s="16"/>
      <c r="G24" s="8"/>
      <c r="H24" s="8"/>
      <c r="I24" s="8"/>
      <c r="J24" s="8"/>
      <c r="K24" s="8"/>
      <c r="L24" s="8"/>
      <c r="M24" s="8"/>
      <c r="N24" s="8"/>
      <c r="O24" s="8"/>
      <c r="P24" s="8"/>
      <c r="Q24" s="8"/>
      <c r="R24" s="8"/>
      <c r="S24" s="8"/>
      <c r="T24" s="8"/>
      <c r="U24" s="8"/>
      <c r="V24" s="8"/>
      <c r="W24" s="8"/>
      <c r="X24" s="8"/>
      <c r="Y24" s="8"/>
      <c r="Z24" s="8"/>
    </row>
    <row r="25" ht="12.75" customHeight="1">
      <c r="A25" s="12"/>
      <c r="B25" s="13" t="s">
        <v>34</v>
      </c>
      <c r="C25" s="17">
        <v>0.0</v>
      </c>
      <c r="D25" s="17">
        <v>0.0</v>
      </c>
      <c r="E25" s="8"/>
      <c r="F25" s="16"/>
      <c r="G25" s="8"/>
      <c r="H25" s="8"/>
      <c r="I25" s="8"/>
      <c r="J25" s="8"/>
      <c r="K25" s="8"/>
      <c r="L25" s="8"/>
      <c r="M25" s="8"/>
      <c r="N25" s="8"/>
      <c r="O25" s="8"/>
      <c r="P25" s="8"/>
      <c r="Q25" s="8"/>
      <c r="R25" s="8"/>
      <c r="S25" s="8"/>
      <c r="T25" s="8"/>
      <c r="U25" s="8"/>
      <c r="V25" s="8"/>
      <c r="W25" s="8"/>
      <c r="X25" s="8"/>
      <c r="Y25" s="8"/>
      <c r="Z25" s="8"/>
    </row>
    <row r="26" ht="12.75" customHeight="1">
      <c r="A26" s="12"/>
      <c r="B26" s="13" t="s">
        <v>35</v>
      </c>
      <c r="C26" s="31"/>
      <c r="D26" s="31"/>
      <c r="E26" s="8"/>
      <c r="F26" s="16"/>
      <c r="G26" s="8"/>
      <c r="H26" s="8"/>
      <c r="I26" s="8"/>
      <c r="J26" s="8"/>
      <c r="K26" s="8"/>
      <c r="L26" s="8"/>
      <c r="M26" s="8"/>
      <c r="N26" s="8"/>
      <c r="O26" s="8"/>
      <c r="P26" s="8"/>
      <c r="Q26" s="8"/>
      <c r="R26" s="8"/>
      <c r="S26" s="8"/>
      <c r="T26" s="8"/>
      <c r="U26" s="8"/>
      <c r="V26" s="8"/>
      <c r="W26" s="8"/>
      <c r="X26" s="8"/>
      <c r="Y26" s="8"/>
      <c r="Z26" s="8"/>
    </row>
    <row r="27" ht="12.75" hidden="1" customHeight="1">
      <c r="A27" s="12"/>
      <c r="B27" s="24" t="s">
        <v>36</v>
      </c>
      <c r="C27" s="32"/>
      <c r="D27" s="33"/>
      <c r="E27" s="8"/>
      <c r="F27" s="16"/>
      <c r="G27" s="8"/>
      <c r="H27" s="8"/>
      <c r="I27" s="8"/>
      <c r="J27" s="8"/>
      <c r="K27" s="8"/>
      <c r="L27" s="8"/>
      <c r="M27" s="8"/>
      <c r="N27" s="8"/>
      <c r="O27" s="8"/>
      <c r="P27" s="8"/>
      <c r="Q27" s="8"/>
      <c r="R27" s="8"/>
      <c r="S27" s="8"/>
      <c r="T27" s="8"/>
      <c r="U27" s="8"/>
      <c r="V27" s="8"/>
      <c r="W27" s="8"/>
      <c r="X27" s="8"/>
      <c r="Y27" s="8"/>
      <c r="Z27" s="8"/>
    </row>
    <row r="28" ht="12.75" customHeight="1">
      <c r="A28" s="12"/>
      <c r="B28" s="22" t="s">
        <v>19</v>
      </c>
      <c r="C28" s="23">
        <f t="shared" ref="C28:D28" si="6">SUM(C14:C27)</f>
        <v>933.125</v>
      </c>
      <c r="D28" s="23">
        <f t="shared" si="6"/>
        <v>912.5</v>
      </c>
      <c r="E28" s="8"/>
      <c r="F28" s="16"/>
      <c r="G28" s="8"/>
      <c r="H28" s="8"/>
      <c r="I28" s="8"/>
      <c r="J28" s="8"/>
      <c r="K28" s="8"/>
      <c r="L28" s="8"/>
      <c r="M28" s="8"/>
      <c r="N28" s="8"/>
      <c r="O28" s="8"/>
      <c r="P28" s="8"/>
      <c r="Q28" s="8"/>
      <c r="R28" s="8"/>
      <c r="S28" s="8"/>
      <c r="T28" s="8"/>
      <c r="U28" s="8"/>
      <c r="V28" s="8"/>
      <c r="W28" s="8"/>
      <c r="X28" s="8"/>
      <c r="Y28" s="8"/>
      <c r="Z28" s="8"/>
    </row>
    <row r="29" ht="12.75" customHeight="1">
      <c r="A29" s="8"/>
      <c r="B29" s="8"/>
      <c r="C29" s="8"/>
      <c r="D29" s="8"/>
      <c r="E29" s="8"/>
      <c r="F29" s="16"/>
      <c r="G29" s="8"/>
      <c r="H29" s="8"/>
      <c r="I29" s="8"/>
      <c r="J29" s="8"/>
      <c r="K29" s="8"/>
      <c r="L29" s="8"/>
      <c r="M29" s="8"/>
      <c r="N29" s="8"/>
      <c r="O29" s="8"/>
      <c r="P29" s="8"/>
      <c r="Q29" s="8"/>
      <c r="R29" s="8"/>
      <c r="S29" s="8"/>
      <c r="T29" s="8"/>
      <c r="U29" s="8"/>
      <c r="V29" s="8"/>
      <c r="W29" s="8"/>
      <c r="X29" s="8"/>
      <c r="Y29" s="8"/>
      <c r="Z29" s="8"/>
    </row>
    <row r="30" ht="18.0" customHeight="1">
      <c r="A30" s="8"/>
      <c r="B30" s="34" t="s">
        <v>37</v>
      </c>
      <c r="C30" s="35"/>
      <c r="D30" s="35"/>
      <c r="E30" s="8"/>
      <c r="F30" s="16"/>
      <c r="G30" s="8"/>
      <c r="H30" s="8"/>
      <c r="I30" s="8"/>
      <c r="J30" s="8"/>
      <c r="K30" s="8"/>
      <c r="L30" s="8"/>
      <c r="M30" s="8"/>
      <c r="N30" s="8"/>
      <c r="O30" s="8"/>
      <c r="P30" s="8"/>
      <c r="Q30" s="8"/>
      <c r="R30" s="8"/>
      <c r="S30" s="8"/>
      <c r="T30" s="8"/>
      <c r="U30" s="8"/>
      <c r="V30" s="8"/>
      <c r="W30" s="8"/>
      <c r="X30" s="8"/>
      <c r="Y30" s="8"/>
      <c r="Z30" s="8"/>
    </row>
    <row r="31" ht="12.75" customHeight="1">
      <c r="A31" s="12"/>
      <c r="B31" s="36" t="s">
        <v>38</v>
      </c>
      <c r="C31" s="37">
        <f t="shared" ref="C31:D31" si="7">C11*12</f>
        <v>60300</v>
      </c>
      <c r="D31" s="38">
        <f t="shared" si="7"/>
        <v>63150</v>
      </c>
      <c r="E31" s="8"/>
      <c r="F31" s="16"/>
      <c r="G31" s="8"/>
      <c r="H31" s="8"/>
      <c r="I31" s="8"/>
      <c r="J31" s="8"/>
      <c r="K31" s="8"/>
      <c r="L31" s="8"/>
      <c r="M31" s="8"/>
      <c r="N31" s="8"/>
      <c r="O31" s="8"/>
      <c r="P31" s="8"/>
      <c r="Q31" s="8"/>
      <c r="R31" s="8"/>
      <c r="S31" s="8"/>
      <c r="T31" s="8"/>
      <c r="U31" s="8"/>
      <c r="V31" s="8"/>
      <c r="W31" s="8"/>
      <c r="X31" s="8"/>
      <c r="Y31" s="8"/>
      <c r="Z31" s="8"/>
    </row>
    <row r="32" ht="12.75" customHeight="1">
      <c r="A32" s="12"/>
      <c r="B32" s="39" t="s">
        <v>39</v>
      </c>
      <c r="C32" s="40">
        <f t="shared" ref="C32:D32" si="8">C28*12</f>
        <v>11197.5</v>
      </c>
      <c r="D32" s="41">
        <f t="shared" si="8"/>
        <v>10950</v>
      </c>
      <c r="E32" s="8"/>
      <c r="F32" s="16"/>
      <c r="G32" s="8"/>
      <c r="H32" s="8"/>
      <c r="I32" s="8"/>
      <c r="J32" s="8"/>
      <c r="K32" s="8"/>
      <c r="L32" s="8"/>
      <c r="M32" s="8"/>
      <c r="N32" s="8"/>
      <c r="O32" s="8"/>
      <c r="P32" s="8"/>
      <c r="Q32" s="8"/>
      <c r="R32" s="8"/>
      <c r="S32" s="8"/>
      <c r="T32" s="8"/>
      <c r="U32" s="8"/>
      <c r="V32" s="8"/>
      <c r="W32" s="8"/>
      <c r="X32" s="8"/>
      <c r="Y32" s="8"/>
      <c r="Z32" s="8"/>
    </row>
    <row r="33" ht="12.75" customHeight="1">
      <c r="A33" s="12"/>
      <c r="B33" s="42" t="s">
        <v>40</v>
      </c>
      <c r="C33" s="43">
        <f t="shared" ref="C33:D33" si="9">C31-C32</f>
        <v>49102.5</v>
      </c>
      <c r="D33" s="44">
        <f t="shared" si="9"/>
        <v>52200</v>
      </c>
      <c r="E33" s="8"/>
      <c r="F33" s="16"/>
      <c r="G33" s="8"/>
      <c r="H33" s="8"/>
      <c r="I33" s="8"/>
      <c r="J33" s="8"/>
      <c r="K33" s="8"/>
      <c r="L33" s="8"/>
      <c r="M33" s="8"/>
      <c r="N33" s="8"/>
      <c r="O33" s="8"/>
      <c r="P33" s="8"/>
      <c r="Q33" s="8"/>
      <c r="R33" s="8"/>
      <c r="S33" s="8"/>
      <c r="T33" s="8"/>
      <c r="U33" s="8"/>
      <c r="V33" s="8"/>
      <c r="W33" s="8"/>
      <c r="X33" s="8"/>
      <c r="Y33" s="8"/>
      <c r="Z33" s="8"/>
    </row>
    <row r="34" ht="17.25" customHeight="1">
      <c r="A34" s="8"/>
      <c r="B34" s="8"/>
      <c r="C34" s="45"/>
      <c r="D34" s="45"/>
      <c r="E34" s="8"/>
      <c r="F34" s="16"/>
      <c r="G34" s="8"/>
      <c r="H34" s="8"/>
      <c r="I34" s="8"/>
      <c r="J34" s="8"/>
      <c r="K34" s="8"/>
      <c r="L34" s="8"/>
      <c r="M34" s="8"/>
      <c r="N34" s="8"/>
      <c r="O34" s="8"/>
      <c r="P34" s="8"/>
      <c r="Q34" s="8"/>
      <c r="R34" s="8"/>
      <c r="S34" s="8"/>
      <c r="T34" s="8"/>
      <c r="U34" s="8"/>
      <c r="V34" s="8"/>
      <c r="W34" s="8"/>
      <c r="X34" s="8"/>
      <c r="Y34" s="8"/>
      <c r="Z34" s="8"/>
    </row>
    <row r="35" ht="18.0" customHeight="1">
      <c r="A35" s="8"/>
      <c r="B35" s="46" t="s">
        <v>41</v>
      </c>
      <c r="C35" s="47"/>
      <c r="D35" s="47"/>
      <c r="E35" s="8"/>
      <c r="F35" s="16"/>
      <c r="G35" s="8"/>
      <c r="H35" s="8"/>
      <c r="I35" s="8"/>
      <c r="J35" s="8"/>
      <c r="K35" s="8"/>
      <c r="L35" s="8"/>
      <c r="M35" s="8"/>
      <c r="N35" s="8"/>
      <c r="O35" s="8"/>
      <c r="P35" s="8"/>
      <c r="Q35" s="8"/>
      <c r="R35" s="8"/>
      <c r="S35" s="8"/>
      <c r="T35" s="8"/>
      <c r="U35" s="8"/>
      <c r="V35" s="8"/>
      <c r="W35" s="8"/>
      <c r="X35" s="8"/>
      <c r="Y35" s="8"/>
      <c r="Z35" s="8"/>
    </row>
    <row r="36" ht="12.75" customHeight="1">
      <c r="A36" s="8"/>
      <c r="B36" s="48" t="s">
        <v>42</v>
      </c>
      <c r="C36" s="49">
        <v>0.08</v>
      </c>
      <c r="D36" s="49">
        <v>0.085</v>
      </c>
      <c r="E36" s="8"/>
      <c r="G36" s="8"/>
      <c r="H36" s="8"/>
      <c r="I36" s="8"/>
      <c r="J36" s="8"/>
      <c r="K36" s="8"/>
      <c r="L36" s="8"/>
      <c r="M36" s="8"/>
      <c r="N36" s="8"/>
      <c r="O36" s="8"/>
      <c r="P36" s="8"/>
      <c r="Q36" s="8"/>
      <c r="R36" s="8"/>
      <c r="S36" s="8"/>
      <c r="T36" s="8"/>
      <c r="U36" s="8"/>
      <c r="V36" s="8"/>
      <c r="W36" s="8"/>
      <c r="X36" s="8"/>
      <c r="Y36" s="8"/>
      <c r="Z36" s="8"/>
    </row>
    <row r="37" ht="12.75" customHeight="1">
      <c r="A37" s="8"/>
      <c r="B37" s="50" t="s">
        <v>43</v>
      </c>
      <c r="C37" s="51">
        <f t="shared" ref="C37:D37" si="10">IF(C36=0," - ",C33/C36)</f>
        <v>613781.25</v>
      </c>
      <c r="D37" s="52">
        <f t="shared" si="10"/>
        <v>614117.6471</v>
      </c>
      <c r="E37" s="8"/>
      <c r="G37" s="8"/>
      <c r="H37" s="8"/>
      <c r="I37" s="8"/>
      <c r="J37" s="8"/>
      <c r="K37" s="8"/>
      <c r="L37" s="8"/>
      <c r="M37" s="8"/>
      <c r="N37" s="8"/>
      <c r="O37" s="8"/>
      <c r="P37" s="8"/>
      <c r="Q37" s="8"/>
      <c r="R37" s="8"/>
      <c r="S37" s="8"/>
      <c r="T37" s="8"/>
      <c r="U37" s="8"/>
      <c r="V37" s="8"/>
      <c r="W37" s="8"/>
      <c r="X37" s="8"/>
      <c r="Y37" s="8"/>
      <c r="Z37" s="8"/>
    </row>
    <row r="38" ht="12.75" customHeight="1">
      <c r="A38" s="8"/>
      <c r="B38" s="13" t="s">
        <v>44</v>
      </c>
      <c r="C38" s="53">
        <v>399900.0</v>
      </c>
      <c r="D38" s="53">
        <v>390000.0</v>
      </c>
      <c r="E38" s="8"/>
      <c r="G38" s="8"/>
      <c r="H38" s="8"/>
      <c r="I38" s="8"/>
      <c r="J38" s="8"/>
      <c r="K38" s="8"/>
      <c r="L38" s="8"/>
      <c r="M38" s="8"/>
      <c r="N38" s="8"/>
      <c r="O38" s="8"/>
      <c r="P38" s="8"/>
      <c r="Q38" s="8"/>
      <c r="R38" s="8"/>
      <c r="S38" s="8"/>
      <c r="T38" s="8"/>
      <c r="U38" s="8"/>
      <c r="V38" s="8"/>
      <c r="W38" s="8"/>
      <c r="X38" s="8"/>
      <c r="Y38" s="8"/>
      <c r="Z38" s="8"/>
    </row>
    <row r="39" ht="12.75" customHeight="1">
      <c r="A39" s="12"/>
      <c r="B39" s="54" t="s">
        <v>45</v>
      </c>
      <c r="C39" s="55">
        <f t="shared" ref="C39:D39" si="11">IF(C38=0," - ",C33/C38)</f>
        <v>0.1227869467</v>
      </c>
      <c r="D39" s="55">
        <f t="shared" si="11"/>
        <v>0.1338461538</v>
      </c>
      <c r="E39" s="8"/>
      <c r="G39" s="8"/>
      <c r="H39" s="8"/>
      <c r="I39" s="8"/>
      <c r="J39" s="8"/>
      <c r="K39" s="8"/>
      <c r="L39" s="8"/>
      <c r="M39" s="8"/>
      <c r="N39" s="8"/>
      <c r="O39" s="8"/>
      <c r="P39" s="8"/>
      <c r="Q39" s="8"/>
      <c r="R39" s="8"/>
      <c r="S39" s="8"/>
      <c r="T39" s="8"/>
      <c r="U39" s="8"/>
      <c r="V39" s="8"/>
      <c r="W39" s="8"/>
      <c r="X39" s="8"/>
      <c r="Y39" s="8"/>
      <c r="Z39" s="8"/>
    </row>
    <row r="40" ht="12.75" customHeight="1">
      <c r="A40" s="8"/>
      <c r="B40" s="56" t="s">
        <v>46</v>
      </c>
      <c r="C40" s="57">
        <f t="shared" ref="C40:D40" si="12">C38/C5</f>
        <v>79980</v>
      </c>
      <c r="D40" s="57">
        <f t="shared" si="12"/>
        <v>78000</v>
      </c>
      <c r="E40" s="8"/>
      <c r="F40" s="16"/>
      <c r="G40" s="8"/>
      <c r="H40" s="8"/>
      <c r="I40" s="8"/>
      <c r="J40" s="8"/>
      <c r="K40" s="8"/>
      <c r="L40" s="8"/>
      <c r="M40" s="8"/>
      <c r="N40" s="8"/>
      <c r="O40" s="8"/>
      <c r="P40" s="8"/>
      <c r="Q40" s="8"/>
      <c r="R40" s="8"/>
      <c r="S40" s="8"/>
      <c r="T40" s="8"/>
      <c r="U40" s="8"/>
      <c r="V40" s="8"/>
      <c r="W40" s="8"/>
      <c r="X40" s="8"/>
      <c r="Y40" s="8"/>
      <c r="Z40" s="8"/>
    </row>
    <row r="41" ht="12.75" customHeight="1">
      <c r="A41" s="8"/>
      <c r="B41" s="8"/>
      <c r="C41" s="45"/>
      <c r="D41" s="45"/>
      <c r="E41" s="8"/>
      <c r="F41" s="16"/>
      <c r="G41" s="8"/>
      <c r="H41" s="8"/>
      <c r="I41" s="8"/>
      <c r="J41" s="8"/>
      <c r="K41" s="8"/>
      <c r="L41" s="8"/>
      <c r="M41" s="8"/>
      <c r="N41" s="8"/>
      <c r="O41" s="8"/>
      <c r="P41" s="8"/>
      <c r="Q41" s="8"/>
      <c r="R41" s="8"/>
      <c r="S41" s="8"/>
      <c r="T41" s="8"/>
      <c r="U41" s="8"/>
      <c r="V41" s="8"/>
      <c r="W41" s="8"/>
      <c r="X41" s="8"/>
      <c r="Y41" s="8"/>
      <c r="Z41" s="8"/>
    </row>
    <row r="42" ht="18.0" customHeight="1">
      <c r="A42" s="8"/>
      <c r="B42" s="10" t="s">
        <v>47</v>
      </c>
      <c r="C42" s="27"/>
      <c r="D42" s="27"/>
      <c r="E42" s="8"/>
      <c r="F42" s="8"/>
      <c r="G42" s="8"/>
      <c r="H42" s="8"/>
      <c r="I42" s="8"/>
      <c r="J42" s="8"/>
      <c r="K42" s="8"/>
      <c r="L42" s="8"/>
      <c r="M42" s="8"/>
      <c r="N42" s="8"/>
      <c r="O42" s="8"/>
      <c r="P42" s="8"/>
      <c r="Q42" s="8"/>
      <c r="R42" s="8"/>
      <c r="S42" s="8"/>
      <c r="T42" s="8"/>
      <c r="U42" s="8"/>
      <c r="V42" s="8"/>
      <c r="W42" s="8"/>
      <c r="X42" s="8"/>
      <c r="Y42" s="8"/>
      <c r="Z42" s="8"/>
    </row>
    <row r="43" ht="12.75" customHeight="1">
      <c r="A43" s="12"/>
      <c r="B43" s="13" t="s">
        <v>48</v>
      </c>
      <c r="C43" s="58">
        <f t="shared" ref="C43:D43" si="13">C38*0.2</f>
        <v>79980</v>
      </c>
      <c r="D43" s="58">
        <f t="shared" si="13"/>
        <v>78000</v>
      </c>
      <c r="E43" s="8"/>
      <c r="F43" s="16"/>
      <c r="G43" s="8"/>
      <c r="H43" s="8"/>
      <c r="I43" s="8"/>
      <c r="J43" s="8"/>
      <c r="K43" s="8"/>
      <c r="L43" s="8"/>
      <c r="M43" s="8"/>
      <c r="N43" s="8"/>
      <c r="O43" s="8"/>
      <c r="P43" s="8"/>
      <c r="Q43" s="8"/>
      <c r="R43" s="8"/>
      <c r="S43" s="8"/>
      <c r="T43" s="8"/>
      <c r="U43" s="8"/>
      <c r="V43" s="8"/>
      <c r="W43" s="8"/>
      <c r="X43" s="8"/>
      <c r="Y43" s="8"/>
      <c r="Z43" s="8"/>
    </row>
    <row r="44" ht="12.75" customHeight="1">
      <c r="A44" s="12"/>
      <c r="B44" s="13" t="s">
        <v>49</v>
      </c>
      <c r="C44" s="40">
        <f t="shared" ref="C44:D44" si="14">C38-C43</f>
        <v>319920</v>
      </c>
      <c r="D44" s="40">
        <f t="shared" si="14"/>
        <v>312000</v>
      </c>
      <c r="E44" s="8"/>
      <c r="F44" s="8"/>
      <c r="G44" s="8"/>
      <c r="H44" s="8"/>
      <c r="I44" s="8"/>
      <c r="J44" s="8"/>
      <c r="K44" s="8"/>
      <c r="L44" s="8"/>
      <c r="M44" s="8"/>
      <c r="N44" s="8"/>
      <c r="O44" s="8"/>
      <c r="P44" s="8"/>
      <c r="Q44" s="8"/>
      <c r="R44" s="8"/>
      <c r="S44" s="8"/>
      <c r="T44" s="8"/>
      <c r="U44" s="8"/>
      <c r="V44" s="8"/>
      <c r="W44" s="8"/>
      <c r="X44" s="8"/>
      <c r="Y44" s="8"/>
      <c r="Z44" s="8"/>
    </row>
    <row r="45" ht="12.75" customHeight="1">
      <c r="A45" s="12"/>
      <c r="B45" s="13" t="s">
        <v>50</v>
      </c>
      <c r="C45" s="58">
        <f t="shared" ref="C45:D45" si="15">C38*3.5%</f>
        <v>13996.5</v>
      </c>
      <c r="D45" s="58">
        <f t="shared" si="15"/>
        <v>13650</v>
      </c>
      <c r="E45" s="8"/>
      <c r="F45" s="16"/>
      <c r="G45" s="8"/>
      <c r="H45" s="8"/>
      <c r="I45" s="8"/>
      <c r="J45" s="8"/>
      <c r="K45" s="8"/>
      <c r="L45" s="8"/>
      <c r="M45" s="8"/>
      <c r="N45" s="8"/>
      <c r="O45" s="8"/>
      <c r="P45" s="8"/>
      <c r="Q45" s="8"/>
      <c r="R45" s="8"/>
      <c r="S45" s="8"/>
      <c r="T45" s="8"/>
      <c r="U45" s="8"/>
      <c r="V45" s="8"/>
      <c r="W45" s="8"/>
      <c r="X45" s="8"/>
      <c r="Y45" s="8"/>
      <c r="Z45" s="8"/>
    </row>
    <row r="46" ht="12.75" customHeight="1">
      <c r="A46" s="12"/>
      <c r="B46" s="13" t="s">
        <v>51</v>
      </c>
      <c r="C46" s="59">
        <v>30.0</v>
      </c>
      <c r="D46" s="59">
        <v>30.0</v>
      </c>
      <c r="E46" s="8"/>
      <c r="F46" s="16"/>
      <c r="G46" s="8"/>
      <c r="H46" s="8"/>
      <c r="I46" s="8"/>
      <c r="J46" s="8"/>
      <c r="K46" s="8"/>
      <c r="L46" s="8"/>
      <c r="M46" s="8"/>
      <c r="N46" s="8"/>
      <c r="O46" s="8"/>
      <c r="P46" s="8"/>
      <c r="Q46" s="8"/>
      <c r="R46" s="8"/>
      <c r="S46" s="8"/>
      <c r="T46" s="8"/>
      <c r="U46" s="8"/>
      <c r="V46" s="8"/>
      <c r="W46" s="8"/>
      <c r="X46" s="8"/>
      <c r="Y46" s="8"/>
      <c r="Z46" s="8"/>
    </row>
    <row r="47" ht="12.75" customHeight="1">
      <c r="A47" s="12"/>
      <c r="B47" s="13" t="s">
        <v>52</v>
      </c>
      <c r="C47" s="60">
        <v>0.045</v>
      </c>
      <c r="D47" s="60">
        <v>0.045</v>
      </c>
      <c r="E47" s="8"/>
      <c r="F47" s="16"/>
      <c r="G47" s="8"/>
      <c r="H47" s="8"/>
      <c r="I47" s="8"/>
      <c r="J47" s="8"/>
      <c r="K47" s="8"/>
      <c r="L47" s="8"/>
      <c r="M47" s="8"/>
      <c r="N47" s="8"/>
      <c r="O47" s="8"/>
      <c r="P47" s="8"/>
      <c r="Q47" s="8"/>
      <c r="R47" s="8"/>
      <c r="S47" s="8"/>
      <c r="T47" s="8"/>
      <c r="U47" s="8"/>
      <c r="V47" s="8"/>
      <c r="W47" s="8"/>
      <c r="X47" s="8"/>
      <c r="Y47" s="8"/>
      <c r="Z47" s="8"/>
    </row>
    <row r="48" ht="12.75" customHeight="1">
      <c r="A48" s="12"/>
      <c r="B48" s="19" t="s">
        <v>53</v>
      </c>
      <c r="C48" s="40">
        <f t="shared" ref="C48:D48" si="16">C43+C45</f>
        <v>93976.5</v>
      </c>
      <c r="D48" s="40">
        <f t="shared" si="16"/>
        <v>91650</v>
      </c>
      <c r="E48" s="8"/>
      <c r="F48" s="16"/>
      <c r="G48" s="8"/>
      <c r="H48" s="8"/>
      <c r="I48" s="8"/>
      <c r="J48" s="8"/>
      <c r="K48" s="8"/>
      <c r="L48" s="8"/>
      <c r="M48" s="8"/>
      <c r="N48" s="8"/>
      <c r="O48" s="8"/>
      <c r="P48" s="8"/>
      <c r="Q48" s="8"/>
      <c r="R48" s="8"/>
      <c r="S48" s="8"/>
      <c r="T48" s="8"/>
      <c r="U48" s="8"/>
      <c r="V48" s="8"/>
      <c r="W48" s="8"/>
      <c r="X48" s="8"/>
      <c r="Y48" s="8"/>
      <c r="Z48" s="8"/>
    </row>
    <row r="49" ht="12.75" customHeight="1">
      <c r="A49" s="12"/>
      <c r="B49" s="19" t="s">
        <v>54</v>
      </c>
      <c r="C49" s="40">
        <f t="shared" ref="C49:D49" si="17">IF(C44=0,0,-PMT(C47/12,C46*12,C44))</f>
        <v>1620.987643</v>
      </c>
      <c r="D49" s="40">
        <f t="shared" si="17"/>
        <v>1580.858167</v>
      </c>
      <c r="E49" s="8"/>
      <c r="F49" s="16"/>
      <c r="G49" s="8"/>
      <c r="H49" s="8"/>
      <c r="I49" s="8"/>
      <c r="J49" s="8"/>
      <c r="K49" s="8"/>
      <c r="L49" s="8"/>
      <c r="M49" s="8"/>
      <c r="N49" s="8"/>
      <c r="O49" s="8"/>
      <c r="P49" s="8"/>
      <c r="Q49" s="8"/>
      <c r="R49" s="8"/>
      <c r="S49" s="8"/>
      <c r="T49" s="8"/>
      <c r="U49" s="8"/>
      <c r="V49" s="8"/>
      <c r="W49" s="8"/>
      <c r="X49" s="8"/>
      <c r="Y49" s="8"/>
      <c r="Z49" s="8"/>
    </row>
    <row r="50" ht="12.75" customHeight="1">
      <c r="A50" s="12"/>
      <c r="B50" s="19" t="s">
        <v>55</v>
      </c>
      <c r="C50" s="40">
        <f t="shared" ref="C50:D50" si="18">IF(C44=0,0,-CUMIPMT(C47/12,C46*12,C44,1,12,0))</f>
        <v>14290.81689</v>
      </c>
      <c r="D50" s="40">
        <f t="shared" si="18"/>
        <v>13937.03072</v>
      </c>
      <c r="E50" s="8"/>
      <c r="F50" s="16"/>
      <c r="G50" s="8"/>
      <c r="H50" s="8"/>
      <c r="I50" s="8"/>
      <c r="J50" s="8"/>
      <c r="K50" s="8"/>
      <c r="L50" s="8"/>
      <c r="M50" s="8"/>
      <c r="N50" s="8"/>
      <c r="O50" s="8"/>
      <c r="P50" s="8"/>
      <c r="Q50" s="8"/>
      <c r="R50" s="8"/>
      <c r="S50" s="8"/>
      <c r="T50" s="8"/>
      <c r="U50" s="8"/>
      <c r="V50" s="8"/>
      <c r="W50" s="8"/>
      <c r="X50" s="8"/>
      <c r="Y50" s="8"/>
      <c r="Z50" s="8"/>
    </row>
    <row r="51" ht="12.75" customHeight="1">
      <c r="A51" s="12"/>
      <c r="B51" s="19" t="s">
        <v>56</v>
      </c>
      <c r="C51" s="40">
        <f t="shared" ref="C51:D51" si="19">IF(C44=0,0,-CUMPRINC(C47/12,C46*12,C44,1,12,0))</f>
        <v>5161.034832</v>
      </c>
      <c r="D51" s="40">
        <f t="shared" si="19"/>
        <v>5033.267278</v>
      </c>
      <c r="E51" s="8"/>
      <c r="F51" s="61"/>
      <c r="G51" s="8"/>
      <c r="H51" s="8"/>
      <c r="I51" s="8"/>
      <c r="J51" s="8"/>
      <c r="K51" s="8"/>
      <c r="L51" s="8"/>
      <c r="M51" s="8"/>
      <c r="N51" s="8"/>
      <c r="O51" s="8"/>
      <c r="P51" s="8"/>
      <c r="Q51" s="8"/>
      <c r="R51" s="8"/>
      <c r="S51" s="8"/>
      <c r="T51" s="8"/>
      <c r="U51" s="8"/>
      <c r="V51" s="8"/>
      <c r="W51" s="8"/>
      <c r="X51" s="8"/>
      <c r="Y51" s="8"/>
      <c r="Z51" s="8"/>
    </row>
    <row r="52" ht="12.75" customHeight="1">
      <c r="A52" s="12"/>
      <c r="B52" s="62" t="s">
        <v>57</v>
      </c>
      <c r="C52" s="63">
        <f t="shared" ref="C52:D52" si="20">C49*12</f>
        <v>19451.85172</v>
      </c>
      <c r="D52" s="63">
        <f t="shared" si="20"/>
        <v>18970.298</v>
      </c>
      <c r="E52" s="8"/>
      <c r="F52" s="16"/>
      <c r="G52" s="8"/>
      <c r="H52" s="8"/>
      <c r="I52" s="8"/>
      <c r="J52" s="8"/>
      <c r="K52" s="8"/>
      <c r="L52" s="8"/>
      <c r="M52" s="8"/>
      <c r="N52" s="8"/>
      <c r="O52" s="8"/>
      <c r="P52" s="8"/>
      <c r="Q52" s="8"/>
      <c r="R52" s="8"/>
      <c r="S52" s="8"/>
      <c r="T52" s="8"/>
      <c r="U52" s="8"/>
      <c r="V52" s="8"/>
      <c r="W52" s="8"/>
      <c r="X52" s="8"/>
      <c r="Y52" s="8"/>
      <c r="Z52" s="8"/>
    </row>
    <row r="53" ht="12.75" customHeight="1">
      <c r="A53" s="8"/>
      <c r="B53" s="8"/>
      <c r="C53" s="8"/>
      <c r="D53" s="8"/>
      <c r="E53" s="8"/>
      <c r="F53" s="16"/>
      <c r="G53" s="8"/>
      <c r="H53" s="8"/>
      <c r="I53" s="8"/>
      <c r="J53" s="8"/>
      <c r="K53" s="8"/>
      <c r="L53" s="8"/>
      <c r="M53" s="8"/>
      <c r="N53" s="8"/>
      <c r="O53" s="8"/>
      <c r="P53" s="8"/>
      <c r="Q53" s="8"/>
      <c r="R53" s="8"/>
      <c r="S53" s="8"/>
      <c r="T53" s="8"/>
      <c r="U53" s="8"/>
      <c r="V53" s="8"/>
      <c r="W53" s="8"/>
      <c r="X53" s="8"/>
      <c r="Y53" s="8"/>
      <c r="Z53" s="8"/>
    </row>
    <row r="54" ht="18.0" customHeight="1">
      <c r="A54" s="8"/>
      <c r="B54" s="64" t="s">
        <v>58</v>
      </c>
      <c r="C54" s="65"/>
      <c r="D54" s="66"/>
      <c r="E54" s="8"/>
      <c r="F54" s="16"/>
      <c r="G54" s="8"/>
      <c r="H54" s="8"/>
      <c r="I54" s="8"/>
      <c r="J54" s="8"/>
      <c r="K54" s="8"/>
      <c r="L54" s="8"/>
      <c r="M54" s="8"/>
      <c r="N54" s="8"/>
      <c r="O54" s="8"/>
      <c r="P54" s="8"/>
      <c r="Q54" s="8"/>
      <c r="R54" s="8"/>
      <c r="S54" s="8"/>
      <c r="T54" s="8"/>
      <c r="U54" s="8"/>
      <c r="V54" s="8"/>
      <c r="W54" s="8"/>
      <c r="X54" s="8"/>
      <c r="Y54" s="8"/>
      <c r="Z54" s="8"/>
    </row>
    <row r="55" ht="19.5" customHeight="1">
      <c r="A55" s="8"/>
      <c r="B55" s="67" t="s">
        <v>59</v>
      </c>
      <c r="C55" s="68">
        <f t="shared" ref="C55:D55" si="21">C11-C28-C49</f>
        <v>2470.887357</v>
      </c>
      <c r="D55" s="69">
        <f t="shared" si="21"/>
        <v>2769.141833</v>
      </c>
      <c r="E55" s="8"/>
      <c r="F55" s="16"/>
      <c r="G55" s="8"/>
      <c r="H55" s="8"/>
      <c r="I55" s="8"/>
      <c r="J55" s="8"/>
      <c r="K55" s="8"/>
      <c r="L55" s="8"/>
      <c r="M55" s="8"/>
      <c r="N55" s="8"/>
      <c r="O55" s="8"/>
      <c r="P55" s="8"/>
      <c r="Q55" s="8"/>
      <c r="R55" s="8"/>
      <c r="S55" s="8"/>
      <c r="T55" s="8"/>
      <c r="U55" s="8"/>
      <c r="V55" s="8"/>
      <c r="W55" s="8"/>
      <c r="X55" s="8"/>
      <c r="Y55" s="8"/>
      <c r="Z55" s="8"/>
    </row>
    <row r="56" ht="19.5" customHeight="1">
      <c r="A56" s="12"/>
      <c r="B56" s="67" t="s">
        <v>60</v>
      </c>
      <c r="C56" s="68">
        <f t="shared" ref="C56:D56" si="22">C33-C52</f>
        <v>29650.64828</v>
      </c>
      <c r="D56" s="69">
        <f t="shared" si="22"/>
        <v>33229.702</v>
      </c>
      <c r="E56" s="8"/>
      <c r="F56" s="61"/>
      <c r="G56" s="8"/>
      <c r="H56" s="8"/>
      <c r="I56" s="8"/>
      <c r="J56" s="8"/>
      <c r="K56" s="8"/>
      <c r="L56" s="8"/>
      <c r="M56" s="8"/>
      <c r="N56" s="8"/>
      <c r="O56" s="8"/>
      <c r="P56" s="8"/>
      <c r="Q56" s="8"/>
      <c r="R56" s="8"/>
      <c r="S56" s="8"/>
      <c r="T56" s="8"/>
      <c r="U56" s="8"/>
      <c r="V56" s="8"/>
      <c r="W56" s="8"/>
      <c r="X56" s="8"/>
      <c r="Y56" s="8"/>
      <c r="Z56" s="8"/>
    </row>
    <row r="57" ht="19.5" customHeight="1">
      <c r="A57" s="12"/>
      <c r="B57" s="70" t="s">
        <v>61</v>
      </c>
      <c r="C57" s="71">
        <f t="shared" ref="C57:D57" si="23">IF(C48=0," ",C56/C48)</f>
        <v>0.3155113064</v>
      </c>
      <c r="D57" s="72">
        <f t="shared" si="23"/>
        <v>0.3625717621</v>
      </c>
      <c r="E57" s="8"/>
      <c r="F57" s="16"/>
      <c r="G57" s="8"/>
      <c r="H57" s="8"/>
      <c r="I57" s="8"/>
      <c r="J57" s="8"/>
      <c r="K57" s="8"/>
      <c r="L57" s="8"/>
      <c r="M57" s="8"/>
      <c r="N57" s="8"/>
      <c r="O57" s="8"/>
      <c r="P57" s="8"/>
      <c r="Q57" s="8"/>
      <c r="R57" s="8"/>
      <c r="S57" s="8"/>
      <c r="T57" s="8"/>
      <c r="U57" s="8"/>
      <c r="V57" s="8"/>
      <c r="W57" s="8"/>
      <c r="X57" s="8"/>
      <c r="Y57" s="8"/>
      <c r="Z57" s="8"/>
    </row>
    <row r="58" ht="12.75" customHeight="1">
      <c r="A58" s="8"/>
      <c r="B58" s="8"/>
      <c r="C58" s="8"/>
      <c r="D58" s="8"/>
      <c r="E58" s="8"/>
      <c r="F58" s="16"/>
      <c r="G58" s="8"/>
      <c r="H58" s="8"/>
      <c r="I58" s="8"/>
      <c r="J58" s="8"/>
      <c r="K58" s="8"/>
      <c r="L58" s="8"/>
      <c r="M58" s="8"/>
      <c r="N58" s="8"/>
      <c r="O58" s="8"/>
      <c r="P58" s="8"/>
      <c r="Q58" s="8"/>
      <c r="R58" s="8"/>
      <c r="S58" s="8"/>
      <c r="T58" s="8"/>
      <c r="U58" s="8"/>
      <c r="V58" s="8"/>
      <c r="W58" s="8"/>
      <c r="X58" s="8"/>
      <c r="Y58" s="8"/>
      <c r="Z58" s="8"/>
    </row>
    <row r="59" ht="12.75" customHeight="1">
      <c r="A59" s="8"/>
      <c r="B59" s="73" t="s">
        <v>62</v>
      </c>
      <c r="C59" s="8"/>
      <c r="D59" s="8"/>
      <c r="E59" s="8"/>
      <c r="F59" s="16"/>
      <c r="G59" s="8"/>
      <c r="H59" s="8"/>
      <c r="I59" s="8"/>
      <c r="J59" s="8"/>
      <c r="K59" s="8"/>
      <c r="L59" s="8"/>
      <c r="M59" s="8"/>
      <c r="N59" s="8"/>
      <c r="O59" s="8"/>
      <c r="P59" s="8"/>
      <c r="Q59" s="8"/>
      <c r="R59" s="8"/>
      <c r="S59" s="8"/>
      <c r="T59" s="8"/>
      <c r="U59" s="8"/>
      <c r="V59" s="8"/>
      <c r="W59" s="8"/>
      <c r="X59" s="8"/>
      <c r="Y59" s="8"/>
      <c r="Z59" s="8"/>
    </row>
    <row r="60" ht="12.75" customHeight="1">
      <c r="A60" s="8"/>
      <c r="B60" s="74" t="s">
        <v>63</v>
      </c>
      <c r="C60" s="8"/>
      <c r="D60" s="8"/>
      <c r="E60" s="8"/>
      <c r="F60" s="16"/>
      <c r="G60" s="8"/>
      <c r="H60" s="8"/>
      <c r="I60" s="8"/>
      <c r="J60" s="8"/>
      <c r="K60" s="8"/>
      <c r="L60" s="8"/>
      <c r="M60" s="8"/>
      <c r="N60" s="8"/>
      <c r="O60" s="8"/>
      <c r="P60" s="8"/>
      <c r="Q60" s="8"/>
      <c r="R60" s="8"/>
      <c r="S60" s="8"/>
      <c r="T60" s="8"/>
      <c r="U60" s="8"/>
      <c r="V60" s="8"/>
      <c r="W60" s="8"/>
      <c r="X60" s="8"/>
      <c r="Y60" s="8"/>
      <c r="Z60" s="8"/>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ht="12.7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mergeCells count="2">
    <mergeCell ref="F1:F4"/>
    <mergeCell ref="F35:F39"/>
  </mergeCells>
  <hyperlinks>
    <hyperlink r:id="rId2" ref="G3"/>
  </hyperlinks>
  <printOptions horizontalCentered="1"/>
  <pageMargins bottom="0.5" footer="0.0" header="0.0" left="0.5" right="0.5" top="0.5"/>
  <pageSetup orientation="portrait"/>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3.29"/>
    <col customWidth="1" min="2" max="2" width="54.86"/>
    <col customWidth="1" min="3" max="3" width="17.86"/>
    <col customWidth="1" hidden="1" min="4" max="4" width="17.86"/>
    <col customWidth="1" min="5" max="5" width="4.86"/>
    <col customWidth="1" min="6" max="6" width="22.43"/>
    <col customWidth="1" min="7" max="26" width="9.14"/>
  </cols>
  <sheetData>
    <row r="1" ht="27.75" customHeight="1">
      <c r="A1" s="75"/>
      <c r="B1" s="2" t="s">
        <v>1</v>
      </c>
      <c r="C1" s="3"/>
      <c r="D1" s="3"/>
      <c r="E1" s="4"/>
      <c r="F1" s="4"/>
      <c r="G1" s="4"/>
      <c r="H1" s="4"/>
      <c r="I1" s="4"/>
      <c r="J1" s="4"/>
      <c r="K1" s="4"/>
      <c r="L1" s="4"/>
      <c r="M1" s="4"/>
      <c r="N1" s="4"/>
      <c r="O1" s="4"/>
      <c r="P1" s="4"/>
      <c r="Q1" s="4"/>
      <c r="R1" s="4"/>
      <c r="S1" s="4"/>
      <c r="T1" s="4"/>
      <c r="U1" s="4"/>
      <c r="V1" s="4"/>
      <c r="W1" s="4"/>
      <c r="X1" s="4"/>
      <c r="Y1" s="4"/>
      <c r="Z1" s="4"/>
    </row>
    <row r="2" ht="24.0" customHeight="1">
      <c r="A2" s="5"/>
      <c r="B2" s="6" t="s">
        <v>2</v>
      </c>
      <c r="C2" s="7"/>
      <c r="D2" s="7"/>
      <c r="E2" s="8"/>
      <c r="G2" s="4"/>
      <c r="H2" s="4"/>
      <c r="I2" s="4"/>
      <c r="J2" s="4"/>
      <c r="K2" s="4"/>
      <c r="L2" s="4"/>
      <c r="M2" s="4"/>
      <c r="N2" s="4"/>
      <c r="O2" s="4"/>
      <c r="P2" s="4"/>
      <c r="Q2" s="4"/>
      <c r="R2" s="4"/>
      <c r="S2" s="4"/>
      <c r="T2" s="4"/>
      <c r="U2" s="4"/>
      <c r="V2" s="4"/>
      <c r="W2" s="4"/>
      <c r="X2" s="4"/>
      <c r="Y2" s="4"/>
      <c r="Z2" s="4"/>
    </row>
    <row r="3" ht="12.75" customHeight="1">
      <c r="A3" s="4"/>
      <c r="B3" s="4"/>
      <c r="C3" s="4"/>
      <c r="D3" s="4"/>
      <c r="E3" s="8"/>
      <c r="G3" s="9" t="s">
        <v>3</v>
      </c>
      <c r="H3" s="4"/>
      <c r="I3" s="4"/>
      <c r="J3" s="4"/>
      <c r="K3" s="4"/>
      <c r="L3" s="4"/>
      <c r="M3" s="4"/>
      <c r="N3" s="4"/>
      <c r="O3" s="4"/>
      <c r="P3" s="4"/>
      <c r="Q3" s="4"/>
      <c r="R3" s="4"/>
      <c r="S3" s="4"/>
      <c r="T3" s="4"/>
      <c r="U3" s="4"/>
      <c r="V3" s="4"/>
      <c r="W3" s="4"/>
      <c r="X3" s="4"/>
      <c r="Y3" s="4"/>
      <c r="Z3" s="4"/>
    </row>
    <row r="4" ht="18.0" customHeight="1">
      <c r="A4" s="8"/>
      <c r="B4" s="10" t="s">
        <v>4</v>
      </c>
      <c r="C4" s="76" t="s">
        <v>64</v>
      </c>
      <c r="D4" s="11" t="s">
        <v>6</v>
      </c>
      <c r="E4" s="8"/>
      <c r="G4" s="8"/>
      <c r="H4" s="8"/>
      <c r="I4" s="8"/>
      <c r="J4" s="8"/>
      <c r="K4" s="8"/>
      <c r="L4" s="8"/>
      <c r="M4" s="8"/>
      <c r="N4" s="8"/>
      <c r="O4" s="8"/>
      <c r="P4" s="8"/>
      <c r="Q4" s="8"/>
      <c r="R4" s="8"/>
      <c r="S4" s="8"/>
      <c r="T4" s="8"/>
      <c r="U4" s="8"/>
      <c r="V4" s="8"/>
      <c r="W4" s="8"/>
      <c r="X4" s="8"/>
      <c r="Y4" s="8"/>
      <c r="Z4" s="8"/>
    </row>
    <row r="5" ht="12.75" customHeight="1">
      <c r="A5" s="12"/>
      <c r="B5" s="13" t="s">
        <v>7</v>
      </c>
      <c r="C5" s="14">
        <v>4.0</v>
      </c>
      <c r="D5" s="15">
        <v>4.0</v>
      </c>
      <c r="E5" s="8"/>
      <c r="F5" s="16"/>
      <c r="G5" s="8"/>
      <c r="H5" s="8"/>
      <c r="I5" s="8"/>
      <c r="J5" s="8"/>
      <c r="K5" s="8"/>
      <c r="L5" s="8"/>
      <c r="M5" s="8"/>
      <c r="N5" s="8"/>
      <c r="O5" s="8"/>
      <c r="P5" s="8"/>
      <c r="Q5" s="8"/>
      <c r="R5" s="8"/>
      <c r="S5" s="8"/>
      <c r="T5" s="8"/>
      <c r="U5" s="8"/>
      <c r="V5" s="8"/>
      <c r="W5" s="8"/>
      <c r="X5" s="8"/>
      <c r="Y5" s="8"/>
      <c r="Z5" s="8"/>
    </row>
    <row r="6" ht="12.75" customHeight="1">
      <c r="A6" s="12"/>
      <c r="B6" s="13" t="s">
        <v>8</v>
      </c>
      <c r="C6" s="17">
        <v>700.0</v>
      </c>
      <c r="D6" s="17">
        <v>760.0</v>
      </c>
      <c r="E6" s="8"/>
      <c r="F6" s="18" t="s">
        <v>9</v>
      </c>
      <c r="G6" s="8"/>
      <c r="H6" s="8"/>
      <c r="I6" s="8"/>
      <c r="J6" s="8"/>
      <c r="K6" s="8"/>
      <c r="L6" s="8"/>
      <c r="M6" s="8"/>
      <c r="N6" s="8"/>
      <c r="O6" s="8"/>
      <c r="P6" s="8"/>
      <c r="Q6" s="8"/>
      <c r="R6" s="8"/>
      <c r="S6" s="8"/>
      <c r="T6" s="8"/>
      <c r="U6" s="8"/>
      <c r="V6" s="8"/>
      <c r="W6" s="8"/>
      <c r="X6" s="8"/>
      <c r="Y6" s="8"/>
      <c r="Z6" s="8"/>
    </row>
    <row r="7" ht="12.75" customHeight="1">
      <c r="A7" s="12"/>
      <c r="B7" s="19" t="s">
        <v>10</v>
      </c>
      <c r="C7" s="20">
        <f t="shared" ref="C7:D7" si="1">C5*C6</f>
        <v>2800</v>
      </c>
      <c r="D7" s="20">
        <f t="shared" si="1"/>
        <v>3040</v>
      </c>
      <c r="E7" s="8"/>
      <c r="I7" s="8"/>
      <c r="J7" s="8"/>
      <c r="K7" s="8"/>
      <c r="L7" s="8"/>
      <c r="M7" s="8"/>
      <c r="N7" s="8"/>
      <c r="O7" s="8"/>
      <c r="P7" s="8"/>
      <c r="Q7" s="8"/>
      <c r="R7" s="8"/>
      <c r="S7" s="8"/>
      <c r="T7" s="8"/>
      <c r="U7" s="8"/>
      <c r="V7" s="8"/>
      <c r="W7" s="8"/>
      <c r="X7" s="8"/>
      <c r="Y7" s="8"/>
      <c r="Z7" s="8"/>
    </row>
    <row r="8" ht="12.75" customHeight="1">
      <c r="A8" s="12"/>
      <c r="B8" s="13" t="s">
        <v>11</v>
      </c>
      <c r="C8" s="21">
        <v>0.05</v>
      </c>
      <c r="D8" s="21">
        <v>0.05</v>
      </c>
      <c r="E8" s="8"/>
      <c r="F8" s="16" t="s">
        <v>12</v>
      </c>
      <c r="G8" s="8"/>
      <c r="H8" s="8"/>
      <c r="I8" s="8"/>
      <c r="J8" s="8"/>
      <c r="K8" s="8"/>
      <c r="L8" s="8"/>
      <c r="M8" s="8"/>
      <c r="N8" s="8"/>
      <c r="O8" s="8"/>
      <c r="P8" s="8"/>
      <c r="Q8" s="8"/>
      <c r="R8" s="8"/>
      <c r="S8" s="8"/>
      <c r="T8" s="8"/>
      <c r="U8" s="8"/>
      <c r="V8" s="8"/>
      <c r="W8" s="8"/>
      <c r="X8" s="8"/>
      <c r="Y8" s="8"/>
      <c r="Z8" s="8"/>
    </row>
    <row r="9" ht="12.75" customHeight="1">
      <c r="A9" s="12"/>
      <c r="B9" s="19" t="s">
        <v>13</v>
      </c>
      <c r="C9" s="20">
        <f t="shared" ref="C9:D9" si="2">C8*C7</f>
        <v>140</v>
      </c>
      <c r="D9" s="20">
        <f t="shared" si="2"/>
        <v>152</v>
      </c>
      <c r="E9" s="8"/>
      <c r="F9" s="16" t="s">
        <v>14</v>
      </c>
      <c r="G9" s="8"/>
      <c r="H9" s="8"/>
      <c r="I9" s="8"/>
      <c r="J9" s="8"/>
      <c r="K9" s="8"/>
      <c r="L9" s="8"/>
      <c r="M9" s="8"/>
      <c r="N9" s="8"/>
      <c r="O9" s="8"/>
      <c r="P9" s="8"/>
      <c r="Q9" s="8"/>
      <c r="R9" s="8"/>
      <c r="S9" s="8"/>
      <c r="T9" s="8"/>
      <c r="U9" s="8"/>
      <c r="V9" s="8"/>
      <c r="W9" s="8"/>
      <c r="X9" s="8"/>
      <c r="Y9" s="8"/>
      <c r="Z9" s="8"/>
    </row>
    <row r="10" ht="12.75" customHeight="1">
      <c r="A10" s="12"/>
      <c r="B10" s="77" t="s">
        <v>65</v>
      </c>
      <c r="C10" s="17">
        <v>750.0</v>
      </c>
      <c r="D10" s="17">
        <v>300.0</v>
      </c>
      <c r="E10" s="8"/>
      <c r="F10" s="16" t="s">
        <v>16</v>
      </c>
      <c r="G10" s="8"/>
      <c r="H10" s="8"/>
      <c r="I10" s="8"/>
      <c r="J10" s="8"/>
      <c r="K10" s="8"/>
      <c r="L10" s="8"/>
      <c r="M10" s="8"/>
      <c r="N10" s="8"/>
      <c r="O10" s="8"/>
      <c r="P10" s="8"/>
      <c r="Q10" s="8"/>
      <c r="R10" s="8"/>
      <c r="S10" s="8"/>
      <c r="T10" s="8"/>
      <c r="U10" s="8"/>
      <c r="V10" s="8"/>
      <c r="W10" s="8"/>
      <c r="X10" s="8"/>
      <c r="Y10" s="8"/>
      <c r="Z10" s="8"/>
    </row>
    <row r="11" ht="12.75" customHeight="1">
      <c r="A11" s="12"/>
      <c r="B11" s="22" t="s">
        <v>17</v>
      </c>
      <c r="C11" s="23">
        <f t="shared" ref="C11:D11" si="3">C7-C9+C10</f>
        <v>3410</v>
      </c>
      <c r="D11" s="23">
        <f t="shared" si="3"/>
        <v>3188</v>
      </c>
      <c r="E11" s="8"/>
      <c r="F11" s="16" t="s">
        <v>18</v>
      </c>
      <c r="G11" s="8"/>
      <c r="H11" s="8"/>
      <c r="I11" s="8"/>
      <c r="J11" s="8"/>
      <c r="K11" s="8"/>
      <c r="L11" s="8"/>
      <c r="M11" s="8"/>
      <c r="N11" s="8"/>
      <c r="O11" s="8"/>
      <c r="P11" s="8"/>
      <c r="Q11" s="8"/>
      <c r="R11" s="8"/>
      <c r="S11" s="8"/>
      <c r="T11" s="8"/>
      <c r="U11" s="8"/>
      <c r="V11" s="8"/>
      <c r="W11" s="8"/>
      <c r="X11" s="8"/>
      <c r="Y11" s="8"/>
      <c r="Z11" s="8"/>
    </row>
    <row r="12" ht="12.75" customHeight="1">
      <c r="A12" s="8"/>
      <c r="B12" s="24"/>
      <c r="C12" s="25"/>
      <c r="D12" s="26"/>
      <c r="E12" s="8"/>
      <c r="F12" s="16"/>
      <c r="G12" s="8"/>
      <c r="H12" s="8"/>
      <c r="I12" s="8"/>
      <c r="J12" s="8"/>
      <c r="K12" s="8"/>
      <c r="L12" s="8"/>
      <c r="M12" s="8"/>
      <c r="N12" s="8"/>
      <c r="O12" s="8"/>
      <c r="P12" s="8"/>
      <c r="Q12" s="8"/>
      <c r="R12" s="8"/>
      <c r="S12" s="8"/>
      <c r="T12" s="8"/>
      <c r="U12" s="8"/>
      <c r="V12" s="8"/>
      <c r="W12" s="8"/>
      <c r="X12" s="8"/>
      <c r="Y12" s="8"/>
      <c r="Z12" s="8"/>
    </row>
    <row r="13" ht="18.0" customHeight="1">
      <c r="A13" s="8"/>
      <c r="B13" s="10" t="s">
        <v>19</v>
      </c>
      <c r="C13" s="11"/>
      <c r="D13" s="27"/>
      <c r="E13" s="8"/>
      <c r="F13" s="16"/>
      <c r="G13" s="8"/>
      <c r="H13" s="8"/>
      <c r="I13" s="8"/>
      <c r="J13" s="8"/>
      <c r="K13" s="8"/>
      <c r="L13" s="8"/>
      <c r="M13" s="8"/>
      <c r="N13" s="8"/>
      <c r="O13" s="8"/>
      <c r="P13" s="8"/>
      <c r="Q13" s="8"/>
      <c r="R13" s="8"/>
      <c r="S13" s="8"/>
      <c r="T13" s="8"/>
      <c r="U13" s="8"/>
      <c r="V13" s="8"/>
      <c r="W13" s="8"/>
      <c r="X13" s="8"/>
      <c r="Y13" s="8"/>
      <c r="Z13" s="8"/>
    </row>
    <row r="14" ht="12.75" customHeight="1">
      <c r="A14" s="12"/>
      <c r="B14" s="13" t="s">
        <v>20</v>
      </c>
      <c r="C14" s="17">
        <v>0.0</v>
      </c>
      <c r="D14" s="17">
        <v>0.0</v>
      </c>
      <c r="E14" s="8"/>
      <c r="F14" s="16" t="s">
        <v>21</v>
      </c>
      <c r="G14" s="8"/>
      <c r="H14" s="8"/>
      <c r="I14" s="8"/>
      <c r="J14" s="8"/>
      <c r="K14" s="8"/>
      <c r="L14" s="8"/>
      <c r="M14" s="8"/>
      <c r="N14" s="8"/>
      <c r="O14" s="8"/>
      <c r="P14" s="8"/>
      <c r="Q14" s="8"/>
      <c r="R14" s="8"/>
      <c r="S14" s="8"/>
      <c r="T14" s="8"/>
      <c r="U14" s="8"/>
      <c r="V14" s="8"/>
      <c r="W14" s="8"/>
      <c r="X14" s="8"/>
      <c r="Y14" s="8"/>
      <c r="Z14" s="8"/>
    </row>
    <row r="15" ht="12.75" customHeight="1">
      <c r="A15" s="12"/>
      <c r="B15" s="13" t="s">
        <v>22</v>
      </c>
      <c r="C15" s="17">
        <v>0.0</v>
      </c>
      <c r="D15" s="17">
        <v>0.0</v>
      </c>
      <c r="E15" s="8"/>
      <c r="F15" s="16"/>
      <c r="G15" s="8"/>
      <c r="H15" s="8"/>
      <c r="I15" s="8"/>
      <c r="J15" s="8"/>
      <c r="K15" s="8"/>
      <c r="L15" s="8"/>
      <c r="M15" s="8"/>
      <c r="N15" s="8"/>
      <c r="O15" s="8"/>
      <c r="P15" s="8"/>
      <c r="Q15" s="8"/>
      <c r="R15" s="8"/>
      <c r="S15" s="8"/>
      <c r="T15" s="8"/>
      <c r="U15" s="8"/>
      <c r="V15" s="8"/>
      <c r="W15" s="8"/>
      <c r="X15" s="8"/>
      <c r="Y15" s="8"/>
      <c r="Z15" s="8"/>
    </row>
    <row r="16" ht="12.75" customHeight="1">
      <c r="A16" s="12"/>
      <c r="B16" s="13" t="s">
        <v>23</v>
      </c>
      <c r="C16" s="28">
        <f t="shared" ref="C16:D16" si="4">2.1%*C38/12</f>
        <v>699.825</v>
      </c>
      <c r="D16" s="28">
        <f t="shared" si="4"/>
        <v>682.5</v>
      </c>
      <c r="E16" s="8"/>
      <c r="F16" s="17"/>
      <c r="G16" s="29" t="s">
        <v>24</v>
      </c>
      <c r="H16" s="8"/>
      <c r="I16" s="8"/>
      <c r="J16" s="8"/>
      <c r="K16" s="8"/>
      <c r="L16" s="8"/>
      <c r="M16" s="8"/>
      <c r="N16" s="8"/>
      <c r="O16" s="8"/>
      <c r="P16" s="8"/>
      <c r="Q16" s="8"/>
      <c r="R16" s="8"/>
      <c r="S16" s="8"/>
      <c r="T16" s="8"/>
      <c r="U16" s="8"/>
      <c r="V16" s="8"/>
      <c r="W16" s="8"/>
      <c r="X16" s="8"/>
      <c r="Y16" s="8"/>
      <c r="Z16" s="8"/>
    </row>
    <row r="17" ht="12.75" customHeight="1">
      <c r="A17" s="12"/>
      <c r="B17" s="13" t="s">
        <v>25</v>
      </c>
      <c r="C17" s="28">
        <f t="shared" ref="C17:D17" si="5">0.4%*C38/12</f>
        <v>133.3</v>
      </c>
      <c r="D17" s="28">
        <f t="shared" si="5"/>
        <v>130</v>
      </c>
      <c r="E17" s="8"/>
      <c r="F17" s="30"/>
      <c r="G17" s="8"/>
      <c r="H17" s="8"/>
      <c r="I17" s="8"/>
      <c r="J17" s="8"/>
      <c r="K17" s="8"/>
      <c r="L17" s="8"/>
      <c r="M17" s="8"/>
      <c r="N17" s="8"/>
      <c r="O17" s="8"/>
      <c r="P17" s="8"/>
      <c r="Q17" s="8"/>
      <c r="R17" s="8"/>
      <c r="S17" s="8"/>
      <c r="T17" s="8"/>
      <c r="U17" s="8"/>
      <c r="V17" s="8"/>
      <c r="W17" s="8"/>
      <c r="X17" s="8"/>
      <c r="Y17" s="8"/>
      <c r="Z17" s="8"/>
    </row>
    <row r="18" ht="12.75" customHeight="1">
      <c r="A18" s="12"/>
      <c r="B18" s="13" t="s">
        <v>26</v>
      </c>
      <c r="C18" s="31"/>
      <c r="D18" s="31"/>
      <c r="E18" s="8"/>
      <c r="F18" s="16"/>
      <c r="G18" s="8"/>
      <c r="H18" s="8"/>
      <c r="I18" s="8"/>
      <c r="J18" s="8"/>
      <c r="K18" s="8"/>
      <c r="L18" s="8"/>
      <c r="M18" s="8"/>
      <c r="N18" s="8"/>
      <c r="O18" s="8"/>
      <c r="P18" s="8"/>
      <c r="Q18" s="8"/>
      <c r="R18" s="8"/>
      <c r="S18" s="8"/>
      <c r="T18" s="8"/>
      <c r="U18" s="8"/>
      <c r="V18" s="8"/>
      <c r="W18" s="8"/>
      <c r="X18" s="8"/>
      <c r="Y18" s="8"/>
      <c r="Z18" s="8"/>
    </row>
    <row r="19" ht="12.75" customHeight="1">
      <c r="A19" s="12"/>
      <c r="B19" s="13" t="s">
        <v>27</v>
      </c>
      <c r="C19" s="17">
        <v>0.0</v>
      </c>
      <c r="D19" s="31">
        <v>50.0</v>
      </c>
      <c r="E19" s="8"/>
      <c r="F19" s="16"/>
      <c r="G19" s="8"/>
      <c r="H19" s="8"/>
      <c r="I19" s="8"/>
      <c r="J19" s="8"/>
      <c r="K19" s="8"/>
      <c r="L19" s="8"/>
      <c r="M19" s="8"/>
      <c r="N19" s="8"/>
      <c r="O19" s="8"/>
      <c r="P19" s="8"/>
      <c r="Q19" s="8"/>
      <c r="R19" s="8"/>
      <c r="S19" s="8"/>
      <c r="T19" s="8"/>
      <c r="U19" s="8"/>
      <c r="V19" s="8"/>
      <c r="W19" s="8"/>
      <c r="X19" s="8"/>
      <c r="Y19" s="8"/>
      <c r="Z19" s="8"/>
    </row>
    <row r="20" ht="12.75" customHeight="1">
      <c r="A20" s="12"/>
      <c r="B20" s="13" t="s">
        <v>28</v>
      </c>
      <c r="C20" s="17">
        <v>70.0</v>
      </c>
      <c r="D20" s="17">
        <v>50.0</v>
      </c>
      <c r="E20" s="8"/>
      <c r="F20" s="16" t="s">
        <v>29</v>
      </c>
      <c r="G20" s="8"/>
      <c r="H20" s="8"/>
      <c r="I20" s="8"/>
      <c r="J20" s="8"/>
      <c r="K20" s="8"/>
      <c r="L20" s="8"/>
      <c r="M20" s="8"/>
      <c r="N20" s="8"/>
      <c r="O20" s="8"/>
      <c r="P20" s="8"/>
      <c r="Q20" s="8"/>
      <c r="R20" s="8"/>
      <c r="S20" s="8"/>
      <c r="T20" s="8"/>
      <c r="U20" s="8"/>
      <c r="V20" s="8"/>
      <c r="W20" s="8"/>
      <c r="X20" s="8"/>
      <c r="Y20" s="8"/>
      <c r="Z20" s="8"/>
    </row>
    <row r="21" ht="12.75" hidden="1" customHeight="1">
      <c r="A21" s="12"/>
      <c r="B21" s="13" t="s">
        <v>30</v>
      </c>
      <c r="C21" s="31"/>
      <c r="D21" s="31"/>
      <c r="E21" s="8"/>
      <c r="F21" s="16"/>
      <c r="G21" s="8"/>
      <c r="H21" s="8"/>
      <c r="I21" s="8"/>
      <c r="J21" s="8"/>
      <c r="K21" s="8"/>
      <c r="L21" s="8"/>
      <c r="M21" s="8"/>
      <c r="N21" s="8"/>
      <c r="O21" s="8"/>
      <c r="P21" s="8"/>
      <c r="Q21" s="8"/>
      <c r="R21" s="8"/>
      <c r="S21" s="8"/>
      <c r="T21" s="8"/>
      <c r="U21" s="8"/>
      <c r="V21" s="8"/>
      <c r="W21" s="8"/>
      <c r="X21" s="8"/>
      <c r="Y21" s="8"/>
      <c r="Z21" s="8"/>
    </row>
    <row r="22" ht="12.75" hidden="1" customHeight="1">
      <c r="A22" s="12"/>
      <c r="B22" s="13" t="s">
        <v>31</v>
      </c>
      <c r="C22" s="31"/>
      <c r="D22" s="31"/>
      <c r="E22" s="8"/>
      <c r="F22" s="16"/>
      <c r="G22" s="8"/>
      <c r="H22" s="8"/>
      <c r="I22" s="8"/>
      <c r="J22" s="8"/>
      <c r="K22" s="8"/>
      <c r="L22" s="8"/>
      <c r="M22" s="8"/>
      <c r="N22" s="8"/>
      <c r="O22" s="8"/>
      <c r="P22" s="8"/>
      <c r="Q22" s="8"/>
      <c r="R22" s="8"/>
      <c r="S22" s="8"/>
      <c r="T22" s="8"/>
      <c r="U22" s="8"/>
      <c r="V22" s="8"/>
      <c r="W22" s="8"/>
      <c r="X22" s="8"/>
      <c r="Y22" s="8"/>
      <c r="Z22" s="8"/>
    </row>
    <row r="23" ht="12.75" hidden="1" customHeight="1">
      <c r="A23" s="12"/>
      <c r="B23" s="13" t="s">
        <v>32</v>
      </c>
      <c r="C23" s="31"/>
      <c r="D23" s="31"/>
      <c r="E23" s="8"/>
      <c r="F23" s="16"/>
      <c r="G23" s="8"/>
      <c r="H23" s="8"/>
      <c r="I23" s="8"/>
      <c r="J23" s="8"/>
      <c r="K23" s="8"/>
      <c r="L23" s="8"/>
      <c r="M23" s="8"/>
      <c r="N23" s="8"/>
      <c r="O23" s="8"/>
      <c r="P23" s="8"/>
      <c r="Q23" s="8"/>
      <c r="R23" s="8"/>
      <c r="S23" s="8"/>
      <c r="T23" s="8"/>
      <c r="U23" s="8"/>
      <c r="V23" s="8"/>
      <c r="W23" s="8"/>
      <c r="X23" s="8"/>
      <c r="Y23" s="8"/>
      <c r="Z23" s="8"/>
    </row>
    <row r="24" ht="12.75" hidden="1" customHeight="1">
      <c r="A24" s="12"/>
      <c r="B24" s="13" t="s">
        <v>33</v>
      </c>
      <c r="C24" s="31"/>
      <c r="D24" s="31"/>
      <c r="E24" s="8"/>
      <c r="F24" s="16"/>
      <c r="G24" s="8"/>
      <c r="H24" s="8"/>
      <c r="I24" s="8"/>
      <c r="J24" s="8"/>
      <c r="K24" s="8"/>
      <c r="L24" s="8"/>
      <c r="M24" s="8"/>
      <c r="N24" s="8"/>
      <c r="O24" s="8"/>
      <c r="P24" s="8"/>
      <c r="Q24" s="8"/>
      <c r="R24" s="8"/>
      <c r="S24" s="8"/>
      <c r="T24" s="8"/>
      <c r="U24" s="8"/>
      <c r="V24" s="8"/>
      <c r="W24" s="8"/>
      <c r="X24" s="8"/>
      <c r="Y24" s="8"/>
      <c r="Z24" s="8"/>
    </row>
    <row r="25" ht="12.75" customHeight="1">
      <c r="A25" s="12"/>
      <c r="B25" s="13" t="s">
        <v>34</v>
      </c>
      <c r="C25" s="17">
        <v>0.0</v>
      </c>
      <c r="D25" s="17">
        <v>0.0</v>
      </c>
      <c r="E25" s="8"/>
      <c r="F25" s="16"/>
      <c r="G25" s="8"/>
      <c r="H25" s="8"/>
      <c r="I25" s="8"/>
      <c r="J25" s="8"/>
      <c r="K25" s="8"/>
      <c r="L25" s="8"/>
      <c r="M25" s="8"/>
      <c r="N25" s="8"/>
      <c r="O25" s="8"/>
      <c r="P25" s="8"/>
      <c r="Q25" s="8"/>
      <c r="R25" s="8"/>
      <c r="S25" s="8"/>
      <c r="T25" s="8"/>
      <c r="U25" s="8"/>
      <c r="V25" s="8"/>
      <c r="W25" s="8"/>
      <c r="X25" s="8"/>
      <c r="Y25" s="8"/>
      <c r="Z25" s="8"/>
    </row>
    <row r="26" ht="12.75" customHeight="1">
      <c r="A26" s="12"/>
      <c r="B26" s="13" t="s">
        <v>35</v>
      </c>
      <c r="C26" s="31"/>
      <c r="D26" s="31"/>
      <c r="E26" s="8"/>
      <c r="F26" s="16"/>
      <c r="G26" s="8"/>
      <c r="H26" s="8"/>
      <c r="I26" s="8"/>
      <c r="J26" s="8"/>
      <c r="K26" s="8"/>
      <c r="L26" s="8"/>
      <c r="M26" s="8"/>
      <c r="N26" s="8"/>
      <c r="O26" s="8"/>
      <c r="P26" s="8"/>
      <c r="Q26" s="8"/>
      <c r="R26" s="8"/>
      <c r="S26" s="8"/>
      <c r="T26" s="8"/>
      <c r="U26" s="8"/>
      <c r="V26" s="8"/>
      <c r="W26" s="8"/>
      <c r="X26" s="8"/>
      <c r="Y26" s="8"/>
      <c r="Z26" s="8"/>
    </row>
    <row r="27" ht="12.75" hidden="1" customHeight="1">
      <c r="A27" s="12"/>
      <c r="B27" s="24" t="s">
        <v>36</v>
      </c>
      <c r="C27" s="32"/>
      <c r="D27" s="33"/>
      <c r="E27" s="8"/>
      <c r="F27" s="16"/>
      <c r="G27" s="8"/>
      <c r="H27" s="8"/>
      <c r="I27" s="8"/>
      <c r="J27" s="8"/>
      <c r="K27" s="8"/>
      <c r="L27" s="8"/>
      <c r="M27" s="8"/>
      <c r="N27" s="8"/>
      <c r="O27" s="8"/>
      <c r="P27" s="8"/>
      <c r="Q27" s="8"/>
      <c r="R27" s="8"/>
      <c r="S27" s="8"/>
      <c r="T27" s="8"/>
      <c r="U27" s="8"/>
      <c r="V27" s="8"/>
      <c r="W27" s="8"/>
      <c r="X27" s="8"/>
      <c r="Y27" s="8"/>
      <c r="Z27" s="8"/>
    </row>
    <row r="28" ht="12.75" customHeight="1">
      <c r="A28" s="12"/>
      <c r="B28" s="22" t="s">
        <v>19</v>
      </c>
      <c r="C28" s="23">
        <f t="shared" ref="C28:D28" si="6">SUM(C14:C27)</f>
        <v>903.125</v>
      </c>
      <c r="D28" s="23">
        <f t="shared" si="6"/>
        <v>912.5</v>
      </c>
      <c r="E28" s="8"/>
      <c r="F28" s="16"/>
      <c r="G28" s="8"/>
      <c r="H28" s="8"/>
      <c r="I28" s="8"/>
      <c r="J28" s="8"/>
      <c r="K28" s="8"/>
      <c r="L28" s="8"/>
      <c r="M28" s="8"/>
      <c r="N28" s="8"/>
      <c r="O28" s="8"/>
      <c r="P28" s="8"/>
      <c r="Q28" s="8"/>
      <c r="R28" s="8"/>
      <c r="S28" s="8"/>
      <c r="T28" s="8"/>
      <c r="U28" s="8"/>
      <c r="V28" s="8"/>
      <c r="W28" s="8"/>
      <c r="X28" s="8"/>
      <c r="Y28" s="8"/>
      <c r="Z28" s="8"/>
    </row>
    <row r="29" ht="12.75" customHeight="1">
      <c r="A29" s="8"/>
      <c r="B29" s="8"/>
      <c r="C29" s="8"/>
      <c r="D29" s="8"/>
      <c r="E29" s="8"/>
      <c r="F29" s="16"/>
      <c r="G29" s="8"/>
      <c r="H29" s="8"/>
      <c r="I29" s="8"/>
      <c r="J29" s="8"/>
      <c r="K29" s="8"/>
      <c r="L29" s="8"/>
      <c r="M29" s="8"/>
      <c r="N29" s="8"/>
      <c r="O29" s="8"/>
      <c r="P29" s="8"/>
      <c r="Q29" s="8"/>
      <c r="R29" s="8"/>
      <c r="S29" s="8"/>
      <c r="T29" s="8"/>
      <c r="U29" s="8"/>
      <c r="V29" s="8"/>
      <c r="W29" s="8"/>
      <c r="X29" s="8"/>
      <c r="Y29" s="8"/>
      <c r="Z29" s="8"/>
    </row>
    <row r="30" ht="18.0" customHeight="1">
      <c r="A30" s="8"/>
      <c r="B30" s="34" t="s">
        <v>37</v>
      </c>
      <c r="C30" s="35"/>
      <c r="D30" s="35"/>
      <c r="E30" s="8"/>
      <c r="F30" s="16"/>
      <c r="G30" s="8"/>
      <c r="H30" s="8"/>
      <c r="I30" s="8"/>
      <c r="J30" s="8"/>
      <c r="K30" s="8"/>
      <c r="L30" s="8"/>
      <c r="M30" s="8"/>
      <c r="N30" s="8"/>
      <c r="O30" s="8"/>
      <c r="P30" s="8"/>
      <c r="Q30" s="8"/>
      <c r="R30" s="8"/>
      <c r="S30" s="8"/>
      <c r="T30" s="8"/>
      <c r="U30" s="8"/>
      <c r="V30" s="8"/>
      <c r="W30" s="8"/>
      <c r="X30" s="8"/>
      <c r="Y30" s="8"/>
      <c r="Z30" s="8"/>
    </row>
    <row r="31" ht="12.75" customHeight="1">
      <c r="A31" s="12"/>
      <c r="B31" s="36" t="s">
        <v>38</v>
      </c>
      <c r="C31" s="37">
        <f t="shared" ref="C31:D31" si="7">C11*12</f>
        <v>40920</v>
      </c>
      <c r="D31" s="38">
        <f t="shared" si="7"/>
        <v>38256</v>
      </c>
      <c r="E31" s="8"/>
      <c r="F31" s="16"/>
      <c r="G31" s="8"/>
      <c r="H31" s="8"/>
      <c r="I31" s="8"/>
      <c r="J31" s="8"/>
      <c r="K31" s="8"/>
      <c r="L31" s="8"/>
      <c r="M31" s="8"/>
      <c r="N31" s="8"/>
      <c r="O31" s="8"/>
      <c r="P31" s="8"/>
      <c r="Q31" s="8"/>
      <c r="R31" s="8"/>
      <c r="S31" s="8"/>
      <c r="T31" s="8"/>
      <c r="U31" s="8"/>
      <c r="V31" s="8"/>
      <c r="W31" s="8"/>
      <c r="X31" s="8"/>
      <c r="Y31" s="8"/>
      <c r="Z31" s="8"/>
    </row>
    <row r="32" ht="12.75" customHeight="1">
      <c r="A32" s="12"/>
      <c r="B32" s="39" t="s">
        <v>39</v>
      </c>
      <c r="C32" s="40">
        <f t="shared" ref="C32:D32" si="8">C28*12</f>
        <v>10837.5</v>
      </c>
      <c r="D32" s="41">
        <f t="shared" si="8"/>
        <v>10950</v>
      </c>
      <c r="E32" s="8"/>
      <c r="F32" s="16"/>
      <c r="G32" s="8"/>
      <c r="H32" s="8"/>
      <c r="I32" s="8"/>
      <c r="J32" s="8"/>
      <c r="K32" s="8"/>
      <c r="L32" s="8"/>
      <c r="M32" s="8"/>
      <c r="N32" s="8"/>
      <c r="O32" s="8"/>
      <c r="P32" s="8"/>
      <c r="Q32" s="8"/>
      <c r="R32" s="8"/>
      <c r="S32" s="8"/>
      <c r="T32" s="8"/>
      <c r="U32" s="8"/>
      <c r="V32" s="8"/>
      <c r="W32" s="8"/>
      <c r="X32" s="8"/>
      <c r="Y32" s="8"/>
      <c r="Z32" s="8"/>
    </row>
    <row r="33" ht="12.75" customHeight="1">
      <c r="A33" s="12"/>
      <c r="B33" s="42" t="s">
        <v>40</v>
      </c>
      <c r="C33" s="43">
        <f t="shared" ref="C33:D33" si="9">C31-C32</f>
        <v>30082.5</v>
      </c>
      <c r="D33" s="44">
        <f t="shared" si="9"/>
        <v>27306</v>
      </c>
      <c r="E33" s="8"/>
      <c r="F33" s="16"/>
      <c r="G33" s="8"/>
      <c r="H33" s="8"/>
      <c r="I33" s="8"/>
      <c r="J33" s="8"/>
      <c r="K33" s="8"/>
      <c r="L33" s="8"/>
      <c r="M33" s="8"/>
      <c r="N33" s="8"/>
      <c r="O33" s="8"/>
      <c r="P33" s="8"/>
      <c r="Q33" s="8"/>
      <c r="R33" s="8"/>
      <c r="S33" s="8"/>
      <c r="T33" s="8"/>
      <c r="U33" s="8"/>
      <c r="V33" s="8"/>
      <c r="W33" s="8"/>
      <c r="X33" s="8"/>
      <c r="Y33" s="8"/>
      <c r="Z33" s="8"/>
    </row>
    <row r="34" ht="17.25" customHeight="1">
      <c r="A34" s="8"/>
      <c r="B34" s="8"/>
      <c r="C34" s="45"/>
      <c r="D34" s="45"/>
      <c r="E34" s="8"/>
      <c r="F34" s="16"/>
      <c r="G34" s="8"/>
      <c r="H34" s="8"/>
      <c r="I34" s="8"/>
      <c r="J34" s="8"/>
      <c r="K34" s="8"/>
      <c r="L34" s="8"/>
      <c r="M34" s="8"/>
      <c r="N34" s="8"/>
      <c r="O34" s="8"/>
      <c r="P34" s="8"/>
      <c r="Q34" s="8"/>
      <c r="R34" s="8"/>
      <c r="S34" s="8"/>
      <c r="T34" s="8"/>
      <c r="U34" s="8"/>
      <c r="V34" s="8"/>
      <c r="W34" s="8"/>
      <c r="X34" s="8"/>
      <c r="Y34" s="8"/>
      <c r="Z34" s="8"/>
    </row>
    <row r="35" ht="18.0" customHeight="1">
      <c r="A35" s="8"/>
      <c r="B35" s="46" t="s">
        <v>41</v>
      </c>
      <c r="C35" s="47"/>
      <c r="D35" s="47"/>
      <c r="E35" s="8"/>
      <c r="F35" s="16"/>
      <c r="G35" s="8"/>
      <c r="H35" s="8"/>
      <c r="I35" s="8"/>
      <c r="J35" s="8"/>
      <c r="K35" s="8"/>
      <c r="L35" s="8"/>
      <c r="M35" s="8"/>
      <c r="N35" s="8"/>
      <c r="O35" s="8"/>
      <c r="P35" s="8"/>
      <c r="Q35" s="8"/>
      <c r="R35" s="8"/>
      <c r="S35" s="8"/>
      <c r="T35" s="8"/>
      <c r="U35" s="8"/>
      <c r="V35" s="8"/>
      <c r="W35" s="8"/>
      <c r="X35" s="8"/>
      <c r="Y35" s="8"/>
      <c r="Z35" s="8"/>
    </row>
    <row r="36" ht="12.75" hidden="1" customHeight="1">
      <c r="A36" s="8"/>
      <c r="B36" s="48" t="s">
        <v>42</v>
      </c>
      <c r="C36" s="78">
        <v>0.0675</v>
      </c>
      <c r="D36" s="78">
        <v>0.085</v>
      </c>
      <c r="E36" s="8"/>
      <c r="G36" s="8"/>
      <c r="H36" s="8"/>
      <c r="I36" s="8"/>
      <c r="J36" s="8"/>
      <c r="K36" s="8"/>
      <c r="L36" s="8"/>
      <c r="M36" s="8"/>
      <c r="N36" s="8"/>
      <c r="O36" s="8"/>
      <c r="P36" s="8"/>
      <c r="Q36" s="8"/>
      <c r="R36" s="8"/>
      <c r="S36" s="8"/>
      <c r="T36" s="8"/>
      <c r="U36" s="8"/>
      <c r="V36" s="8"/>
      <c r="W36" s="8"/>
      <c r="X36" s="8"/>
      <c r="Y36" s="8"/>
      <c r="Z36" s="8"/>
    </row>
    <row r="37" ht="12.75" hidden="1" customHeight="1">
      <c r="A37" s="8"/>
      <c r="B37" s="50" t="s">
        <v>43</v>
      </c>
      <c r="C37" s="79">
        <f t="shared" ref="C37:D37" si="10">IF(C36=0," - ",C33/C36)</f>
        <v>445666.6667</v>
      </c>
      <c r="D37" s="80">
        <f t="shared" si="10"/>
        <v>321247.0588</v>
      </c>
      <c r="E37" s="8"/>
      <c r="G37" s="8"/>
      <c r="H37" s="8"/>
      <c r="I37" s="8"/>
      <c r="J37" s="8"/>
      <c r="K37" s="8"/>
      <c r="L37" s="8"/>
      <c r="M37" s="8"/>
      <c r="N37" s="8"/>
      <c r="O37" s="8"/>
      <c r="P37" s="8"/>
      <c r="Q37" s="8"/>
      <c r="R37" s="8"/>
      <c r="S37" s="8"/>
      <c r="T37" s="8"/>
      <c r="U37" s="8"/>
      <c r="V37" s="8"/>
      <c r="W37" s="8"/>
      <c r="X37" s="8"/>
      <c r="Y37" s="8"/>
      <c r="Z37" s="8"/>
    </row>
    <row r="38" ht="12.75" customHeight="1">
      <c r="A38" s="8"/>
      <c r="B38" s="13" t="s">
        <v>44</v>
      </c>
      <c r="C38" s="53">
        <v>399900.0</v>
      </c>
      <c r="D38" s="53">
        <v>390000.0</v>
      </c>
      <c r="E38" s="8"/>
      <c r="G38" s="8"/>
      <c r="H38" s="8"/>
      <c r="I38" s="8"/>
      <c r="J38" s="8"/>
      <c r="K38" s="8"/>
      <c r="L38" s="8"/>
      <c r="M38" s="8"/>
      <c r="N38" s="8"/>
      <c r="O38" s="8"/>
      <c r="P38" s="8"/>
      <c r="Q38" s="8"/>
      <c r="R38" s="8"/>
      <c r="S38" s="8"/>
      <c r="T38" s="8"/>
      <c r="U38" s="8"/>
      <c r="V38" s="8"/>
      <c r="W38" s="8"/>
      <c r="X38" s="8"/>
      <c r="Y38" s="8"/>
      <c r="Z38" s="8"/>
    </row>
    <row r="39" ht="12.75" customHeight="1">
      <c r="A39" s="12"/>
      <c r="B39" s="54" t="s">
        <v>45</v>
      </c>
      <c r="C39" s="55">
        <f t="shared" ref="C39:D39" si="11">IF(C38=0," - ",C33/C38)</f>
        <v>0.07522505626</v>
      </c>
      <c r="D39" s="55">
        <f t="shared" si="11"/>
        <v>0.07001538462</v>
      </c>
      <c r="E39" s="8"/>
      <c r="G39" s="8"/>
      <c r="H39" s="8"/>
      <c r="I39" s="8"/>
      <c r="J39" s="8"/>
      <c r="K39" s="8"/>
      <c r="L39" s="8"/>
      <c r="M39" s="8"/>
      <c r="N39" s="8"/>
      <c r="O39" s="8"/>
      <c r="P39" s="8"/>
      <c r="Q39" s="8"/>
      <c r="R39" s="8"/>
      <c r="S39" s="8"/>
      <c r="T39" s="8"/>
      <c r="U39" s="8"/>
      <c r="V39" s="8"/>
      <c r="W39" s="8"/>
      <c r="X39" s="8"/>
      <c r="Y39" s="8"/>
      <c r="Z39" s="8"/>
    </row>
    <row r="40" ht="12.75" customHeight="1">
      <c r="A40" s="8"/>
      <c r="B40" s="56" t="s">
        <v>46</v>
      </c>
      <c r="C40" s="57">
        <f t="shared" ref="C40:D40" si="12">C38/C5</f>
        <v>99975</v>
      </c>
      <c r="D40" s="57">
        <f t="shared" si="12"/>
        <v>97500</v>
      </c>
      <c r="E40" s="8"/>
      <c r="F40" s="16"/>
      <c r="G40" s="8"/>
      <c r="H40" s="8"/>
      <c r="I40" s="8"/>
      <c r="J40" s="8"/>
      <c r="K40" s="8"/>
      <c r="L40" s="8"/>
      <c r="M40" s="8"/>
      <c r="N40" s="8"/>
      <c r="O40" s="8"/>
      <c r="P40" s="8"/>
      <c r="Q40" s="8"/>
      <c r="R40" s="8"/>
      <c r="S40" s="8"/>
      <c r="T40" s="8"/>
      <c r="U40" s="8"/>
      <c r="V40" s="8"/>
      <c r="W40" s="8"/>
      <c r="X40" s="8"/>
      <c r="Y40" s="8"/>
      <c r="Z40" s="8"/>
    </row>
    <row r="41" ht="12.75" customHeight="1">
      <c r="A41" s="8"/>
      <c r="B41" s="8"/>
      <c r="C41" s="45"/>
      <c r="D41" s="45"/>
      <c r="E41" s="8"/>
      <c r="F41" s="16"/>
      <c r="G41" s="8"/>
      <c r="H41" s="8"/>
      <c r="I41" s="8"/>
      <c r="J41" s="8"/>
      <c r="K41" s="8"/>
      <c r="L41" s="8"/>
      <c r="M41" s="8"/>
      <c r="N41" s="8"/>
      <c r="O41" s="8"/>
      <c r="P41" s="8"/>
      <c r="Q41" s="8"/>
      <c r="R41" s="8"/>
      <c r="S41" s="8"/>
      <c r="T41" s="8"/>
      <c r="U41" s="8"/>
      <c r="V41" s="8"/>
      <c r="W41" s="8"/>
      <c r="X41" s="8"/>
      <c r="Y41" s="8"/>
      <c r="Z41" s="8"/>
    </row>
    <row r="42" ht="18.0" customHeight="1">
      <c r="A42" s="8"/>
      <c r="B42" s="10" t="s">
        <v>47</v>
      </c>
      <c r="C42" s="27"/>
      <c r="D42" s="27"/>
      <c r="E42" s="8"/>
      <c r="F42" s="8"/>
      <c r="G42" s="8"/>
      <c r="H42" s="8"/>
      <c r="I42" s="8"/>
      <c r="J42" s="8"/>
      <c r="K42" s="8"/>
      <c r="L42" s="8"/>
      <c r="M42" s="8"/>
      <c r="N42" s="8"/>
      <c r="O42" s="8"/>
      <c r="P42" s="8"/>
      <c r="Q42" s="8"/>
      <c r="R42" s="8"/>
      <c r="S42" s="8"/>
      <c r="T42" s="8"/>
      <c r="U42" s="8"/>
      <c r="V42" s="8"/>
      <c r="W42" s="8"/>
      <c r="X42" s="8"/>
      <c r="Y42" s="8"/>
      <c r="Z42" s="8"/>
    </row>
    <row r="43" ht="12.75" customHeight="1">
      <c r="A43" s="12"/>
      <c r="B43" s="13" t="s">
        <v>48</v>
      </c>
      <c r="C43" s="58">
        <f t="shared" ref="C43:D43" si="13">C38*0.2</f>
        <v>79980</v>
      </c>
      <c r="D43" s="58">
        <f t="shared" si="13"/>
        <v>78000</v>
      </c>
      <c r="E43" s="8"/>
      <c r="F43" s="16"/>
      <c r="G43" s="8"/>
      <c r="H43" s="8"/>
      <c r="I43" s="8"/>
      <c r="J43" s="8"/>
      <c r="K43" s="8"/>
      <c r="L43" s="8"/>
      <c r="M43" s="8"/>
      <c r="N43" s="8"/>
      <c r="O43" s="8"/>
      <c r="P43" s="8"/>
      <c r="Q43" s="8"/>
      <c r="R43" s="8"/>
      <c r="S43" s="8"/>
      <c r="T43" s="8"/>
      <c r="U43" s="8"/>
      <c r="V43" s="8"/>
      <c r="W43" s="8"/>
      <c r="X43" s="8"/>
      <c r="Y43" s="8"/>
      <c r="Z43" s="8"/>
    </row>
    <row r="44" ht="12.75" customHeight="1">
      <c r="A44" s="12"/>
      <c r="B44" s="13" t="s">
        <v>49</v>
      </c>
      <c r="C44" s="40">
        <f t="shared" ref="C44:D44" si="14">C38-C43</f>
        <v>319920</v>
      </c>
      <c r="D44" s="40">
        <f t="shared" si="14"/>
        <v>312000</v>
      </c>
      <c r="E44" s="8"/>
      <c r="F44" s="8"/>
      <c r="G44" s="8"/>
      <c r="H44" s="8"/>
      <c r="I44" s="8"/>
      <c r="J44" s="8"/>
      <c r="K44" s="8"/>
      <c r="L44" s="8"/>
      <c r="M44" s="8"/>
      <c r="N44" s="8"/>
      <c r="O44" s="8"/>
      <c r="P44" s="8"/>
      <c r="Q44" s="8"/>
      <c r="R44" s="8"/>
      <c r="S44" s="8"/>
      <c r="T44" s="8"/>
      <c r="U44" s="8"/>
      <c r="V44" s="8"/>
      <c r="W44" s="8"/>
      <c r="X44" s="8"/>
      <c r="Y44" s="8"/>
      <c r="Z44" s="8"/>
    </row>
    <row r="45" ht="12.75" customHeight="1">
      <c r="A45" s="12"/>
      <c r="B45" s="13" t="s">
        <v>50</v>
      </c>
      <c r="C45" s="58">
        <f t="shared" ref="C45:D45" si="15">C38*3.5%</f>
        <v>13996.5</v>
      </c>
      <c r="D45" s="58">
        <f t="shared" si="15"/>
        <v>13650</v>
      </c>
      <c r="E45" s="8"/>
      <c r="F45" s="16"/>
      <c r="G45" s="8"/>
      <c r="H45" s="8"/>
      <c r="I45" s="8"/>
      <c r="J45" s="8"/>
      <c r="K45" s="8"/>
      <c r="L45" s="8"/>
      <c r="M45" s="8"/>
      <c r="N45" s="8"/>
      <c r="O45" s="8"/>
      <c r="P45" s="8"/>
      <c r="Q45" s="8"/>
      <c r="R45" s="8"/>
      <c r="S45" s="8"/>
      <c r="T45" s="8"/>
      <c r="U45" s="8"/>
      <c r="V45" s="8"/>
      <c r="W45" s="8"/>
      <c r="X45" s="8"/>
      <c r="Y45" s="8"/>
      <c r="Z45" s="8"/>
    </row>
    <row r="46" ht="12.75" customHeight="1">
      <c r="A46" s="12"/>
      <c r="B46" s="13" t="s">
        <v>51</v>
      </c>
      <c r="C46" s="59">
        <v>30.0</v>
      </c>
      <c r="D46" s="59">
        <v>30.0</v>
      </c>
      <c r="E46" s="8"/>
      <c r="F46" s="16"/>
      <c r="G46" s="8"/>
      <c r="H46" s="8"/>
      <c r="I46" s="8"/>
      <c r="J46" s="8"/>
      <c r="K46" s="8"/>
      <c r="L46" s="8"/>
      <c r="M46" s="8"/>
      <c r="N46" s="8"/>
      <c r="O46" s="8"/>
      <c r="P46" s="8"/>
      <c r="Q46" s="8"/>
      <c r="R46" s="8"/>
      <c r="S46" s="8"/>
      <c r="T46" s="8"/>
      <c r="U46" s="8"/>
      <c r="V46" s="8"/>
      <c r="W46" s="8"/>
      <c r="X46" s="8"/>
      <c r="Y46" s="8"/>
      <c r="Z46" s="8"/>
    </row>
    <row r="47" ht="12.75" customHeight="1">
      <c r="A47" s="12"/>
      <c r="B47" s="13" t="s">
        <v>52</v>
      </c>
      <c r="C47" s="60">
        <v>0.045</v>
      </c>
      <c r="D47" s="60">
        <v>0.045</v>
      </c>
      <c r="E47" s="8"/>
      <c r="F47" s="16"/>
      <c r="G47" s="8"/>
      <c r="H47" s="8"/>
      <c r="I47" s="8"/>
      <c r="J47" s="8"/>
      <c r="K47" s="8"/>
      <c r="L47" s="8"/>
      <c r="M47" s="8"/>
      <c r="N47" s="8"/>
      <c r="O47" s="8"/>
      <c r="P47" s="8"/>
      <c r="Q47" s="8"/>
      <c r="R47" s="8"/>
      <c r="S47" s="8"/>
      <c r="T47" s="8"/>
      <c r="U47" s="8"/>
      <c r="V47" s="8"/>
      <c r="W47" s="8"/>
      <c r="X47" s="8"/>
      <c r="Y47" s="8"/>
      <c r="Z47" s="8"/>
    </row>
    <row r="48" ht="12.75" customHeight="1">
      <c r="A48" s="12"/>
      <c r="B48" s="19" t="s">
        <v>53</v>
      </c>
      <c r="C48" s="40">
        <f t="shared" ref="C48:D48" si="16">C43+C45</f>
        <v>93976.5</v>
      </c>
      <c r="D48" s="40">
        <f t="shared" si="16"/>
        <v>91650</v>
      </c>
      <c r="E48" s="8"/>
      <c r="F48" s="16"/>
      <c r="G48" s="8"/>
      <c r="H48" s="8"/>
      <c r="I48" s="8"/>
      <c r="J48" s="8"/>
      <c r="K48" s="8"/>
      <c r="L48" s="8"/>
      <c r="M48" s="8"/>
      <c r="N48" s="8"/>
      <c r="O48" s="8"/>
      <c r="P48" s="8"/>
      <c r="Q48" s="8"/>
      <c r="R48" s="8"/>
      <c r="S48" s="8"/>
      <c r="T48" s="8"/>
      <c r="U48" s="8"/>
      <c r="V48" s="8"/>
      <c r="W48" s="8"/>
      <c r="X48" s="8"/>
      <c r="Y48" s="8"/>
      <c r="Z48" s="8"/>
    </row>
    <row r="49" ht="12.75" customHeight="1">
      <c r="A49" s="12"/>
      <c r="B49" s="19" t="s">
        <v>54</v>
      </c>
      <c r="C49" s="40">
        <f t="shared" ref="C49:D49" si="17">IF(C44=0,0,-PMT(C47/12,C46*12,C44))</f>
        <v>1620.987643</v>
      </c>
      <c r="D49" s="40">
        <f t="shared" si="17"/>
        <v>1580.858167</v>
      </c>
      <c r="E49" s="8"/>
      <c r="F49" s="16"/>
      <c r="G49" s="8"/>
      <c r="H49" s="8"/>
      <c r="I49" s="8"/>
      <c r="J49" s="8"/>
      <c r="K49" s="8"/>
      <c r="L49" s="8"/>
      <c r="M49" s="8"/>
      <c r="N49" s="8"/>
      <c r="O49" s="8"/>
      <c r="P49" s="8"/>
      <c r="Q49" s="8"/>
      <c r="R49" s="8"/>
      <c r="S49" s="8"/>
      <c r="T49" s="8"/>
      <c r="U49" s="8"/>
      <c r="V49" s="8"/>
      <c r="W49" s="8"/>
      <c r="X49" s="8"/>
      <c r="Y49" s="8"/>
      <c r="Z49" s="8"/>
    </row>
    <row r="50" ht="12.75" customHeight="1">
      <c r="A50" s="12"/>
      <c r="B50" s="19" t="s">
        <v>55</v>
      </c>
      <c r="C50" s="40">
        <f t="shared" ref="C50:D50" si="18">IF(C44=0,0,-CUMIPMT(C47/12,C46*12,C44,1,12,0))</f>
        <v>14290.81689</v>
      </c>
      <c r="D50" s="40">
        <f t="shared" si="18"/>
        <v>13937.03072</v>
      </c>
      <c r="E50" s="8"/>
      <c r="F50" s="16"/>
      <c r="G50" s="8"/>
      <c r="H50" s="8"/>
      <c r="I50" s="8"/>
      <c r="J50" s="8"/>
      <c r="K50" s="8"/>
      <c r="L50" s="8"/>
      <c r="M50" s="8"/>
      <c r="N50" s="8"/>
      <c r="O50" s="8"/>
      <c r="P50" s="8"/>
      <c r="Q50" s="8"/>
      <c r="R50" s="8"/>
      <c r="S50" s="8"/>
      <c r="T50" s="8"/>
      <c r="U50" s="8"/>
      <c r="V50" s="8"/>
      <c r="W50" s="8"/>
      <c r="X50" s="8"/>
      <c r="Y50" s="8"/>
      <c r="Z50" s="8"/>
    </row>
    <row r="51" ht="12.75" customHeight="1">
      <c r="A51" s="12"/>
      <c r="B51" s="19" t="s">
        <v>56</v>
      </c>
      <c r="C51" s="40">
        <f t="shared" ref="C51:D51" si="19">IF(C44=0,0,-CUMPRINC(C47/12,C46*12,C44,1,12,0))</f>
        <v>5161.034832</v>
      </c>
      <c r="D51" s="40">
        <f t="shared" si="19"/>
        <v>5033.267278</v>
      </c>
      <c r="E51" s="8"/>
      <c r="F51" s="61"/>
      <c r="G51" s="8"/>
      <c r="H51" s="8"/>
      <c r="I51" s="8"/>
      <c r="J51" s="8"/>
      <c r="K51" s="8"/>
      <c r="L51" s="8"/>
      <c r="M51" s="8"/>
      <c r="N51" s="8"/>
      <c r="O51" s="8"/>
      <c r="P51" s="8"/>
      <c r="Q51" s="8"/>
      <c r="R51" s="8"/>
      <c r="S51" s="8"/>
      <c r="T51" s="8"/>
      <c r="U51" s="8"/>
      <c r="V51" s="8"/>
      <c r="W51" s="8"/>
      <c r="X51" s="8"/>
      <c r="Y51" s="8"/>
      <c r="Z51" s="8"/>
    </row>
    <row r="52" ht="12.75" customHeight="1">
      <c r="A52" s="12"/>
      <c r="B52" s="62" t="s">
        <v>57</v>
      </c>
      <c r="C52" s="63">
        <f t="shared" ref="C52:D52" si="20">C49*12</f>
        <v>19451.85172</v>
      </c>
      <c r="D52" s="63">
        <f t="shared" si="20"/>
        <v>18970.298</v>
      </c>
      <c r="E52" s="8"/>
      <c r="F52" s="16"/>
      <c r="G52" s="8"/>
      <c r="H52" s="8"/>
      <c r="I52" s="8"/>
      <c r="J52" s="8"/>
      <c r="K52" s="8"/>
      <c r="L52" s="8"/>
      <c r="M52" s="8"/>
      <c r="N52" s="8"/>
      <c r="O52" s="8"/>
      <c r="P52" s="8"/>
      <c r="Q52" s="8"/>
      <c r="R52" s="8"/>
      <c r="S52" s="8"/>
      <c r="T52" s="8"/>
      <c r="U52" s="8"/>
      <c r="V52" s="8"/>
      <c r="W52" s="8"/>
      <c r="X52" s="8"/>
      <c r="Y52" s="8"/>
      <c r="Z52" s="8"/>
    </row>
    <row r="53" ht="12.75" customHeight="1">
      <c r="A53" s="8"/>
      <c r="B53" s="8"/>
      <c r="C53" s="8"/>
      <c r="D53" s="8"/>
      <c r="E53" s="8"/>
      <c r="F53" s="16"/>
      <c r="G53" s="8"/>
      <c r="H53" s="8"/>
      <c r="I53" s="8"/>
      <c r="J53" s="8"/>
      <c r="K53" s="8"/>
      <c r="L53" s="8"/>
      <c r="M53" s="8"/>
      <c r="N53" s="8"/>
      <c r="O53" s="8"/>
      <c r="P53" s="8"/>
      <c r="Q53" s="8"/>
      <c r="R53" s="8"/>
      <c r="S53" s="8"/>
      <c r="T53" s="8"/>
      <c r="U53" s="8"/>
      <c r="V53" s="8"/>
      <c r="W53" s="8"/>
      <c r="X53" s="8"/>
      <c r="Y53" s="8"/>
      <c r="Z53" s="8"/>
    </row>
    <row r="54" ht="18.0" customHeight="1">
      <c r="A54" s="8"/>
      <c r="B54" s="64" t="s">
        <v>58</v>
      </c>
      <c r="C54" s="65"/>
      <c r="D54" s="66"/>
      <c r="E54" s="8"/>
      <c r="F54" s="16"/>
      <c r="G54" s="8"/>
      <c r="H54" s="8"/>
      <c r="I54" s="8"/>
      <c r="J54" s="8"/>
      <c r="K54" s="8"/>
      <c r="L54" s="8"/>
      <c r="M54" s="8"/>
      <c r="N54" s="8"/>
      <c r="O54" s="8"/>
      <c r="P54" s="8"/>
      <c r="Q54" s="8"/>
      <c r="R54" s="8"/>
      <c r="S54" s="8"/>
      <c r="T54" s="8"/>
      <c r="U54" s="8"/>
      <c r="V54" s="8"/>
      <c r="W54" s="8"/>
      <c r="X54" s="8"/>
      <c r="Y54" s="8"/>
      <c r="Z54" s="8"/>
    </row>
    <row r="55" ht="19.5" customHeight="1">
      <c r="A55" s="8"/>
      <c r="B55" s="67" t="s">
        <v>59</v>
      </c>
      <c r="C55" s="68">
        <f t="shared" ref="C55:D55" si="21">C11-C28-C49</f>
        <v>885.8873568</v>
      </c>
      <c r="D55" s="69">
        <f t="shared" si="21"/>
        <v>694.6418333</v>
      </c>
      <c r="E55" s="8"/>
      <c r="F55" s="16"/>
      <c r="G55" s="8"/>
      <c r="H55" s="8"/>
      <c r="I55" s="8"/>
      <c r="J55" s="8"/>
      <c r="K55" s="8"/>
      <c r="L55" s="8"/>
      <c r="M55" s="8"/>
      <c r="N55" s="8"/>
      <c r="O55" s="8"/>
      <c r="P55" s="8"/>
      <c r="Q55" s="8"/>
      <c r="R55" s="8"/>
      <c r="S55" s="8"/>
      <c r="T55" s="8"/>
      <c r="U55" s="8"/>
      <c r="V55" s="8"/>
      <c r="W55" s="8"/>
      <c r="X55" s="8"/>
      <c r="Y55" s="8"/>
      <c r="Z55" s="8"/>
    </row>
    <row r="56" ht="19.5" customHeight="1">
      <c r="A56" s="12"/>
      <c r="B56" s="67" t="s">
        <v>60</v>
      </c>
      <c r="C56" s="68">
        <f t="shared" ref="C56:D56" si="22">C33-C52</f>
        <v>10630.64828</v>
      </c>
      <c r="D56" s="69">
        <f t="shared" si="22"/>
        <v>8335.702</v>
      </c>
      <c r="E56" s="8"/>
      <c r="F56" s="61"/>
      <c r="G56" s="8"/>
      <c r="H56" s="8"/>
      <c r="I56" s="8"/>
      <c r="J56" s="8"/>
      <c r="K56" s="8"/>
      <c r="L56" s="8"/>
      <c r="M56" s="8"/>
      <c r="N56" s="8"/>
      <c r="O56" s="8"/>
      <c r="P56" s="8"/>
      <c r="Q56" s="8"/>
      <c r="R56" s="8"/>
      <c r="S56" s="8"/>
      <c r="T56" s="8"/>
      <c r="U56" s="8"/>
      <c r="V56" s="8"/>
      <c r="W56" s="8"/>
      <c r="X56" s="8"/>
      <c r="Y56" s="8"/>
      <c r="Z56" s="8"/>
    </row>
    <row r="57" ht="19.5" customHeight="1">
      <c r="A57" s="12"/>
      <c r="B57" s="70" t="s">
        <v>61</v>
      </c>
      <c r="C57" s="71">
        <f t="shared" ref="C57:D57" si="23">IF(C48=0," ",C56/C48)</f>
        <v>0.1131202831</v>
      </c>
      <c r="D57" s="72">
        <f t="shared" si="23"/>
        <v>0.09095146754</v>
      </c>
      <c r="E57" s="8"/>
      <c r="F57" s="16"/>
      <c r="G57" s="8"/>
      <c r="H57" s="8"/>
      <c r="I57" s="8"/>
      <c r="J57" s="8"/>
      <c r="K57" s="8"/>
      <c r="L57" s="8"/>
      <c r="M57" s="8"/>
      <c r="N57" s="8"/>
      <c r="O57" s="8"/>
      <c r="P57" s="8"/>
      <c r="Q57" s="8"/>
      <c r="R57" s="8"/>
      <c r="S57" s="8"/>
      <c r="T57" s="8"/>
      <c r="U57" s="8"/>
      <c r="V57" s="8"/>
      <c r="W57" s="8"/>
      <c r="X57" s="8"/>
      <c r="Y57" s="8"/>
      <c r="Z57" s="8"/>
    </row>
    <row r="58" ht="12.75" customHeight="1">
      <c r="A58" s="8"/>
      <c r="B58" s="8"/>
      <c r="C58" s="8"/>
      <c r="D58" s="8"/>
      <c r="E58" s="8"/>
      <c r="F58" s="16"/>
      <c r="G58" s="8"/>
      <c r="H58" s="8"/>
      <c r="I58" s="8"/>
      <c r="J58" s="8"/>
      <c r="K58" s="8"/>
      <c r="L58" s="8"/>
      <c r="M58" s="8"/>
      <c r="N58" s="8"/>
      <c r="O58" s="8"/>
      <c r="P58" s="8"/>
      <c r="Q58" s="8"/>
      <c r="R58" s="8"/>
      <c r="S58" s="8"/>
      <c r="T58" s="8"/>
      <c r="U58" s="8"/>
      <c r="V58" s="8"/>
      <c r="W58" s="8"/>
      <c r="X58" s="8"/>
      <c r="Y58" s="8"/>
      <c r="Z58" s="8"/>
    </row>
    <row r="59" ht="12.75" customHeight="1">
      <c r="A59" s="8"/>
      <c r="B59" s="73" t="s">
        <v>66</v>
      </c>
      <c r="C59" s="8"/>
      <c r="D59" s="8"/>
      <c r="E59" s="8"/>
      <c r="F59" s="16"/>
      <c r="G59" s="8"/>
      <c r="H59" s="8"/>
      <c r="I59" s="8"/>
      <c r="J59" s="8"/>
      <c r="K59" s="8"/>
      <c r="L59" s="8"/>
      <c r="M59" s="8"/>
      <c r="N59" s="8"/>
      <c r="O59" s="8"/>
      <c r="P59" s="8"/>
      <c r="Q59" s="8"/>
      <c r="R59" s="8"/>
      <c r="S59" s="8"/>
      <c r="T59" s="8"/>
      <c r="U59" s="8"/>
      <c r="V59" s="8"/>
      <c r="W59" s="8"/>
      <c r="X59" s="8"/>
      <c r="Y59" s="8"/>
      <c r="Z59" s="8"/>
    </row>
    <row r="60" ht="12.75" customHeight="1">
      <c r="A60" s="8"/>
      <c r="B60" s="74" t="s">
        <v>63</v>
      </c>
      <c r="C60" s="8"/>
      <c r="D60" s="8"/>
      <c r="E60" s="8"/>
      <c r="F60" s="16"/>
      <c r="G60" s="8"/>
      <c r="H60" s="8"/>
      <c r="I60" s="8"/>
      <c r="J60" s="8"/>
      <c r="K60" s="8"/>
      <c r="L60" s="8"/>
      <c r="M60" s="8"/>
      <c r="N60" s="8"/>
      <c r="O60" s="8"/>
      <c r="P60" s="8"/>
      <c r="Q60" s="8"/>
      <c r="R60" s="8"/>
      <c r="S60" s="8"/>
      <c r="T60" s="8"/>
      <c r="U60" s="8"/>
      <c r="V60" s="8"/>
      <c r="W60" s="8"/>
      <c r="X60" s="8"/>
      <c r="Y60" s="8"/>
      <c r="Z60" s="8"/>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ht="12.7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mergeCells count="2">
    <mergeCell ref="F1:F4"/>
    <mergeCell ref="F35:F39"/>
  </mergeCells>
  <hyperlinks>
    <hyperlink r:id="rId2" ref="G3"/>
  </hyperlinks>
  <printOptions horizontalCentered="1"/>
  <pageMargins bottom="0.5" footer="0.0" header="0.0" left="0.5" right="0.5" top="0.5"/>
  <pageSetup orientation="portrait"/>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86"/>
    <col customWidth="1" min="2" max="2" width="73.86"/>
    <col customWidth="1" min="3" max="26" width="8.86"/>
  </cols>
  <sheetData>
    <row r="1" ht="33.0" customHeight="1">
      <c r="A1" s="81"/>
      <c r="B1" s="82" t="s">
        <v>67</v>
      </c>
      <c r="C1" s="81"/>
      <c r="D1" s="4"/>
      <c r="E1" s="4"/>
      <c r="F1" s="4"/>
      <c r="G1" s="4"/>
      <c r="H1" s="4"/>
      <c r="I1" s="4"/>
      <c r="J1" s="4"/>
      <c r="K1" s="4"/>
      <c r="L1" s="4"/>
      <c r="M1" s="4"/>
      <c r="N1" s="4"/>
      <c r="O1" s="4"/>
      <c r="P1" s="4"/>
      <c r="Q1" s="4"/>
      <c r="R1" s="4"/>
      <c r="S1" s="4"/>
      <c r="T1" s="4"/>
      <c r="U1" s="4"/>
      <c r="V1" s="4"/>
      <c r="W1" s="4"/>
      <c r="X1" s="4"/>
      <c r="Y1" s="4"/>
      <c r="Z1" s="4"/>
    </row>
    <row r="2" ht="12.75" customHeight="1">
      <c r="A2" s="81"/>
      <c r="B2" s="83"/>
      <c r="C2" s="81"/>
      <c r="D2" s="4"/>
      <c r="E2" s="4"/>
      <c r="F2" s="4"/>
      <c r="G2" s="4"/>
      <c r="H2" s="4"/>
      <c r="I2" s="4"/>
      <c r="J2" s="4"/>
      <c r="K2" s="4"/>
      <c r="L2" s="4"/>
      <c r="M2" s="4"/>
      <c r="N2" s="4"/>
      <c r="O2" s="4"/>
      <c r="P2" s="4"/>
      <c r="Q2" s="4"/>
      <c r="R2" s="4"/>
      <c r="S2" s="4"/>
      <c r="T2" s="4"/>
      <c r="U2" s="4"/>
      <c r="V2" s="4"/>
      <c r="W2" s="4"/>
      <c r="X2" s="4"/>
      <c r="Y2" s="4"/>
      <c r="Z2" s="4"/>
    </row>
    <row r="3" ht="12.75" customHeight="1">
      <c r="A3" s="81"/>
      <c r="B3" s="84" t="s">
        <v>68</v>
      </c>
      <c r="C3" s="81"/>
      <c r="D3" s="4"/>
      <c r="E3" s="4"/>
      <c r="F3" s="4"/>
      <c r="G3" s="4"/>
      <c r="H3" s="4"/>
      <c r="I3" s="4"/>
      <c r="J3" s="4"/>
      <c r="K3" s="4"/>
      <c r="L3" s="4"/>
      <c r="M3" s="4"/>
      <c r="N3" s="4"/>
      <c r="O3" s="4"/>
      <c r="P3" s="4"/>
      <c r="Q3" s="4"/>
      <c r="R3" s="4"/>
      <c r="S3" s="4"/>
      <c r="T3" s="4"/>
      <c r="U3" s="4"/>
      <c r="V3" s="4"/>
      <c r="W3" s="4"/>
      <c r="X3" s="4"/>
      <c r="Y3" s="4"/>
      <c r="Z3" s="4"/>
    </row>
    <row r="4" ht="12.75" customHeight="1">
      <c r="A4" s="81"/>
      <c r="B4" s="85" t="s">
        <v>69</v>
      </c>
      <c r="C4" s="81"/>
      <c r="D4" s="4"/>
      <c r="E4" s="4"/>
      <c r="F4" s="4"/>
      <c r="G4" s="4"/>
      <c r="H4" s="4"/>
      <c r="I4" s="4"/>
      <c r="J4" s="4"/>
      <c r="K4" s="4"/>
      <c r="L4" s="4"/>
      <c r="M4" s="4"/>
      <c r="N4" s="4"/>
      <c r="O4" s="4"/>
      <c r="P4" s="4"/>
      <c r="Q4" s="4"/>
      <c r="R4" s="4"/>
      <c r="S4" s="4"/>
      <c r="T4" s="4"/>
      <c r="U4" s="4"/>
      <c r="V4" s="4"/>
      <c r="W4" s="4"/>
      <c r="X4" s="4"/>
      <c r="Y4" s="4"/>
      <c r="Z4" s="4"/>
    </row>
    <row r="5" ht="12.75" customHeight="1">
      <c r="A5" s="81"/>
      <c r="B5" s="86"/>
      <c r="C5" s="81"/>
      <c r="D5" s="4"/>
      <c r="E5" s="4"/>
      <c r="F5" s="4"/>
      <c r="G5" s="4"/>
      <c r="H5" s="4"/>
      <c r="I5" s="4"/>
      <c r="J5" s="4"/>
      <c r="K5" s="4"/>
      <c r="L5" s="4"/>
      <c r="M5" s="4"/>
      <c r="N5" s="4"/>
      <c r="O5" s="4"/>
      <c r="P5" s="4"/>
      <c r="Q5" s="4"/>
      <c r="R5" s="4"/>
      <c r="S5" s="4"/>
      <c r="T5" s="4"/>
      <c r="U5" s="4"/>
      <c r="V5" s="4"/>
      <c r="W5" s="4"/>
      <c r="X5" s="4"/>
      <c r="Y5" s="4"/>
      <c r="Z5" s="4"/>
    </row>
    <row r="6" ht="12.75" customHeight="1">
      <c r="A6" s="81"/>
      <c r="B6" s="86" t="s">
        <v>70</v>
      </c>
      <c r="C6" s="81"/>
      <c r="D6" s="4"/>
      <c r="E6" s="4"/>
      <c r="F6" s="4"/>
      <c r="G6" s="4"/>
      <c r="H6" s="4"/>
      <c r="I6" s="4"/>
      <c r="J6" s="4"/>
      <c r="K6" s="4"/>
      <c r="L6" s="4"/>
      <c r="M6" s="4"/>
      <c r="N6" s="4"/>
      <c r="O6" s="4"/>
      <c r="P6" s="4"/>
      <c r="Q6" s="4"/>
      <c r="R6" s="4"/>
      <c r="S6" s="4"/>
      <c r="T6" s="4"/>
      <c r="U6" s="4"/>
      <c r="V6" s="4"/>
      <c r="W6" s="4"/>
      <c r="X6" s="4"/>
      <c r="Y6" s="4"/>
      <c r="Z6" s="4"/>
    </row>
    <row r="7" ht="12.75" customHeight="1">
      <c r="A7" s="81"/>
      <c r="B7" s="86"/>
      <c r="C7" s="81"/>
      <c r="D7" s="4"/>
      <c r="E7" s="4"/>
      <c r="F7" s="4"/>
      <c r="G7" s="4"/>
      <c r="H7" s="4"/>
      <c r="I7" s="4"/>
      <c r="J7" s="4"/>
      <c r="K7" s="4"/>
      <c r="L7" s="4"/>
      <c r="M7" s="4"/>
      <c r="N7" s="4"/>
      <c r="O7" s="4"/>
      <c r="P7" s="4"/>
      <c r="Q7" s="4"/>
      <c r="R7" s="4"/>
      <c r="S7" s="4"/>
      <c r="T7" s="4"/>
      <c r="U7" s="4"/>
      <c r="V7" s="4"/>
      <c r="W7" s="4"/>
      <c r="X7" s="4"/>
      <c r="Y7" s="4"/>
      <c r="Z7" s="4"/>
    </row>
    <row r="8" ht="12.75" customHeight="1">
      <c r="A8" s="81"/>
      <c r="B8" s="87" t="s">
        <v>71</v>
      </c>
      <c r="C8" s="81"/>
      <c r="D8" s="4"/>
      <c r="E8" s="4"/>
      <c r="F8" s="4"/>
      <c r="G8" s="4"/>
      <c r="H8" s="4"/>
      <c r="I8" s="4"/>
      <c r="J8" s="4"/>
      <c r="K8" s="4"/>
      <c r="L8" s="4"/>
      <c r="M8" s="4"/>
      <c r="N8" s="4"/>
      <c r="O8" s="4"/>
      <c r="P8" s="4"/>
      <c r="Q8" s="4"/>
      <c r="R8" s="4"/>
      <c r="S8" s="4"/>
      <c r="T8" s="4"/>
      <c r="U8" s="4"/>
      <c r="V8" s="4"/>
      <c r="W8" s="4"/>
      <c r="X8" s="4"/>
      <c r="Y8" s="4"/>
      <c r="Z8" s="4"/>
    </row>
    <row r="9" ht="12.75" customHeight="1">
      <c r="A9" s="81"/>
      <c r="B9" s="86"/>
      <c r="C9" s="81"/>
      <c r="D9" s="4"/>
      <c r="E9" s="4"/>
      <c r="F9" s="4"/>
      <c r="G9" s="4"/>
      <c r="H9" s="4"/>
      <c r="I9" s="4"/>
      <c r="J9" s="4"/>
      <c r="K9" s="4"/>
      <c r="L9" s="4"/>
      <c r="M9" s="4"/>
      <c r="N9" s="4"/>
      <c r="O9" s="4"/>
      <c r="P9" s="4"/>
      <c r="Q9" s="4"/>
      <c r="R9" s="4"/>
      <c r="S9" s="4"/>
      <c r="T9" s="4"/>
      <c r="U9" s="4"/>
      <c r="V9" s="4"/>
      <c r="W9" s="4"/>
      <c r="X9" s="4"/>
      <c r="Y9" s="4"/>
      <c r="Z9" s="4"/>
    </row>
    <row r="10" ht="12.75" customHeight="1">
      <c r="A10" s="81"/>
      <c r="B10" s="86" t="s">
        <v>72</v>
      </c>
      <c r="C10" s="81"/>
      <c r="D10" s="4"/>
      <c r="E10" s="4"/>
      <c r="F10" s="4"/>
      <c r="G10" s="4"/>
      <c r="H10" s="4"/>
      <c r="I10" s="4"/>
      <c r="J10" s="4"/>
      <c r="K10" s="4"/>
      <c r="L10" s="4"/>
      <c r="M10" s="4"/>
      <c r="N10" s="4"/>
      <c r="O10" s="4"/>
      <c r="P10" s="4"/>
      <c r="Q10" s="4"/>
      <c r="R10" s="4"/>
      <c r="S10" s="4"/>
      <c r="T10" s="4"/>
      <c r="U10" s="4"/>
      <c r="V10" s="4"/>
      <c r="W10" s="4"/>
      <c r="X10" s="4"/>
      <c r="Y10" s="4"/>
      <c r="Z10" s="4"/>
    </row>
    <row r="11" ht="12.75" customHeight="1">
      <c r="A11" s="81"/>
      <c r="B11" s="86"/>
      <c r="C11" s="81"/>
      <c r="D11" s="4"/>
      <c r="E11" s="4"/>
      <c r="F11" s="4"/>
      <c r="G11" s="4"/>
      <c r="H11" s="4"/>
      <c r="I11" s="4"/>
      <c r="J11" s="4"/>
      <c r="K11" s="4"/>
      <c r="L11" s="4"/>
      <c r="M11" s="4"/>
      <c r="N11" s="4"/>
      <c r="O11" s="4"/>
      <c r="P11" s="4"/>
      <c r="Q11" s="4"/>
      <c r="R11" s="4"/>
      <c r="S11" s="4"/>
      <c r="T11" s="4"/>
      <c r="U11" s="4"/>
      <c r="V11" s="4"/>
      <c r="W11" s="4"/>
      <c r="X11" s="4"/>
      <c r="Y11" s="4"/>
      <c r="Z11" s="4"/>
    </row>
    <row r="12" ht="12.75" customHeight="1">
      <c r="A12" s="81"/>
      <c r="B12" s="86" t="s">
        <v>73</v>
      </c>
      <c r="C12" s="81"/>
      <c r="D12" s="4"/>
      <c r="E12" s="4"/>
      <c r="F12" s="4"/>
      <c r="G12" s="4"/>
      <c r="H12" s="4"/>
      <c r="I12" s="4"/>
      <c r="J12" s="4"/>
      <c r="K12" s="4"/>
      <c r="L12" s="4"/>
      <c r="M12" s="4"/>
      <c r="N12" s="4"/>
      <c r="O12" s="4"/>
      <c r="P12" s="4"/>
      <c r="Q12" s="4"/>
      <c r="R12" s="4"/>
      <c r="S12" s="4"/>
      <c r="T12" s="4"/>
      <c r="U12" s="4"/>
      <c r="V12" s="4"/>
      <c r="W12" s="4"/>
      <c r="X12" s="4"/>
      <c r="Y12" s="4"/>
      <c r="Z12" s="4"/>
    </row>
    <row r="13" ht="12.75" customHeight="1">
      <c r="A13" s="81"/>
      <c r="B13" s="86"/>
      <c r="C13" s="81"/>
      <c r="D13" s="4"/>
      <c r="E13" s="4"/>
      <c r="F13" s="4"/>
      <c r="G13" s="4"/>
      <c r="H13" s="4"/>
      <c r="I13" s="4"/>
      <c r="J13" s="4"/>
      <c r="K13" s="4"/>
      <c r="L13" s="4"/>
      <c r="M13" s="4"/>
      <c r="N13" s="4"/>
      <c r="O13" s="4"/>
      <c r="P13" s="4"/>
      <c r="Q13" s="4"/>
      <c r="R13" s="4"/>
      <c r="S13" s="4"/>
      <c r="T13" s="4"/>
      <c r="U13" s="4"/>
      <c r="V13" s="4"/>
      <c r="W13" s="4"/>
      <c r="X13" s="4"/>
      <c r="Y13" s="4"/>
      <c r="Z13" s="4"/>
    </row>
    <row r="14" ht="12.75" customHeight="1">
      <c r="A14" s="81"/>
      <c r="B14" s="86" t="s">
        <v>74</v>
      </c>
      <c r="C14" s="81"/>
      <c r="D14" s="4"/>
      <c r="E14" s="4"/>
      <c r="F14" s="4"/>
      <c r="G14" s="4"/>
      <c r="H14" s="4"/>
      <c r="I14" s="4"/>
      <c r="J14" s="4"/>
      <c r="K14" s="4"/>
      <c r="L14" s="4"/>
      <c r="M14" s="4"/>
      <c r="N14" s="4"/>
      <c r="O14" s="4"/>
      <c r="P14" s="4"/>
      <c r="Q14" s="4"/>
      <c r="R14" s="4"/>
      <c r="S14" s="4"/>
      <c r="T14" s="4"/>
      <c r="U14" s="4"/>
      <c r="V14" s="4"/>
      <c r="W14" s="4"/>
      <c r="X14" s="4"/>
      <c r="Y14" s="4"/>
      <c r="Z14" s="4"/>
    </row>
    <row r="15" ht="12.75" customHeight="1">
      <c r="A15" s="81"/>
      <c r="B15" s="86"/>
      <c r="C15" s="81"/>
      <c r="D15" s="4"/>
      <c r="E15" s="4"/>
      <c r="F15" s="4"/>
      <c r="G15" s="4"/>
      <c r="H15" s="4"/>
      <c r="I15" s="4"/>
      <c r="J15" s="4"/>
      <c r="K15" s="4"/>
      <c r="L15" s="4"/>
      <c r="M15" s="4"/>
      <c r="N15" s="4"/>
      <c r="O15" s="4"/>
      <c r="P15" s="4"/>
      <c r="Q15" s="4"/>
      <c r="R15" s="4"/>
      <c r="S15" s="4"/>
      <c r="T15" s="4"/>
      <c r="U15" s="4"/>
      <c r="V15" s="4"/>
      <c r="W15" s="4"/>
      <c r="X15" s="4"/>
      <c r="Y15" s="4"/>
      <c r="Z15" s="4"/>
    </row>
    <row r="16" ht="12.75" customHeight="1">
      <c r="A16" s="81"/>
      <c r="B16" s="87" t="s">
        <v>75</v>
      </c>
      <c r="C16" s="81"/>
      <c r="D16" s="4"/>
      <c r="E16" s="4"/>
      <c r="F16" s="4"/>
      <c r="G16" s="4"/>
      <c r="H16" s="4"/>
      <c r="I16" s="4"/>
      <c r="J16" s="4"/>
      <c r="K16" s="4"/>
      <c r="L16" s="4"/>
      <c r="M16" s="4"/>
      <c r="N16" s="4"/>
      <c r="O16" s="4"/>
      <c r="P16" s="4"/>
      <c r="Q16" s="4"/>
      <c r="R16" s="4"/>
      <c r="S16" s="4"/>
      <c r="T16" s="4"/>
      <c r="U16" s="4"/>
      <c r="V16" s="4"/>
      <c r="W16" s="4"/>
      <c r="X16" s="4"/>
      <c r="Y16" s="4"/>
      <c r="Z16" s="4"/>
    </row>
    <row r="17" ht="12.75" customHeight="1">
      <c r="A17" s="81"/>
      <c r="B17" s="88" t="s">
        <v>76</v>
      </c>
      <c r="C17" s="81"/>
      <c r="D17" s="4"/>
      <c r="E17" s="4"/>
      <c r="F17" s="4"/>
      <c r="G17" s="4"/>
      <c r="H17" s="4"/>
      <c r="I17" s="4"/>
      <c r="J17" s="4"/>
      <c r="K17" s="4"/>
      <c r="L17" s="4"/>
      <c r="M17" s="4"/>
      <c r="N17" s="4"/>
      <c r="O17" s="4"/>
      <c r="P17" s="4"/>
      <c r="Q17" s="4"/>
      <c r="R17" s="4"/>
      <c r="S17" s="4"/>
      <c r="T17" s="4"/>
      <c r="U17" s="4"/>
      <c r="V17" s="4"/>
      <c r="W17" s="4"/>
      <c r="X17" s="4"/>
      <c r="Y17" s="4"/>
      <c r="Z17" s="4"/>
    </row>
    <row r="18" ht="12.75" customHeight="1">
      <c r="A18" s="81"/>
      <c r="B18" s="89"/>
      <c r="C18" s="81"/>
      <c r="D18" s="4"/>
      <c r="E18" s="4"/>
      <c r="F18" s="4"/>
      <c r="G18" s="4"/>
      <c r="H18" s="4"/>
      <c r="I18" s="4"/>
      <c r="J18" s="4"/>
      <c r="K18" s="4"/>
      <c r="L18" s="4"/>
      <c r="M18" s="4"/>
      <c r="N18" s="4"/>
      <c r="O18" s="4"/>
      <c r="P18" s="4"/>
      <c r="Q18" s="4"/>
      <c r="R18" s="4"/>
      <c r="S18" s="4"/>
      <c r="T18" s="4"/>
      <c r="U18" s="4"/>
      <c r="V18" s="4"/>
      <c r="W18" s="4"/>
      <c r="X18" s="4"/>
      <c r="Y18" s="4"/>
      <c r="Z18" s="4"/>
    </row>
    <row r="19" ht="12.75" customHeight="1">
      <c r="A19" s="81"/>
      <c r="B19" s="86" t="s">
        <v>77</v>
      </c>
      <c r="C19" s="81"/>
      <c r="D19" s="4"/>
      <c r="E19" s="4"/>
      <c r="F19" s="4"/>
      <c r="G19" s="4"/>
      <c r="H19" s="4"/>
      <c r="I19" s="4"/>
      <c r="J19" s="4"/>
      <c r="K19" s="4"/>
      <c r="L19" s="4"/>
      <c r="M19" s="4"/>
      <c r="N19" s="4"/>
      <c r="O19" s="4"/>
      <c r="P19" s="4"/>
      <c r="Q19" s="4"/>
      <c r="R19" s="4"/>
      <c r="S19" s="4"/>
      <c r="T19" s="4"/>
      <c r="U19" s="4"/>
      <c r="V19" s="4"/>
      <c r="W19" s="4"/>
      <c r="X19" s="4"/>
      <c r="Y19" s="4"/>
      <c r="Z19" s="4"/>
    </row>
    <row r="20" ht="12.75" customHeight="1">
      <c r="A20" s="81"/>
      <c r="B20" s="81"/>
      <c r="C20" s="81"/>
      <c r="D20" s="4"/>
      <c r="E20" s="4"/>
      <c r="F20" s="4"/>
      <c r="G20" s="4"/>
      <c r="H20" s="4"/>
      <c r="I20" s="4"/>
      <c r="J20" s="4"/>
      <c r="K20" s="4"/>
      <c r="L20" s="4"/>
      <c r="M20" s="4"/>
      <c r="N20" s="4"/>
      <c r="O20" s="4"/>
      <c r="P20" s="4"/>
      <c r="Q20" s="4"/>
      <c r="R20" s="4"/>
      <c r="S20" s="4"/>
      <c r="T20" s="4"/>
      <c r="U20" s="4"/>
      <c r="V20" s="4"/>
      <c r="W20" s="4"/>
      <c r="X20" s="4"/>
      <c r="Y20" s="4"/>
      <c r="Z20" s="4"/>
    </row>
    <row r="21" ht="12.75" customHeight="1">
      <c r="A21" s="81"/>
      <c r="B21" s="81"/>
      <c r="C21" s="81"/>
      <c r="D21" s="4"/>
      <c r="E21" s="4"/>
      <c r="F21" s="4"/>
      <c r="G21" s="4"/>
      <c r="H21" s="4"/>
      <c r="I21" s="4"/>
      <c r="J21" s="4"/>
      <c r="K21" s="4"/>
      <c r="L21" s="4"/>
      <c r="M21" s="4"/>
      <c r="N21" s="4"/>
      <c r="O21" s="4"/>
      <c r="P21" s="4"/>
      <c r="Q21" s="4"/>
      <c r="R21" s="4"/>
      <c r="S21" s="4"/>
      <c r="T21" s="4"/>
      <c r="U21" s="4"/>
      <c r="V21" s="4"/>
      <c r="W21" s="4"/>
      <c r="X21" s="4"/>
      <c r="Y21" s="4"/>
      <c r="Z21" s="4"/>
    </row>
    <row r="22" ht="12.75" customHeight="1">
      <c r="A22" s="81"/>
      <c r="B22" s="81"/>
      <c r="C22" s="81"/>
      <c r="D22" s="4"/>
      <c r="E22" s="4"/>
      <c r="F22" s="4"/>
      <c r="G22" s="4"/>
      <c r="H22" s="4"/>
      <c r="I22" s="4"/>
      <c r="J22" s="4"/>
      <c r="K22" s="4"/>
      <c r="L22" s="4"/>
      <c r="M22" s="4"/>
      <c r="N22" s="4"/>
      <c r="O22" s="4"/>
      <c r="P22" s="4"/>
      <c r="Q22" s="4"/>
      <c r="R22" s="4"/>
      <c r="S22" s="4"/>
      <c r="T22" s="4"/>
      <c r="U22" s="4"/>
      <c r="V22" s="4"/>
      <c r="W22" s="4"/>
      <c r="X22" s="4"/>
      <c r="Y22" s="4"/>
      <c r="Z22" s="4"/>
    </row>
    <row r="23" ht="12.75" customHeight="1">
      <c r="A23" s="81"/>
      <c r="B23" s="81"/>
      <c r="C23" s="81"/>
      <c r="D23" s="4"/>
      <c r="E23" s="4"/>
      <c r="F23" s="4"/>
      <c r="G23" s="4"/>
      <c r="H23" s="4"/>
      <c r="I23" s="4"/>
      <c r="J23" s="4"/>
      <c r="K23" s="4"/>
      <c r="L23" s="4"/>
      <c r="M23" s="4"/>
      <c r="N23" s="4"/>
      <c r="O23" s="4"/>
      <c r="P23" s="4"/>
      <c r="Q23" s="4"/>
      <c r="R23" s="4"/>
      <c r="S23" s="4"/>
      <c r="T23" s="4"/>
      <c r="U23" s="4"/>
      <c r="V23" s="4"/>
      <c r="W23" s="4"/>
      <c r="X23" s="4"/>
      <c r="Y23" s="4"/>
      <c r="Z23" s="4"/>
    </row>
    <row r="24" ht="12.75" customHeight="1">
      <c r="A24" s="81"/>
      <c r="B24" s="81"/>
      <c r="C24" s="81"/>
      <c r="D24" s="4"/>
      <c r="E24" s="4"/>
      <c r="F24" s="4"/>
      <c r="G24" s="4"/>
      <c r="H24" s="4"/>
      <c r="I24" s="4"/>
      <c r="J24" s="4"/>
      <c r="K24" s="4"/>
      <c r="L24" s="4"/>
      <c r="M24" s="4"/>
      <c r="N24" s="4"/>
      <c r="O24" s="4"/>
      <c r="P24" s="4"/>
      <c r="Q24" s="4"/>
      <c r="R24" s="4"/>
      <c r="S24" s="4"/>
      <c r="T24" s="4"/>
      <c r="U24" s="4"/>
      <c r="V24" s="4"/>
      <c r="W24" s="4"/>
      <c r="X24" s="4"/>
      <c r="Y24" s="4"/>
      <c r="Z24" s="4"/>
    </row>
    <row r="25" ht="12.75" customHeight="1">
      <c r="A25" s="81"/>
      <c r="B25" s="81"/>
      <c r="C25" s="81"/>
      <c r="D25" s="4"/>
      <c r="E25" s="4"/>
      <c r="F25" s="4"/>
      <c r="G25" s="4"/>
      <c r="H25" s="4"/>
      <c r="I25" s="4"/>
      <c r="J25" s="4"/>
      <c r="K25" s="4"/>
      <c r="L25" s="4"/>
      <c r="M25" s="4"/>
      <c r="N25" s="4"/>
      <c r="O25" s="4"/>
      <c r="P25" s="4"/>
      <c r="Q25" s="4"/>
      <c r="R25" s="4"/>
      <c r="S25" s="4"/>
      <c r="T25" s="4"/>
      <c r="U25" s="4"/>
      <c r="V25" s="4"/>
      <c r="W25" s="4"/>
      <c r="X25" s="4"/>
      <c r="Y25" s="4"/>
      <c r="Z25" s="4"/>
    </row>
    <row r="26" ht="12.75" customHeight="1">
      <c r="A26" s="81"/>
      <c r="B26" s="81"/>
      <c r="C26" s="81"/>
      <c r="D26" s="4"/>
      <c r="E26" s="4"/>
      <c r="F26" s="4"/>
      <c r="G26" s="4"/>
      <c r="H26" s="4"/>
      <c r="I26" s="4"/>
      <c r="J26" s="4"/>
      <c r="K26" s="4"/>
      <c r="L26" s="4"/>
      <c r="M26" s="4"/>
      <c r="N26" s="4"/>
      <c r="O26" s="4"/>
      <c r="P26" s="4"/>
      <c r="Q26" s="4"/>
      <c r="R26" s="4"/>
      <c r="S26" s="4"/>
      <c r="T26" s="4"/>
      <c r="U26" s="4"/>
      <c r="V26" s="4"/>
      <c r="W26" s="4"/>
      <c r="X26" s="4"/>
      <c r="Y26" s="4"/>
      <c r="Z26" s="4"/>
    </row>
    <row r="27" ht="12.75" customHeight="1">
      <c r="A27" s="81"/>
      <c r="B27" s="81"/>
      <c r="C27" s="81"/>
      <c r="D27" s="4"/>
      <c r="E27" s="4"/>
      <c r="F27" s="4"/>
      <c r="G27" s="4"/>
      <c r="H27" s="4"/>
      <c r="I27" s="4"/>
      <c r="J27" s="4"/>
      <c r="K27" s="4"/>
      <c r="L27" s="4"/>
      <c r="M27" s="4"/>
      <c r="N27" s="4"/>
      <c r="O27" s="4"/>
      <c r="P27" s="4"/>
      <c r="Q27" s="4"/>
      <c r="R27" s="4"/>
      <c r="S27" s="4"/>
      <c r="T27" s="4"/>
      <c r="U27" s="4"/>
      <c r="V27" s="4"/>
      <c r="W27" s="4"/>
      <c r="X27" s="4"/>
      <c r="Y27" s="4"/>
      <c r="Z27" s="4"/>
    </row>
    <row r="28" ht="12.75" customHeight="1">
      <c r="A28" s="81"/>
      <c r="B28" s="81"/>
      <c r="C28" s="81"/>
      <c r="D28" s="4"/>
      <c r="E28" s="4"/>
      <c r="F28" s="4"/>
      <c r="G28" s="4"/>
      <c r="H28" s="4"/>
      <c r="I28" s="4"/>
      <c r="J28" s="4"/>
      <c r="K28" s="4"/>
      <c r="L28" s="4"/>
      <c r="M28" s="4"/>
      <c r="N28" s="4"/>
      <c r="O28" s="4"/>
      <c r="P28" s="4"/>
      <c r="Q28" s="4"/>
      <c r="R28" s="4"/>
      <c r="S28" s="4"/>
      <c r="T28" s="4"/>
      <c r="U28" s="4"/>
      <c r="V28" s="4"/>
      <c r="W28" s="4"/>
      <c r="X28" s="4"/>
      <c r="Y28" s="4"/>
      <c r="Z28" s="4"/>
    </row>
    <row r="29" ht="12.75" customHeight="1">
      <c r="A29" s="81"/>
      <c r="B29" s="81"/>
      <c r="C29" s="81"/>
      <c r="D29" s="4"/>
      <c r="E29" s="4"/>
      <c r="F29" s="4"/>
      <c r="G29" s="4"/>
      <c r="H29" s="4"/>
      <c r="I29" s="4"/>
      <c r="J29" s="4"/>
      <c r="K29" s="4"/>
      <c r="L29" s="4"/>
      <c r="M29" s="4"/>
      <c r="N29" s="4"/>
      <c r="O29" s="4"/>
      <c r="P29" s="4"/>
      <c r="Q29" s="4"/>
      <c r="R29" s="4"/>
      <c r="S29" s="4"/>
      <c r="T29" s="4"/>
      <c r="U29" s="4"/>
      <c r="V29" s="4"/>
      <c r="W29" s="4"/>
      <c r="X29" s="4"/>
      <c r="Y29" s="4"/>
      <c r="Z29" s="4"/>
    </row>
    <row r="30" ht="12.75" customHeight="1">
      <c r="A30" s="81"/>
      <c r="B30" s="81"/>
      <c r="C30" s="81"/>
      <c r="D30" s="4"/>
      <c r="E30" s="4"/>
      <c r="F30" s="4"/>
      <c r="G30" s="4"/>
      <c r="H30" s="4"/>
      <c r="I30" s="4"/>
      <c r="J30" s="4"/>
      <c r="K30" s="4"/>
      <c r="L30" s="4"/>
      <c r="M30" s="4"/>
      <c r="N30" s="4"/>
      <c r="O30" s="4"/>
      <c r="P30" s="4"/>
      <c r="Q30" s="4"/>
      <c r="R30" s="4"/>
      <c r="S30" s="4"/>
      <c r="T30" s="4"/>
      <c r="U30" s="4"/>
      <c r="V30" s="4"/>
      <c r="W30" s="4"/>
      <c r="X30" s="4"/>
      <c r="Y30" s="4"/>
      <c r="Z30" s="4"/>
    </row>
    <row r="31" ht="12.75" customHeight="1">
      <c r="A31" s="81"/>
      <c r="B31" s="81"/>
      <c r="C31" s="81"/>
      <c r="D31" s="4"/>
      <c r="E31" s="4"/>
      <c r="F31" s="4"/>
      <c r="G31" s="4"/>
      <c r="H31" s="4"/>
      <c r="I31" s="4"/>
      <c r="J31" s="4"/>
      <c r="K31" s="4"/>
      <c r="L31" s="4"/>
      <c r="M31" s="4"/>
      <c r="N31" s="4"/>
      <c r="O31" s="4"/>
      <c r="P31" s="4"/>
      <c r="Q31" s="4"/>
      <c r="R31" s="4"/>
      <c r="S31" s="4"/>
      <c r="T31" s="4"/>
      <c r="U31" s="4"/>
      <c r="V31" s="4"/>
      <c r="W31" s="4"/>
      <c r="X31" s="4"/>
      <c r="Y31" s="4"/>
      <c r="Z31" s="4"/>
    </row>
    <row r="32" ht="12.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B4"/>
    <hyperlink r:id="rId2" ref="B17"/>
  </hyperlinks>
  <printOptions/>
  <pageMargins bottom="0.75" footer="0.0" header="0.0" left="0.7" right="0.7" top="0.75"/>
  <pageSetup orientation="portrait"/>
  <drawing r:id="rId3"/>
</worksheet>
</file>